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thkelly/Desktop/"/>
    </mc:Choice>
  </mc:AlternateContent>
  <xr:revisionPtr revIDLastSave="0" documentId="13_ncr:1_{B213EAAA-0ED2-3D4A-92C3-8C1873AB8A1A}" xr6:coauthVersionLast="45" xr6:coauthVersionMax="45" xr10:uidLastSave="{00000000-0000-0000-0000-000000000000}"/>
  <bookViews>
    <workbookView xWindow="-38380" yWindow="460" windowWidth="38400" windowHeight="21140" activeTab="11" xr2:uid="{5D4D8262-6010-9249-A742-2339346DD67E}"/>
  </bookViews>
  <sheets>
    <sheet name="Calibration PhOTf" sheetId="18" r:id="rId1"/>
    <sheet name="Yields PhOTf" sheetId="19" r:id="rId2"/>
    <sheet name="Calibration" sheetId="1" r:id="rId3"/>
    <sheet name="Yields HP2a" sheetId="24" r:id="rId4"/>
    <sheet name="Total data HP2a" sheetId="25" r:id="rId5"/>
    <sheet name="Yields HP3a" sheetId="7" r:id="rId6"/>
    <sheet name="Total data HP3a" sheetId="8" r:id="rId7"/>
    <sheet name="Yields HP4a" sheetId="5" r:id="rId8"/>
    <sheet name="Total data HP4a" sheetId="6" r:id="rId9"/>
    <sheet name="Yields HP5a" sheetId="2" r:id="rId10"/>
    <sheet name="Total data HP5a" sheetId="3" r:id="rId11"/>
    <sheet name="Data Totals" sheetId="12" r:id="rId12"/>
  </sheets>
  <definedNames>
    <definedName name="_xlchart.v1.0" hidden="1">'Data Totals'!$AA$3:$AA$81</definedName>
    <definedName name="_xlchart.v1.1" hidden="1">'Data Totals'!$AB$3:$AB$81</definedName>
    <definedName name="_xlchart.v1.10" hidden="1">'Data Totals'!$AA$3:$AA$81</definedName>
    <definedName name="_xlchart.v1.11" hidden="1">'Data Totals'!$AB$3:$AB$81</definedName>
    <definedName name="_xlchart.v1.12" hidden="1">'Data Totals'!$AC$3:$AC$81</definedName>
    <definedName name="_xlchart.v1.13" hidden="1">'Data Totals'!$AD$3:$AD$81</definedName>
    <definedName name="_xlchart.v1.14" hidden="1">'Data Totals'!$AE$3:$AE$81</definedName>
    <definedName name="_xlchart.v1.15" hidden="1">'Data Totals'!$AA$3:$AA$81</definedName>
    <definedName name="_xlchart.v1.16" hidden="1">'Data Totals'!$AB$3:$AB$81</definedName>
    <definedName name="_xlchart.v1.17" hidden="1">'Data Totals'!$AC$3:$AC$81</definedName>
    <definedName name="_xlchart.v1.18" hidden="1">'Data Totals'!$AD$3:$AD$81</definedName>
    <definedName name="_xlchart.v1.19" hidden="1">'Data Totals'!$AE$3:$AE$81</definedName>
    <definedName name="_xlchart.v1.2" hidden="1">'Data Totals'!$AC$3:$AC$81</definedName>
    <definedName name="_xlchart.v1.3" hidden="1">'Data Totals'!$AD$3:$AD$81</definedName>
    <definedName name="_xlchart.v1.4" hidden="1">'Data Totals'!$AE$3:$AE$81</definedName>
    <definedName name="_xlchart.v1.5" hidden="1">'Data Totals'!$AA$3:$AA$81</definedName>
    <definedName name="_xlchart.v1.6" hidden="1">'Data Totals'!$AB$3:$AB$81</definedName>
    <definedName name="_xlchart.v1.7" hidden="1">'Data Totals'!$AC$3:$AC$81</definedName>
    <definedName name="_xlchart.v1.8" hidden="1">'Data Totals'!$AD$3:$AD$81</definedName>
    <definedName name="_xlchart.v1.9" hidden="1">'Data Totals'!$AE$3:$AE$81</definedName>
    <definedName name="HP3a_PhOTf" localSheetId="1">'Yields PhOTf'!$L$3:$P$98</definedName>
    <definedName name="HP3a_PhOTf_1" localSheetId="1">'Yields PhOTf'!$Q$53:$AC$148</definedName>
    <definedName name="HP4a_PhOTf" localSheetId="1">'Yields PhOTf'!$V$5:$AA$100</definedName>
    <definedName name="HP5a_PhOTf" localSheetId="1">'Yields PhOTf'!$AB$4:$AH$99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4" l="1"/>
  <c r="BK75" i="12"/>
  <c r="BL75" i="12"/>
  <c r="BM75" i="12"/>
  <c r="BN75" i="12"/>
  <c r="BO75" i="12"/>
  <c r="BK72" i="12"/>
  <c r="BL72" i="12"/>
  <c r="BM72" i="12"/>
  <c r="BN72" i="12"/>
  <c r="BO72" i="12"/>
  <c r="AY4" i="12"/>
  <c r="AZ4" i="12"/>
  <c r="BA4" i="12"/>
  <c r="BB4" i="12"/>
  <c r="BC4" i="12"/>
  <c r="BD4" i="12"/>
  <c r="BE4" i="12"/>
  <c r="BF4" i="12"/>
  <c r="BG4" i="12"/>
  <c r="BH4" i="12"/>
  <c r="BI4" i="12"/>
  <c r="AY5" i="12"/>
  <c r="BA5" i="12"/>
  <c r="BB5" i="12"/>
  <c r="BC5" i="12"/>
  <c r="BD5" i="12"/>
  <c r="BE5" i="12"/>
  <c r="BG5" i="12"/>
  <c r="BH5" i="12"/>
  <c r="BI5" i="12"/>
  <c r="AY6" i="12"/>
  <c r="AZ6" i="12"/>
  <c r="BB6" i="12"/>
  <c r="BC6" i="12"/>
  <c r="BD6" i="12"/>
  <c r="BE6" i="12"/>
  <c r="BF6" i="12"/>
  <c r="BH6" i="12"/>
  <c r="BI6" i="12"/>
  <c r="AY7" i="12"/>
  <c r="BB7" i="12"/>
  <c r="BC7" i="12"/>
  <c r="BD7" i="12"/>
  <c r="BE7" i="12"/>
  <c r="BH7" i="12"/>
  <c r="BI7" i="12"/>
  <c r="AY8" i="12"/>
  <c r="BA8" i="12"/>
  <c r="BB8" i="12"/>
  <c r="BC8" i="12"/>
  <c r="BD8" i="12"/>
  <c r="BE8" i="12"/>
  <c r="BG8" i="12"/>
  <c r="BH8" i="12"/>
  <c r="BI8" i="12"/>
  <c r="AY9" i="12"/>
  <c r="AZ9" i="12"/>
  <c r="BB9" i="12"/>
  <c r="BC9" i="12"/>
  <c r="BD9" i="12"/>
  <c r="BE9" i="12"/>
  <c r="BF9" i="12"/>
  <c r="BH9" i="12"/>
  <c r="BI9" i="12"/>
  <c r="AY10" i="12"/>
  <c r="AZ10" i="12"/>
  <c r="BC10" i="12"/>
  <c r="BD10" i="12"/>
  <c r="BE10" i="12"/>
  <c r="BF10" i="12"/>
  <c r="BI10" i="12"/>
  <c r="AY11" i="12"/>
  <c r="BC11" i="12"/>
  <c r="BD11" i="12"/>
  <c r="BE11" i="12"/>
  <c r="BI11" i="12"/>
  <c r="AY12" i="12"/>
  <c r="BC12" i="12"/>
  <c r="BD12" i="12"/>
  <c r="BE12" i="12"/>
  <c r="BI12" i="12"/>
  <c r="BC13" i="12"/>
  <c r="BD13" i="12"/>
  <c r="BI13" i="12"/>
  <c r="AY14" i="12"/>
  <c r="BA14" i="12"/>
  <c r="BB14" i="12"/>
  <c r="BC14" i="12"/>
  <c r="BD14" i="12"/>
  <c r="BE14" i="12"/>
  <c r="BG14" i="12"/>
  <c r="BH14" i="12"/>
  <c r="BI14" i="12"/>
  <c r="AY15" i="12"/>
  <c r="AZ15" i="12"/>
  <c r="BC15" i="12"/>
  <c r="BD15" i="12"/>
  <c r="BE15" i="12"/>
  <c r="BF15" i="12"/>
  <c r="BI15" i="12"/>
  <c r="AY42" i="12"/>
  <c r="AZ42" i="12"/>
  <c r="BB42" i="12"/>
  <c r="BC42" i="12"/>
  <c r="BD42" i="12"/>
  <c r="BE42" i="12"/>
  <c r="BF42" i="12"/>
  <c r="BH42" i="12"/>
  <c r="BI42" i="12"/>
  <c r="AY55" i="12"/>
  <c r="AZ55" i="12"/>
  <c r="BC55" i="12"/>
  <c r="BD55" i="12"/>
  <c r="BE55" i="12"/>
  <c r="BF55" i="12"/>
  <c r="BI55" i="12"/>
  <c r="AY58" i="12"/>
  <c r="AZ58" i="12"/>
  <c r="BC58" i="12"/>
  <c r="BD58" i="12"/>
  <c r="BE58" i="12"/>
  <c r="BF58" i="12"/>
  <c r="BI58" i="12"/>
  <c r="AY72" i="12"/>
  <c r="BB72" i="12"/>
  <c r="BC72" i="12"/>
  <c r="BD72" i="12"/>
  <c r="BE72" i="12"/>
  <c r="BH72" i="12"/>
  <c r="BI72" i="12"/>
  <c r="AY75" i="12"/>
  <c r="AZ75" i="12"/>
  <c r="BC75" i="12"/>
  <c r="BD75" i="12"/>
  <c r="BE75" i="12"/>
  <c r="BF75" i="12"/>
  <c r="BI75" i="12"/>
  <c r="Y75" i="12"/>
  <c r="V75" i="12"/>
  <c r="U75" i="12"/>
  <c r="Z75" i="12" s="1"/>
  <c r="M75" i="12"/>
  <c r="J75" i="12"/>
  <c r="I75" i="12"/>
  <c r="N75" i="12" s="1"/>
  <c r="G75" i="12"/>
  <c r="D75" i="12"/>
  <c r="C75" i="12"/>
  <c r="H75" i="12" s="1"/>
  <c r="Y72" i="12"/>
  <c r="X72" i="12"/>
  <c r="Z72" i="12" s="1"/>
  <c r="U72" i="12"/>
  <c r="S72" i="12"/>
  <c r="R72" i="12"/>
  <c r="O72" i="12"/>
  <c r="T72" i="12" s="1"/>
  <c r="M72" i="12"/>
  <c r="L72" i="12"/>
  <c r="N72" i="12" s="1"/>
  <c r="I72" i="12"/>
  <c r="G72" i="12"/>
  <c r="F72" i="12"/>
  <c r="C72" i="12"/>
  <c r="H72" i="12" s="1"/>
  <c r="AF72" i="12" s="1"/>
  <c r="Y58" i="12"/>
  <c r="Z58" i="12" s="1"/>
  <c r="V58" i="12"/>
  <c r="U58" i="12"/>
  <c r="S58" i="12"/>
  <c r="P58" i="12"/>
  <c r="O58" i="12"/>
  <c r="T58" i="12" s="1"/>
  <c r="M58" i="12"/>
  <c r="N58" i="12" s="1"/>
  <c r="J58" i="12"/>
  <c r="I58" i="12"/>
  <c r="E50" i="25"/>
  <c r="D58" i="12" s="1"/>
  <c r="E52" i="25"/>
  <c r="E53" i="25"/>
  <c r="E54" i="25"/>
  <c r="O55" i="12"/>
  <c r="I55" i="12"/>
  <c r="E78" i="25"/>
  <c r="E76" i="25"/>
  <c r="E75" i="25"/>
  <c r="E74" i="25"/>
  <c r="E27" i="25"/>
  <c r="J42" i="12" s="1"/>
  <c r="E28" i="25"/>
  <c r="P42" i="12" s="1"/>
  <c r="E29" i="25"/>
  <c r="V42" i="12" s="1"/>
  <c r="E38" i="25"/>
  <c r="D55" i="12" s="1"/>
  <c r="E39" i="25"/>
  <c r="J55" i="12" s="1"/>
  <c r="E40" i="25"/>
  <c r="P55" i="12" s="1"/>
  <c r="E41" i="25"/>
  <c r="V55" i="12" s="1"/>
  <c r="E86" i="25"/>
  <c r="D15" i="12" s="1"/>
  <c r="E89" i="25"/>
  <c r="J15" i="12" s="1"/>
  <c r="E90" i="25"/>
  <c r="E92" i="25"/>
  <c r="V15" i="12" s="1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C42" i="12" s="1"/>
  <c r="D27" i="25"/>
  <c r="I42" i="12" s="1"/>
  <c r="D28" i="25"/>
  <c r="O42" i="12" s="1"/>
  <c r="D29" i="25"/>
  <c r="U42" i="12" s="1"/>
  <c r="D30" i="25"/>
  <c r="D31" i="25"/>
  <c r="D32" i="25"/>
  <c r="D33" i="25"/>
  <c r="D34" i="25"/>
  <c r="D35" i="25"/>
  <c r="D36" i="25"/>
  <c r="D37" i="25"/>
  <c r="D38" i="25"/>
  <c r="C55" i="12" s="1"/>
  <c r="D39" i="25"/>
  <c r="D40" i="25"/>
  <c r="D41" i="25"/>
  <c r="U55" i="12" s="1"/>
  <c r="D42" i="25"/>
  <c r="D43" i="25"/>
  <c r="D44" i="25"/>
  <c r="D45" i="25"/>
  <c r="D46" i="25"/>
  <c r="D47" i="25"/>
  <c r="D48" i="25"/>
  <c r="D49" i="25"/>
  <c r="D50" i="25"/>
  <c r="C58" i="12" s="1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K76" i="25" s="1"/>
  <c r="D77" i="25"/>
  <c r="D78" i="25"/>
  <c r="D79" i="25"/>
  <c r="D80" i="25"/>
  <c r="D81" i="25"/>
  <c r="D82" i="25"/>
  <c r="D83" i="25"/>
  <c r="D84" i="25"/>
  <c r="D85" i="25"/>
  <c r="D86" i="25"/>
  <c r="C15" i="12" s="1"/>
  <c r="D87" i="25"/>
  <c r="D88" i="25"/>
  <c r="D89" i="25"/>
  <c r="I15" i="12" s="1"/>
  <c r="D90" i="25"/>
  <c r="D91" i="25"/>
  <c r="D92" i="25"/>
  <c r="U15" i="12" s="1"/>
  <c r="D93" i="25"/>
  <c r="D94" i="25"/>
  <c r="D95" i="25"/>
  <c r="D96" i="25"/>
  <c r="D97" i="25"/>
  <c r="J64" i="25"/>
  <c r="G62" i="25"/>
  <c r="G63" i="25"/>
  <c r="G64" i="25"/>
  <c r="J52" i="25"/>
  <c r="G27" i="25"/>
  <c r="L42" i="12" s="1"/>
  <c r="G28" i="25"/>
  <c r="R42" i="12" s="1"/>
  <c r="G29" i="25"/>
  <c r="X42" i="12" s="1"/>
  <c r="G4" i="25"/>
  <c r="G5" i="25"/>
  <c r="G3" i="25"/>
  <c r="CH97" i="24"/>
  <c r="CC97" i="24"/>
  <c r="BX97" i="24"/>
  <c r="BS97" i="24"/>
  <c r="BN97" i="24"/>
  <c r="BI97" i="24"/>
  <c r="BD97" i="24"/>
  <c r="AY97" i="24"/>
  <c r="AT97" i="24"/>
  <c r="AO97" i="24"/>
  <c r="AJ97" i="24"/>
  <c r="AE97" i="24"/>
  <c r="Z97" i="24"/>
  <c r="U97" i="24"/>
  <c r="P97" i="24"/>
  <c r="K97" i="24"/>
  <c r="F97" i="24"/>
  <c r="CH96" i="24"/>
  <c r="CC96" i="24"/>
  <c r="BX96" i="24"/>
  <c r="BS96" i="24"/>
  <c r="BN96" i="24"/>
  <c r="BI96" i="24"/>
  <c r="BD96" i="24"/>
  <c r="AY96" i="24"/>
  <c r="AT96" i="24"/>
  <c r="AO96" i="24"/>
  <c r="AJ96" i="24"/>
  <c r="AE96" i="24"/>
  <c r="Z96" i="24"/>
  <c r="U96" i="24"/>
  <c r="P96" i="24"/>
  <c r="K96" i="24"/>
  <c r="F96" i="24"/>
  <c r="CH95" i="24"/>
  <c r="CC95" i="24"/>
  <c r="BX95" i="24"/>
  <c r="BS95" i="24"/>
  <c r="BN95" i="24"/>
  <c r="BI95" i="24"/>
  <c r="BD95" i="24"/>
  <c r="AY95" i="24"/>
  <c r="AT95" i="24"/>
  <c r="AO95" i="24"/>
  <c r="AJ95" i="24"/>
  <c r="AE95" i="24"/>
  <c r="Z95" i="24"/>
  <c r="U95" i="24"/>
  <c r="P95" i="24"/>
  <c r="K95" i="24"/>
  <c r="F95" i="24"/>
  <c r="CH94" i="24"/>
  <c r="CC94" i="24"/>
  <c r="BX94" i="24"/>
  <c r="BS94" i="24"/>
  <c r="BN94" i="24"/>
  <c r="BI94" i="24"/>
  <c r="BD94" i="24"/>
  <c r="AY94" i="24"/>
  <c r="AT94" i="24"/>
  <c r="AO94" i="24"/>
  <c r="AJ94" i="24"/>
  <c r="AE94" i="24"/>
  <c r="Z94" i="24"/>
  <c r="U94" i="24"/>
  <c r="P94" i="24"/>
  <c r="K94" i="24"/>
  <c r="F94" i="24"/>
  <c r="CH93" i="24"/>
  <c r="CC93" i="24"/>
  <c r="BX93" i="24"/>
  <c r="BS93" i="24"/>
  <c r="BN93" i="24"/>
  <c r="BI93" i="24"/>
  <c r="BD93" i="24"/>
  <c r="AY93" i="24"/>
  <c r="AT93" i="24"/>
  <c r="AO93" i="24"/>
  <c r="AJ93" i="24"/>
  <c r="AE93" i="24"/>
  <c r="Z93" i="24"/>
  <c r="U93" i="24"/>
  <c r="P93" i="24"/>
  <c r="K93" i="24"/>
  <c r="F93" i="24"/>
  <c r="CH92" i="24"/>
  <c r="CC92" i="24"/>
  <c r="BX92" i="24"/>
  <c r="BS92" i="24"/>
  <c r="BN92" i="24"/>
  <c r="BI92" i="24"/>
  <c r="BD92" i="24"/>
  <c r="AY92" i="24"/>
  <c r="AT92" i="24"/>
  <c r="AO92" i="24"/>
  <c r="AJ92" i="24"/>
  <c r="AE92" i="24"/>
  <c r="Z92" i="24"/>
  <c r="U92" i="24"/>
  <c r="P92" i="24"/>
  <c r="K92" i="24"/>
  <c r="F92" i="24"/>
  <c r="CH91" i="24"/>
  <c r="CC91" i="24"/>
  <c r="BX91" i="24"/>
  <c r="BS91" i="24"/>
  <c r="BN91" i="24"/>
  <c r="BI91" i="24"/>
  <c r="BD91" i="24"/>
  <c r="AY91" i="24"/>
  <c r="AT91" i="24"/>
  <c r="AO91" i="24"/>
  <c r="AJ91" i="24"/>
  <c r="AE91" i="24"/>
  <c r="Z91" i="24"/>
  <c r="U91" i="24"/>
  <c r="P91" i="24"/>
  <c r="K91" i="24"/>
  <c r="F91" i="24"/>
  <c r="CH90" i="24"/>
  <c r="CC90" i="24"/>
  <c r="BX90" i="24"/>
  <c r="BS90" i="24"/>
  <c r="BN90" i="24"/>
  <c r="BI90" i="24"/>
  <c r="BD90" i="24"/>
  <c r="AY90" i="24"/>
  <c r="AT90" i="24"/>
  <c r="AO90" i="24"/>
  <c r="AJ90" i="24"/>
  <c r="AE90" i="24"/>
  <c r="Z90" i="24"/>
  <c r="U90" i="24"/>
  <c r="P90" i="24"/>
  <c r="K90" i="24"/>
  <c r="F90" i="24"/>
  <c r="CH89" i="24"/>
  <c r="CC89" i="24"/>
  <c r="BX89" i="24"/>
  <c r="BS89" i="24"/>
  <c r="BN89" i="24"/>
  <c r="BI89" i="24"/>
  <c r="BD89" i="24"/>
  <c r="AY89" i="24"/>
  <c r="AT89" i="24"/>
  <c r="AO89" i="24"/>
  <c r="AJ89" i="24"/>
  <c r="AE89" i="24"/>
  <c r="Z89" i="24"/>
  <c r="U89" i="24"/>
  <c r="P89" i="24"/>
  <c r="K89" i="24"/>
  <c r="F89" i="24"/>
  <c r="CH88" i="24"/>
  <c r="CC88" i="24"/>
  <c r="BX88" i="24"/>
  <c r="BS88" i="24"/>
  <c r="BN88" i="24"/>
  <c r="BI88" i="24"/>
  <c r="BD88" i="24"/>
  <c r="AY88" i="24"/>
  <c r="AT88" i="24"/>
  <c r="AO88" i="24"/>
  <c r="AJ88" i="24"/>
  <c r="AE88" i="24"/>
  <c r="Z88" i="24"/>
  <c r="U88" i="24"/>
  <c r="P88" i="24"/>
  <c r="K88" i="24"/>
  <c r="F88" i="24"/>
  <c r="CH87" i="24"/>
  <c r="CC87" i="24"/>
  <c r="BX87" i="24"/>
  <c r="BS87" i="24"/>
  <c r="BN87" i="24"/>
  <c r="BI87" i="24"/>
  <c r="BD87" i="24"/>
  <c r="AY87" i="24"/>
  <c r="AT87" i="24"/>
  <c r="AO87" i="24"/>
  <c r="AJ87" i="24"/>
  <c r="AE87" i="24"/>
  <c r="Z87" i="24"/>
  <c r="U87" i="24"/>
  <c r="P87" i="24"/>
  <c r="K87" i="24"/>
  <c r="F87" i="24"/>
  <c r="CH86" i="24"/>
  <c r="CC86" i="24"/>
  <c r="BX86" i="24"/>
  <c r="BS86" i="24"/>
  <c r="BN86" i="24"/>
  <c r="BI86" i="24"/>
  <c r="BD86" i="24"/>
  <c r="AY86" i="24"/>
  <c r="AT86" i="24"/>
  <c r="AO86" i="24"/>
  <c r="AJ86" i="24"/>
  <c r="AE86" i="24"/>
  <c r="Z86" i="24"/>
  <c r="U86" i="24"/>
  <c r="P86" i="24"/>
  <c r="K86" i="24"/>
  <c r="F86" i="24"/>
  <c r="CH85" i="24"/>
  <c r="CC85" i="24"/>
  <c r="BX85" i="24"/>
  <c r="BS85" i="24"/>
  <c r="BN85" i="24"/>
  <c r="BI85" i="24"/>
  <c r="BD85" i="24"/>
  <c r="AY85" i="24"/>
  <c r="AT85" i="24"/>
  <c r="AO85" i="24"/>
  <c r="AJ85" i="24"/>
  <c r="AE85" i="24"/>
  <c r="Z85" i="24"/>
  <c r="U85" i="24"/>
  <c r="P85" i="24"/>
  <c r="K85" i="24"/>
  <c r="F85" i="24"/>
  <c r="CH84" i="24"/>
  <c r="CC84" i="24"/>
  <c r="BX84" i="24"/>
  <c r="BS84" i="24"/>
  <c r="BN84" i="24"/>
  <c r="BI84" i="24"/>
  <c r="BD84" i="24"/>
  <c r="AY84" i="24"/>
  <c r="AT84" i="24"/>
  <c r="AO84" i="24"/>
  <c r="AJ84" i="24"/>
  <c r="AE84" i="24"/>
  <c r="Z84" i="24"/>
  <c r="U84" i="24"/>
  <c r="P84" i="24"/>
  <c r="K84" i="24"/>
  <c r="F84" i="24"/>
  <c r="CH83" i="24"/>
  <c r="CC83" i="24"/>
  <c r="BX83" i="24"/>
  <c r="BS83" i="24"/>
  <c r="BN83" i="24"/>
  <c r="BI83" i="24"/>
  <c r="BD83" i="24"/>
  <c r="AY83" i="24"/>
  <c r="AT83" i="24"/>
  <c r="AO83" i="24"/>
  <c r="AJ83" i="24"/>
  <c r="AE83" i="24"/>
  <c r="Z83" i="24"/>
  <c r="U83" i="24"/>
  <c r="P83" i="24"/>
  <c r="K83" i="24"/>
  <c r="F83" i="24"/>
  <c r="CH82" i="24"/>
  <c r="CC82" i="24"/>
  <c r="BX82" i="24"/>
  <c r="BS82" i="24"/>
  <c r="BN82" i="24"/>
  <c r="BI82" i="24"/>
  <c r="BD82" i="24"/>
  <c r="AY82" i="24"/>
  <c r="AT82" i="24"/>
  <c r="AO82" i="24"/>
  <c r="AJ82" i="24"/>
  <c r="AE82" i="24"/>
  <c r="Z82" i="24"/>
  <c r="U82" i="24"/>
  <c r="P82" i="24"/>
  <c r="K82" i="24"/>
  <c r="F82" i="24"/>
  <c r="CH81" i="24"/>
  <c r="CC81" i="24"/>
  <c r="BX81" i="24"/>
  <c r="BS81" i="24"/>
  <c r="BN81" i="24"/>
  <c r="BI81" i="24"/>
  <c r="BD81" i="24"/>
  <c r="AY81" i="24"/>
  <c r="AT81" i="24"/>
  <c r="AO81" i="24"/>
  <c r="AJ81" i="24"/>
  <c r="AE81" i="24"/>
  <c r="Z81" i="24"/>
  <c r="U81" i="24"/>
  <c r="P81" i="24"/>
  <c r="K81" i="24"/>
  <c r="F81" i="24"/>
  <c r="CH80" i="24"/>
  <c r="CC80" i="24"/>
  <c r="BX80" i="24"/>
  <c r="BS80" i="24"/>
  <c r="BN80" i="24"/>
  <c r="BI80" i="24"/>
  <c r="BD80" i="24"/>
  <c r="AY80" i="24"/>
  <c r="AT80" i="24"/>
  <c r="AO80" i="24"/>
  <c r="AJ80" i="24"/>
  <c r="AE80" i="24"/>
  <c r="Z80" i="24"/>
  <c r="U80" i="24"/>
  <c r="P80" i="24"/>
  <c r="K80" i="24"/>
  <c r="F80" i="24"/>
  <c r="CH79" i="24"/>
  <c r="CC79" i="24"/>
  <c r="BX79" i="24"/>
  <c r="BS79" i="24"/>
  <c r="BN79" i="24"/>
  <c r="BI79" i="24"/>
  <c r="BD79" i="24"/>
  <c r="AY79" i="24"/>
  <c r="AT79" i="24"/>
  <c r="AO79" i="24"/>
  <c r="AJ79" i="24"/>
  <c r="AE79" i="24"/>
  <c r="Z79" i="24"/>
  <c r="U79" i="24"/>
  <c r="P79" i="24"/>
  <c r="K79" i="24"/>
  <c r="F79" i="24"/>
  <c r="B79" i="24"/>
  <c r="B80" i="24" s="1"/>
  <c r="CH78" i="24"/>
  <c r="CC78" i="24"/>
  <c r="BX78" i="24"/>
  <c r="BS78" i="24"/>
  <c r="BN78" i="24"/>
  <c r="BI78" i="24"/>
  <c r="BD78" i="24"/>
  <c r="AY78" i="24"/>
  <c r="AT78" i="24"/>
  <c r="AO78" i="24"/>
  <c r="AJ78" i="24"/>
  <c r="AE78" i="24"/>
  <c r="Z78" i="24"/>
  <c r="U78" i="24"/>
  <c r="P78" i="24"/>
  <c r="K78" i="24"/>
  <c r="F78" i="24"/>
  <c r="CH77" i="24"/>
  <c r="CC77" i="24"/>
  <c r="BX77" i="24"/>
  <c r="BS77" i="24"/>
  <c r="BN77" i="24"/>
  <c r="BI77" i="24"/>
  <c r="BD77" i="24"/>
  <c r="AY77" i="24"/>
  <c r="AT77" i="24"/>
  <c r="AO77" i="24"/>
  <c r="AJ77" i="24"/>
  <c r="AE77" i="24"/>
  <c r="Z77" i="24"/>
  <c r="U77" i="24"/>
  <c r="P77" i="24"/>
  <c r="K77" i="24"/>
  <c r="F77" i="24"/>
  <c r="B77" i="24"/>
  <c r="B82" i="24" s="1"/>
  <c r="B85" i="24" s="1"/>
  <c r="CH76" i="24"/>
  <c r="CC76" i="24"/>
  <c r="BX76" i="24"/>
  <c r="BS76" i="24"/>
  <c r="BN76" i="24"/>
  <c r="BI76" i="24"/>
  <c r="BD76" i="24"/>
  <c r="AY76" i="24"/>
  <c r="AT76" i="24"/>
  <c r="AO76" i="24"/>
  <c r="AJ76" i="24"/>
  <c r="AE76" i="24"/>
  <c r="Z76" i="24"/>
  <c r="U76" i="24"/>
  <c r="P76" i="24"/>
  <c r="K76" i="24"/>
  <c r="F76" i="24"/>
  <c r="CH75" i="24"/>
  <c r="CC75" i="24"/>
  <c r="BX75" i="24"/>
  <c r="BS75" i="24"/>
  <c r="BN75" i="24"/>
  <c r="BI75" i="24"/>
  <c r="BD75" i="24"/>
  <c r="AY75" i="24"/>
  <c r="AT75" i="24"/>
  <c r="AO75" i="24"/>
  <c r="AJ75" i="24"/>
  <c r="AE75" i="24"/>
  <c r="Z75" i="24"/>
  <c r="U75" i="24"/>
  <c r="P75" i="24"/>
  <c r="K75" i="24"/>
  <c r="F75" i="24"/>
  <c r="CH74" i="24"/>
  <c r="CC74" i="24"/>
  <c r="BX74" i="24"/>
  <c r="BS74" i="24"/>
  <c r="BN74" i="24"/>
  <c r="BI74" i="24"/>
  <c r="BD74" i="24"/>
  <c r="AY74" i="24"/>
  <c r="AT74" i="24"/>
  <c r="AO74" i="24"/>
  <c r="AJ74" i="24"/>
  <c r="AE74" i="24"/>
  <c r="Z74" i="24"/>
  <c r="U74" i="24"/>
  <c r="P74" i="24"/>
  <c r="K74" i="24"/>
  <c r="F74" i="24"/>
  <c r="CH73" i="24"/>
  <c r="CC73" i="24"/>
  <c r="BX73" i="24"/>
  <c r="BS73" i="24"/>
  <c r="BN73" i="24"/>
  <c r="BI73" i="24"/>
  <c r="BD73" i="24"/>
  <c r="AY73" i="24"/>
  <c r="AT73" i="24"/>
  <c r="AO73" i="24"/>
  <c r="AJ73" i="24"/>
  <c r="AE73" i="24"/>
  <c r="Z73" i="24"/>
  <c r="U73" i="24"/>
  <c r="P73" i="24"/>
  <c r="K73" i="24"/>
  <c r="F73" i="24"/>
  <c r="CH72" i="24"/>
  <c r="CC72" i="24"/>
  <c r="BX72" i="24"/>
  <c r="BS72" i="24"/>
  <c r="BN72" i="24"/>
  <c r="BI72" i="24"/>
  <c r="BD72" i="24"/>
  <c r="AY72" i="24"/>
  <c r="AT72" i="24"/>
  <c r="AO72" i="24"/>
  <c r="AJ72" i="24"/>
  <c r="AE72" i="24"/>
  <c r="Z72" i="24"/>
  <c r="U72" i="24"/>
  <c r="P72" i="24"/>
  <c r="K72" i="24"/>
  <c r="F72" i="24"/>
  <c r="CH71" i="24"/>
  <c r="CC71" i="24"/>
  <c r="BX71" i="24"/>
  <c r="BS71" i="24"/>
  <c r="BN71" i="24"/>
  <c r="BI71" i="24"/>
  <c r="BD71" i="24"/>
  <c r="AY71" i="24"/>
  <c r="AT71" i="24"/>
  <c r="AO71" i="24"/>
  <c r="AJ71" i="24"/>
  <c r="AE71" i="24"/>
  <c r="Z71" i="24"/>
  <c r="U71" i="24"/>
  <c r="P71" i="24"/>
  <c r="K71" i="24"/>
  <c r="F71" i="24"/>
  <c r="CH70" i="24"/>
  <c r="CC70" i="24"/>
  <c r="BX70" i="24"/>
  <c r="BS70" i="24"/>
  <c r="BN70" i="24"/>
  <c r="BI70" i="24"/>
  <c r="BD70" i="24"/>
  <c r="AY70" i="24"/>
  <c r="AT70" i="24"/>
  <c r="AO70" i="24"/>
  <c r="AJ70" i="24"/>
  <c r="AE70" i="24"/>
  <c r="Z70" i="24"/>
  <c r="U70" i="24"/>
  <c r="P70" i="24"/>
  <c r="K70" i="24"/>
  <c r="F70" i="24"/>
  <c r="CH69" i="24"/>
  <c r="CC69" i="24"/>
  <c r="BX69" i="24"/>
  <c r="BS69" i="24"/>
  <c r="BN69" i="24"/>
  <c r="BI69" i="24"/>
  <c r="BD69" i="24"/>
  <c r="AY69" i="24"/>
  <c r="AT69" i="24"/>
  <c r="AO69" i="24"/>
  <c r="AJ69" i="24"/>
  <c r="AE69" i="24"/>
  <c r="Z69" i="24"/>
  <c r="U69" i="24"/>
  <c r="P69" i="24"/>
  <c r="K69" i="24"/>
  <c r="F69" i="24"/>
  <c r="CH68" i="24"/>
  <c r="CC68" i="24"/>
  <c r="BX68" i="24"/>
  <c r="BS68" i="24"/>
  <c r="BN68" i="24"/>
  <c r="BI68" i="24"/>
  <c r="BD68" i="24"/>
  <c r="AY68" i="24"/>
  <c r="AT68" i="24"/>
  <c r="AO68" i="24"/>
  <c r="AJ68" i="24"/>
  <c r="AE68" i="24"/>
  <c r="Z68" i="24"/>
  <c r="U68" i="24"/>
  <c r="P68" i="24"/>
  <c r="K68" i="24"/>
  <c r="F68" i="24"/>
  <c r="CH67" i="24"/>
  <c r="CC67" i="24"/>
  <c r="BX67" i="24"/>
  <c r="BS67" i="24"/>
  <c r="BN67" i="24"/>
  <c r="BI67" i="24"/>
  <c r="BD67" i="24"/>
  <c r="AY67" i="24"/>
  <c r="AT67" i="24"/>
  <c r="AO67" i="24"/>
  <c r="AJ67" i="24"/>
  <c r="AE67" i="24"/>
  <c r="Z67" i="24"/>
  <c r="U67" i="24"/>
  <c r="P67" i="24"/>
  <c r="K67" i="24"/>
  <c r="F67" i="24"/>
  <c r="B67" i="24"/>
  <c r="B68" i="24" s="1"/>
  <c r="CH66" i="24"/>
  <c r="CC66" i="24"/>
  <c r="BX66" i="24"/>
  <c r="BS66" i="24"/>
  <c r="BN66" i="24"/>
  <c r="BI66" i="24"/>
  <c r="BD66" i="24"/>
  <c r="AY66" i="24"/>
  <c r="AT66" i="24"/>
  <c r="AO66" i="24"/>
  <c r="AJ66" i="24"/>
  <c r="AE66" i="24"/>
  <c r="Z66" i="24"/>
  <c r="U66" i="24"/>
  <c r="P66" i="24"/>
  <c r="K66" i="24"/>
  <c r="F66" i="24"/>
  <c r="CH65" i="24"/>
  <c r="CC65" i="24"/>
  <c r="BX65" i="24"/>
  <c r="BS65" i="24"/>
  <c r="BN65" i="24"/>
  <c r="BI65" i="24"/>
  <c r="BD65" i="24"/>
  <c r="AY65" i="24"/>
  <c r="AT65" i="24"/>
  <c r="AO65" i="24"/>
  <c r="AJ65" i="24"/>
  <c r="AE65" i="24"/>
  <c r="Z65" i="24"/>
  <c r="U65" i="24"/>
  <c r="P65" i="24"/>
  <c r="K65" i="24"/>
  <c r="F65" i="24"/>
  <c r="B65" i="24"/>
  <c r="CH64" i="24"/>
  <c r="CC64" i="24"/>
  <c r="BX64" i="24"/>
  <c r="BS64" i="24"/>
  <c r="BN64" i="24"/>
  <c r="BI64" i="24"/>
  <c r="BD64" i="24"/>
  <c r="AY64" i="24"/>
  <c r="AT64" i="24"/>
  <c r="AO64" i="24"/>
  <c r="AJ64" i="24"/>
  <c r="AE64" i="24"/>
  <c r="Z64" i="24"/>
  <c r="U64" i="24"/>
  <c r="P64" i="24"/>
  <c r="K64" i="24"/>
  <c r="F64" i="24"/>
  <c r="CH63" i="24"/>
  <c r="CC63" i="24"/>
  <c r="BX63" i="24"/>
  <c r="BS63" i="24"/>
  <c r="BN63" i="24"/>
  <c r="BI63" i="24"/>
  <c r="BD63" i="24"/>
  <c r="AY63" i="24"/>
  <c r="AT63" i="24"/>
  <c r="AO63" i="24"/>
  <c r="AJ63" i="24"/>
  <c r="AE63" i="24"/>
  <c r="Z63" i="24"/>
  <c r="U63" i="24"/>
  <c r="P63" i="24"/>
  <c r="K63" i="24"/>
  <c r="F63" i="24"/>
  <c r="CH62" i="24"/>
  <c r="CC62" i="24"/>
  <c r="BX62" i="24"/>
  <c r="BS62" i="24"/>
  <c r="BN62" i="24"/>
  <c r="BI62" i="24"/>
  <c r="BD62" i="24"/>
  <c r="AY62" i="24"/>
  <c r="AT62" i="24"/>
  <c r="AO62" i="24"/>
  <c r="AJ62" i="24"/>
  <c r="AE62" i="24"/>
  <c r="Z62" i="24"/>
  <c r="U62" i="24"/>
  <c r="P62" i="24"/>
  <c r="K62" i="24"/>
  <c r="F62" i="24"/>
  <c r="CH61" i="24"/>
  <c r="CC61" i="24"/>
  <c r="BX61" i="24"/>
  <c r="BS61" i="24"/>
  <c r="BN61" i="24"/>
  <c r="BI61" i="24"/>
  <c r="BD61" i="24"/>
  <c r="AY61" i="24"/>
  <c r="AT61" i="24"/>
  <c r="AO61" i="24"/>
  <c r="AJ61" i="24"/>
  <c r="AE61" i="24"/>
  <c r="Z61" i="24"/>
  <c r="U61" i="24"/>
  <c r="P61" i="24"/>
  <c r="K61" i="24"/>
  <c r="F61" i="24"/>
  <c r="CH60" i="24"/>
  <c r="CC60" i="24"/>
  <c r="BX60" i="24"/>
  <c r="BS60" i="24"/>
  <c r="BN60" i="24"/>
  <c r="BI60" i="24"/>
  <c r="BD60" i="24"/>
  <c r="AY60" i="24"/>
  <c r="AT60" i="24"/>
  <c r="AO60" i="24"/>
  <c r="AJ60" i="24"/>
  <c r="AE60" i="24"/>
  <c r="Z60" i="24"/>
  <c r="U60" i="24"/>
  <c r="P60" i="24"/>
  <c r="K60" i="24"/>
  <c r="F60" i="24"/>
  <c r="CH59" i="24"/>
  <c r="CC59" i="24"/>
  <c r="BX59" i="24"/>
  <c r="BS59" i="24"/>
  <c r="BN59" i="24"/>
  <c r="BI59" i="24"/>
  <c r="BD59" i="24"/>
  <c r="AY59" i="24"/>
  <c r="AT59" i="24"/>
  <c r="AO59" i="24"/>
  <c r="AJ59" i="24"/>
  <c r="AE59" i="24"/>
  <c r="Z59" i="24"/>
  <c r="U59" i="24"/>
  <c r="P59" i="24"/>
  <c r="K59" i="24"/>
  <c r="F59" i="24"/>
  <c r="CH58" i="24"/>
  <c r="CC58" i="24"/>
  <c r="BX58" i="24"/>
  <c r="BS58" i="24"/>
  <c r="BN58" i="24"/>
  <c r="BI58" i="24"/>
  <c r="BD58" i="24"/>
  <c r="AY58" i="24"/>
  <c r="AT58" i="24"/>
  <c r="AO58" i="24"/>
  <c r="AJ58" i="24"/>
  <c r="AE58" i="24"/>
  <c r="Z58" i="24"/>
  <c r="U58" i="24"/>
  <c r="P58" i="24"/>
  <c r="K58" i="24"/>
  <c r="F58" i="24"/>
  <c r="CH57" i="24"/>
  <c r="CC57" i="24"/>
  <c r="BX57" i="24"/>
  <c r="BS57" i="24"/>
  <c r="BN57" i="24"/>
  <c r="BI57" i="24"/>
  <c r="BD57" i="24"/>
  <c r="AY57" i="24"/>
  <c r="AT57" i="24"/>
  <c r="AO57" i="24"/>
  <c r="AJ57" i="24"/>
  <c r="AE57" i="24"/>
  <c r="Z57" i="24"/>
  <c r="U57" i="24"/>
  <c r="P57" i="24"/>
  <c r="K57" i="24"/>
  <c r="F57" i="24"/>
  <c r="CH56" i="24"/>
  <c r="CC56" i="24"/>
  <c r="BX56" i="24"/>
  <c r="BS56" i="24"/>
  <c r="BN56" i="24"/>
  <c r="BI56" i="24"/>
  <c r="BD56" i="24"/>
  <c r="AY56" i="24"/>
  <c r="AT56" i="24"/>
  <c r="AO56" i="24"/>
  <c r="AJ56" i="24"/>
  <c r="AE56" i="24"/>
  <c r="Z56" i="24"/>
  <c r="U56" i="24"/>
  <c r="P56" i="24"/>
  <c r="K56" i="24"/>
  <c r="F56" i="24"/>
  <c r="CH55" i="24"/>
  <c r="CC55" i="24"/>
  <c r="BX55" i="24"/>
  <c r="BS55" i="24"/>
  <c r="BN55" i="24"/>
  <c r="BI55" i="24"/>
  <c r="BD55" i="24"/>
  <c r="AY55" i="24"/>
  <c r="AT55" i="24"/>
  <c r="AO55" i="24"/>
  <c r="AJ55" i="24"/>
  <c r="AE55" i="24"/>
  <c r="Z55" i="24"/>
  <c r="U55" i="24"/>
  <c r="P55" i="24"/>
  <c r="K55" i="24"/>
  <c r="F55" i="24"/>
  <c r="B55" i="24"/>
  <c r="B56" i="24" s="1"/>
  <c r="CH54" i="24"/>
  <c r="CC54" i="24"/>
  <c r="BX54" i="24"/>
  <c r="BS54" i="24"/>
  <c r="BN54" i="24"/>
  <c r="BI54" i="24"/>
  <c r="BD54" i="24"/>
  <c r="AY54" i="24"/>
  <c r="AT54" i="24"/>
  <c r="AO54" i="24"/>
  <c r="AJ54" i="24"/>
  <c r="AE54" i="24"/>
  <c r="Z54" i="24"/>
  <c r="U54" i="24"/>
  <c r="P54" i="24"/>
  <c r="K54" i="24"/>
  <c r="F54" i="24"/>
  <c r="CH53" i="24"/>
  <c r="CC53" i="24"/>
  <c r="BX53" i="24"/>
  <c r="BS53" i="24"/>
  <c r="BN53" i="24"/>
  <c r="BI53" i="24"/>
  <c r="BD53" i="24"/>
  <c r="AY53" i="24"/>
  <c r="AT53" i="24"/>
  <c r="AO53" i="24"/>
  <c r="AJ53" i="24"/>
  <c r="AE53" i="24"/>
  <c r="Z53" i="24"/>
  <c r="U53" i="24"/>
  <c r="P53" i="24"/>
  <c r="K53" i="24"/>
  <c r="F53" i="24"/>
  <c r="B53" i="24"/>
  <c r="CH52" i="24"/>
  <c r="CC52" i="24"/>
  <c r="BX52" i="24"/>
  <c r="BS52" i="24"/>
  <c r="BN52" i="24"/>
  <c r="BI52" i="24"/>
  <c r="BD52" i="24"/>
  <c r="AY52" i="24"/>
  <c r="AT52" i="24"/>
  <c r="AO52" i="24"/>
  <c r="AJ52" i="24"/>
  <c r="AE52" i="24"/>
  <c r="Z52" i="24"/>
  <c r="U52" i="24"/>
  <c r="P52" i="24"/>
  <c r="K52" i="24"/>
  <c r="F52" i="24"/>
  <c r="CH51" i="24"/>
  <c r="CC51" i="24"/>
  <c r="BX51" i="24"/>
  <c r="BS51" i="24"/>
  <c r="BN51" i="24"/>
  <c r="BI51" i="24"/>
  <c r="BD51" i="24"/>
  <c r="AY51" i="24"/>
  <c r="AT51" i="24"/>
  <c r="AO51" i="24"/>
  <c r="AJ51" i="24"/>
  <c r="AE51" i="24"/>
  <c r="Z51" i="24"/>
  <c r="U51" i="24"/>
  <c r="P51" i="24"/>
  <c r="K51" i="24"/>
  <c r="F51" i="24"/>
  <c r="CH50" i="24"/>
  <c r="CC50" i="24"/>
  <c r="BX50" i="24"/>
  <c r="BS50" i="24"/>
  <c r="BN50" i="24"/>
  <c r="BI50" i="24"/>
  <c r="BD50" i="24"/>
  <c r="AY50" i="24"/>
  <c r="AT50" i="24"/>
  <c r="AO50" i="24"/>
  <c r="AJ50" i="24"/>
  <c r="AE50" i="24"/>
  <c r="Z50" i="24"/>
  <c r="U50" i="24"/>
  <c r="P50" i="24"/>
  <c r="K50" i="24"/>
  <c r="F50" i="24"/>
  <c r="CH49" i="24"/>
  <c r="CC49" i="24"/>
  <c r="BX49" i="24"/>
  <c r="BS49" i="24"/>
  <c r="BN49" i="24"/>
  <c r="BI49" i="24"/>
  <c r="BD49" i="24"/>
  <c r="AY49" i="24"/>
  <c r="AT49" i="24"/>
  <c r="AO49" i="24"/>
  <c r="AJ49" i="24"/>
  <c r="AE49" i="24"/>
  <c r="Z49" i="24"/>
  <c r="U49" i="24"/>
  <c r="P49" i="24"/>
  <c r="K49" i="24"/>
  <c r="F49" i="24"/>
  <c r="CH48" i="24"/>
  <c r="CC48" i="24"/>
  <c r="BX48" i="24"/>
  <c r="BS48" i="24"/>
  <c r="BN48" i="24"/>
  <c r="BI48" i="24"/>
  <c r="BD48" i="24"/>
  <c r="AY48" i="24"/>
  <c r="AT48" i="24"/>
  <c r="AO48" i="24"/>
  <c r="AJ48" i="24"/>
  <c r="AE48" i="24"/>
  <c r="Z48" i="24"/>
  <c r="U48" i="24"/>
  <c r="P48" i="24"/>
  <c r="K48" i="24"/>
  <c r="F48" i="24"/>
  <c r="CH47" i="24"/>
  <c r="CC47" i="24"/>
  <c r="BX47" i="24"/>
  <c r="BS47" i="24"/>
  <c r="BN47" i="24"/>
  <c r="BI47" i="24"/>
  <c r="BD47" i="24"/>
  <c r="AY47" i="24"/>
  <c r="AT47" i="24"/>
  <c r="AO47" i="24"/>
  <c r="AJ47" i="24"/>
  <c r="AE47" i="24"/>
  <c r="Z47" i="24"/>
  <c r="U47" i="24"/>
  <c r="P47" i="24"/>
  <c r="K47" i="24"/>
  <c r="F47" i="24"/>
  <c r="CH46" i="24"/>
  <c r="CC46" i="24"/>
  <c r="BX46" i="24"/>
  <c r="BS46" i="24"/>
  <c r="BN46" i="24"/>
  <c r="BI46" i="24"/>
  <c r="BD46" i="24"/>
  <c r="AY46" i="24"/>
  <c r="AT46" i="24"/>
  <c r="AO46" i="24"/>
  <c r="AJ46" i="24"/>
  <c r="AE46" i="24"/>
  <c r="Z46" i="24"/>
  <c r="U46" i="24"/>
  <c r="P46" i="24"/>
  <c r="K46" i="24"/>
  <c r="F46" i="24"/>
  <c r="CH45" i="24"/>
  <c r="CC45" i="24"/>
  <c r="BX45" i="24"/>
  <c r="BS45" i="24"/>
  <c r="BN45" i="24"/>
  <c r="BI45" i="24"/>
  <c r="BD45" i="24"/>
  <c r="AY45" i="24"/>
  <c r="AT45" i="24"/>
  <c r="AO45" i="24"/>
  <c r="AJ45" i="24"/>
  <c r="AE45" i="24"/>
  <c r="Z45" i="24"/>
  <c r="U45" i="24"/>
  <c r="P45" i="24"/>
  <c r="K45" i="24"/>
  <c r="F45" i="24"/>
  <c r="CH44" i="24"/>
  <c r="CC44" i="24"/>
  <c r="BX44" i="24"/>
  <c r="BS44" i="24"/>
  <c r="BN44" i="24"/>
  <c r="BI44" i="24"/>
  <c r="BD44" i="24"/>
  <c r="AY44" i="24"/>
  <c r="AT44" i="24"/>
  <c r="AO44" i="24"/>
  <c r="AJ44" i="24"/>
  <c r="AE44" i="24"/>
  <c r="Z44" i="24"/>
  <c r="U44" i="24"/>
  <c r="P44" i="24"/>
  <c r="K44" i="24"/>
  <c r="F44" i="24"/>
  <c r="CH43" i="24"/>
  <c r="CC43" i="24"/>
  <c r="BX43" i="24"/>
  <c r="BS43" i="24"/>
  <c r="BN43" i="24"/>
  <c r="BI43" i="24"/>
  <c r="BD43" i="24"/>
  <c r="AY43" i="24"/>
  <c r="AT43" i="24"/>
  <c r="AO43" i="24"/>
  <c r="AJ43" i="24"/>
  <c r="AE43" i="24"/>
  <c r="Z43" i="24"/>
  <c r="U43" i="24"/>
  <c r="P43" i="24"/>
  <c r="K43" i="24"/>
  <c r="F43" i="24"/>
  <c r="B43" i="24"/>
  <c r="B44" i="24" s="1"/>
  <c r="CH42" i="24"/>
  <c r="CC42" i="24"/>
  <c r="BX42" i="24"/>
  <c r="BS42" i="24"/>
  <c r="BN42" i="24"/>
  <c r="BI42" i="24"/>
  <c r="BD42" i="24"/>
  <c r="AY42" i="24"/>
  <c r="AT42" i="24"/>
  <c r="AO42" i="24"/>
  <c r="AJ42" i="24"/>
  <c r="AE42" i="24"/>
  <c r="Z42" i="24"/>
  <c r="U42" i="24"/>
  <c r="P42" i="24"/>
  <c r="K42" i="24"/>
  <c r="F42" i="24"/>
  <c r="CH41" i="24"/>
  <c r="CC41" i="24"/>
  <c r="BX41" i="24"/>
  <c r="BS41" i="24"/>
  <c r="BN41" i="24"/>
  <c r="BI41" i="24"/>
  <c r="BD41" i="24"/>
  <c r="AY41" i="24"/>
  <c r="AT41" i="24"/>
  <c r="AO41" i="24"/>
  <c r="AJ41" i="24"/>
  <c r="AE41" i="24"/>
  <c r="Z41" i="24"/>
  <c r="U41" i="24"/>
  <c r="P41" i="24"/>
  <c r="K41" i="24"/>
  <c r="F41" i="24"/>
  <c r="B41" i="24"/>
  <c r="CH40" i="24"/>
  <c r="CC40" i="24"/>
  <c r="BX40" i="24"/>
  <c r="BS40" i="24"/>
  <c r="BN40" i="24"/>
  <c r="BI40" i="24"/>
  <c r="BD40" i="24"/>
  <c r="AY40" i="24"/>
  <c r="AT40" i="24"/>
  <c r="AO40" i="24"/>
  <c r="AJ40" i="24"/>
  <c r="AE40" i="24"/>
  <c r="Z40" i="24"/>
  <c r="U40" i="24"/>
  <c r="P40" i="24"/>
  <c r="K40" i="24"/>
  <c r="F40" i="24"/>
  <c r="CH39" i="24"/>
  <c r="CC39" i="24"/>
  <c r="BX39" i="24"/>
  <c r="BS39" i="24"/>
  <c r="BN39" i="24"/>
  <c r="BI39" i="24"/>
  <c r="BD39" i="24"/>
  <c r="AY39" i="24"/>
  <c r="AT39" i="24"/>
  <c r="AO39" i="24"/>
  <c r="AJ39" i="24"/>
  <c r="AE39" i="24"/>
  <c r="Z39" i="24"/>
  <c r="U39" i="24"/>
  <c r="P39" i="24"/>
  <c r="K39" i="24"/>
  <c r="F39" i="24"/>
  <c r="CH38" i="24"/>
  <c r="CC38" i="24"/>
  <c r="BX38" i="24"/>
  <c r="BS38" i="24"/>
  <c r="BN38" i="24"/>
  <c r="BI38" i="24"/>
  <c r="BD38" i="24"/>
  <c r="AY38" i="24"/>
  <c r="AT38" i="24"/>
  <c r="AO38" i="24"/>
  <c r="AJ38" i="24"/>
  <c r="AE38" i="24"/>
  <c r="Z38" i="24"/>
  <c r="U38" i="24"/>
  <c r="P38" i="24"/>
  <c r="K38" i="24"/>
  <c r="F38" i="24"/>
  <c r="CH37" i="24"/>
  <c r="CC37" i="24"/>
  <c r="BX37" i="24"/>
  <c r="BS37" i="24"/>
  <c r="BN37" i="24"/>
  <c r="BI37" i="24"/>
  <c r="BD37" i="24"/>
  <c r="AY37" i="24"/>
  <c r="AT37" i="24"/>
  <c r="AO37" i="24"/>
  <c r="AJ37" i="24"/>
  <c r="AE37" i="24"/>
  <c r="Z37" i="24"/>
  <c r="U37" i="24"/>
  <c r="P37" i="24"/>
  <c r="K37" i="24"/>
  <c r="F37" i="24"/>
  <c r="CH36" i="24"/>
  <c r="CC36" i="24"/>
  <c r="BX36" i="24"/>
  <c r="BS36" i="24"/>
  <c r="BN36" i="24"/>
  <c r="BI36" i="24"/>
  <c r="BD36" i="24"/>
  <c r="AY36" i="24"/>
  <c r="AT36" i="24"/>
  <c r="AO36" i="24"/>
  <c r="AJ36" i="24"/>
  <c r="AE36" i="24"/>
  <c r="Z36" i="24"/>
  <c r="U36" i="24"/>
  <c r="P36" i="24"/>
  <c r="K36" i="24"/>
  <c r="F36" i="24"/>
  <c r="CH35" i="24"/>
  <c r="CC35" i="24"/>
  <c r="BX35" i="24"/>
  <c r="BS35" i="24"/>
  <c r="BN35" i="24"/>
  <c r="BI35" i="24"/>
  <c r="BD35" i="24"/>
  <c r="AY35" i="24"/>
  <c r="AT35" i="24"/>
  <c r="AO35" i="24"/>
  <c r="AJ35" i="24"/>
  <c r="AE35" i="24"/>
  <c r="Z35" i="24"/>
  <c r="U35" i="24"/>
  <c r="P35" i="24"/>
  <c r="K35" i="24"/>
  <c r="F35" i="24"/>
  <c r="CH34" i="24"/>
  <c r="CC34" i="24"/>
  <c r="BX34" i="24"/>
  <c r="BS34" i="24"/>
  <c r="BN34" i="24"/>
  <c r="BI34" i="24"/>
  <c r="BD34" i="24"/>
  <c r="AY34" i="24"/>
  <c r="AT34" i="24"/>
  <c r="AO34" i="24"/>
  <c r="AJ34" i="24"/>
  <c r="AE34" i="24"/>
  <c r="Z34" i="24"/>
  <c r="U34" i="24"/>
  <c r="P34" i="24"/>
  <c r="K34" i="24"/>
  <c r="F34" i="24"/>
  <c r="CH33" i="24"/>
  <c r="CC33" i="24"/>
  <c r="BX33" i="24"/>
  <c r="BS33" i="24"/>
  <c r="BN33" i="24"/>
  <c r="BI33" i="24"/>
  <c r="BD33" i="24"/>
  <c r="AY33" i="24"/>
  <c r="AT33" i="24"/>
  <c r="AO33" i="24"/>
  <c r="AJ33" i="24"/>
  <c r="AE33" i="24"/>
  <c r="Z33" i="24"/>
  <c r="U33" i="24"/>
  <c r="P33" i="24"/>
  <c r="K33" i="24"/>
  <c r="F33" i="24"/>
  <c r="CH32" i="24"/>
  <c r="CC32" i="24"/>
  <c r="BX32" i="24"/>
  <c r="BS32" i="24"/>
  <c r="BN32" i="24"/>
  <c r="BI32" i="24"/>
  <c r="BD32" i="24"/>
  <c r="AY32" i="24"/>
  <c r="AT32" i="24"/>
  <c r="AO32" i="24"/>
  <c r="AJ32" i="24"/>
  <c r="AE32" i="24"/>
  <c r="Z32" i="24"/>
  <c r="U32" i="24"/>
  <c r="P32" i="24"/>
  <c r="K32" i="24"/>
  <c r="F32" i="24"/>
  <c r="CH31" i="24"/>
  <c r="CC31" i="24"/>
  <c r="BX31" i="24"/>
  <c r="BS31" i="24"/>
  <c r="BN31" i="24"/>
  <c r="BI31" i="24"/>
  <c r="BD31" i="24"/>
  <c r="AY31" i="24"/>
  <c r="AT31" i="24"/>
  <c r="AO31" i="24"/>
  <c r="AJ31" i="24"/>
  <c r="AE31" i="24"/>
  <c r="Z31" i="24"/>
  <c r="U31" i="24"/>
  <c r="P31" i="24"/>
  <c r="K31" i="24"/>
  <c r="F31" i="24"/>
  <c r="B31" i="24"/>
  <c r="B32" i="24" s="1"/>
  <c r="CH30" i="24"/>
  <c r="CC30" i="24"/>
  <c r="BX30" i="24"/>
  <c r="BS30" i="24"/>
  <c r="BN30" i="24"/>
  <c r="BI30" i="24"/>
  <c r="BD30" i="24"/>
  <c r="AY30" i="24"/>
  <c r="AT30" i="24"/>
  <c r="AO30" i="24"/>
  <c r="AJ30" i="24"/>
  <c r="AE30" i="24"/>
  <c r="Z30" i="24"/>
  <c r="U30" i="24"/>
  <c r="P30" i="24"/>
  <c r="K30" i="24"/>
  <c r="F30" i="24"/>
  <c r="CH29" i="24"/>
  <c r="CC29" i="24"/>
  <c r="BX29" i="24"/>
  <c r="BS29" i="24"/>
  <c r="BN29" i="24"/>
  <c r="BI29" i="24"/>
  <c r="BD29" i="24"/>
  <c r="AY29" i="24"/>
  <c r="AT29" i="24"/>
  <c r="AO29" i="24"/>
  <c r="AJ29" i="24"/>
  <c r="AE29" i="24"/>
  <c r="Z29" i="24"/>
  <c r="U29" i="24"/>
  <c r="P29" i="24"/>
  <c r="K29" i="24"/>
  <c r="F29" i="24"/>
  <c r="B29" i="24"/>
  <c r="CH28" i="24"/>
  <c r="CC28" i="24"/>
  <c r="BX28" i="24"/>
  <c r="BS28" i="24"/>
  <c r="BN28" i="24"/>
  <c r="BI28" i="24"/>
  <c r="BD28" i="24"/>
  <c r="AY28" i="24"/>
  <c r="AT28" i="24"/>
  <c r="AO28" i="24"/>
  <c r="AJ28" i="24"/>
  <c r="AE28" i="24"/>
  <c r="Z28" i="24"/>
  <c r="U28" i="24"/>
  <c r="P28" i="24"/>
  <c r="K28" i="24"/>
  <c r="F28" i="24"/>
  <c r="CH27" i="24"/>
  <c r="CC27" i="24"/>
  <c r="BX27" i="24"/>
  <c r="BS27" i="24"/>
  <c r="BN27" i="24"/>
  <c r="BI27" i="24"/>
  <c r="BD27" i="24"/>
  <c r="AY27" i="24"/>
  <c r="AT27" i="24"/>
  <c r="AO27" i="24"/>
  <c r="AJ27" i="24"/>
  <c r="AE27" i="24"/>
  <c r="Z27" i="24"/>
  <c r="U27" i="24"/>
  <c r="P27" i="24"/>
  <c r="K27" i="24"/>
  <c r="F27" i="24"/>
  <c r="CH26" i="24"/>
  <c r="CC26" i="24"/>
  <c r="BX26" i="24"/>
  <c r="BS26" i="24"/>
  <c r="BN26" i="24"/>
  <c r="BI26" i="24"/>
  <c r="BD26" i="24"/>
  <c r="AY26" i="24"/>
  <c r="AT26" i="24"/>
  <c r="AO26" i="24"/>
  <c r="AJ26" i="24"/>
  <c r="AE26" i="24"/>
  <c r="Z26" i="24"/>
  <c r="U26" i="24"/>
  <c r="P26" i="24"/>
  <c r="K26" i="24"/>
  <c r="F26" i="24"/>
  <c r="CH25" i="24"/>
  <c r="CC25" i="24"/>
  <c r="BX25" i="24"/>
  <c r="BS25" i="24"/>
  <c r="BN25" i="24"/>
  <c r="BI25" i="24"/>
  <c r="BD25" i="24"/>
  <c r="AY25" i="24"/>
  <c r="AT25" i="24"/>
  <c r="AO25" i="24"/>
  <c r="AJ25" i="24"/>
  <c r="AE25" i="24"/>
  <c r="Z25" i="24"/>
  <c r="U25" i="24"/>
  <c r="P25" i="24"/>
  <c r="K25" i="24"/>
  <c r="F25" i="24"/>
  <c r="CH24" i="24"/>
  <c r="CC24" i="24"/>
  <c r="BX24" i="24"/>
  <c r="BS24" i="24"/>
  <c r="BN24" i="24"/>
  <c r="BI24" i="24"/>
  <c r="BD24" i="24"/>
  <c r="AY24" i="24"/>
  <c r="AT24" i="24"/>
  <c r="AO24" i="24"/>
  <c r="AJ24" i="24"/>
  <c r="AE24" i="24"/>
  <c r="Z24" i="24"/>
  <c r="U24" i="24"/>
  <c r="P24" i="24"/>
  <c r="K24" i="24"/>
  <c r="F24" i="24"/>
  <c r="CH23" i="24"/>
  <c r="CC23" i="24"/>
  <c r="BX23" i="24"/>
  <c r="BS23" i="24"/>
  <c r="BN23" i="24"/>
  <c r="BI23" i="24"/>
  <c r="BD23" i="24"/>
  <c r="AY23" i="24"/>
  <c r="AT23" i="24"/>
  <c r="AO23" i="24"/>
  <c r="AJ23" i="24"/>
  <c r="AE23" i="24"/>
  <c r="Z23" i="24"/>
  <c r="U23" i="24"/>
  <c r="P23" i="24"/>
  <c r="K23" i="24"/>
  <c r="F23" i="24"/>
  <c r="CH22" i="24"/>
  <c r="CC22" i="24"/>
  <c r="BX22" i="24"/>
  <c r="BS22" i="24"/>
  <c r="BN22" i="24"/>
  <c r="BI22" i="24"/>
  <c r="BD22" i="24"/>
  <c r="AY22" i="24"/>
  <c r="AT22" i="24"/>
  <c r="AO22" i="24"/>
  <c r="AJ22" i="24"/>
  <c r="AE22" i="24"/>
  <c r="Z22" i="24"/>
  <c r="U22" i="24"/>
  <c r="P22" i="24"/>
  <c r="K22" i="24"/>
  <c r="F22" i="24"/>
  <c r="CH21" i="24"/>
  <c r="CC21" i="24"/>
  <c r="BX21" i="24"/>
  <c r="BS21" i="24"/>
  <c r="BN21" i="24"/>
  <c r="BI21" i="24"/>
  <c r="BD21" i="24"/>
  <c r="AY21" i="24"/>
  <c r="AT21" i="24"/>
  <c r="AO21" i="24"/>
  <c r="AJ21" i="24"/>
  <c r="AE21" i="24"/>
  <c r="Z21" i="24"/>
  <c r="U21" i="24"/>
  <c r="P21" i="24"/>
  <c r="K21" i="24"/>
  <c r="F21" i="24"/>
  <c r="CH20" i="24"/>
  <c r="CC20" i="24"/>
  <c r="BX20" i="24"/>
  <c r="BS20" i="24"/>
  <c r="BN20" i="24"/>
  <c r="BI20" i="24"/>
  <c r="BD20" i="24"/>
  <c r="AY20" i="24"/>
  <c r="AT20" i="24"/>
  <c r="AO20" i="24"/>
  <c r="AJ20" i="24"/>
  <c r="AE20" i="24"/>
  <c r="Z20" i="24"/>
  <c r="U20" i="24"/>
  <c r="P20" i="24"/>
  <c r="K20" i="24"/>
  <c r="F20" i="24"/>
  <c r="CH19" i="24"/>
  <c r="CC19" i="24"/>
  <c r="BX19" i="24"/>
  <c r="BS19" i="24"/>
  <c r="BN19" i="24"/>
  <c r="BI19" i="24"/>
  <c r="BD19" i="24"/>
  <c r="AY19" i="24"/>
  <c r="AT19" i="24"/>
  <c r="AO19" i="24"/>
  <c r="AJ19" i="24"/>
  <c r="AE19" i="24"/>
  <c r="Z19" i="24"/>
  <c r="U19" i="24"/>
  <c r="P19" i="24"/>
  <c r="K19" i="24"/>
  <c r="F19" i="24"/>
  <c r="B19" i="24"/>
  <c r="B20" i="24" s="1"/>
  <c r="CH18" i="24"/>
  <c r="CC18" i="24"/>
  <c r="BX18" i="24"/>
  <c r="BS18" i="24"/>
  <c r="BN18" i="24"/>
  <c r="BI18" i="24"/>
  <c r="BD18" i="24"/>
  <c r="AY18" i="24"/>
  <c r="AT18" i="24"/>
  <c r="AO18" i="24"/>
  <c r="AJ18" i="24"/>
  <c r="AE18" i="24"/>
  <c r="Z18" i="24"/>
  <c r="U18" i="24"/>
  <c r="P18" i="24"/>
  <c r="K18" i="24"/>
  <c r="F18" i="24"/>
  <c r="CH17" i="24"/>
  <c r="CC17" i="24"/>
  <c r="BX17" i="24"/>
  <c r="BS17" i="24"/>
  <c r="BN17" i="24"/>
  <c r="BI17" i="24"/>
  <c r="BD17" i="24"/>
  <c r="AY17" i="24"/>
  <c r="AT17" i="24"/>
  <c r="AO17" i="24"/>
  <c r="AJ17" i="24"/>
  <c r="AE17" i="24"/>
  <c r="Z17" i="24"/>
  <c r="U17" i="24"/>
  <c r="P17" i="24"/>
  <c r="K17" i="24"/>
  <c r="F17" i="24"/>
  <c r="B17" i="24"/>
  <c r="CH16" i="24"/>
  <c r="CC16" i="24"/>
  <c r="BX16" i="24"/>
  <c r="BS16" i="24"/>
  <c r="BN16" i="24"/>
  <c r="BI16" i="24"/>
  <c r="BD16" i="24"/>
  <c r="AY16" i="24"/>
  <c r="AT16" i="24"/>
  <c r="AO16" i="24"/>
  <c r="AJ16" i="24"/>
  <c r="AE16" i="24"/>
  <c r="Z16" i="24"/>
  <c r="U16" i="24"/>
  <c r="P16" i="24"/>
  <c r="K16" i="24"/>
  <c r="F16" i="24"/>
  <c r="CH15" i="24"/>
  <c r="CC15" i="24"/>
  <c r="BX15" i="24"/>
  <c r="BS15" i="24"/>
  <c r="BN15" i="24"/>
  <c r="BI15" i="24"/>
  <c r="BD15" i="24"/>
  <c r="AY15" i="24"/>
  <c r="AT15" i="24"/>
  <c r="AO15" i="24"/>
  <c r="AJ15" i="24"/>
  <c r="AE15" i="24"/>
  <c r="Z15" i="24"/>
  <c r="U15" i="24"/>
  <c r="P15" i="24"/>
  <c r="K15" i="24"/>
  <c r="F15" i="24"/>
  <c r="CH14" i="24"/>
  <c r="CC14" i="24"/>
  <c r="BX14" i="24"/>
  <c r="BS14" i="24"/>
  <c r="BN14" i="24"/>
  <c r="BI14" i="24"/>
  <c r="BD14" i="24"/>
  <c r="AY14" i="24"/>
  <c r="AT14" i="24"/>
  <c r="AO14" i="24"/>
  <c r="AJ14" i="24"/>
  <c r="AE14" i="24"/>
  <c r="Z14" i="24"/>
  <c r="U14" i="24"/>
  <c r="P14" i="24"/>
  <c r="K14" i="24"/>
  <c r="F14" i="24"/>
  <c r="CH13" i="24"/>
  <c r="CC13" i="24"/>
  <c r="BX13" i="24"/>
  <c r="BS13" i="24"/>
  <c r="BN13" i="24"/>
  <c r="BI13" i="24"/>
  <c r="BD13" i="24"/>
  <c r="AY13" i="24"/>
  <c r="AT13" i="24"/>
  <c r="AO13" i="24"/>
  <c r="AJ13" i="24"/>
  <c r="AE13" i="24"/>
  <c r="Z13" i="24"/>
  <c r="U13" i="24"/>
  <c r="P13" i="24"/>
  <c r="K13" i="24"/>
  <c r="F13" i="24"/>
  <c r="CH12" i="24"/>
  <c r="CC12" i="24"/>
  <c r="BX12" i="24"/>
  <c r="BS12" i="24"/>
  <c r="BN12" i="24"/>
  <c r="BI12" i="24"/>
  <c r="BD12" i="24"/>
  <c r="AY12" i="24"/>
  <c r="AT12" i="24"/>
  <c r="AO12" i="24"/>
  <c r="AJ12" i="24"/>
  <c r="AE12" i="24"/>
  <c r="Z12" i="24"/>
  <c r="U12" i="24"/>
  <c r="P12" i="24"/>
  <c r="K12" i="24"/>
  <c r="F12" i="24"/>
  <c r="CH11" i="24"/>
  <c r="CC11" i="24"/>
  <c r="BX11" i="24"/>
  <c r="BS11" i="24"/>
  <c r="BN11" i="24"/>
  <c r="BI11" i="24"/>
  <c r="BD11" i="24"/>
  <c r="AY11" i="24"/>
  <c r="AT11" i="24"/>
  <c r="AO11" i="24"/>
  <c r="AJ11" i="24"/>
  <c r="AE11" i="24"/>
  <c r="Z11" i="24"/>
  <c r="U11" i="24"/>
  <c r="P11" i="24"/>
  <c r="K11" i="24"/>
  <c r="F11" i="24"/>
  <c r="CH10" i="24"/>
  <c r="CC10" i="24"/>
  <c r="BX10" i="24"/>
  <c r="BS10" i="24"/>
  <c r="BN10" i="24"/>
  <c r="BI10" i="24"/>
  <c r="BD10" i="24"/>
  <c r="AY10" i="24"/>
  <c r="AT10" i="24"/>
  <c r="AO10" i="24"/>
  <c r="AJ10" i="24"/>
  <c r="AE10" i="24"/>
  <c r="Z10" i="24"/>
  <c r="U10" i="24"/>
  <c r="P10" i="24"/>
  <c r="K10" i="24"/>
  <c r="F10" i="24"/>
  <c r="CH9" i="24"/>
  <c r="CC9" i="24"/>
  <c r="BX9" i="24"/>
  <c r="BS9" i="24"/>
  <c r="BN9" i="24"/>
  <c r="BI9" i="24"/>
  <c r="BD9" i="24"/>
  <c r="AY9" i="24"/>
  <c r="AT9" i="24"/>
  <c r="AO9" i="24"/>
  <c r="AJ9" i="24"/>
  <c r="AE9" i="24"/>
  <c r="Z9" i="24"/>
  <c r="U9" i="24"/>
  <c r="P9" i="24"/>
  <c r="K9" i="24"/>
  <c r="F9" i="24"/>
  <c r="CH8" i="24"/>
  <c r="CC8" i="24"/>
  <c r="BX8" i="24"/>
  <c r="BS8" i="24"/>
  <c r="BN8" i="24"/>
  <c r="BI8" i="24"/>
  <c r="BD8" i="24"/>
  <c r="AY8" i="24"/>
  <c r="AT8" i="24"/>
  <c r="AO8" i="24"/>
  <c r="AJ8" i="24"/>
  <c r="AE8" i="24"/>
  <c r="Z8" i="24"/>
  <c r="U8" i="24"/>
  <c r="P8" i="24"/>
  <c r="K8" i="24"/>
  <c r="F8" i="24"/>
  <c r="CH7" i="24"/>
  <c r="CC7" i="24"/>
  <c r="BX7" i="24"/>
  <c r="BS7" i="24"/>
  <c r="BN7" i="24"/>
  <c r="BI7" i="24"/>
  <c r="BD7" i="24"/>
  <c r="AY7" i="24"/>
  <c r="AT7" i="24"/>
  <c r="AO7" i="24"/>
  <c r="AJ7" i="24"/>
  <c r="AE7" i="24"/>
  <c r="Z7" i="24"/>
  <c r="U7" i="24"/>
  <c r="P7" i="24"/>
  <c r="K7" i="24"/>
  <c r="F7" i="24"/>
  <c r="B7" i="24"/>
  <c r="B8" i="24" s="1"/>
  <c r="CH6" i="24"/>
  <c r="CC6" i="24"/>
  <c r="BX6" i="24"/>
  <c r="BS6" i="24"/>
  <c r="BN6" i="24"/>
  <c r="BI6" i="24"/>
  <c r="BD6" i="24"/>
  <c r="AY6" i="24"/>
  <c r="AT6" i="24"/>
  <c r="AO6" i="24"/>
  <c r="AJ6" i="24"/>
  <c r="AE6" i="24"/>
  <c r="Z6" i="24"/>
  <c r="U6" i="24"/>
  <c r="P6" i="24"/>
  <c r="K6" i="24"/>
  <c r="F6" i="24"/>
  <c r="CH5" i="24"/>
  <c r="CC5" i="24"/>
  <c r="BX5" i="24"/>
  <c r="BS5" i="24"/>
  <c r="BN5" i="24"/>
  <c r="BI5" i="24"/>
  <c r="BD5" i="24"/>
  <c r="AY5" i="24"/>
  <c r="AT5" i="24"/>
  <c r="AO5" i="24"/>
  <c r="AJ5" i="24"/>
  <c r="AE5" i="24"/>
  <c r="Z5" i="24"/>
  <c r="U5" i="24"/>
  <c r="P5" i="24"/>
  <c r="K5" i="24"/>
  <c r="F5" i="24"/>
  <c r="B5" i="24"/>
  <c r="CH4" i="24"/>
  <c r="CC4" i="24"/>
  <c r="BX4" i="24"/>
  <c r="BS4" i="24"/>
  <c r="BN4" i="24"/>
  <c r="BI4" i="24"/>
  <c r="BD4" i="24"/>
  <c r="AY4" i="24"/>
  <c r="AT4" i="24"/>
  <c r="AO4" i="24"/>
  <c r="AJ4" i="24"/>
  <c r="AE4" i="24"/>
  <c r="Z4" i="24"/>
  <c r="U4" i="24"/>
  <c r="P4" i="24"/>
  <c r="K4" i="24"/>
  <c r="F4" i="24"/>
  <c r="CH3" i="24"/>
  <c r="CC3" i="24"/>
  <c r="BX3" i="24"/>
  <c r="BS3" i="24"/>
  <c r="BN3" i="24"/>
  <c r="BI3" i="24"/>
  <c r="BD3" i="24"/>
  <c r="AY3" i="24"/>
  <c r="AT3" i="24"/>
  <c r="AO3" i="24"/>
  <c r="AJ3" i="24"/>
  <c r="AE3" i="24"/>
  <c r="Z3" i="24"/>
  <c r="U3" i="24"/>
  <c r="P3" i="24"/>
  <c r="K3" i="24"/>
  <c r="F3" i="24"/>
  <c r="CH2" i="24"/>
  <c r="CC2" i="24"/>
  <c r="BX2" i="24"/>
  <c r="BS2" i="24"/>
  <c r="BN2" i="24"/>
  <c r="BI2" i="24"/>
  <c r="BD2" i="24"/>
  <c r="AY2" i="24"/>
  <c r="AT2" i="24"/>
  <c r="AO2" i="24"/>
  <c r="AJ2" i="24"/>
  <c r="AE2" i="24"/>
  <c r="Z2" i="24"/>
  <c r="U2" i="24"/>
  <c r="P2" i="24"/>
  <c r="K2" i="24"/>
  <c r="F2" i="24"/>
  <c r="AF75" i="12" l="1"/>
  <c r="K21" i="25"/>
  <c r="K52" i="25"/>
  <c r="K12" i="25"/>
  <c r="K64" i="25"/>
  <c r="D42" i="12"/>
  <c r="K9" i="25"/>
  <c r="K24" i="25"/>
  <c r="B46" i="24"/>
  <c r="B49" i="24" s="1"/>
  <c r="B34" i="24"/>
  <c r="B37" i="24" s="1"/>
  <c r="B22" i="24"/>
  <c r="BY28" i="24"/>
  <c r="V12" i="24"/>
  <c r="CD16" i="24"/>
  <c r="BY18" i="24"/>
  <c r="CI42" i="24"/>
  <c r="B10" i="24"/>
  <c r="AU44" i="24"/>
  <c r="Q5" i="24"/>
  <c r="AF6" i="24"/>
  <c r="AA25" i="24"/>
  <c r="AK48" i="24"/>
  <c r="G56" i="24"/>
  <c r="AK45" i="24"/>
  <c r="BT50" i="24"/>
  <c r="BE56" i="24"/>
  <c r="BE46" i="24"/>
  <c r="CI48" i="24"/>
  <c r="AU62" i="24"/>
  <c r="CI62" i="24"/>
  <c r="BJ48" i="24"/>
  <c r="BE61" i="24"/>
  <c r="AZ62" i="24"/>
  <c r="BO10" i="24"/>
  <c r="J10" i="25" s="1"/>
  <c r="BE12" i="24"/>
  <c r="CD42" i="24"/>
  <c r="AP44" i="24"/>
  <c r="BE53" i="24"/>
  <c r="G72" i="24"/>
  <c r="CI72" i="24"/>
  <c r="BJ62" i="24"/>
  <c r="BE63" i="24"/>
  <c r="AP72" i="24"/>
  <c r="L73" i="24"/>
  <c r="CD85" i="24"/>
  <c r="BT59" i="24"/>
  <c r="Q65" i="24"/>
  <c r="CD77" i="24"/>
  <c r="G79" i="24"/>
  <c r="G89" i="24"/>
  <c r="BY89" i="24"/>
  <c r="BT66" i="24"/>
  <c r="B70" i="24"/>
  <c r="B73" i="24" s="1"/>
  <c r="AP76" i="24"/>
  <c r="BY76" i="24"/>
  <c r="BY86" i="24"/>
  <c r="AA91" i="24"/>
  <c r="AK68" i="24"/>
  <c r="L83" i="24"/>
  <c r="V85" i="24"/>
  <c r="BJ56" i="24"/>
  <c r="B58" i="24"/>
  <c r="B61" i="24" s="1"/>
  <c r="AP68" i="24"/>
  <c r="BT68" i="24"/>
  <c r="BJ75" i="24"/>
  <c r="BY91" i="24"/>
  <c r="L94" i="24"/>
  <c r="BE66" i="24"/>
  <c r="BY68" i="24"/>
  <c r="BY78" i="24"/>
  <c r="L80" i="24"/>
  <c r="AZ80" i="24"/>
  <c r="BY37" i="24"/>
  <c r="BO39" i="24"/>
  <c r="J39" i="25" s="1"/>
  <c r="M55" i="12" s="1"/>
  <c r="N55" i="12" s="1"/>
  <c r="BY63" i="24"/>
  <c r="BT64" i="24"/>
  <c r="AK65" i="24"/>
  <c r="CI74" i="24"/>
  <c r="BT75" i="24"/>
  <c r="BY82" i="24"/>
  <c r="V86" i="24"/>
  <c r="L87" i="24"/>
  <c r="CD83" i="24"/>
  <c r="BY84" i="24"/>
  <c r="CI89" i="24"/>
  <c r="AA73" i="24"/>
  <c r="L79" i="24"/>
  <c r="AF91" i="24"/>
  <c r="AU95" i="24"/>
  <c r="V97" i="24"/>
  <c r="AF92" i="24"/>
  <c r="CI92" i="24"/>
  <c r="BJ94" i="24"/>
  <c r="BO83" i="24"/>
  <c r="BJ84" i="24"/>
  <c r="AZ66" i="24"/>
  <c r="AF76" i="24"/>
  <c r="BT79" i="24"/>
  <c r="AU96" i="24"/>
  <c r="CI96" i="24"/>
  <c r="AP84" i="24"/>
  <c r="CD88" i="24"/>
  <c r="BY90" i="24"/>
  <c r="AP97" i="24"/>
  <c r="L69" i="24"/>
  <c r="K69" i="25" s="1"/>
  <c r="CI73" i="24"/>
  <c r="AZ90" i="24"/>
  <c r="V93" i="24"/>
  <c r="L96" i="24"/>
  <c r="CI97" i="24"/>
  <c r="CI93" i="24"/>
  <c r="AU93" i="24"/>
  <c r="AU89" i="24"/>
  <c r="AK91" i="24"/>
  <c r="AP24" i="24" l="1"/>
  <c r="G2" i="24"/>
  <c r="BE31" i="24"/>
  <c r="L24" i="24"/>
  <c r="BE23" i="24"/>
  <c r="L40" i="24"/>
  <c r="CD60" i="24"/>
  <c r="BE52" i="24"/>
  <c r="CD57" i="24"/>
  <c r="V51" i="24"/>
  <c r="BY64" i="24"/>
  <c r="AK49" i="24"/>
  <c r="AU63" i="24"/>
  <c r="AP18" i="24"/>
  <c r="BT44" i="24"/>
  <c r="AK56" i="24"/>
  <c r="AA76" i="24"/>
  <c r="AZ64" i="24"/>
  <c r="BO76" i="24"/>
  <c r="BE87" i="24"/>
  <c r="BY65" i="24"/>
  <c r="AF80" i="24"/>
  <c r="BT95" i="24"/>
  <c r="L67" i="24"/>
  <c r="AK80" i="24"/>
  <c r="BO91" i="24"/>
  <c r="BE73" i="24"/>
  <c r="BT87" i="24"/>
  <c r="BO60" i="24"/>
  <c r="L70" i="24"/>
  <c r="V79" i="24"/>
  <c r="L38" i="24"/>
  <c r="AU69" i="24"/>
  <c r="CI81" i="24"/>
  <c r="BJ43" i="24"/>
  <c r="AZ67" i="24"/>
  <c r="Q80" i="24"/>
  <c r="BJ89" i="24"/>
  <c r="AF90" i="24"/>
  <c r="G83" i="24"/>
  <c r="CD74" i="24"/>
  <c r="AZ95" i="24"/>
  <c r="BJ92" i="24"/>
  <c r="AU82" i="24"/>
  <c r="AF66" i="24"/>
  <c r="BT92" i="24"/>
  <c r="BY75" i="24"/>
  <c r="BE93" i="24"/>
  <c r="BO93" i="24"/>
  <c r="AA93" i="24"/>
  <c r="AF94" i="24"/>
  <c r="AF69" i="24"/>
  <c r="Q93" i="24"/>
  <c r="AZ79" i="24"/>
  <c r="BE95" i="24"/>
  <c r="AK84" i="24"/>
  <c r="AA82" i="24"/>
  <c r="G97" i="24"/>
  <c r="AU26" i="24"/>
  <c r="G26" i="25" s="1"/>
  <c r="F42" i="12" s="1"/>
  <c r="BE35" i="24"/>
  <c r="Q39" i="24"/>
  <c r="CI68" i="24"/>
  <c r="AU75" i="24"/>
  <c r="BT81" i="24"/>
  <c r="BT91" i="24"/>
  <c r="Q83" i="24"/>
  <c r="BE76" i="24"/>
  <c r="AZ81" i="24"/>
  <c r="BJ83" i="24"/>
  <c r="AP96" i="24"/>
  <c r="AA95" i="24"/>
  <c r="BO89" i="24"/>
  <c r="J89" i="25" s="1"/>
  <c r="BE57" i="24"/>
  <c r="AZ75" i="24"/>
  <c r="AA92" i="24"/>
  <c r="AU60" i="24"/>
  <c r="CI82" i="24"/>
  <c r="BO79" i="24"/>
  <c r="V94" i="24"/>
  <c r="AK3" i="24"/>
  <c r="L65" i="24"/>
  <c r="CD41" i="24"/>
  <c r="AK57" i="24"/>
  <c r="AF84" i="24"/>
  <c r="BT67" i="24"/>
  <c r="V23" i="24"/>
  <c r="BJ13" i="24"/>
  <c r="AF39" i="24"/>
  <c r="Q35" i="24"/>
  <c r="CI32" i="24"/>
  <c r="BO17" i="24"/>
  <c r="V31" i="24"/>
  <c r="BE60" i="24"/>
  <c r="Q66" i="24"/>
  <c r="CI51" i="24"/>
  <c r="BY67" i="24"/>
  <c r="L53" i="24"/>
  <c r="V69" i="24"/>
  <c r="CD31" i="24"/>
  <c r="BO46" i="24"/>
  <c r="BT56" i="24"/>
  <c r="L77" i="24"/>
  <c r="BT65" i="24"/>
  <c r="AA78" i="24"/>
  <c r="AU88" i="24"/>
  <c r="Q73" i="24"/>
  <c r="BT80" i="24"/>
  <c r="AK54" i="24"/>
  <c r="BY80" i="24"/>
  <c r="V92" i="24"/>
  <c r="V75" i="24"/>
  <c r="K75" i="25" s="1"/>
  <c r="BJ88" i="24"/>
  <c r="G61" i="24"/>
  <c r="G71" i="24"/>
  <c r="BE79" i="24"/>
  <c r="CI39" i="24"/>
  <c r="AF73" i="24"/>
  <c r="AK82" i="24"/>
  <c r="AK47" i="24"/>
  <c r="Q68" i="24"/>
  <c r="BE80" i="24"/>
  <c r="G91" i="24"/>
  <c r="AZ92" i="24"/>
  <c r="CI83" i="24"/>
  <c r="BT76" i="24"/>
  <c r="CI95" i="24"/>
  <c r="AP83" i="24"/>
  <c r="AF95" i="24"/>
  <c r="Q95" i="24"/>
  <c r="BY94" i="24"/>
  <c r="AP94" i="24"/>
  <c r="BT27" i="24"/>
  <c r="BJ18" i="24"/>
  <c r="AP60" i="24"/>
  <c r="BY79" i="24"/>
  <c r="AK74" i="24"/>
  <c r="AK78" i="24"/>
  <c r="AU74" i="24"/>
  <c r="G84" i="24"/>
  <c r="BO96" i="24"/>
  <c r="AZ76" i="24"/>
  <c r="AZ82" i="24"/>
  <c r="V83" i="24"/>
  <c r="AA89" i="24"/>
  <c r="AK83" i="24"/>
  <c r="AK76" i="24"/>
  <c r="AA61" i="24"/>
  <c r="AA85" i="24"/>
  <c r="BT73" i="24"/>
  <c r="AP89" i="24"/>
  <c r="AU83" i="24"/>
  <c r="AA13" i="24"/>
  <c r="AZ46" i="24"/>
  <c r="BO61" i="24"/>
  <c r="G76" i="24"/>
  <c r="AA75" i="24"/>
  <c r="BO3" i="24"/>
  <c r="J3" i="25" s="1"/>
  <c r="AF18" i="24"/>
  <c r="G42" i="24"/>
  <c r="CD65" i="24"/>
  <c r="CD45" i="24"/>
  <c r="AU28" i="24"/>
  <c r="AZ44" i="24"/>
  <c r="BO72" i="24"/>
  <c r="AP28" i="24"/>
  <c r="AA56" i="24"/>
  <c r="Q69" i="24"/>
  <c r="Q55" i="24"/>
  <c r="BY73" i="24"/>
  <c r="BT38" i="24"/>
  <c r="BT49" i="24"/>
  <c r="V57" i="24"/>
  <c r="Q87" i="24"/>
  <c r="BE68" i="24"/>
  <c r="BE78" i="24"/>
  <c r="AK89" i="24"/>
  <c r="BO74" i="24"/>
  <c r="J74" i="25" s="1"/>
  <c r="K74" i="25" s="1"/>
  <c r="AA81" i="24"/>
  <c r="Q57" i="24"/>
  <c r="V72" i="24"/>
  <c r="AF81" i="24"/>
  <c r="V46" i="24"/>
  <c r="G78" i="24"/>
  <c r="AK90" i="24"/>
  <c r="V62" i="24"/>
  <c r="BJ73" i="24"/>
  <c r="AF82" i="24"/>
  <c r="CD43" i="24"/>
  <c r="BO75" i="24"/>
  <c r="J75" i="25" s="1"/>
  <c r="BE83" i="24"/>
  <c r="AP53" i="24"/>
  <c r="BJ72" i="24"/>
  <c r="L81" i="24"/>
  <c r="AU91" i="24"/>
  <c r="G95" i="24"/>
  <c r="CD84" i="24"/>
  <c r="BO82" i="24"/>
  <c r="BJ74" i="24"/>
  <c r="G96" i="24"/>
  <c r="AU79" i="24"/>
  <c r="AU97" i="24"/>
  <c r="L20" i="24"/>
  <c r="AF17" i="24"/>
  <c r="BJ70" i="24"/>
  <c r="V34" i="24"/>
  <c r="V52" i="24"/>
  <c r="AK38" i="24"/>
  <c r="AF56" i="24"/>
  <c r="AZ87" i="24"/>
  <c r="AZ50" i="24"/>
  <c r="CD46" i="24"/>
  <c r="BJ96" i="24"/>
  <c r="CI60" i="24"/>
  <c r="L48" i="24"/>
  <c r="Q63" i="24"/>
  <c r="BE47" i="24"/>
  <c r="V56" i="24"/>
  <c r="AK73" i="24"/>
  <c r="AP88" i="24"/>
  <c r="AZ88" i="24"/>
  <c r="AF96" i="24"/>
  <c r="AA69" i="24"/>
  <c r="Q82" i="24"/>
  <c r="Q79" i="24"/>
  <c r="BY74" i="24"/>
  <c r="AU78" i="24"/>
  <c r="AP82" i="24"/>
  <c r="Q97" i="24"/>
  <c r="BO92" i="24"/>
  <c r="J92" i="25" s="1"/>
  <c r="AZ96" i="24"/>
  <c r="CD94" i="24"/>
  <c r="AA21" i="24"/>
  <c r="Q61" i="24"/>
  <c r="BO69" i="24"/>
  <c r="AZ77" i="24"/>
  <c r="AF64" i="24"/>
  <c r="AA65" i="24"/>
  <c r="L2" i="24"/>
  <c r="AP58" i="24"/>
  <c r="BO81" i="24"/>
  <c r="AK75" i="24"/>
  <c r="V82" i="24"/>
  <c r="BO85" i="24"/>
  <c r="BJ90" i="24"/>
  <c r="BE91" i="24"/>
  <c r="V37" i="24"/>
  <c r="AZ38" i="24"/>
  <c r="AP39" i="24"/>
  <c r="CI41" i="24"/>
  <c r="AU71" i="24"/>
  <c r="V40" i="24"/>
  <c r="BT60" i="24"/>
  <c r="AK14" i="24"/>
  <c r="AF22" i="24"/>
  <c r="BT5" i="24"/>
  <c r="Q30" i="24"/>
  <c r="CD29" i="24"/>
  <c r="AZ7" i="24"/>
  <c r="H7" i="25" s="1"/>
  <c r="BT43" i="24"/>
  <c r="Q60" i="24"/>
  <c r="G45" i="24"/>
  <c r="L43" i="24"/>
  <c r="CD58" i="24"/>
  <c r="AA37" i="24"/>
  <c r="BO56" i="24"/>
  <c r="CI10" i="24"/>
  <c r="AU39" i="24"/>
  <c r="BJ51" i="24"/>
  <c r="AZ70" i="24"/>
  <c r="BE54" i="24"/>
  <c r="AK63" i="24"/>
  <c r="AA66" i="24"/>
  <c r="CD62" i="24"/>
  <c r="CD96" i="24"/>
  <c r="V90" i="24"/>
  <c r="AP36" i="24"/>
  <c r="BE20" i="24"/>
  <c r="BY45" i="24"/>
  <c r="AP52" i="24"/>
  <c r="BT83" i="24"/>
  <c r="AA84" i="24"/>
  <c r="BJ82" i="24"/>
  <c r="BJ85" i="24"/>
  <c r="AP59" i="24"/>
  <c r="BT16" i="24"/>
  <c r="BT96" i="24"/>
  <c r="CD90" i="24"/>
  <c r="AK97" i="24"/>
  <c r="BT82" i="24"/>
  <c r="Q75" i="24"/>
  <c r="V76" i="24"/>
  <c r="BE86" i="24"/>
  <c r="CI76" i="24"/>
  <c r="BO68" i="24"/>
  <c r="K68" i="25" s="1"/>
  <c r="V65" i="24"/>
  <c r="AU85" i="24"/>
  <c r="Q53" i="24"/>
  <c r="AU45" i="24"/>
  <c r="L36" i="24"/>
  <c r="AZ47" i="24"/>
  <c r="BY97" i="24"/>
  <c r="AF97" i="24"/>
  <c r="AP95" i="24"/>
  <c r="AZ93" i="24"/>
  <c r="BJ91" i="24"/>
  <c r="BT89" i="24"/>
  <c r="AZ97" i="24"/>
  <c r="BJ95" i="24"/>
  <c r="BT93" i="24"/>
  <c r="CD91" i="24"/>
  <c r="G90" i="24"/>
  <c r="Q88" i="24"/>
  <c r="CD87" i="24"/>
  <c r="BJ87" i="24"/>
  <c r="AP87" i="24"/>
  <c r="V87" i="24"/>
  <c r="CI86" i="24"/>
  <c r="BO86" i="24"/>
  <c r="J86" i="25" s="1"/>
  <c r="AU86" i="24"/>
  <c r="AA86" i="24"/>
  <c r="G86" i="24"/>
  <c r="BT85" i="24"/>
  <c r="AZ85" i="24"/>
  <c r="AF85" i="24"/>
  <c r="L85" i="24"/>
  <c r="BT97" i="24"/>
  <c r="CD95" i="24"/>
  <c r="G94" i="24"/>
  <c r="Q92" i="24"/>
  <c r="AA90" i="24"/>
  <c r="AK88" i="24"/>
  <c r="Q96" i="24"/>
  <c r="BT94" i="24"/>
  <c r="AA94" i="24"/>
  <c r="AP93" i="24"/>
  <c r="AK96" i="24"/>
  <c r="AU94" i="24"/>
  <c r="BE96" i="24"/>
  <c r="BO94" i="24"/>
  <c r="CD93" i="24"/>
  <c r="AK93" i="24"/>
  <c r="BY96" i="24"/>
  <c r="CI94" i="24"/>
  <c r="L93" i="24"/>
  <c r="BO95" i="24"/>
  <c r="V91" i="24"/>
  <c r="BE88" i="24"/>
  <c r="BO87" i="24"/>
  <c r="BY85" i="24"/>
  <c r="AK94" i="24"/>
  <c r="AU90" i="24"/>
  <c r="Q90" i="24"/>
  <c r="AZ89" i="24"/>
  <c r="CI87" i="24"/>
  <c r="L86" i="24"/>
  <c r="BY69" i="24"/>
  <c r="G69" i="24"/>
  <c r="AU68" i="24"/>
  <c r="BY66" i="24"/>
  <c r="G66" i="24"/>
  <c r="AU65" i="24"/>
  <c r="G65" i="25" s="1"/>
  <c r="V95" i="24"/>
  <c r="AK92" i="24"/>
  <c r="AP91" i="24"/>
  <c r="BY88" i="24"/>
  <c r="V88" i="24"/>
  <c r="AF86" i="24"/>
  <c r="CD81" i="24"/>
  <c r="BJ81" i="24"/>
  <c r="AP81" i="24"/>
  <c r="V81" i="24"/>
  <c r="CI80" i="24"/>
  <c r="BO80" i="24"/>
  <c r="AU80" i="24"/>
  <c r="AA80" i="24"/>
  <c r="G80" i="24"/>
  <c r="BY72" i="24"/>
  <c r="BE72" i="24"/>
  <c r="AK72" i="24"/>
  <c r="Q72" i="24"/>
  <c r="CD71" i="24"/>
  <c r="BJ71" i="24"/>
  <c r="AP71" i="24"/>
  <c r="V71" i="24"/>
  <c r="CI70" i="24"/>
  <c r="BO70" i="24"/>
  <c r="AU70" i="24"/>
  <c r="AA70" i="24"/>
  <c r="G70" i="24"/>
  <c r="CI67" i="24"/>
  <c r="BO67" i="24"/>
  <c r="AU67" i="24"/>
  <c r="AA67" i="24"/>
  <c r="G67" i="24"/>
  <c r="CI64" i="24"/>
  <c r="BO64" i="24"/>
  <c r="AU64" i="24"/>
  <c r="AA64" i="24"/>
  <c r="G64" i="24"/>
  <c r="BT63" i="24"/>
  <c r="AZ63" i="24"/>
  <c r="AF63" i="24"/>
  <c r="L63" i="24"/>
  <c r="BY62" i="24"/>
  <c r="BE62" i="24"/>
  <c r="AK62" i="24"/>
  <c r="Q62" i="24"/>
  <c r="CD61" i="24"/>
  <c r="BJ61" i="24"/>
  <c r="BY93" i="24"/>
  <c r="BO90" i="24"/>
  <c r="J90" i="25" s="1"/>
  <c r="L90" i="24"/>
  <c r="Q89" i="24"/>
  <c r="AZ86" i="24"/>
  <c r="CD78" i="24"/>
  <c r="BJ78" i="24"/>
  <c r="AP78" i="24"/>
  <c r="V78" i="24"/>
  <c r="CI77" i="24"/>
  <c r="BO77" i="24"/>
  <c r="AU77" i="24"/>
  <c r="AA77" i="24"/>
  <c r="G77" i="24"/>
  <c r="BE92" i="24"/>
  <c r="CI91" i="24"/>
  <c r="AF87" i="24"/>
  <c r="BT86" i="24"/>
  <c r="CI85" i="24"/>
  <c r="AP85" i="24"/>
  <c r="BY81" i="24"/>
  <c r="BE81" i="24"/>
  <c r="AK81" i="24"/>
  <c r="Q81" i="24"/>
  <c r="CD80" i="24"/>
  <c r="BJ80" i="24"/>
  <c r="AP80" i="24"/>
  <c r="V80" i="24"/>
  <c r="BJ79" i="24"/>
  <c r="AK79" i="24"/>
  <c r="AU76" i="24"/>
  <c r="CI75" i="24"/>
  <c r="AP75" i="24"/>
  <c r="BE74" i="24"/>
  <c r="L74" i="24"/>
  <c r="AZ73" i="24"/>
  <c r="BE97" i="24"/>
  <c r="AF93" i="24"/>
  <c r="CD92" i="24"/>
  <c r="L89" i="24"/>
  <c r="BO88" i="24"/>
  <c r="G87" i="24"/>
  <c r="Q85" i="24"/>
  <c r="AA96" i="24"/>
  <c r="CI90" i="24"/>
  <c r="BE90" i="24"/>
  <c r="AA87" i="24"/>
  <c r="AK85" i="24"/>
  <c r="AU87" i="24"/>
  <c r="AU84" i="24"/>
  <c r="AA79" i="24"/>
  <c r="AK77" i="24"/>
  <c r="AF75" i="24"/>
  <c r="AF72" i="24"/>
  <c r="AK71" i="24"/>
  <c r="G65" i="24"/>
  <c r="BT45" i="24"/>
  <c r="AZ45" i="24"/>
  <c r="AF45" i="24"/>
  <c r="L45" i="24"/>
  <c r="BY44" i="24"/>
  <c r="BE44" i="24"/>
  <c r="AK44" i="24"/>
  <c r="Q44" i="24"/>
  <c r="BE89" i="24"/>
  <c r="Q86" i="24"/>
  <c r="L78" i="24"/>
  <c r="Q76" i="24"/>
  <c r="L68" i="24"/>
  <c r="CD66" i="24"/>
  <c r="CI65" i="24"/>
  <c r="AF65" i="24"/>
  <c r="AU57" i="24"/>
  <c r="CI56" i="24"/>
  <c r="Q56" i="24"/>
  <c r="CD55" i="24"/>
  <c r="BJ55" i="24"/>
  <c r="AP55" i="24"/>
  <c r="V55" i="24"/>
  <c r="BO54" i="24"/>
  <c r="J54" i="25" s="1"/>
  <c r="V54" i="24"/>
  <c r="AK53" i="24"/>
  <c r="CD52" i="24"/>
  <c r="BJ52" i="24"/>
  <c r="BT84" i="24"/>
  <c r="AZ83" i="24"/>
  <c r="BT78" i="24"/>
  <c r="AZ72" i="24"/>
  <c r="BE71" i="24"/>
  <c r="CD89" i="24"/>
  <c r="BE85" i="24"/>
  <c r="BE77" i="24"/>
  <c r="BT74" i="24"/>
  <c r="G68" i="24"/>
  <c r="AZ65" i="24"/>
  <c r="BY83" i="24"/>
  <c r="BE82" i="24"/>
  <c r="AF78" i="24"/>
  <c r="BT72" i="24"/>
  <c r="AU72" i="24"/>
  <c r="BY71" i="24"/>
  <c r="AZ71" i="24"/>
  <c r="CD70" i="24"/>
  <c r="BE70" i="24"/>
  <c r="AK69" i="24"/>
  <c r="BJ68" i="24"/>
  <c r="AF68" i="24"/>
  <c r="BJ67" i="24"/>
  <c r="AK67" i="24"/>
  <c r="CD64" i="24"/>
  <c r="BE64" i="24"/>
  <c r="CI63" i="24"/>
  <c r="BJ63" i="24"/>
  <c r="G63" i="24"/>
  <c r="BO62" i="24"/>
  <c r="J62" i="25" s="1"/>
  <c r="K62" i="25" s="1"/>
  <c r="L62" i="24"/>
  <c r="BT61" i="24"/>
  <c r="V61" i="24"/>
  <c r="AK60" i="24"/>
  <c r="AZ59" i="24"/>
  <c r="AF59" i="24"/>
  <c r="L59" i="24"/>
  <c r="BY58" i="24"/>
  <c r="BE58" i="24"/>
  <c r="AK58" i="24"/>
  <c r="CD54" i="24"/>
  <c r="L54" i="24"/>
  <c r="AZ53" i="24"/>
  <c r="G53" i="24"/>
  <c r="Q77" i="24"/>
  <c r="CI69" i="24"/>
  <c r="AP61" i="24"/>
  <c r="BT55" i="24"/>
  <c r="AZ55" i="24"/>
  <c r="AF55" i="24"/>
  <c r="L55" i="24"/>
  <c r="BT52" i="24"/>
  <c r="AZ52" i="24"/>
  <c r="AF52" i="24"/>
  <c r="L52" i="24"/>
  <c r="BY51" i="24"/>
  <c r="BE51" i="24"/>
  <c r="AK51" i="24"/>
  <c r="Q51" i="24"/>
  <c r="CD50" i="24"/>
  <c r="BJ50" i="24"/>
  <c r="AP50" i="24"/>
  <c r="V50" i="24"/>
  <c r="CI49" i="24"/>
  <c r="BO49" i="24"/>
  <c r="AU49" i="24"/>
  <c r="AA49" i="24"/>
  <c r="G49" i="24"/>
  <c r="AA48" i="24"/>
  <c r="BO47" i="24"/>
  <c r="V47" i="24"/>
  <c r="AK46" i="24"/>
  <c r="L97" i="24"/>
  <c r="AU92" i="24"/>
  <c r="G88" i="24"/>
  <c r="CD82" i="24"/>
  <c r="BY77" i="24"/>
  <c r="AA74" i="24"/>
  <c r="AP73" i="24"/>
  <c r="L72" i="24"/>
  <c r="Q71" i="24"/>
  <c r="BO59" i="24"/>
  <c r="AU59" i="24"/>
  <c r="AA59" i="24"/>
  <c r="G59" i="24"/>
  <c r="BT58" i="24"/>
  <c r="AZ58" i="24"/>
  <c r="AF58" i="24"/>
  <c r="L58" i="24"/>
  <c r="BJ86" i="24"/>
  <c r="BJ76" i="24"/>
  <c r="BJ66" i="24"/>
  <c r="G52" i="24"/>
  <c r="Q50" i="24"/>
  <c r="AU47" i="24"/>
  <c r="Q43" i="24"/>
  <c r="AZ42" i="24"/>
  <c r="BE41" i="24"/>
  <c r="BO36" i="24"/>
  <c r="BJ35" i="24"/>
  <c r="BY16" i="24"/>
  <c r="BE16" i="24"/>
  <c r="AK16" i="24"/>
  <c r="Q16" i="24"/>
  <c r="CD15" i="24"/>
  <c r="BJ15" i="24"/>
  <c r="AP15" i="24"/>
  <c r="V15" i="24"/>
  <c r="CI14" i="24"/>
  <c r="BO14" i="24"/>
  <c r="AU14" i="24"/>
  <c r="AA14" i="24"/>
  <c r="G14" i="24"/>
  <c r="BT13" i="24"/>
  <c r="AZ13" i="24"/>
  <c r="AF13" i="24"/>
  <c r="L13" i="24"/>
  <c r="CI36" i="24"/>
  <c r="BY19" i="24"/>
  <c r="AK19" i="24"/>
  <c r="Q19" i="24"/>
  <c r="AZ57" i="24"/>
  <c r="AU55" i="24"/>
  <c r="BT54" i="24"/>
  <c r="BO52" i="24"/>
  <c r="BY50" i="24"/>
  <c r="V48" i="24"/>
  <c r="Q38" i="24"/>
  <c r="CD35" i="24"/>
  <c r="BE19" i="24"/>
  <c r="AF89" i="24"/>
  <c r="CI66" i="24"/>
  <c r="AZ51" i="24"/>
  <c r="BJ49" i="24"/>
  <c r="CI46" i="24"/>
  <c r="BT42" i="24"/>
  <c r="BY41" i="24"/>
  <c r="G40" i="24"/>
  <c r="Q36" i="24"/>
  <c r="G57" i="24"/>
  <c r="G55" i="24"/>
  <c r="AA54" i="24"/>
  <c r="AA52" i="24"/>
  <c r="AK50" i="24"/>
  <c r="Q46" i="24"/>
  <c r="BJ38" i="24"/>
  <c r="AK36" i="24"/>
  <c r="AZ35" i="24"/>
  <c r="AF35" i="24"/>
  <c r="L35" i="24"/>
  <c r="BY34" i="24"/>
  <c r="BE34" i="24"/>
  <c r="AK34" i="24"/>
  <c r="Q34" i="24"/>
  <c r="BT30" i="24"/>
  <c r="AZ30" i="24"/>
  <c r="AF30" i="24"/>
  <c r="L30" i="24"/>
  <c r="BY29" i="24"/>
  <c r="BE29" i="24"/>
  <c r="AK29" i="24"/>
  <c r="Q29" i="24"/>
  <c r="CD69" i="24"/>
  <c r="BO55" i="24"/>
  <c r="CI52" i="24"/>
  <c r="L51" i="24"/>
  <c r="V49" i="24"/>
  <c r="BY48" i="24"/>
  <c r="BJ47" i="24"/>
  <c r="CI43" i="24"/>
  <c r="L42" i="24"/>
  <c r="Q41" i="24"/>
  <c r="AZ40" i="24"/>
  <c r="BE36" i="24"/>
  <c r="BT35" i="24"/>
  <c r="AU31" i="24"/>
  <c r="BY92" i="24"/>
  <c r="AZ68" i="24"/>
  <c r="AK61" i="24"/>
  <c r="AZ60" i="24"/>
  <c r="AU56" i="24"/>
  <c r="BO53" i="24"/>
  <c r="J53" i="25" s="1"/>
  <c r="BT51" i="24"/>
  <c r="CD49" i="24"/>
  <c r="G48" i="24"/>
  <c r="BY46" i="24"/>
  <c r="BJ45" i="24"/>
  <c r="V44" i="24"/>
  <c r="AA43" i="24"/>
  <c r="BY40" i="24"/>
  <c r="AA38" i="24"/>
  <c r="L37" i="24"/>
  <c r="BY36" i="24"/>
  <c r="G36" i="24"/>
  <c r="AU35" i="24"/>
  <c r="AA35" i="24"/>
  <c r="G35" i="24"/>
  <c r="BT34" i="24"/>
  <c r="AZ34" i="24"/>
  <c r="AF34" i="24"/>
  <c r="L34" i="24"/>
  <c r="BY33" i="24"/>
  <c r="BE33" i="24"/>
  <c r="AK33" i="24"/>
  <c r="Q33" i="24"/>
  <c r="AZ78" i="24"/>
  <c r="CD68" i="24"/>
  <c r="AK66" i="24"/>
  <c r="AA55" i="24"/>
  <c r="AU52" i="24"/>
  <c r="BE50" i="24"/>
  <c r="AF42" i="24"/>
  <c r="AK41" i="24"/>
  <c r="V39" i="24"/>
  <c r="AA36" i="24"/>
  <c r="BO48" i="24"/>
  <c r="BT33" i="24"/>
  <c r="BT28" i="24"/>
  <c r="BO24" i="24"/>
  <c r="BY22" i="24"/>
  <c r="AP19" i="24"/>
  <c r="G11" i="24"/>
  <c r="BY9" i="24"/>
  <c r="BT8" i="24"/>
  <c r="BE6" i="24"/>
  <c r="AU34" i="24"/>
  <c r="BE32" i="24"/>
  <c r="BJ30" i="24"/>
  <c r="CI29" i="24"/>
  <c r="G29" i="24"/>
  <c r="AZ25" i="24"/>
  <c r="CI24" i="24"/>
  <c r="L23" i="24"/>
  <c r="BJ19" i="24"/>
  <c r="AK17" i="24"/>
  <c r="BY6" i="24"/>
  <c r="AZ11" i="24"/>
  <c r="AP8" i="24"/>
  <c r="BO4" i="24"/>
  <c r="J4" i="25" s="1"/>
  <c r="AU4" i="24"/>
  <c r="G4" i="24"/>
  <c r="BT3" i="24"/>
  <c r="L3" i="24"/>
  <c r="BY2" i="24"/>
  <c r="Q2" i="24"/>
  <c r="Q20" i="24"/>
  <c r="AU9" i="24"/>
  <c r="L8" i="24"/>
  <c r="CD5" i="24"/>
  <c r="BO29" i="24"/>
  <c r="J29" i="25" s="1"/>
  <c r="Y42" i="12" s="1"/>
  <c r="Z42" i="12" s="1"/>
  <c r="V27" i="24"/>
  <c r="CI23" i="24"/>
  <c r="L22" i="24"/>
  <c r="CD13" i="24"/>
  <c r="L9" i="24"/>
  <c r="CD6" i="24"/>
  <c r="AF51" i="24"/>
  <c r="AU36" i="24"/>
  <c r="AP27" i="24"/>
  <c r="G9" i="24"/>
  <c r="V8" i="24"/>
  <c r="CI4" i="24"/>
  <c r="AA4" i="24"/>
  <c r="AZ3" i="24"/>
  <c r="BE2" i="24"/>
  <c r="B13" i="24"/>
  <c r="BY27" i="24"/>
  <c r="BE22" i="24"/>
  <c r="Q17" i="24"/>
  <c r="CI11" i="24"/>
  <c r="AP49" i="24"/>
  <c r="AF46" i="24"/>
  <c r="V38" i="24"/>
  <c r="AF37" i="24"/>
  <c r="V35" i="24"/>
  <c r="AF33" i="24"/>
  <c r="AK31" i="24"/>
  <c r="AF23" i="24"/>
  <c r="CD19" i="24"/>
  <c r="AA9" i="24"/>
  <c r="AF7" i="24"/>
  <c r="AF3" i="24"/>
  <c r="AK2" i="24"/>
  <c r="AP20" i="24"/>
  <c r="CD17" i="24"/>
  <c r="BJ8" i="24"/>
  <c r="V7" i="24"/>
  <c r="CI55" i="24"/>
  <c r="CI34" i="24"/>
  <c r="AU24" i="24"/>
  <c r="BT21" i="24"/>
  <c r="AA15" i="24"/>
  <c r="AK6" i="24"/>
  <c r="BY60" i="24"/>
  <c r="CI35" i="24"/>
  <c r="G34" i="24"/>
  <c r="Q32" i="24"/>
  <c r="V30" i="24"/>
  <c r="AA29" i="24"/>
  <c r="CD24" i="24"/>
  <c r="AK24" i="24"/>
  <c r="AZ23" i="24"/>
  <c r="G23" i="24"/>
  <c r="AU22" i="24"/>
  <c r="BE21" i="24"/>
  <c r="AF19" i="24"/>
  <c r="BT18" i="24"/>
  <c r="AF25" i="24"/>
  <c r="AP17" i="24"/>
  <c r="BT15" i="24"/>
  <c r="AU38" i="24"/>
  <c r="BO34" i="24"/>
  <c r="BY32" i="24"/>
  <c r="CD30" i="24"/>
  <c r="AK26" i="24"/>
  <c r="E26" i="25" s="1"/>
  <c r="BT23" i="24"/>
  <c r="L12" i="24"/>
  <c r="BO9" i="24"/>
  <c r="CD8" i="24"/>
  <c r="BY7" i="24"/>
  <c r="AP6" i="24"/>
  <c r="G30" i="24"/>
  <c r="V19" i="24"/>
  <c r="AF16" i="24"/>
  <c r="AP14" i="24"/>
  <c r="AZ8" i="24"/>
  <c r="Q7" i="24"/>
  <c r="AP35" i="24"/>
  <c r="AZ33" i="24"/>
  <c r="BT29" i="24"/>
  <c r="AU29" i="24"/>
  <c r="AA28" i="24"/>
  <c r="L25" i="24"/>
  <c r="BY24" i="24"/>
  <c r="G24" i="24"/>
  <c r="AU23" i="24"/>
  <c r="CI22" i="24"/>
  <c r="Q22" i="24"/>
  <c r="BY21" i="24"/>
  <c r="AZ21" i="24"/>
  <c r="BJ20" i="24"/>
  <c r="BT19" i="24"/>
  <c r="AA19" i="24"/>
  <c r="BO18" i="24"/>
  <c r="V17" i="24"/>
  <c r="BJ16" i="24"/>
  <c r="BY15" i="24"/>
  <c r="AF15" i="24"/>
  <c r="BT14" i="24"/>
  <c r="CI13" i="24"/>
  <c r="AP13" i="24"/>
  <c r="BJ12" i="24"/>
  <c r="BO11" i="24"/>
  <c r="J11" i="25" s="1"/>
  <c r="BY10" i="24"/>
  <c r="AZ10" i="24"/>
  <c r="CI9" i="24"/>
  <c r="Q9" i="24"/>
  <c r="BE8" i="24"/>
  <c r="CI6" i="24"/>
  <c r="AP23" i="24"/>
  <c r="AU21" i="24"/>
  <c r="AK13" i="24"/>
  <c r="AA12" i="24"/>
  <c r="BT10" i="24"/>
  <c r="BE9" i="24"/>
  <c r="AZ5" i="24"/>
  <c r="V45" i="24"/>
  <c r="AA34" i="24"/>
  <c r="AK32" i="24"/>
  <c r="AP30" i="24"/>
  <c r="CD26" i="24"/>
  <c r="AA24" i="24"/>
  <c r="AK22" i="24"/>
  <c r="CD12" i="24"/>
  <c r="V10" i="24"/>
  <c r="AK9" i="24"/>
  <c r="AF8" i="24"/>
  <c r="L33" i="24"/>
  <c r="L29" i="24"/>
  <c r="G25" i="24"/>
  <c r="BO19" i="24"/>
  <c r="G5" i="24"/>
  <c r="BE3" i="24"/>
  <c r="V16" i="24"/>
  <c r="AZ9" i="24"/>
  <c r="BY14" i="24"/>
  <c r="CI25" i="24"/>
  <c r="BE18" i="24"/>
  <c r="BJ2" i="24"/>
  <c r="BE4" i="24"/>
  <c r="BY8" i="24"/>
  <c r="AF2" i="24"/>
  <c r="V4" i="24"/>
  <c r="CD7" i="24"/>
  <c r="AA23" i="24"/>
  <c r="BY3" i="24"/>
  <c r="Q13" i="24"/>
  <c r="BT17" i="24"/>
  <c r="AU2" i="24"/>
  <c r="G2" i="25" s="1"/>
  <c r="V6" i="24"/>
  <c r="Q14" i="24"/>
  <c r="AZ20" i="24"/>
  <c r="AZ2" i="24"/>
  <c r="AA6" i="24"/>
  <c r="BO13" i="24"/>
  <c r="J13" i="25" s="1"/>
  <c r="L21" i="24"/>
  <c r="BE5" i="24"/>
  <c r="BJ22" i="24"/>
  <c r="G32" i="24"/>
  <c r="BT39" i="24"/>
  <c r="BO44" i="24"/>
  <c r="AK20" i="24"/>
  <c r="AU30" i="24"/>
  <c r="BY39" i="24"/>
  <c r="CD20" i="24"/>
  <c r="AU11" i="24"/>
  <c r="G11" i="25" s="1"/>
  <c r="Q25" i="24"/>
  <c r="BT36" i="24"/>
  <c r="CI78" i="24"/>
  <c r="CI21" i="24"/>
  <c r="BE30" i="24"/>
  <c r="BO37" i="24"/>
  <c r="CI44" i="24"/>
  <c r="V9" i="24"/>
  <c r="BY25" i="24"/>
  <c r="BO33" i="24"/>
  <c r="BT46" i="24"/>
  <c r="G73" i="24"/>
  <c r="V11" i="24"/>
  <c r="AU33" i="24"/>
  <c r="CI7" i="24"/>
  <c r="BT26" i="24"/>
  <c r="BO43" i="24"/>
  <c r="CD18" i="24"/>
  <c r="AK30" i="24"/>
  <c r="BO35" i="24"/>
  <c r="AF48" i="24"/>
  <c r="CD38" i="24"/>
  <c r="Q49" i="24"/>
  <c r="AF57" i="24"/>
  <c r="AA62" i="24"/>
  <c r="AF36" i="24"/>
  <c r="L46" i="24"/>
  <c r="AF53" i="24"/>
  <c r="BY61" i="24"/>
  <c r="AP66" i="24"/>
  <c r="Q37" i="24"/>
  <c r="BO45" i="24"/>
  <c r="BT53" i="24"/>
  <c r="AU66" i="24"/>
  <c r="V73" i="24"/>
  <c r="G39" i="24"/>
  <c r="Q48" i="24"/>
  <c r="BJ60" i="24"/>
  <c r="AK39" i="24"/>
  <c r="AP47" i="24"/>
  <c r="AU53" i="24"/>
  <c r="AK59" i="24"/>
  <c r="AP63" i="24"/>
  <c r="BE69" i="24"/>
  <c r="BJ40" i="24"/>
  <c r="AU50" i="24"/>
  <c r="G58" i="24"/>
  <c r="AP64" i="24"/>
  <c r="BY12" i="24"/>
  <c r="V21" i="24"/>
  <c r="BO40" i="24"/>
  <c r="J40" i="25" s="1"/>
  <c r="S55" i="12" s="1"/>
  <c r="T55" i="12" s="1"/>
  <c r="L47" i="24"/>
  <c r="G54" i="24"/>
  <c r="Q70" i="24"/>
  <c r="BT48" i="24"/>
  <c r="AF67" i="24"/>
  <c r="CD73" i="24"/>
  <c r="V84" i="24"/>
  <c r="BJ46" i="24"/>
  <c r="AU73" i="24"/>
  <c r="AP79" i="24"/>
  <c r="AK86" i="24"/>
  <c r="AU61" i="24"/>
  <c r="AF70" i="24"/>
  <c r="V77" i="24"/>
  <c r="BO84" i="24"/>
  <c r="Q54" i="24"/>
  <c r="BE75" i="24"/>
  <c r="CD86" i="24"/>
  <c r="BY47" i="24"/>
  <c r="L64" i="24"/>
  <c r="CI71" i="24"/>
  <c r="AF77" i="24"/>
  <c r="BY87" i="24"/>
  <c r="BJ53" i="24"/>
  <c r="BO73" i="24"/>
  <c r="K73" i="25" s="1"/>
  <c r="G81" i="24"/>
  <c r="AF88" i="24"/>
  <c r="CI59" i="24"/>
  <c r="BT70" i="24"/>
  <c r="BT77" i="24"/>
  <c r="AA83" i="24"/>
  <c r="AF79" i="24"/>
  <c r="Q94" i="24"/>
  <c r="CI79" i="24"/>
  <c r="BE94" i="24"/>
  <c r="BE84" i="24"/>
  <c r="BJ97" i="24"/>
  <c r="AP90" i="24"/>
  <c r="AZ69" i="24"/>
  <c r="V89" i="24"/>
  <c r="V74" i="24"/>
  <c r="L92" i="24"/>
  <c r="AA60" i="24"/>
  <c r="Q84" i="24"/>
  <c r="V96" i="24"/>
  <c r="BY95" i="24"/>
  <c r="AK95" i="24"/>
  <c r="Q91" i="24"/>
  <c r="AZ4" i="24"/>
  <c r="AZ17" i="24"/>
  <c r="V3" i="24"/>
  <c r="AA16" i="24"/>
  <c r="AP26" i="24"/>
  <c r="BY20" i="24"/>
  <c r="BJ3" i="24"/>
  <c r="BJ4" i="24"/>
  <c r="BT22" i="24"/>
  <c r="BJ23" i="24"/>
  <c r="L5" i="24"/>
  <c r="AK8" i="24"/>
  <c r="BO23" i="24"/>
  <c r="AF4" i="24"/>
  <c r="BE13" i="24"/>
  <c r="AA18" i="24"/>
  <c r="CI2" i="24"/>
  <c r="BJ6" i="24"/>
  <c r="BE14" i="24"/>
  <c r="G21" i="24"/>
  <c r="G3" i="24"/>
  <c r="BO6" i="24"/>
  <c r="J6" i="25" s="1"/>
  <c r="V14" i="24"/>
  <c r="G22" i="24"/>
  <c r="BT7" i="24"/>
  <c r="AZ24" i="24"/>
  <c r="BT32" i="24"/>
  <c r="CI47" i="24"/>
  <c r="AP9" i="24"/>
  <c r="AP22" i="24"/>
  <c r="AA31" i="24"/>
  <c r="AF40" i="24"/>
  <c r="CD22" i="24"/>
  <c r="BT11" i="24"/>
  <c r="BJ27" i="24"/>
  <c r="BJ37" i="24"/>
  <c r="G8" i="24"/>
  <c r="BY23" i="24"/>
  <c r="CI30" i="24"/>
  <c r="BY49" i="24"/>
  <c r="AZ6" i="24"/>
  <c r="L27" i="24"/>
  <c r="CD36" i="24"/>
  <c r="BO51" i="24"/>
  <c r="CI18" i="24"/>
  <c r="BE17" i="24"/>
  <c r="V36" i="24"/>
  <c r="AU8" i="24"/>
  <c r="G8" i="25" s="1"/>
  <c r="Q27" i="24"/>
  <c r="CI45" i="24"/>
  <c r="AA20" i="24"/>
  <c r="BO30" i="24"/>
  <c r="G37" i="24"/>
  <c r="CI50" i="24"/>
  <c r="AU40" i="24"/>
  <c r="AA50" i="24"/>
  <c r="BO57" i="24"/>
  <c r="V63" i="24"/>
  <c r="BE38" i="24"/>
  <c r="AP46" i="24"/>
  <c r="L56" i="24"/>
  <c r="AF62" i="24"/>
  <c r="V67" i="24"/>
  <c r="AF38" i="24"/>
  <c r="AU46" i="24"/>
  <c r="BJ54" i="24"/>
  <c r="V68" i="24"/>
  <c r="L75" i="24"/>
  <c r="BJ39" i="24"/>
  <c r="CD48" i="24"/>
  <c r="L61" i="24"/>
  <c r="AA41" i="24"/>
  <c r="BT47" i="24"/>
  <c r="AF54" i="24"/>
  <c r="BY59" i="24"/>
  <c r="CD63" i="24"/>
  <c r="AP77" i="24"/>
  <c r="BY42" i="24"/>
  <c r="AA51" i="24"/>
  <c r="AU58" i="24"/>
  <c r="AP67" i="24"/>
  <c r="V28" i="24"/>
  <c r="L26" i="24"/>
  <c r="G41" i="24"/>
  <c r="CD47" i="24"/>
  <c r="AP54" i="24"/>
  <c r="L71" i="24"/>
  <c r="BY54" i="24"/>
  <c r="AA68" i="24"/>
  <c r="CD75" i="24"/>
  <c r="G85" i="24"/>
  <c r="AZ48" i="24"/>
  <c r="AF74" i="24"/>
  <c r="CD79" i="24"/>
  <c r="AP62" i="24"/>
  <c r="AA71" i="24"/>
  <c r="BO78" i="24"/>
  <c r="J78" i="25" s="1"/>
  <c r="AP86" i="24"/>
  <c r="CD56" i="24"/>
  <c r="CD76" i="24"/>
  <c r="AK87" i="24"/>
  <c r="CD53" i="24"/>
  <c r="BE65" i="24"/>
  <c r="CD72" i="24"/>
  <c r="BJ77" i="24"/>
  <c r="AA88" i="24"/>
  <c r="AP56" i="24"/>
  <c r="Q74" i="24"/>
  <c r="AU81" i="24"/>
  <c r="BJ93" i="24"/>
  <c r="CI61" i="24"/>
  <c r="BO71" i="24"/>
  <c r="Q78" i="24"/>
  <c r="L84" i="24"/>
  <c r="G82" i="24"/>
  <c r="AZ94" i="24"/>
  <c r="L82" i="24"/>
  <c r="L95" i="24"/>
  <c r="BT88" i="24"/>
  <c r="BT69" i="24"/>
  <c r="L91" i="24"/>
  <c r="AP74" i="24"/>
  <c r="BT90" i="24"/>
  <c r="L76" i="24"/>
  <c r="AP92" i="24"/>
  <c r="L66" i="24"/>
  <c r="CI88" i="24"/>
  <c r="CD97" i="24"/>
  <c r="BO97" i="24"/>
  <c r="AA97" i="24"/>
  <c r="G93" i="24"/>
  <c r="AU54" i="24"/>
  <c r="AA39" i="24"/>
  <c r="AP69" i="24"/>
  <c r="AF47" i="24"/>
  <c r="AK70" i="24"/>
  <c r="V41" i="24"/>
  <c r="G50" i="24"/>
  <c r="V42" i="24"/>
  <c r="BE48" i="24"/>
  <c r="BY55" i="24"/>
  <c r="AK64" i="24"/>
  <c r="AF83" i="24"/>
  <c r="AK52" i="24"/>
  <c r="CI58" i="24"/>
  <c r="AZ37" i="24"/>
  <c r="CI27" i="24"/>
  <c r="AP40" i="24"/>
  <c r="L88" i="24"/>
  <c r="AP5" i="24"/>
  <c r="G18" i="24"/>
  <c r="CI5" i="24"/>
  <c r="BO16" i="24"/>
  <c r="AF28" i="24"/>
  <c r="AA22" i="24"/>
  <c r="AA3" i="24"/>
  <c r="Q11" i="24"/>
  <c r="AU15" i="24"/>
  <c r="V20" i="24"/>
  <c r="AU6" i="24"/>
  <c r="G6" i="25" s="1"/>
  <c r="AF9" i="24"/>
  <c r="V24" i="24"/>
  <c r="BT4" i="24"/>
  <c r="L14" i="24"/>
  <c r="V25" i="24"/>
  <c r="AP3" i="24"/>
  <c r="L7" i="24"/>
  <c r="L15" i="24"/>
  <c r="BO25" i="24"/>
  <c r="AU3" i="24"/>
  <c r="BE7" i="24"/>
  <c r="I7" i="25" s="1"/>
  <c r="BJ14" i="24"/>
  <c r="CD23" i="24"/>
  <c r="BJ9" i="24"/>
  <c r="AK25" i="24"/>
  <c r="BJ34" i="24"/>
  <c r="BE55" i="24"/>
  <c r="AA10" i="24"/>
  <c r="AF24" i="24"/>
  <c r="BJ31" i="24"/>
  <c r="BT40" i="24"/>
  <c r="AA26" i="24"/>
  <c r="AA17" i="24"/>
  <c r="CI28" i="24"/>
  <c r="CI38" i="24"/>
  <c r="BJ11" i="24"/>
  <c r="AU25" i="24"/>
  <c r="BT31" i="24"/>
  <c r="AF41" i="24"/>
  <c r="AF61" i="24"/>
  <c r="AA11" i="24"/>
  <c r="AK28" i="24"/>
  <c r="L39" i="24"/>
  <c r="BT24" i="24"/>
  <c r="BO8" i="24"/>
  <c r="J8" i="25" s="1"/>
  <c r="AA44" i="24"/>
  <c r="CD11" i="24"/>
  <c r="BJ29" i="24"/>
  <c r="L6" i="24"/>
  <c r="Q23" i="24"/>
  <c r="L31" i="24"/>
  <c r="AP37" i="24"/>
  <c r="V53" i="24"/>
  <c r="BO41" i="24"/>
  <c r="J41" i="25" s="1"/>
  <c r="Y55" i="12" s="1"/>
  <c r="Z55" i="12" s="1"/>
  <c r="G51" i="24"/>
  <c r="V58" i="24"/>
  <c r="Q64" i="24"/>
  <c r="AA47" i="24"/>
  <c r="BT57" i="24"/>
  <c r="BT62" i="24"/>
  <c r="AA40" i="24"/>
  <c r="AK55" i="24"/>
  <c r="AZ91" i="24"/>
  <c r="BJ65" i="24"/>
  <c r="AF60" i="24"/>
  <c r="Q45" i="24"/>
  <c r="CD67" i="24"/>
  <c r="L10" i="24"/>
  <c r="AU18" i="24"/>
  <c r="BE10" i="24"/>
  <c r="L18" i="24"/>
  <c r="Q8" i="24"/>
  <c r="BO22" i="24"/>
  <c r="AU13" i="24"/>
  <c r="G13" i="25" s="1"/>
  <c r="CD14" i="24"/>
  <c r="AZ22" i="24"/>
  <c r="Q3" i="24"/>
  <c r="AK7" i="24"/>
  <c r="BT9" i="24"/>
  <c r="BJ24" i="24"/>
  <c r="V5" i="24"/>
  <c r="AZ14" i="24"/>
  <c r="BJ25" i="24"/>
  <c r="CD3" i="24"/>
  <c r="AK10" i="24"/>
  <c r="AZ15" i="24"/>
  <c r="V26" i="24"/>
  <c r="CI3" i="24"/>
  <c r="CD10" i="24"/>
  <c r="Q15" i="24"/>
  <c r="BO26" i="24"/>
  <c r="J26" i="25" s="1"/>
  <c r="G42" i="12" s="1"/>
  <c r="G12" i="24"/>
  <c r="BE26" i="24"/>
  <c r="BJ36" i="24"/>
  <c r="BO66" i="24"/>
  <c r="AP11" i="24"/>
  <c r="G26" i="24"/>
  <c r="L32" i="24"/>
  <c r="BJ41" i="24"/>
  <c r="AU37" i="24"/>
  <c r="V18" i="24"/>
  <c r="AF31" i="24"/>
  <c r="AK40" i="24"/>
  <c r="BO32" i="24"/>
  <c r="BT25" i="24"/>
  <c r="AZ32" i="24"/>
  <c r="BT41" i="24"/>
  <c r="CD9" i="24"/>
  <c r="G17" i="24"/>
  <c r="BO28" i="24"/>
  <c r="J28" i="25" s="1"/>
  <c r="S42" i="12" s="1"/>
  <c r="T42" i="12" s="1"/>
  <c r="AZ39" i="24"/>
  <c r="BJ57" i="24"/>
  <c r="AZ31" i="24"/>
  <c r="AA32" i="24"/>
  <c r="BT6" i="24"/>
  <c r="L17" i="24"/>
  <c r="G31" i="24"/>
  <c r="AA8" i="24"/>
  <c r="BE25" i="24"/>
  <c r="CI31" i="24"/>
  <c r="CD37" i="24"/>
  <c r="BY56" i="24"/>
  <c r="BJ42" i="24"/>
  <c r="Q52" i="24"/>
  <c r="BJ58" i="24"/>
  <c r="Q67" i="24"/>
  <c r="CD39" i="24"/>
  <c r="AP48" i="24"/>
  <c r="AA58" i="24"/>
  <c r="AA63" i="24"/>
  <c r="AZ74" i="24"/>
  <c r="CD40" i="24"/>
  <c r="AU48" i="24"/>
  <c r="AZ56" i="24"/>
  <c r="BY70" i="24"/>
  <c r="G92" i="24"/>
  <c r="Q42" i="24"/>
  <c r="AP12" i="24"/>
  <c r="AP25" i="24"/>
  <c r="L11" i="24"/>
  <c r="AZ18" i="24"/>
  <c r="L4" i="24"/>
  <c r="Q24" i="24"/>
  <c r="CI19" i="24"/>
  <c r="BJ17" i="24"/>
  <c r="AZ29" i="24"/>
  <c r="BO2" i="24"/>
  <c r="J2" i="25" s="1"/>
  <c r="BE11" i="24"/>
  <c r="L19" i="24"/>
  <c r="AF29" i="24"/>
  <c r="BJ5" i="24"/>
  <c r="G15" i="24"/>
  <c r="Q26" i="24"/>
  <c r="AK4" i="24"/>
  <c r="AF11" i="24"/>
  <c r="G16" i="24"/>
  <c r="BJ26" i="24"/>
  <c r="AP4" i="24"/>
  <c r="AK11" i="24"/>
  <c r="BE15" i="24"/>
  <c r="BE28" i="24"/>
  <c r="AF12" i="24"/>
  <c r="AA27" i="24"/>
  <c r="G38" i="24"/>
  <c r="BO7" i="24"/>
  <c r="J7" i="25" s="1"/>
  <c r="AK12" i="24"/>
  <c r="BE27" i="24"/>
  <c r="AP32" i="24"/>
  <c r="BE42" i="24"/>
  <c r="BE45" i="24"/>
  <c r="BO20" i="24"/>
  <c r="BO31" i="24"/>
  <c r="AZ43" i="24"/>
  <c r="BY43" i="24"/>
  <c r="G27" i="24"/>
  <c r="CD32" i="24"/>
  <c r="AA42" i="24"/>
  <c r="Q31" i="24"/>
  <c r="CI17" i="24"/>
  <c r="AA30" i="24"/>
  <c r="CI40" i="24"/>
  <c r="Q58" i="24"/>
  <c r="CI37" i="24"/>
  <c r="L49" i="24"/>
  <c r="CI8" i="24"/>
  <c r="Q21" i="24"/>
  <c r="G33" i="24"/>
  <c r="Q10" i="24"/>
  <c r="BY26" i="24"/>
  <c r="AF32" i="24"/>
  <c r="BO38" i="24"/>
  <c r="J38" i="25" s="1"/>
  <c r="G55" i="12" s="1"/>
  <c r="H55" i="12" s="1"/>
  <c r="AP31" i="24"/>
  <c r="CD44" i="24"/>
  <c r="AA53" i="24"/>
  <c r="Q59" i="24"/>
  <c r="BE67" i="24"/>
  <c r="AP41" i="24"/>
  <c r="AZ49" i="24"/>
  <c r="BO58" i="24"/>
  <c r="BO63" i="24"/>
  <c r="J63" i="25" s="1"/>
  <c r="G75" i="24"/>
  <c r="AU41" i="24"/>
  <c r="BE49" i="24"/>
  <c r="AP57" i="24"/>
  <c r="AF71" i="24"/>
  <c r="BJ28" i="24"/>
  <c r="AK43" i="24"/>
  <c r="CD51" i="24"/>
  <c r="AP70" i="24"/>
  <c r="AP43" i="24"/>
  <c r="AF49" i="24"/>
  <c r="L57" i="24"/>
  <c r="AZ61" i="24"/>
  <c r="BO65" i="24"/>
  <c r="J65" i="25" s="1"/>
  <c r="AP21" i="24"/>
  <c r="AA46" i="24"/>
  <c r="CI53" i="24"/>
  <c r="CD59" i="24"/>
  <c r="BJ69" i="24"/>
  <c r="G7" i="24"/>
  <c r="BE37" i="24"/>
  <c r="L44" i="24"/>
  <c r="BY13" i="24"/>
  <c r="CD25" i="24"/>
  <c r="AU12" i="24"/>
  <c r="AF20" i="24"/>
  <c r="G6" i="24"/>
  <c r="BE24" i="24"/>
  <c r="AP7" i="24"/>
  <c r="AU19" i="24"/>
  <c r="V2" i="24"/>
  <c r="D2" i="25" s="1"/>
  <c r="AU5" i="24"/>
  <c r="AK15" i="24"/>
  <c r="AZ19" i="24"/>
  <c r="AP2" i="24"/>
  <c r="Q6" i="24"/>
  <c r="CI15" i="24"/>
  <c r="AZ27" i="24"/>
  <c r="BY4" i="24"/>
  <c r="BO12" i="24"/>
  <c r="AU16" i="24"/>
  <c r="L28" i="24"/>
  <c r="CD4" i="24"/>
  <c r="BY11" i="24"/>
  <c r="L16" i="24"/>
  <c r="AU10" i="24"/>
  <c r="G10" i="25" s="1"/>
  <c r="AU17" i="24"/>
  <c r="CD27" i="24"/>
  <c r="AP38" i="24"/>
  <c r="AP29" i="24"/>
  <c r="BY17" i="24"/>
  <c r="CD28" i="24"/>
  <c r="V33" i="24"/>
  <c r="G43" i="24"/>
  <c r="BY52" i="24"/>
  <c r="CD21" i="24"/>
  <c r="AU32" i="24"/>
  <c r="Q47" i="24"/>
  <c r="AA7" i="24"/>
  <c r="AK27" i="24"/>
  <c r="BJ33" i="24"/>
  <c r="BO42" i="24"/>
  <c r="L41" i="24"/>
  <c r="AU20" i="24"/>
  <c r="BY31" i="24"/>
  <c r="V43" i="24"/>
  <c r="G60" i="24"/>
  <c r="AZ41" i="24"/>
  <c r="AA57" i="24"/>
  <c r="Q12" i="24"/>
  <c r="BO21" i="24"/>
  <c r="CD34" i="24"/>
  <c r="AP10" i="24"/>
  <c r="AU27" i="24"/>
  <c r="BJ32" i="24"/>
  <c r="Q40" i="24"/>
  <c r="AZ36" i="24"/>
  <c r="AA45" i="24"/>
  <c r="AZ54" i="24"/>
  <c r="BE59" i="24"/>
  <c r="G74" i="24"/>
  <c r="AK42" i="24"/>
  <c r="AF50" i="24"/>
  <c r="V59" i="24"/>
  <c r="V64" i="24"/>
  <c r="AZ84" i="24"/>
  <c r="AP42" i="24"/>
  <c r="BO50" i="24"/>
  <c r="J50" i="25" s="1"/>
  <c r="BY57" i="24"/>
  <c r="BT71" i="24"/>
  <c r="BY35" i="24"/>
  <c r="BJ44" i="24"/>
  <c r="BY53" i="24"/>
  <c r="AZ26" i="24"/>
  <c r="AF44" i="24"/>
  <c r="L50" i="24"/>
  <c r="CI57" i="24"/>
  <c r="G62" i="24"/>
  <c r="V66" i="24"/>
  <c r="AF26" i="24"/>
  <c r="G47" i="24"/>
  <c r="AF14" i="24"/>
  <c r="AF27" i="24"/>
  <c r="CI12" i="24"/>
  <c r="BT20" i="24"/>
  <c r="G13" i="24"/>
  <c r="CI26" i="24"/>
  <c r="BJ7" i="24"/>
  <c r="AF21" i="24"/>
  <c r="AA2" i="24"/>
  <c r="BT2" i="24"/>
  <c r="G19" i="24"/>
  <c r="AK21" i="24"/>
  <c r="CD2" i="24"/>
  <c r="AF10" i="24"/>
  <c r="AP16" i="24"/>
  <c r="G28" i="24"/>
  <c r="AA5" i="24"/>
  <c r="V13" i="24"/>
  <c r="CI16" i="24"/>
  <c r="AZ28" i="24"/>
  <c r="AF5" i="24"/>
  <c r="BT12" i="24"/>
  <c r="AZ16" i="24"/>
  <c r="AK18" i="24"/>
  <c r="G20" i="24"/>
  <c r="BY30" i="24"/>
  <c r="BY38" i="24"/>
  <c r="AK35" i="24"/>
  <c r="Q18" i="24"/>
  <c r="V29" i="24"/>
  <c r="CI33" i="24"/>
  <c r="AU43" i="24"/>
  <c r="AK5" i="24"/>
  <c r="V22" i="24"/>
  <c r="AA33" i="24"/>
  <c r="AP65" i="24"/>
  <c r="G10" i="24"/>
  <c r="BO27" i="24"/>
  <c r="J27" i="25" s="1"/>
  <c r="M42" i="12" s="1"/>
  <c r="N42" i="12" s="1"/>
  <c r="AP34" i="24"/>
  <c r="G44" i="24"/>
  <c r="AU42" i="24"/>
  <c r="BJ21" i="24"/>
  <c r="V32" i="24"/>
  <c r="AP45" i="24"/>
  <c r="V70" i="24"/>
  <c r="K70" i="25" s="1"/>
  <c r="AU7" i="24"/>
  <c r="BY5" i="24"/>
  <c r="BJ10" i="24"/>
  <c r="AK23" i="24"/>
  <c r="BE39" i="24"/>
  <c r="AZ12" i="24"/>
  <c r="Q28" i="24"/>
  <c r="AP33" i="24"/>
  <c r="BE40" i="24"/>
  <c r="AK37" i="24"/>
  <c r="G46" i="24"/>
  <c r="CI54" i="24"/>
  <c r="L60" i="24"/>
  <c r="CI84" i="24"/>
  <c r="BE43" i="24"/>
  <c r="AP51" i="24"/>
  <c r="BJ59" i="24"/>
  <c r="BJ64" i="24"/>
  <c r="CD33" i="24"/>
  <c r="AF43" i="24"/>
  <c r="AU51" i="24"/>
  <c r="V60" i="24"/>
  <c r="AA72" i="24"/>
  <c r="BT37" i="24"/>
  <c r="CI20" i="24"/>
  <c r="BO5" i="24"/>
  <c r="J5" i="25" s="1"/>
  <c r="Q4" i="24"/>
  <c r="BO15" i="24"/>
  <c r="K40" i="25" l="1"/>
  <c r="K86" i="25"/>
  <c r="G15" i="12"/>
  <c r="H15" i="12" s="1"/>
  <c r="M15" i="12"/>
  <c r="N15" i="12" s="1"/>
  <c r="K2" i="25"/>
  <c r="K92" i="25"/>
  <c r="Y15" i="12"/>
  <c r="Z15" i="12" s="1"/>
  <c r="AF55" i="12"/>
  <c r="H42" i="12"/>
  <c r="AF42" i="12" s="1"/>
  <c r="K50" i="25"/>
  <c r="G58" i="12"/>
  <c r="H58" i="12" s="1"/>
  <c r="AF58" i="12" s="1"/>
  <c r="K18" i="25"/>
  <c r="K3" i="25"/>
  <c r="K89" i="25"/>
  <c r="K90" i="25"/>
  <c r="K63" i="25"/>
  <c r="K11" i="25"/>
  <c r="K8" i="25"/>
  <c r="K65" i="25"/>
  <c r="K38" i="25"/>
  <c r="K23" i="25"/>
  <c r="K72" i="25"/>
  <c r="K54" i="25"/>
  <c r="K66" i="25"/>
  <c r="K67" i="25"/>
  <c r="K17" i="25"/>
  <c r="K22" i="25"/>
  <c r="K15" i="25"/>
  <c r="K78" i="25"/>
  <c r="K28" i="25"/>
  <c r="K29" i="25"/>
  <c r="K19" i="25"/>
  <c r="K27" i="25"/>
  <c r="K71" i="25"/>
  <c r="K4" i="25"/>
  <c r="K25" i="25"/>
  <c r="K6" i="25"/>
  <c r="K13" i="25"/>
  <c r="K41" i="25"/>
  <c r="K14" i="25"/>
  <c r="K10" i="25"/>
  <c r="K7" i="25"/>
  <c r="K20" i="25"/>
  <c r="K16" i="25"/>
  <c r="K53" i="25"/>
  <c r="K26" i="25"/>
  <c r="K5" i="25"/>
  <c r="K39" i="25"/>
  <c r="AF15" i="12" l="1"/>
  <c r="BS6" i="12" l="1"/>
  <c r="BS7" i="12"/>
  <c r="BS8" i="12"/>
  <c r="BS9" i="12"/>
  <c r="BS10" i="12"/>
  <c r="BS11" i="12"/>
  <c r="BS12" i="12"/>
  <c r="BS13" i="12"/>
  <c r="BS14" i="12"/>
  <c r="BS15" i="12"/>
  <c r="BS16" i="12"/>
  <c r="BS17" i="12"/>
  <c r="BS18" i="12"/>
  <c r="BS19" i="12"/>
  <c r="BS20" i="12"/>
  <c r="BS21" i="12"/>
  <c r="BS22" i="12"/>
  <c r="BS23" i="12"/>
  <c r="BS24" i="12"/>
  <c r="BS25" i="12"/>
  <c r="BS26" i="12"/>
  <c r="BS27" i="12"/>
  <c r="BS28" i="12"/>
  <c r="BS29" i="12"/>
  <c r="BS30" i="12"/>
  <c r="BS31" i="12"/>
  <c r="BS32" i="12"/>
  <c r="BS33" i="12"/>
  <c r="BS34" i="12"/>
  <c r="BS35" i="12"/>
  <c r="BS36" i="12"/>
  <c r="BS37" i="12"/>
  <c r="BS38" i="12"/>
  <c r="BS39" i="12"/>
  <c r="BS40" i="12"/>
  <c r="BS41" i="12"/>
  <c r="BS42" i="12"/>
  <c r="BS43" i="12"/>
  <c r="BS44" i="12"/>
  <c r="BS45" i="12"/>
  <c r="BS46" i="12"/>
  <c r="BS47" i="12"/>
  <c r="BS48" i="12"/>
  <c r="BS49" i="12"/>
  <c r="BS50" i="12"/>
  <c r="BS51" i="12"/>
  <c r="BS52" i="12"/>
  <c r="BS53" i="12"/>
  <c r="BS54" i="12"/>
  <c r="BS55" i="12"/>
  <c r="BS56" i="12"/>
  <c r="BS57" i="12"/>
  <c r="BS58" i="12"/>
  <c r="BS59" i="12"/>
  <c r="BS60" i="12"/>
  <c r="BS61" i="12"/>
  <c r="BS62" i="12"/>
  <c r="BS63" i="12"/>
  <c r="BS64" i="12"/>
  <c r="BS65" i="12"/>
  <c r="BS66" i="12"/>
  <c r="BS67" i="12"/>
  <c r="BS68" i="12"/>
  <c r="BS69" i="12"/>
  <c r="BS70" i="12"/>
  <c r="BS71" i="12"/>
  <c r="BS72" i="12"/>
  <c r="BS73" i="12"/>
  <c r="BS74" i="12"/>
  <c r="BS75" i="12"/>
  <c r="BS76" i="12"/>
  <c r="BS77" i="12"/>
  <c r="BS78" i="12"/>
  <c r="BS79" i="12"/>
  <c r="BS80" i="12"/>
  <c r="BS81" i="12"/>
  <c r="BS82" i="12"/>
  <c r="BS83" i="12"/>
  <c r="BS5" i="12"/>
  <c r="AU68" i="12"/>
  <c r="AX15" i="12"/>
  <c r="AX18" i="12"/>
  <c r="AX42" i="12"/>
  <c r="AX55" i="12"/>
  <c r="AX58" i="12"/>
  <c r="AX63" i="12"/>
  <c r="AX66" i="12"/>
  <c r="AX70" i="12"/>
  <c r="AX72" i="12"/>
  <c r="AX75" i="12"/>
  <c r="BJ18" i="12"/>
  <c r="BJ63" i="12"/>
  <c r="BJ66" i="12"/>
  <c r="BJ70" i="12"/>
  <c r="BJ72" i="12"/>
  <c r="BJ75" i="12"/>
  <c r="AT5" i="12"/>
  <c r="AU6" i="12"/>
  <c r="AT7" i="12"/>
  <c r="AU7" i="12"/>
  <c r="AT8" i="12"/>
  <c r="AU9" i="12"/>
  <c r="AU10" i="12"/>
  <c r="AV10" i="12"/>
  <c r="AT11" i="12"/>
  <c r="AU11" i="12"/>
  <c r="AV11" i="12"/>
  <c r="AT12" i="12"/>
  <c r="AU12" i="12"/>
  <c r="AV12" i="12"/>
  <c r="AS13" i="12"/>
  <c r="AT13" i="12"/>
  <c r="AU13" i="12"/>
  <c r="AV13" i="12"/>
  <c r="AT14" i="12"/>
  <c r="AS15" i="12"/>
  <c r="AT15" i="12"/>
  <c r="AU15" i="12"/>
  <c r="AV15" i="12"/>
  <c r="AW15" i="12"/>
  <c r="AT16" i="12"/>
  <c r="AS18" i="12"/>
  <c r="AT18" i="12"/>
  <c r="AU18" i="12"/>
  <c r="AV18" i="12"/>
  <c r="AW18" i="12"/>
  <c r="AT19" i="12"/>
  <c r="AU20" i="12"/>
  <c r="AT21" i="12"/>
  <c r="AU21" i="12"/>
  <c r="AT22" i="12"/>
  <c r="AU23" i="12"/>
  <c r="AU24" i="12"/>
  <c r="AV24" i="12"/>
  <c r="AS25" i="12"/>
  <c r="AU25" i="12"/>
  <c r="AT26" i="12"/>
  <c r="AU26" i="12"/>
  <c r="AS27" i="12"/>
  <c r="AT27" i="12"/>
  <c r="AU27" i="12"/>
  <c r="AV27" i="12"/>
  <c r="AT28" i="12"/>
  <c r="AT29" i="12"/>
  <c r="AU29" i="12"/>
  <c r="AT30" i="12"/>
  <c r="AU30" i="12"/>
  <c r="AU31" i="12"/>
  <c r="AU32" i="12"/>
  <c r="AV32" i="12"/>
  <c r="AT33" i="12"/>
  <c r="AT34" i="12"/>
  <c r="AU34" i="12"/>
  <c r="AV34" i="12"/>
  <c r="AU35" i="12"/>
  <c r="AV35" i="12"/>
  <c r="AU37" i="12"/>
  <c r="AT38" i="12"/>
  <c r="AU38" i="12"/>
  <c r="AS39" i="12"/>
  <c r="AT39" i="12"/>
  <c r="AU39" i="12"/>
  <c r="AV39" i="12"/>
  <c r="AU40" i="12"/>
  <c r="AU41" i="12"/>
  <c r="AS42" i="12"/>
  <c r="AT42" i="12"/>
  <c r="AU42" i="12"/>
  <c r="AV42" i="12"/>
  <c r="AW42" i="12"/>
  <c r="AU43" i="12"/>
  <c r="AU44" i="12"/>
  <c r="AV46" i="12"/>
  <c r="AU47" i="12"/>
  <c r="AV47" i="12"/>
  <c r="AT50" i="12"/>
  <c r="AU50" i="12"/>
  <c r="AU51" i="12"/>
  <c r="AV51" i="12"/>
  <c r="AS52" i="12"/>
  <c r="AT52" i="12"/>
  <c r="AU52" i="12"/>
  <c r="AV52" i="12"/>
  <c r="AU53" i="12"/>
  <c r="AU54" i="12"/>
  <c r="AS55" i="12"/>
  <c r="AT55" i="12"/>
  <c r="AU55" i="12"/>
  <c r="AV55" i="12"/>
  <c r="AW55" i="12"/>
  <c r="AU56" i="12"/>
  <c r="AV56" i="12"/>
  <c r="AU57" i="12"/>
  <c r="AV57" i="12"/>
  <c r="AS58" i="12"/>
  <c r="AT58" i="12"/>
  <c r="AU58" i="12"/>
  <c r="AV58" i="12"/>
  <c r="AW58" i="12"/>
  <c r="AU59" i="12"/>
  <c r="AV59" i="12"/>
  <c r="AT60" i="12"/>
  <c r="AU60" i="12"/>
  <c r="AT61" i="12"/>
  <c r="AU61" i="12"/>
  <c r="AS62" i="12"/>
  <c r="AU62" i="12"/>
  <c r="AS63" i="12"/>
  <c r="AT63" i="12"/>
  <c r="AU63" i="12"/>
  <c r="AV63" i="12"/>
  <c r="AW63" i="12"/>
  <c r="AT64" i="12"/>
  <c r="AU64" i="12"/>
  <c r="AT65" i="12"/>
  <c r="AU65" i="12"/>
  <c r="AS66" i="12"/>
  <c r="AT66" i="12"/>
  <c r="AU66" i="12"/>
  <c r="AV66" i="12"/>
  <c r="AW66" i="12"/>
  <c r="AU67" i="12"/>
  <c r="AS68" i="12"/>
  <c r="AT68" i="12"/>
  <c r="AV68" i="12"/>
  <c r="AT69" i="12"/>
  <c r="AU69" i="12"/>
  <c r="AS70" i="12"/>
  <c r="AT70" i="12"/>
  <c r="AU70" i="12"/>
  <c r="AV70" i="12"/>
  <c r="AW70" i="12"/>
  <c r="AT71" i="12"/>
  <c r="AU71" i="12"/>
  <c r="AS72" i="12"/>
  <c r="AT72" i="12"/>
  <c r="AU72" i="12"/>
  <c r="AV72" i="12"/>
  <c r="AW72" i="12"/>
  <c r="AT73" i="12"/>
  <c r="AU73" i="12"/>
  <c r="AU74" i="12"/>
  <c r="AV74" i="12"/>
  <c r="AS75" i="12"/>
  <c r="AT75" i="12"/>
  <c r="AU75" i="12"/>
  <c r="AV75" i="12"/>
  <c r="AW75" i="12"/>
  <c r="AS76" i="12"/>
  <c r="AT76" i="12"/>
  <c r="AU76" i="12"/>
  <c r="AV76" i="12"/>
  <c r="AS77" i="12"/>
  <c r="AT77" i="12"/>
  <c r="AU77" i="12"/>
  <c r="AV77" i="12"/>
  <c r="AU78" i="12"/>
  <c r="AV78" i="12"/>
  <c r="AU79" i="12"/>
  <c r="AV79" i="12"/>
  <c r="AS80" i="12"/>
  <c r="AU80" i="12"/>
  <c r="AS81" i="12"/>
  <c r="AT81" i="12"/>
  <c r="AU81" i="12"/>
  <c r="AV81" i="12"/>
  <c r="AS82" i="12"/>
  <c r="AT82" i="12"/>
  <c r="AU82" i="12"/>
  <c r="AV82" i="12"/>
  <c r="AW82" i="12"/>
  <c r="AS83" i="12"/>
  <c r="AT83" i="12"/>
  <c r="AU83" i="12"/>
  <c r="AV83" i="12"/>
  <c r="AW83" i="12"/>
  <c r="AS84" i="12"/>
  <c r="AT84" i="12"/>
  <c r="AU84" i="12"/>
  <c r="AV84" i="12"/>
  <c r="AW84" i="12"/>
  <c r="AS85" i="12"/>
  <c r="AT85" i="12"/>
  <c r="AU85" i="12"/>
  <c r="AV85" i="12"/>
  <c r="AW85" i="12"/>
  <c r="AS86" i="12"/>
  <c r="AT86" i="12"/>
  <c r="AU86" i="12"/>
  <c r="AV86" i="12"/>
  <c r="AW86" i="12"/>
  <c r="AS87" i="12"/>
  <c r="AT87" i="12"/>
  <c r="AU87" i="12"/>
  <c r="AV87" i="12"/>
  <c r="AW87" i="12"/>
  <c r="AS88" i="12"/>
  <c r="AT88" i="12"/>
  <c r="AU88" i="12"/>
  <c r="AV88" i="12"/>
  <c r="AW88" i="12"/>
  <c r="AS89" i="12"/>
  <c r="AT89" i="12"/>
  <c r="AU89" i="12"/>
  <c r="AV89" i="12"/>
  <c r="AW89" i="12"/>
  <c r="AS90" i="12"/>
  <c r="AT90" i="12"/>
  <c r="AU90" i="12"/>
  <c r="AV90" i="12"/>
  <c r="AW90" i="12"/>
  <c r="AS91" i="12"/>
  <c r="AT91" i="12"/>
  <c r="AU91" i="12"/>
  <c r="AV91" i="12"/>
  <c r="AW91" i="12"/>
  <c r="AS92" i="12"/>
  <c r="AT92" i="12"/>
  <c r="AU92" i="12"/>
  <c r="AV92" i="12"/>
  <c r="AW92" i="12"/>
  <c r="AS93" i="12"/>
  <c r="AT93" i="12"/>
  <c r="AU93" i="12"/>
  <c r="AV93" i="12"/>
  <c r="AW93" i="12"/>
  <c r="AS94" i="12"/>
  <c r="AT94" i="12"/>
  <c r="AU94" i="12"/>
  <c r="AV94" i="12"/>
  <c r="AW94" i="12"/>
  <c r="AS95" i="12"/>
  <c r="AT95" i="12"/>
  <c r="AU95" i="12"/>
  <c r="AV95" i="12"/>
  <c r="AW95" i="12"/>
  <c r="AS96" i="12"/>
  <c r="AT96" i="12"/>
  <c r="AU96" i="12"/>
  <c r="AV96" i="12"/>
  <c r="AW96" i="12"/>
  <c r="AT3" i="12"/>
  <c r="B79" i="2" l="1"/>
  <c r="B80" i="2" s="1"/>
  <c r="B77" i="2"/>
  <c r="B82" i="2" s="1"/>
  <c r="B85" i="2" s="1"/>
  <c r="B67" i="2"/>
  <c r="B68" i="2" s="1"/>
  <c r="B65" i="2"/>
  <c r="B70" i="2" s="1"/>
  <c r="B73" i="2" s="1"/>
  <c r="B55" i="2"/>
  <c r="B56" i="2" s="1"/>
  <c r="B53" i="2"/>
  <c r="B58" i="2" s="1"/>
  <c r="B61" i="2" s="1"/>
  <c r="B43" i="2"/>
  <c r="B44" i="2" s="1"/>
  <c r="B41" i="2"/>
  <c r="B46" i="2" s="1"/>
  <c r="B49" i="2" s="1"/>
  <c r="B32" i="2"/>
  <c r="B31" i="2"/>
  <c r="B29" i="2"/>
  <c r="B34" i="2" s="1"/>
  <c r="B37" i="2" s="1"/>
  <c r="B19" i="2"/>
  <c r="B20" i="2" s="1"/>
  <c r="B17" i="2"/>
  <c r="B22" i="2" s="1"/>
  <c r="B25" i="2" s="1"/>
  <c r="B7" i="2"/>
  <c r="B8" i="2" s="1"/>
  <c r="B5" i="2"/>
  <c r="B10" i="2" s="1"/>
  <c r="CH97" i="2"/>
  <c r="CH96" i="2"/>
  <c r="CH95" i="2"/>
  <c r="CI95" i="2" s="1"/>
  <c r="CH94" i="2"/>
  <c r="CH93" i="2"/>
  <c r="CH92" i="2"/>
  <c r="CH91" i="2"/>
  <c r="CH90" i="2"/>
  <c r="CH89" i="2"/>
  <c r="CH88" i="2"/>
  <c r="CI88" i="2" s="1"/>
  <c r="CH87" i="2"/>
  <c r="CH86" i="2"/>
  <c r="CH85" i="2"/>
  <c r="CH84" i="2"/>
  <c r="CH83" i="2"/>
  <c r="CH82" i="2"/>
  <c r="CI82" i="2" s="1"/>
  <c r="CH81" i="2"/>
  <c r="CH80" i="2"/>
  <c r="CH79" i="2"/>
  <c r="CH78" i="2"/>
  <c r="CH77" i="2"/>
  <c r="CH76" i="2"/>
  <c r="CH75" i="2"/>
  <c r="CH74" i="2"/>
  <c r="CH73" i="2"/>
  <c r="CH72" i="2"/>
  <c r="CH71" i="2"/>
  <c r="CH70" i="2"/>
  <c r="CH69" i="2"/>
  <c r="CI69" i="2" s="1"/>
  <c r="CH68" i="2"/>
  <c r="CH67" i="2"/>
  <c r="CH66" i="2"/>
  <c r="CH65" i="2"/>
  <c r="CH64" i="2"/>
  <c r="CH63" i="2"/>
  <c r="CH62" i="2"/>
  <c r="CH61" i="2"/>
  <c r="CH60" i="2"/>
  <c r="CH59" i="2"/>
  <c r="CH58" i="2"/>
  <c r="CH57" i="2"/>
  <c r="CH56" i="2"/>
  <c r="CI56" i="2" s="1"/>
  <c r="CH55" i="2"/>
  <c r="CH54" i="2"/>
  <c r="CH53" i="2"/>
  <c r="CH52" i="2"/>
  <c r="CH51" i="2"/>
  <c r="CH50" i="2"/>
  <c r="CH49" i="2"/>
  <c r="CH48" i="2"/>
  <c r="CH47" i="2"/>
  <c r="CH46" i="2"/>
  <c r="CH45" i="2"/>
  <c r="CH44" i="2"/>
  <c r="CI43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I24" i="2" s="1"/>
  <c r="CH23" i="2"/>
  <c r="CH22" i="2"/>
  <c r="CH21" i="2"/>
  <c r="CH20" i="2"/>
  <c r="CH19" i="2"/>
  <c r="CH18" i="2"/>
  <c r="CI18" i="2" s="1"/>
  <c r="CH17" i="2"/>
  <c r="CH16" i="2"/>
  <c r="CH15" i="2"/>
  <c r="CH14" i="2"/>
  <c r="CH13" i="2"/>
  <c r="CH12" i="2"/>
  <c r="CI11" i="2"/>
  <c r="CH11" i="2"/>
  <c r="CH10" i="2"/>
  <c r="CH9" i="2"/>
  <c r="CH8" i="2"/>
  <c r="CH7" i="2"/>
  <c r="CH6" i="2"/>
  <c r="CH5" i="2"/>
  <c r="CI5" i="2" s="1"/>
  <c r="CH4" i="2"/>
  <c r="CH3" i="2"/>
  <c r="CH2" i="2"/>
  <c r="CC97" i="2"/>
  <c r="CC96" i="2"/>
  <c r="CC95" i="2"/>
  <c r="CC94" i="2"/>
  <c r="CC93" i="2"/>
  <c r="CC92" i="2"/>
  <c r="CC91" i="2"/>
  <c r="CC90" i="2"/>
  <c r="CC89" i="2"/>
  <c r="CC88" i="2"/>
  <c r="CD88" i="2" s="1"/>
  <c r="CC87" i="2"/>
  <c r="CC86" i="2"/>
  <c r="CC85" i="2"/>
  <c r="CC84" i="2"/>
  <c r="CC83" i="2"/>
  <c r="CC82" i="2"/>
  <c r="CD82" i="2" s="1"/>
  <c r="CC81" i="2"/>
  <c r="CC80" i="2"/>
  <c r="CC79" i="2"/>
  <c r="CC78" i="2"/>
  <c r="CC77" i="2"/>
  <c r="CC76" i="2"/>
  <c r="CD75" i="2"/>
  <c r="CC75" i="2"/>
  <c r="CC74" i="2"/>
  <c r="CC73" i="2"/>
  <c r="CC72" i="2"/>
  <c r="CC71" i="2"/>
  <c r="CC70" i="2"/>
  <c r="CC69" i="2"/>
  <c r="CD69" i="2" s="1"/>
  <c r="CC68" i="2"/>
  <c r="CC67" i="2"/>
  <c r="CC66" i="2"/>
  <c r="CC65" i="2"/>
  <c r="CC64" i="2"/>
  <c r="CC63" i="2"/>
  <c r="CC62" i="2"/>
  <c r="CC61" i="2"/>
  <c r="CC60" i="2"/>
  <c r="CC59" i="2"/>
  <c r="CC58" i="2"/>
  <c r="CC57" i="2"/>
  <c r="CC56" i="2"/>
  <c r="CD56" i="2" s="1"/>
  <c r="CC55" i="2"/>
  <c r="CC54" i="2"/>
  <c r="CC53" i="2"/>
  <c r="CC52" i="2"/>
  <c r="CC51" i="2"/>
  <c r="CC50" i="2"/>
  <c r="CD50" i="2" s="1"/>
  <c r="CC49" i="2"/>
  <c r="CC48" i="2"/>
  <c r="CC47" i="2"/>
  <c r="CC46" i="2"/>
  <c r="CC45" i="2"/>
  <c r="CC44" i="2"/>
  <c r="CD43" i="2"/>
  <c r="CC43" i="2"/>
  <c r="CC42" i="2"/>
  <c r="CC41" i="2"/>
  <c r="CC40" i="2"/>
  <c r="CC39" i="2"/>
  <c r="CC38" i="2"/>
  <c r="CC37" i="2"/>
  <c r="CD37" i="2" s="1"/>
  <c r="CC36" i="2"/>
  <c r="CC35" i="2"/>
  <c r="CC34" i="2"/>
  <c r="CC33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D18" i="2" s="1"/>
  <c r="CC17" i="2"/>
  <c r="CC16" i="2"/>
  <c r="CC15" i="2"/>
  <c r="CC14" i="2"/>
  <c r="CC13" i="2"/>
  <c r="CC12" i="2"/>
  <c r="CD11" i="2"/>
  <c r="CC11" i="2"/>
  <c r="CC10" i="2"/>
  <c r="CC9" i="2"/>
  <c r="CC8" i="2"/>
  <c r="CC7" i="2"/>
  <c r="CC6" i="2"/>
  <c r="CC5" i="2"/>
  <c r="CD5" i="2" s="1"/>
  <c r="CC4" i="2"/>
  <c r="CC3" i="2"/>
  <c r="CC2" i="2"/>
  <c r="BX97" i="2"/>
  <c r="BX96" i="2"/>
  <c r="BX95" i="2"/>
  <c r="BY95" i="2" s="1"/>
  <c r="BX94" i="2"/>
  <c r="BX93" i="2"/>
  <c r="BX92" i="2"/>
  <c r="BX91" i="2"/>
  <c r="BX90" i="2"/>
  <c r="BX89" i="2"/>
  <c r="BY88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Y69" i="2" s="1"/>
  <c r="BX68" i="2"/>
  <c r="BX67" i="2"/>
  <c r="BX66" i="2"/>
  <c r="BX65" i="2"/>
  <c r="BX64" i="2"/>
  <c r="BX63" i="2"/>
  <c r="BY63" i="2" s="1"/>
  <c r="BX62" i="2"/>
  <c r="BX61" i="2"/>
  <c r="BX60" i="2"/>
  <c r="BX59" i="2"/>
  <c r="BX58" i="2"/>
  <c r="BX57" i="2"/>
  <c r="BY56" i="2"/>
  <c r="BX56" i="2"/>
  <c r="BX55" i="2"/>
  <c r="BX54" i="2"/>
  <c r="BX53" i="2"/>
  <c r="BX52" i="2"/>
  <c r="BX51" i="2"/>
  <c r="BX50" i="2"/>
  <c r="BY50" i="2" s="1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Y37" i="2" s="1"/>
  <c r="BX36" i="2"/>
  <c r="BX35" i="2"/>
  <c r="BX34" i="2"/>
  <c r="BX33" i="2"/>
  <c r="BX32" i="2"/>
  <c r="BX31" i="2"/>
  <c r="BY31" i="2" s="1"/>
  <c r="BX30" i="2"/>
  <c r="BX29" i="2"/>
  <c r="BX28" i="2"/>
  <c r="BX27" i="2"/>
  <c r="BX26" i="2"/>
  <c r="BX25" i="2"/>
  <c r="BY25" i="2" s="1"/>
  <c r="BY24" i="2"/>
  <c r="BX24" i="2"/>
  <c r="BX23" i="2"/>
  <c r="BX22" i="2"/>
  <c r="BX21" i="2"/>
  <c r="BX20" i="2"/>
  <c r="BX19" i="2"/>
  <c r="BY19" i="2" s="1"/>
  <c r="BX18" i="2"/>
  <c r="BY18" i="2" s="1"/>
  <c r="BX17" i="2"/>
  <c r="BX16" i="2"/>
  <c r="BX15" i="2"/>
  <c r="BY15" i="2" s="1"/>
  <c r="BX14" i="2"/>
  <c r="BY14" i="2" s="1"/>
  <c r="BX13" i="2"/>
  <c r="BY12" i="2"/>
  <c r="BX12" i="2"/>
  <c r="BX11" i="2"/>
  <c r="BX10" i="2"/>
  <c r="BX9" i="2"/>
  <c r="BY8" i="2"/>
  <c r="BX8" i="2"/>
  <c r="BX7" i="2"/>
  <c r="BX6" i="2"/>
  <c r="BY6" i="2" s="1"/>
  <c r="BX5" i="2"/>
  <c r="BY5" i="2" s="1"/>
  <c r="BX4" i="2"/>
  <c r="BX3" i="2"/>
  <c r="BX2" i="2"/>
  <c r="BY2" i="2" s="1"/>
  <c r="BS97" i="2"/>
  <c r="BT97" i="2" s="1"/>
  <c r="BS96" i="2"/>
  <c r="BT96" i="2" s="1"/>
  <c r="BS95" i="2"/>
  <c r="BS94" i="2"/>
  <c r="BT94" i="2" s="1"/>
  <c r="BS93" i="2"/>
  <c r="BS92" i="2"/>
  <c r="BS91" i="2"/>
  <c r="BS90" i="2"/>
  <c r="BT90" i="2" s="1"/>
  <c r="BS89" i="2"/>
  <c r="BT89" i="2" s="1"/>
  <c r="BS88" i="2"/>
  <c r="BT88" i="2" s="1"/>
  <c r="BS87" i="2"/>
  <c r="BS86" i="2"/>
  <c r="BT86" i="2" s="1"/>
  <c r="BS85" i="2"/>
  <c r="BS84" i="2"/>
  <c r="BS83" i="2"/>
  <c r="BS82" i="2"/>
  <c r="BT82" i="2" s="1"/>
  <c r="BS81" i="2"/>
  <c r="BT81" i="2" s="1"/>
  <c r="BS80" i="2"/>
  <c r="BT80" i="2" s="1"/>
  <c r="BS79" i="2"/>
  <c r="BS78" i="2"/>
  <c r="BT78" i="2" s="1"/>
  <c r="BS77" i="2"/>
  <c r="BS76" i="2"/>
  <c r="BS75" i="2"/>
  <c r="BS74" i="2"/>
  <c r="BT74" i="2" s="1"/>
  <c r="BS73" i="2"/>
  <c r="BT73" i="2" s="1"/>
  <c r="BS72" i="2"/>
  <c r="BT72" i="2" s="1"/>
  <c r="BS71" i="2"/>
  <c r="BS70" i="2"/>
  <c r="BT70" i="2" s="1"/>
  <c r="BS69" i="2"/>
  <c r="BS68" i="2"/>
  <c r="BS67" i="2"/>
  <c r="BS66" i="2"/>
  <c r="BT66" i="2" s="1"/>
  <c r="BS65" i="2"/>
  <c r="BT65" i="2" s="1"/>
  <c r="BS64" i="2"/>
  <c r="BT64" i="2" s="1"/>
  <c r="BS63" i="2"/>
  <c r="BS62" i="2"/>
  <c r="BT62" i="2" s="1"/>
  <c r="BS61" i="2"/>
  <c r="BS60" i="2"/>
  <c r="BS59" i="2"/>
  <c r="BS58" i="2"/>
  <c r="BT58" i="2" s="1"/>
  <c r="BS57" i="2"/>
  <c r="BT57" i="2" s="1"/>
  <c r="BS56" i="2"/>
  <c r="BT56" i="2" s="1"/>
  <c r="BS55" i="2"/>
  <c r="BS54" i="2"/>
  <c r="BT54" i="2" s="1"/>
  <c r="BS53" i="2"/>
  <c r="BS52" i="2"/>
  <c r="BS51" i="2"/>
  <c r="BS50" i="2"/>
  <c r="BT50" i="2" s="1"/>
  <c r="BS49" i="2"/>
  <c r="BT49" i="2" s="1"/>
  <c r="BS48" i="2"/>
  <c r="BT48" i="2" s="1"/>
  <c r="BS47" i="2"/>
  <c r="BS46" i="2"/>
  <c r="BT46" i="2" s="1"/>
  <c r="BS45" i="2"/>
  <c r="BS44" i="2"/>
  <c r="BS43" i="2"/>
  <c r="BS42" i="2"/>
  <c r="BT42" i="2" s="1"/>
  <c r="BS41" i="2"/>
  <c r="BT41" i="2" s="1"/>
  <c r="BS40" i="2"/>
  <c r="BT40" i="2" s="1"/>
  <c r="BS39" i="2"/>
  <c r="BS38" i="2"/>
  <c r="BT38" i="2" s="1"/>
  <c r="BS37" i="2"/>
  <c r="BS36" i="2"/>
  <c r="BS35" i="2"/>
  <c r="BS34" i="2"/>
  <c r="BT34" i="2" s="1"/>
  <c r="BS33" i="2"/>
  <c r="BT33" i="2" s="1"/>
  <c r="BS32" i="2"/>
  <c r="BT32" i="2" s="1"/>
  <c r="BS31" i="2"/>
  <c r="BS30" i="2"/>
  <c r="BT30" i="2" s="1"/>
  <c r="BS29" i="2"/>
  <c r="BS28" i="2"/>
  <c r="BS27" i="2"/>
  <c r="BS26" i="2"/>
  <c r="BT26" i="2" s="1"/>
  <c r="BS25" i="2"/>
  <c r="BT25" i="2" s="1"/>
  <c r="BS24" i="2"/>
  <c r="BT24" i="2" s="1"/>
  <c r="BS23" i="2"/>
  <c r="BS22" i="2"/>
  <c r="BT22" i="2" s="1"/>
  <c r="BS21" i="2"/>
  <c r="BS20" i="2"/>
  <c r="BS19" i="2"/>
  <c r="BS18" i="2"/>
  <c r="BT18" i="2" s="1"/>
  <c r="BS17" i="2"/>
  <c r="BT17" i="2" s="1"/>
  <c r="BS16" i="2"/>
  <c r="BT16" i="2" s="1"/>
  <c r="BS15" i="2"/>
  <c r="BS14" i="2"/>
  <c r="BT14" i="2" s="1"/>
  <c r="BS13" i="2"/>
  <c r="BS12" i="2"/>
  <c r="BS11" i="2"/>
  <c r="BS10" i="2"/>
  <c r="BT10" i="2" s="1"/>
  <c r="BS9" i="2"/>
  <c r="BT9" i="2" s="1"/>
  <c r="BS8" i="2"/>
  <c r="BT8" i="2" s="1"/>
  <c r="BS7" i="2"/>
  <c r="BS6" i="2"/>
  <c r="BT6" i="2" s="1"/>
  <c r="BS5" i="2"/>
  <c r="BS4" i="2"/>
  <c r="BS3" i="2"/>
  <c r="BS2" i="2"/>
  <c r="BT2" i="2" s="1"/>
  <c r="BN97" i="2"/>
  <c r="BO97" i="2" s="1"/>
  <c r="BO96" i="2"/>
  <c r="BN96" i="2"/>
  <c r="BO95" i="2"/>
  <c r="BN95" i="2"/>
  <c r="BN94" i="2"/>
  <c r="BN93" i="2"/>
  <c r="BO92" i="2"/>
  <c r="BN92" i="2"/>
  <c r="BO91" i="2"/>
  <c r="BN91" i="2"/>
  <c r="BN90" i="2"/>
  <c r="BO90" i="2" s="1"/>
  <c r="BN89" i="2"/>
  <c r="BN88" i="2"/>
  <c r="BO87" i="2"/>
  <c r="BN87" i="2"/>
  <c r="BN86" i="2"/>
  <c r="BO86" i="2" s="1"/>
  <c r="BN85" i="2"/>
  <c r="BO85" i="2" s="1"/>
  <c r="BN84" i="2"/>
  <c r="BN83" i="2"/>
  <c r="BN82" i="2"/>
  <c r="BO82" i="2" s="1"/>
  <c r="BN81" i="2"/>
  <c r="BO81" i="2" s="1"/>
  <c r="BO80" i="2"/>
  <c r="BN80" i="2"/>
  <c r="BO79" i="2"/>
  <c r="BN79" i="2"/>
  <c r="BN78" i="2"/>
  <c r="BN77" i="2"/>
  <c r="BO76" i="2"/>
  <c r="BN76" i="2"/>
  <c r="BO75" i="2"/>
  <c r="BN75" i="2"/>
  <c r="BN74" i="2"/>
  <c r="BO74" i="2" s="1"/>
  <c r="BN73" i="2"/>
  <c r="BN72" i="2"/>
  <c r="BO71" i="2"/>
  <c r="BN71" i="2"/>
  <c r="BN70" i="2"/>
  <c r="BO70" i="2" s="1"/>
  <c r="BN69" i="2"/>
  <c r="BO69" i="2" s="1"/>
  <c r="BO68" i="2"/>
  <c r="BN68" i="2"/>
  <c r="BN67" i="2"/>
  <c r="BN66" i="2"/>
  <c r="BO66" i="2" s="1"/>
  <c r="BN65" i="2"/>
  <c r="BO65" i="2" s="1"/>
  <c r="BO64" i="2"/>
  <c r="BN64" i="2"/>
  <c r="BO63" i="2"/>
  <c r="BN63" i="2"/>
  <c r="BN62" i="2"/>
  <c r="BN61" i="2"/>
  <c r="BO60" i="2"/>
  <c r="BN60" i="2"/>
  <c r="BO59" i="2"/>
  <c r="BN59" i="2"/>
  <c r="BN58" i="2"/>
  <c r="BO58" i="2" s="1"/>
  <c r="BN57" i="2"/>
  <c r="BN56" i="2"/>
  <c r="BN55" i="2"/>
  <c r="BN54" i="2"/>
  <c r="BO54" i="2" s="1"/>
  <c r="BN53" i="2"/>
  <c r="BO53" i="2" s="1"/>
  <c r="BO52" i="2"/>
  <c r="BN52" i="2"/>
  <c r="BN51" i="2"/>
  <c r="BN50" i="2"/>
  <c r="BO50" i="2" s="1"/>
  <c r="BN49" i="2"/>
  <c r="BO48" i="2"/>
  <c r="BN48" i="2"/>
  <c r="BO47" i="2"/>
  <c r="BN47" i="2"/>
  <c r="BN46" i="2"/>
  <c r="BN45" i="2"/>
  <c r="BO44" i="2"/>
  <c r="BN44" i="2"/>
  <c r="BO43" i="2"/>
  <c r="BN43" i="2"/>
  <c r="BN42" i="2"/>
  <c r="BO42" i="2" s="1"/>
  <c r="BN41" i="2"/>
  <c r="BN40" i="2"/>
  <c r="BO39" i="2"/>
  <c r="BN39" i="2"/>
  <c r="BN38" i="2"/>
  <c r="BN37" i="2"/>
  <c r="BO37" i="2" s="1"/>
  <c r="BO36" i="2"/>
  <c r="BN36" i="2"/>
  <c r="BN35" i="2"/>
  <c r="BN34" i="2"/>
  <c r="BO34" i="2" s="1"/>
  <c r="BN33" i="2"/>
  <c r="BO33" i="2" s="1"/>
  <c r="BO32" i="2"/>
  <c r="BN32" i="2"/>
  <c r="BO31" i="2"/>
  <c r="BN31" i="2"/>
  <c r="BN30" i="2"/>
  <c r="BN29" i="2"/>
  <c r="BO28" i="2"/>
  <c r="BN28" i="2"/>
  <c r="BO27" i="2"/>
  <c r="BN27" i="2"/>
  <c r="BN26" i="2"/>
  <c r="BO26" i="2" s="1"/>
  <c r="BN25" i="2"/>
  <c r="BN24" i="2"/>
  <c r="BO23" i="2"/>
  <c r="BN23" i="2"/>
  <c r="BN22" i="2"/>
  <c r="BO22" i="2" s="1"/>
  <c r="BN21" i="2"/>
  <c r="BO21" i="2" s="1"/>
  <c r="BN20" i="2"/>
  <c r="BN19" i="2"/>
  <c r="BN18" i="2"/>
  <c r="BO18" i="2" s="1"/>
  <c r="BN17" i="2"/>
  <c r="BO17" i="2" s="1"/>
  <c r="BO16" i="2"/>
  <c r="BN16" i="2"/>
  <c r="BO15" i="2"/>
  <c r="BN15" i="2"/>
  <c r="BN14" i="2"/>
  <c r="BN13" i="2"/>
  <c r="BO12" i="2"/>
  <c r="BN12" i="2"/>
  <c r="BO11" i="2"/>
  <c r="BN11" i="2"/>
  <c r="BN10" i="2"/>
  <c r="BO10" i="2" s="1"/>
  <c r="BN9" i="2"/>
  <c r="BN8" i="2"/>
  <c r="BO7" i="2"/>
  <c r="BN7" i="2"/>
  <c r="BN6" i="2"/>
  <c r="BO6" i="2" s="1"/>
  <c r="BN5" i="2"/>
  <c r="BO5" i="2" s="1"/>
  <c r="BO4" i="2"/>
  <c r="BN4" i="2"/>
  <c r="BN3" i="2"/>
  <c r="BN2" i="2"/>
  <c r="BO2" i="2" s="1"/>
  <c r="BI97" i="2"/>
  <c r="BJ97" i="2" s="1"/>
  <c r="BI96" i="2"/>
  <c r="BJ96" i="2" s="1"/>
  <c r="BJ95" i="2"/>
  <c r="BI95" i="2"/>
  <c r="BI94" i="2"/>
  <c r="BI93" i="2"/>
  <c r="BI92" i="2"/>
  <c r="BJ91" i="2"/>
  <c r="BI91" i="2"/>
  <c r="BI90" i="2"/>
  <c r="BJ90" i="2" s="1"/>
  <c r="BI89" i="2"/>
  <c r="BJ89" i="2" s="1"/>
  <c r="BI88" i="2"/>
  <c r="BJ88" i="2" s="1"/>
  <c r="BI87" i="2"/>
  <c r="BI86" i="2"/>
  <c r="BI85" i="2"/>
  <c r="BI84" i="2"/>
  <c r="BJ84" i="2" s="1"/>
  <c r="BJ83" i="2"/>
  <c r="BI83" i="2"/>
  <c r="BI82" i="2"/>
  <c r="BJ82" i="2" s="1"/>
  <c r="BI81" i="2"/>
  <c r="BI80" i="2"/>
  <c r="BI79" i="2"/>
  <c r="BI78" i="2"/>
  <c r="BI77" i="2"/>
  <c r="BJ77" i="2" s="1"/>
  <c r="BI76" i="2"/>
  <c r="BJ76" i="2" s="1"/>
  <c r="BJ75" i="2"/>
  <c r="BI75" i="2"/>
  <c r="BI74" i="2"/>
  <c r="BI73" i="2"/>
  <c r="BI72" i="2"/>
  <c r="BJ72" i="2" s="1"/>
  <c r="BI71" i="2"/>
  <c r="BI70" i="2"/>
  <c r="BJ70" i="2" s="1"/>
  <c r="BI69" i="2"/>
  <c r="BJ69" i="2" s="1"/>
  <c r="BI68" i="2"/>
  <c r="BI67" i="2"/>
  <c r="BI66" i="2"/>
  <c r="BJ66" i="2" s="1"/>
  <c r="BI65" i="2"/>
  <c r="BJ65" i="2" s="1"/>
  <c r="BI64" i="2"/>
  <c r="BJ63" i="2"/>
  <c r="BI63" i="2"/>
  <c r="BI62" i="2"/>
  <c r="BI61" i="2"/>
  <c r="BI60" i="2"/>
  <c r="BJ59" i="2"/>
  <c r="BI59" i="2"/>
  <c r="BI58" i="2"/>
  <c r="BI57" i="2"/>
  <c r="BJ57" i="2" s="1"/>
  <c r="BI56" i="2"/>
  <c r="BJ56" i="2" s="1"/>
  <c r="BI55" i="2"/>
  <c r="BI54" i="2"/>
  <c r="BI53" i="2"/>
  <c r="BJ53" i="2" s="1"/>
  <c r="BI52" i="2"/>
  <c r="BJ52" i="2" s="1"/>
  <c r="BJ51" i="2"/>
  <c r="BI51" i="2"/>
  <c r="BI50" i="2"/>
  <c r="BJ50" i="2" s="1"/>
  <c r="BI49" i="2"/>
  <c r="BI48" i="2"/>
  <c r="BI47" i="2"/>
  <c r="BI46" i="2"/>
  <c r="BJ46" i="2" s="1"/>
  <c r="BI45" i="2"/>
  <c r="BJ45" i="2" s="1"/>
  <c r="BI44" i="2"/>
  <c r="BJ44" i="2" s="1"/>
  <c r="BI43" i="2"/>
  <c r="BI42" i="2"/>
  <c r="BI41" i="2"/>
  <c r="BI40" i="2"/>
  <c r="BJ40" i="2" s="1"/>
  <c r="BJ39" i="2"/>
  <c r="BI39" i="2"/>
  <c r="BI38" i="2"/>
  <c r="BJ38" i="2" s="1"/>
  <c r="BI37" i="2"/>
  <c r="BI36" i="2"/>
  <c r="BI35" i="2"/>
  <c r="BI34" i="2"/>
  <c r="BJ34" i="2" s="1"/>
  <c r="BI33" i="2"/>
  <c r="BJ33" i="2" s="1"/>
  <c r="BI32" i="2"/>
  <c r="BJ32" i="2" s="1"/>
  <c r="BJ31" i="2"/>
  <c r="BI31" i="2"/>
  <c r="BI30" i="2"/>
  <c r="BI29" i="2"/>
  <c r="BI28" i="2"/>
  <c r="BJ27" i="2"/>
  <c r="BI27" i="2"/>
  <c r="BI26" i="2"/>
  <c r="BJ26" i="2" s="1"/>
  <c r="BI25" i="2"/>
  <c r="BJ25" i="2" s="1"/>
  <c r="BI24" i="2"/>
  <c r="BJ24" i="2" s="1"/>
  <c r="BI23" i="2"/>
  <c r="BI22" i="2"/>
  <c r="BI21" i="2"/>
  <c r="BJ21" i="2" s="1"/>
  <c r="BI20" i="2"/>
  <c r="BJ20" i="2" s="1"/>
  <c r="BJ19" i="2"/>
  <c r="BI19" i="2"/>
  <c r="BI18" i="2"/>
  <c r="BJ18" i="2" s="1"/>
  <c r="BI17" i="2"/>
  <c r="BI16" i="2"/>
  <c r="BI15" i="2"/>
  <c r="BI14" i="2"/>
  <c r="BJ14" i="2" s="1"/>
  <c r="BI13" i="2"/>
  <c r="BJ13" i="2" s="1"/>
  <c r="BI12" i="2"/>
  <c r="BJ12" i="2" s="1"/>
  <c r="BJ11" i="2"/>
  <c r="BI11" i="2"/>
  <c r="BI10" i="2"/>
  <c r="BI9" i="2"/>
  <c r="BI8" i="2"/>
  <c r="BJ8" i="2" s="1"/>
  <c r="BJ7" i="2"/>
  <c r="BI7" i="2"/>
  <c r="BI6" i="2"/>
  <c r="BJ6" i="2" s="1"/>
  <c r="BI5" i="2"/>
  <c r="BJ5" i="2" s="1"/>
  <c r="BI4" i="2"/>
  <c r="BI3" i="2"/>
  <c r="BI2" i="2"/>
  <c r="BD97" i="2"/>
  <c r="BE97" i="2" s="1"/>
  <c r="BD96" i="2"/>
  <c r="BE96" i="2" s="1"/>
  <c r="BE95" i="2"/>
  <c r="BD95" i="2"/>
  <c r="BD94" i="2"/>
  <c r="BD93" i="2"/>
  <c r="BD92" i="2"/>
  <c r="BD91" i="2"/>
  <c r="BD90" i="2"/>
  <c r="BE90" i="2" s="1"/>
  <c r="BD89" i="2"/>
  <c r="BE89" i="2" s="1"/>
  <c r="BD88" i="2"/>
  <c r="BE88" i="2" s="1"/>
  <c r="BD87" i="2"/>
  <c r="BD86" i="2"/>
  <c r="BD85" i="2"/>
  <c r="BE85" i="2" s="1"/>
  <c r="BD84" i="2"/>
  <c r="BE83" i="2"/>
  <c r="BD83" i="2"/>
  <c r="BD82" i="2"/>
  <c r="BE82" i="2" s="1"/>
  <c r="BD81" i="2"/>
  <c r="BD80" i="2"/>
  <c r="BD79" i="2"/>
  <c r="BD78" i="2"/>
  <c r="BE78" i="2" s="1"/>
  <c r="BD77" i="2"/>
  <c r="BD76" i="2"/>
  <c r="BE76" i="2" s="1"/>
  <c r="BE75" i="2"/>
  <c r="BD75" i="2"/>
  <c r="BD74" i="2"/>
  <c r="BD73" i="2"/>
  <c r="BD72" i="2"/>
  <c r="BE72" i="2" s="1"/>
  <c r="BE71" i="2"/>
  <c r="BD71" i="2"/>
  <c r="BD70" i="2"/>
  <c r="BE70" i="2" s="1"/>
  <c r="BD69" i="2"/>
  <c r="BE69" i="2" s="1"/>
  <c r="BD68" i="2"/>
  <c r="BD67" i="2"/>
  <c r="BD66" i="2"/>
  <c r="BE66" i="2" s="1"/>
  <c r="BD65" i="2"/>
  <c r="BE65" i="2" s="1"/>
  <c r="BD64" i="2"/>
  <c r="BE64" i="2" s="1"/>
  <c r="BD63" i="2"/>
  <c r="BD62" i="2"/>
  <c r="BD61" i="2"/>
  <c r="BD60" i="2"/>
  <c r="BE59" i="2"/>
  <c r="BD59" i="2"/>
  <c r="BD58" i="2"/>
  <c r="BE58" i="2" s="1"/>
  <c r="BD57" i="2"/>
  <c r="BD56" i="2"/>
  <c r="BE56" i="2" s="1"/>
  <c r="BD55" i="2"/>
  <c r="BD54" i="2"/>
  <c r="BD53" i="2"/>
  <c r="BE53" i="2" s="1"/>
  <c r="BD52" i="2"/>
  <c r="BE52" i="2" s="1"/>
  <c r="BE51" i="2"/>
  <c r="BD51" i="2"/>
  <c r="BD50" i="2"/>
  <c r="BD49" i="2"/>
  <c r="BD48" i="2"/>
  <c r="BD47" i="2"/>
  <c r="BD46" i="2"/>
  <c r="BE46" i="2" s="1"/>
  <c r="BD45" i="2"/>
  <c r="BE45" i="2" s="1"/>
  <c r="BD44" i="2"/>
  <c r="BE44" i="2" s="1"/>
  <c r="BE43" i="2"/>
  <c r="BD43" i="2"/>
  <c r="BD42" i="2"/>
  <c r="BE42" i="2" s="1"/>
  <c r="BD41" i="2"/>
  <c r="BE41" i="2" s="1"/>
  <c r="BD40" i="2"/>
  <c r="BE40" i="2" s="1"/>
  <c r="BE39" i="2"/>
  <c r="BD39" i="2"/>
  <c r="BD38" i="2"/>
  <c r="BE38" i="2" s="1"/>
  <c r="BD37" i="2"/>
  <c r="BE37" i="2" s="1"/>
  <c r="BD36" i="2"/>
  <c r="BE35" i="2"/>
  <c r="BD35" i="2"/>
  <c r="BD34" i="2"/>
  <c r="BE34" i="2" s="1"/>
  <c r="BD33" i="2"/>
  <c r="BE33" i="2" s="1"/>
  <c r="BD32" i="2"/>
  <c r="BE32" i="2" s="1"/>
  <c r="BE31" i="2"/>
  <c r="BD31" i="2"/>
  <c r="BD30" i="2"/>
  <c r="BD29" i="2"/>
  <c r="BE29" i="2" s="1"/>
  <c r="BD28" i="2"/>
  <c r="BE28" i="2" s="1"/>
  <c r="BE27" i="2"/>
  <c r="BD27" i="2"/>
  <c r="BD26" i="2"/>
  <c r="BE26" i="2" s="1"/>
  <c r="BD25" i="2"/>
  <c r="BE25" i="2" s="1"/>
  <c r="BD24" i="2"/>
  <c r="BE24" i="2" s="1"/>
  <c r="BD23" i="2"/>
  <c r="BD22" i="2"/>
  <c r="BE22" i="2" s="1"/>
  <c r="BD21" i="2"/>
  <c r="BE21" i="2" s="1"/>
  <c r="BD20" i="2"/>
  <c r="BE20" i="2" s="1"/>
  <c r="BE19" i="2"/>
  <c r="BD19" i="2"/>
  <c r="BD18" i="2"/>
  <c r="BE18" i="2" s="1"/>
  <c r="BD17" i="2"/>
  <c r="BD16" i="2"/>
  <c r="BE16" i="2" s="1"/>
  <c r="BE15" i="2"/>
  <c r="BD15" i="2"/>
  <c r="BD14" i="2"/>
  <c r="BE14" i="2" s="1"/>
  <c r="BD13" i="2"/>
  <c r="BE13" i="2" s="1"/>
  <c r="BD12" i="2"/>
  <c r="BE12" i="2" s="1"/>
  <c r="BE11" i="2"/>
  <c r="BD11" i="2"/>
  <c r="BD10" i="2"/>
  <c r="BE10" i="2" s="1"/>
  <c r="BD9" i="2"/>
  <c r="BE9" i="2" s="1"/>
  <c r="BD8" i="2"/>
  <c r="BE8" i="2" s="1"/>
  <c r="BE7" i="2"/>
  <c r="BD7" i="2"/>
  <c r="BD6" i="2"/>
  <c r="BE6" i="2" s="1"/>
  <c r="BD5" i="2"/>
  <c r="BE5" i="2" s="1"/>
  <c r="BD4" i="2"/>
  <c r="BE3" i="2"/>
  <c r="BD3" i="2"/>
  <c r="BD2" i="2"/>
  <c r="BE2" i="2" s="1"/>
  <c r="AY97" i="2"/>
  <c r="AZ97" i="2" s="1"/>
  <c r="AY96" i="2"/>
  <c r="AZ96" i="2" s="1"/>
  <c r="AY95" i="2"/>
  <c r="AZ95" i="2" s="1"/>
  <c r="AY94" i="2"/>
  <c r="AZ94" i="2" s="1"/>
  <c r="AY93" i="2"/>
  <c r="AZ92" i="2"/>
  <c r="AY92" i="2"/>
  <c r="AY91" i="2"/>
  <c r="AZ91" i="2" s="1"/>
  <c r="AY90" i="2"/>
  <c r="AZ90" i="2" s="1"/>
  <c r="AY89" i="2"/>
  <c r="AZ89" i="2" s="1"/>
  <c r="AZ88" i="2"/>
  <c r="AY88" i="2"/>
  <c r="AY87" i="2"/>
  <c r="AY86" i="2"/>
  <c r="AZ86" i="2" s="1"/>
  <c r="AY85" i="2"/>
  <c r="AZ85" i="2" s="1"/>
  <c r="AZ84" i="2"/>
  <c r="AY84" i="2"/>
  <c r="AY83" i="2"/>
  <c r="AZ83" i="2" s="1"/>
  <c r="AY82" i="2"/>
  <c r="AZ82" i="2" s="1"/>
  <c r="AY81" i="2"/>
  <c r="AZ81" i="2" s="1"/>
  <c r="AY80" i="2"/>
  <c r="AY79" i="2"/>
  <c r="AZ79" i="2" s="1"/>
  <c r="AY78" i="2"/>
  <c r="AZ78" i="2" s="1"/>
  <c r="AY77" i="2"/>
  <c r="AZ77" i="2" s="1"/>
  <c r="AZ76" i="2"/>
  <c r="AY76" i="2"/>
  <c r="AY75" i="2"/>
  <c r="AZ75" i="2" s="1"/>
  <c r="AY74" i="2"/>
  <c r="AY73" i="2"/>
  <c r="AZ73" i="2" s="1"/>
  <c r="AZ72" i="2"/>
  <c r="AY72" i="2"/>
  <c r="AY71" i="2"/>
  <c r="AZ71" i="2" s="1"/>
  <c r="AY70" i="2"/>
  <c r="AZ70" i="2" s="1"/>
  <c r="AY69" i="2"/>
  <c r="AZ69" i="2" s="1"/>
  <c r="AZ68" i="2"/>
  <c r="AY68" i="2"/>
  <c r="AY67" i="2"/>
  <c r="AZ67" i="2" s="1"/>
  <c r="AY66" i="2"/>
  <c r="AZ66" i="2" s="1"/>
  <c r="AY65" i="2"/>
  <c r="AZ65" i="2" s="1"/>
  <c r="AZ64" i="2"/>
  <c r="AY64" i="2"/>
  <c r="AY63" i="2"/>
  <c r="AZ63" i="2" s="1"/>
  <c r="AY62" i="2"/>
  <c r="AZ62" i="2" s="1"/>
  <c r="AY61" i="2"/>
  <c r="AZ60" i="2"/>
  <c r="AY60" i="2"/>
  <c r="AY59" i="2"/>
  <c r="AZ59" i="2" s="1"/>
  <c r="AY58" i="2"/>
  <c r="AZ58" i="2" s="1"/>
  <c r="AY57" i="2"/>
  <c r="AZ57" i="2" s="1"/>
  <c r="AZ56" i="2"/>
  <c r="AY56" i="2"/>
  <c r="AY55" i="2"/>
  <c r="AY54" i="2"/>
  <c r="AZ54" i="2" s="1"/>
  <c r="AY53" i="2"/>
  <c r="AZ53" i="2" s="1"/>
  <c r="AZ52" i="2"/>
  <c r="AY52" i="2"/>
  <c r="AY51" i="2"/>
  <c r="AZ51" i="2" s="1"/>
  <c r="AY50" i="2"/>
  <c r="AZ50" i="2" s="1"/>
  <c r="AY49" i="2"/>
  <c r="AZ49" i="2" s="1"/>
  <c r="AY48" i="2"/>
  <c r="AY47" i="2"/>
  <c r="AZ47" i="2" s="1"/>
  <c r="AY46" i="2"/>
  <c r="AZ46" i="2" s="1"/>
  <c r="AY45" i="2"/>
  <c r="AZ45" i="2" s="1"/>
  <c r="AZ44" i="2"/>
  <c r="AY44" i="2"/>
  <c r="AY43" i="2"/>
  <c r="AZ43" i="2" s="1"/>
  <c r="AY42" i="2"/>
  <c r="AY41" i="2"/>
  <c r="AZ41" i="2" s="1"/>
  <c r="AZ40" i="2"/>
  <c r="AY40" i="2"/>
  <c r="AY39" i="2"/>
  <c r="AZ39" i="2" s="1"/>
  <c r="AY38" i="2"/>
  <c r="AZ38" i="2" s="1"/>
  <c r="AY37" i="2"/>
  <c r="AZ37" i="2" s="1"/>
  <c r="AZ36" i="2"/>
  <c r="AY36" i="2"/>
  <c r="AY35" i="2"/>
  <c r="AZ35" i="2" s="1"/>
  <c r="AY34" i="2"/>
  <c r="AZ34" i="2" s="1"/>
  <c r="AY33" i="2"/>
  <c r="AZ33" i="2" s="1"/>
  <c r="AZ32" i="2"/>
  <c r="AY32" i="2"/>
  <c r="AY31" i="2"/>
  <c r="AZ31" i="2" s="1"/>
  <c r="AY30" i="2"/>
  <c r="AZ30" i="2" s="1"/>
  <c r="AY29" i="2"/>
  <c r="AZ28" i="2"/>
  <c r="AY28" i="2"/>
  <c r="AY27" i="2"/>
  <c r="AZ27" i="2" s="1"/>
  <c r="AY26" i="2"/>
  <c r="AZ26" i="2" s="1"/>
  <c r="AY25" i="2"/>
  <c r="AZ25" i="2" s="1"/>
  <c r="AZ24" i="2"/>
  <c r="AY24" i="2"/>
  <c r="AY23" i="2"/>
  <c r="AY22" i="2"/>
  <c r="AZ22" i="2" s="1"/>
  <c r="AY21" i="2"/>
  <c r="AZ21" i="2" s="1"/>
  <c r="AZ20" i="2"/>
  <c r="AY20" i="2"/>
  <c r="AY19" i="2"/>
  <c r="AZ19" i="2" s="1"/>
  <c r="AY18" i="2"/>
  <c r="AZ18" i="2" s="1"/>
  <c r="AY17" i="2"/>
  <c r="AZ17" i="2" s="1"/>
  <c r="AY16" i="2"/>
  <c r="AY15" i="2"/>
  <c r="AZ15" i="2" s="1"/>
  <c r="AY14" i="2"/>
  <c r="AZ14" i="2" s="1"/>
  <c r="AY13" i="2"/>
  <c r="AZ13" i="2" s="1"/>
  <c r="AZ12" i="2"/>
  <c r="AY12" i="2"/>
  <c r="AY11" i="2"/>
  <c r="AZ11" i="2" s="1"/>
  <c r="AY10" i="2"/>
  <c r="AY9" i="2"/>
  <c r="AZ9" i="2" s="1"/>
  <c r="AZ8" i="2"/>
  <c r="AY8" i="2"/>
  <c r="AY7" i="2"/>
  <c r="AZ7" i="2" s="1"/>
  <c r="AY6" i="2"/>
  <c r="AZ6" i="2" s="1"/>
  <c r="AY5" i="2"/>
  <c r="AZ5" i="2" s="1"/>
  <c r="AZ4" i="2"/>
  <c r="AY4" i="2"/>
  <c r="AY3" i="2"/>
  <c r="AZ3" i="2" s="1"/>
  <c r="AY2" i="2"/>
  <c r="AZ2" i="2" s="1"/>
  <c r="AT97" i="2"/>
  <c r="AU97" i="2" s="1"/>
  <c r="AT96" i="2"/>
  <c r="AU96" i="2" s="1"/>
  <c r="AT95" i="2"/>
  <c r="AU95" i="2" s="1"/>
  <c r="AT94" i="2"/>
  <c r="AU94" i="2" s="1"/>
  <c r="AT93" i="2"/>
  <c r="AU93" i="2" s="1"/>
  <c r="AT92" i="2"/>
  <c r="AU91" i="2"/>
  <c r="AT91" i="2"/>
  <c r="AT90" i="2"/>
  <c r="AU90" i="2" s="1"/>
  <c r="AT89" i="2"/>
  <c r="AU89" i="2" s="1"/>
  <c r="AT88" i="2"/>
  <c r="AU88" i="2" s="1"/>
  <c r="AU87" i="2"/>
  <c r="AT87" i="2"/>
  <c r="AT86" i="2"/>
  <c r="AT85" i="2"/>
  <c r="AU85" i="2" s="1"/>
  <c r="AT84" i="2"/>
  <c r="AU84" i="2" s="1"/>
  <c r="AU83" i="2"/>
  <c r="AT83" i="2"/>
  <c r="AT82" i="2"/>
  <c r="AU82" i="2" s="1"/>
  <c r="AT81" i="2"/>
  <c r="AU81" i="2" s="1"/>
  <c r="AT80" i="2"/>
  <c r="AU80" i="2" s="1"/>
  <c r="AT79" i="2"/>
  <c r="AT78" i="2"/>
  <c r="AU78" i="2" s="1"/>
  <c r="AT77" i="2"/>
  <c r="AU77" i="2" s="1"/>
  <c r="AT76" i="2"/>
  <c r="AU76" i="2" s="1"/>
  <c r="AU75" i="2"/>
  <c r="AT75" i="2"/>
  <c r="AT74" i="2"/>
  <c r="AU74" i="2" s="1"/>
  <c r="AT73" i="2"/>
  <c r="AT72" i="2"/>
  <c r="AU72" i="2" s="1"/>
  <c r="AU71" i="2"/>
  <c r="AT71" i="2"/>
  <c r="AT70" i="2"/>
  <c r="AU70" i="2" s="1"/>
  <c r="AT69" i="2"/>
  <c r="AU69" i="2" s="1"/>
  <c r="AT68" i="2"/>
  <c r="AU68" i="2" s="1"/>
  <c r="AU67" i="2"/>
  <c r="AT67" i="2"/>
  <c r="AT66" i="2"/>
  <c r="AU66" i="2" s="1"/>
  <c r="AT65" i="2"/>
  <c r="AU65" i="2" s="1"/>
  <c r="AT64" i="2"/>
  <c r="AU64" i="2" s="1"/>
  <c r="AU63" i="2"/>
  <c r="AT63" i="2"/>
  <c r="AT62" i="2"/>
  <c r="AU62" i="2" s="1"/>
  <c r="AT61" i="2"/>
  <c r="AU61" i="2" s="1"/>
  <c r="AT60" i="2"/>
  <c r="AU59" i="2"/>
  <c r="AT59" i="2"/>
  <c r="AT58" i="2"/>
  <c r="AU58" i="2" s="1"/>
  <c r="AT57" i="2"/>
  <c r="AU57" i="2" s="1"/>
  <c r="AT56" i="2"/>
  <c r="AU56" i="2" s="1"/>
  <c r="AU55" i="2"/>
  <c r="AT55" i="2"/>
  <c r="AT54" i="2"/>
  <c r="AT53" i="2"/>
  <c r="AU53" i="2" s="1"/>
  <c r="AT52" i="2"/>
  <c r="AU52" i="2" s="1"/>
  <c r="AU51" i="2"/>
  <c r="AT51" i="2"/>
  <c r="AT50" i="2"/>
  <c r="AU50" i="2" s="1"/>
  <c r="AT49" i="2"/>
  <c r="AU49" i="2" s="1"/>
  <c r="AT48" i="2"/>
  <c r="AU48" i="2" s="1"/>
  <c r="AT47" i="2"/>
  <c r="AT46" i="2"/>
  <c r="AU46" i="2" s="1"/>
  <c r="AT45" i="2"/>
  <c r="AU45" i="2" s="1"/>
  <c r="AT44" i="2"/>
  <c r="AU44" i="2" s="1"/>
  <c r="AU43" i="2"/>
  <c r="AT43" i="2"/>
  <c r="AT42" i="2"/>
  <c r="AU42" i="2" s="1"/>
  <c r="AT41" i="2"/>
  <c r="AT40" i="2"/>
  <c r="AU40" i="2" s="1"/>
  <c r="AU39" i="2"/>
  <c r="AT39" i="2"/>
  <c r="AT38" i="2"/>
  <c r="AU38" i="2" s="1"/>
  <c r="AT37" i="2"/>
  <c r="AU37" i="2" s="1"/>
  <c r="AT36" i="2"/>
  <c r="AU36" i="2" s="1"/>
  <c r="AU35" i="2"/>
  <c r="AT35" i="2"/>
  <c r="AT34" i="2"/>
  <c r="AU34" i="2" s="1"/>
  <c r="AT33" i="2"/>
  <c r="AU33" i="2" s="1"/>
  <c r="AT32" i="2"/>
  <c r="AU32" i="2" s="1"/>
  <c r="AU31" i="2"/>
  <c r="AT31" i="2"/>
  <c r="AT30" i="2"/>
  <c r="AU30" i="2" s="1"/>
  <c r="AT29" i="2"/>
  <c r="AU29" i="2" s="1"/>
  <c r="AT28" i="2"/>
  <c r="AU27" i="2"/>
  <c r="AT27" i="2"/>
  <c r="AT26" i="2"/>
  <c r="AU26" i="2" s="1"/>
  <c r="AT25" i="2"/>
  <c r="AU25" i="2" s="1"/>
  <c r="AT24" i="2"/>
  <c r="AU24" i="2" s="1"/>
  <c r="AU23" i="2"/>
  <c r="AT23" i="2"/>
  <c r="AT22" i="2"/>
  <c r="AT21" i="2"/>
  <c r="AU21" i="2" s="1"/>
  <c r="AT20" i="2"/>
  <c r="AU20" i="2" s="1"/>
  <c r="AU19" i="2"/>
  <c r="AT19" i="2"/>
  <c r="AT18" i="2"/>
  <c r="AU18" i="2" s="1"/>
  <c r="AT17" i="2"/>
  <c r="AU17" i="2" s="1"/>
  <c r="AT16" i="2"/>
  <c r="AU16" i="2" s="1"/>
  <c r="AT15" i="2"/>
  <c r="AT14" i="2"/>
  <c r="AU14" i="2" s="1"/>
  <c r="AT13" i="2"/>
  <c r="AU13" i="2" s="1"/>
  <c r="AT12" i="2"/>
  <c r="AU12" i="2" s="1"/>
  <c r="AU11" i="2"/>
  <c r="AT11" i="2"/>
  <c r="AT10" i="2"/>
  <c r="AU10" i="2" s="1"/>
  <c r="AT9" i="2"/>
  <c r="AT8" i="2"/>
  <c r="AU8" i="2" s="1"/>
  <c r="AU7" i="2"/>
  <c r="AT7" i="2"/>
  <c r="AT6" i="2"/>
  <c r="AU6" i="2" s="1"/>
  <c r="AT5" i="2"/>
  <c r="AU5" i="2" s="1"/>
  <c r="AT4" i="2"/>
  <c r="AU4" i="2" s="1"/>
  <c r="AU3" i="2"/>
  <c r="AT3" i="2"/>
  <c r="AT2" i="2"/>
  <c r="AU2" i="2" s="1"/>
  <c r="AO97" i="2"/>
  <c r="AP97" i="2" s="1"/>
  <c r="AO96" i="2"/>
  <c r="AP96" i="2" s="1"/>
  <c r="AO95" i="2"/>
  <c r="AP95" i="2" s="1"/>
  <c r="AO94" i="2"/>
  <c r="AP94" i="2" s="1"/>
  <c r="AO93" i="2"/>
  <c r="AP93" i="2" s="1"/>
  <c r="AO92" i="2"/>
  <c r="AP92" i="2" s="1"/>
  <c r="AO91" i="2"/>
  <c r="AP91" i="2" s="1"/>
  <c r="AO90" i="2"/>
  <c r="AP90" i="2" s="1"/>
  <c r="AO89" i="2"/>
  <c r="AP89" i="2" s="1"/>
  <c r="AO88" i="2"/>
  <c r="AP88" i="2" s="1"/>
  <c r="AO87" i="2"/>
  <c r="AP87" i="2" s="1"/>
  <c r="AO86" i="2"/>
  <c r="AP86" i="2" s="1"/>
  <c r="AO85" i="2"/>
  <c r="AP85" i="2" s="1"/>
  <c r="AO84" i="2"/>
  <c r="AP84" i="2" s="1"/>
  <c r="AO83" i="2"/>
  <c r="AP83" i="2" s="1"/>
  <c r="AO82" i="2"/>
  <c r="AP82" i="2" s="1"/>
  <c r="AO81" i="2"/>
  <c r="AP81" i="2" s="1"/>
  <c r="AO80" i="2"/>
  <c r="AP80" i="2" s="1"/>
  <c r="AO79" i="2"/>
  <c r="AP79" i="2" s="1"/>
  <c r="AO78" i="2"/>
  <c r="AP78" i="2" s="1"/>
  <c r="AO77" i="2"/>
  <c r="AP77" i="2" s="1"/>
  <c r="AO76" i="2"/>
  <c r="AP76" i="2" s="1"/>
  <c r="AO75" i="2"/>
  <c r="AP75" i="2" s="1"/>
  <c r="AO74" i="2"/>
  <c r="AP74" i="2" s="1"/>
  <c r="AO73" i="2"/>
  <c r="AP73" i="2" s="1"/>
  <c r="AO72" i="2"/>
  <c r="AP72" i="2" s="1"/>
  <c r="AO71" i="2"/>
  <c r="AP71" i="2" s="1"/>
  <c r="AO70" i="2"/>
  <c r="AP70" i="2" s="1"/>
  <c r="AO69" i="2"/>
  <c r="AP69" i="2" s="1"/>
  <c r="AO68" i="2"/>
  <c r="AP68" i="2" s="1"/>
  <c r="AO67" i="2"/>
  <c r="AP67" i="2" s="1"/>
  <c r="AO66" i="2"/>
  <c r="AP66" i="2" s="1"/>
  <c r="AO65" i="2"/>
  <c r="AP65" i="2" s="1"/>
  <c r="AO64" i="2"/>
  <c r="AP64" i="2" s="1"/>
  <c r="AO63" i="2"/>
  <c r="AP63" i="2" s="1"/>
  <c r="AO62" i="2"/>
  <c r="AP62" i="2" s="1"/>
  <c r="AO61" i="2"/>
  <c r="AP61" i="2" s="1"/>
  <c r="AO60" i="2"/>
  <c r="AP60" i="2" s="1"/>
  <c r="AO59" i="2"/>
  <c r="AP59" i="2" s="1"/>
  <c r="AO58" i="2"/>
  <c r="AP58" i="2" s="1"/>
  <c r="AO57" i="2"/>
  <c r="AP57" i="2" s="1"/>
  <c r="AO56" i="2"/>
  <c r="AP56" i="2" s="1"/>
  <c r="AO55" i="2"/>
  <c r="AP55" i="2" s="1"/>
  <c r="AO54" i="2"/>
  <c r="AP54" i="2" s="1"/>
  <c r="AO53" i="2"/>
  <c r="AP53" i="2" s="1"/>
  <c r="AO52" i="2"/>
  <c r="AP52" i="2" s="1"/>
  <c r="AO51" i="2"/>
  <c r="AP51" i="2" s="1"/>
  <c r="AO50" i="2"/>
  <c r="AP50" i="2" s="1"/>
  <c r="AO49" i="2"/>
  <c r="AP49" i="2" s="1"/>
  <c r="AO48" i="2"/>
  <c r="AP48" i="2" s="1"/>
  <c r="AO47" i="2"/>
  <c r="AP47" i="2" s="1"/>
  <c r="AO46" i="2"/>
  <c r="AP46" i="2" s="1"/>
  <c r="AO45" i="2"/>
  <c r="AP45" i="2" s="1"/>
  <c r="AO44" i="2"/>
  <c r="AP44" i="2" s="1"/>
  <c r="AO43" i="2"/>
  <c r="AP43" i="2" s="1"/>
  <c r="AO42" i="2"/>
  <c r="AP42" i="2" s="1"/>
  <c r="AO41" i="2"/>
  <c r="AP41" i="2" s="1"/>
  <c r="AO40" i="2"/>
  <c r="AP40" i="2" s="1"/>
  <c r="AO39" i="2"/>
  <c r="AP39" i="2" s="1"/>
  <c r="AO38" i="2"/>
  <c r="AP38" i="2" s="1"/>
  <c r="AO37" i="2"/>
  <c r="AP37" i="2" s="1"/>
  <c r="AO36" i="2"/>
  <c r="AP36" i="2" s="1"/>
  <c r="AO35" i="2"/>
  <c r="AP35" i="2" s="1"/>
  <c r="AO34" i="2"/>
  <c r="AP34" i="2" s="1"/>
  <c r="AO33" i="2"/>
  <c r="AP33" i="2" s="1"/>
  <c r="AO32" i="2"/>
  <c r="AP32" i="2" s="1"/>
  <c r="AO31" i="2"/>
  <c r="AP31" i="2" s="1"/>
  <c r="AO30" i="2"/>
  <c r="AP30" i="2" s="1"/>
  <c r="AO29" i="2"/>
  <c r="AP29" i="2" s="1"/>
  <c r="AO28" i="2"/>
  <c r="AP28" i="2" s="1"/>
  <c r="AO27" i="2"/>
  <c r="AP27" i="2" s="1"/>
  <c r="AO26" i="2"/>
  <c r="AP26" i="2" s="1"/>
  <c r="AO25" i="2"/>
  <c r="AP25" i="2" s="1"/>
  <c r="AO24" i="2"/>
  <c r="AP24" i="2" s="1"/>
  <c r="AO23" i="2"/>
  <c r="AP23" i="2" s="1"/>
  <c r="AO22" i="2"/>
  <c r="AP22" i="2" s="1"/>
  <c r="AO21" i="2"/>
  <c r="AP21" i="2" s="1"/>
  <c r="AO20" i="2"/>
  <c r="AP20" i="2" s="1"/>
  <c r="AO19" i="2"/>
  <c r="AP19" i="2" s="1"/>
  <c r="AO18" i="2"/>
  <c r="AP18" i="2" s="1"/>
  <c r="AO17" i="2"/>
  <c r="AP17" i="2" s="1"/>
  <c r="AO16" i="2"/>
  <c r="AP16" i="2" s="1"/>
  <c r="AO15" i="2"/>
  <c r="AP15" i="2" s="1"/>
  <c r="AO14" i="2"/>
  <c r="AP14" i="2" s="1"/>
  <c r="AO13" i="2"/>
  <c r="AP13" i="2" s="1"/>
  <c r="AO12" i="2"/>
  <c r="AP12" i="2" s="1"/>
  <c r="AO11" i="2"/>
  <c r="AP11" i="2" s="1"/>
  <c r="AO10" i="2"/>
  <c r="AP10" i="2" s="1"/>
  <c r="AO9" i="2"/>
  <c r="AP9" i="2" s="1"/>
  <c r="AO8" i="2"/>
  <c r="AP8" i="2" s="1"/>
  <c r="AO7" i="2"/>
  <c r="AP7" i="2" s="1"/>
  <c r="AO6" i="2"/>
  <c r="AP6" i="2" s="1"/>
  <c r="AO5" i="2"/>
  <c r="AP5" i="2" s="1"/>
  <c r="AO4" i="2"/>
  <c r="AP4" i="2" s="1"/>
  <c r="AO3" i="2"/>
  <c r="AP3" i="2" s="1"/>
  <c r="AO2" i="2"/>
  <c r="AP2" i="2" s="1"/>
  <c r="AJ97" i="2"/>
  <c r="AK97" i="2" s="1"/>
  <c r="AK96" i="2"/>
  <c r="AJ96" i="2"/>
  <c r="AK95" i="2"/>
  <c r="AJ95" i="2"/>
  <c r="AJ94" i="2"/>
  <c r="AK94" i="2" s="1"/>
  <c r="AJ93" i="2"/>
  <c r="AK93" i="2" s="1"/>
  <c r="AK92" i="2"/>
  <c r="AJ92" i="2"/>
  <c r="AK91" i="2"/>
  <c r="AJ91" i="2"/>
  <c r="AJ90" i="2"/>
  <c r="AK90" i="2" s="1"/>
  <c r="AJ89" i="2"/>
  <c r="AK89" i="2" s="1"/>
  <c r="AK88" i="2"/>
  <c r="AJ88" i="2"/>
  <c r="AK87" i="2"/>
  <c r="AJ87" i="2"/>
  <c r="AJ86" i="2"/>
  <c r="AK86" i="2" s="1"/>
  <c r="AJ85" i="2"/>
  <c r="AK85" i="2" s="1"/>
  <c r="AK84" i="2"/>
  <c r="AJ84" i="2"/>
  <c r="AK83" i="2"/>
  <c r="AJ83" i="2"/>
  <c r="AJ82" i="2"/>
  <c r="AK82" i="2" s="1"/>
  <c r="AJ81" i="2"/>
  <c r="AK81" i="2" s="1"/>
  <c r="AK80" i="2"/>
  <c r="AJ80" i="2"/>
  <c r="AK79" i="2"/>
  <c r="AJ79" i="2"/>
  <c r="AJ78" i="2"/>
  <c r="AK78" i="2" s="1"/>
  <c r="AJ77" i="2"/>
  <c r="AK77" i="2" s="1"/>
  <c r="AK76" i="2"/>
  <c r="AJ76" i="2"/>
  <c r="AK75" i="2"/>
  <c r="AJ75" i="2"/>
  <c r="AJ74" i="2"/>
  <c r="AK74" i="2" s="1"/>
  <c r="AJ73" i="2"/>
  <c r="AK73" i="2" s="1"/>
  <c r="AK72" i="2"/>
  <c r="AJ72" i="2"/>
  <c r="AK71" i="2"/>
  <c r="AJ71" i="2"/>
  <c r="AJ70" i="2"/>
  <c r="AK70" i="2" s="1"/>
  <c r="AJ69" i="2"/>
  <c r="AK69" i="2" s="1"/>
  <c r="AK68" i="2"/>
  <c r="AJ68" i="2"/>
  <c r="AK67" i="2"/>
  <c r="AJ67" i="2"/>
  <c r="AJ66" i="2"/>
  <c r="AK66" i="2" s="1"/>
  <c r="AJ65" i="2"/>
  <c r="AK65" i="2" s="1"/>
  <c r="AK64" i="2"/>
  <c r="AJ64" i="2"/>
  <c r="AK63" i="2"/>
  <c r="AJ63" i="2"/>
  <c r="AJ62" i="2"/>
  <c r="AK62" i="2" s="1"/>
  <c r="AJ61" i="2"/>
  <c r="AK61" i="2" s="1"/>
  <c r="AK60" i="2"/>
  <c r="AJ60" i="2"/>
  <c r="AK59" i="2"/>
  <c r="AJ59" i="2"/>
  <c r="AJ58" i="2"/>
  <c r="AK58" i="2" s="1"/>
  <c r="AJ57" i="2"/>
  <c r="AK57" i="2" s="1"/>
  <c r="AK56" i="2"/>
  <c r="AJ56" i="2"/>
  <c r="AK55" i="2"/>
  <c r="AJ55" i="2"/>
  <c r="AJ54" i="2"/>
  <c r="AK54" i="2" s="1"/>
  <c r="AJ53" i="2"/>
  <c r="AK53" i="2" s="1"/>
  <c r="AK52" i="2"/>
  <c r="AJ52" i="2"/>
  <c r="AK51" i="2"/>
  <c r="AJ51" i="2"/>
  <c r="AJ50" i="2"/>
  <c r="AK50" i="2" s="1"/>
  <c r="AJ49" i="2"/>
  <c r="AK49" i="2" s="1"/>
  <c r="AK48" i="2"/>
  <c r="AJ48" i="2"/>
  <c r="AK47" i="2"/>
  <c r="AJ47" i="2"/>
  <c r="AJ46" i="2"/>
  <c r="AK46" i="2" s="1"/>
  <c r="AJ45" i="2"/>
  <c r="AK45" i="2" s="1"/>
  <c r="AK44" i="2"/>
  <c r="AJ44" i="2"/>
  <c r="AK43" i="2"/>
  <c r="AJ43" i="2"/>
  <c r="AJ42" i="2"/>
  <c r="AK42" i="2" s="1"/>
  <c r="AJ41" i="2"/>
  <c r="AK41" i="2" s="1"/>
  <c r="AK40" i="2"/>
  <c r="AJ40" i="2"/>
  <c r="AK39" i="2"/>
  <c r="AJ39" i="2"/>
  <c r="AJ38" i="2"/>
  <c r="AK38" i="2" s="1"/>
  <c r="AJ37" i="2"/>
  <c r="AK37" i="2" s="1"/>
  <c r="AK36" i="2"/>
  <c r="AJ36" i="2"/>
  <c r="AK35" i="2"/>
  <c r="AJ35" i="2"/>
  <c r="AJ34" i="2"/>
  <c r="AK34" i="2" s="1"/>
  <c r="AJ33" i="2"/>
  <c r="AK33" i="2" s="1"/>
  <c r="AK32" i="2"/>
  <c r="AJ32" i="2"/>
  <c r="AK31" i="2"/>
  <c r="AJ31" i="2"/>
  <c r="AJ30" i="2"/>
  <c r="AK30" i="2" s="1"/>
  <c r="AJ29" i="2"/>
  <c r="AK29" i="2" s="1"/>
  <c r="AK28" i="2"/>
  <c r="AJ28" i="2"/>
  <c r="AK27" i="2"/>
  <c r="AJ27" i="2"/>
  <c r="AJ26" i="2"/>
  <c r="AK26" i="2" s="1"/>
  <c r="AJ25" i="2"/>
  <c r="AK25" i="2" s="1"/>
  <c r="AK24" i="2"/>
  <c r="AJ24" i="2"/>
  <c r="AK23" i="2"/>
  <c r="AJ23" i="2"/>
  <c r="AJ22" i="2"/>
  <c r="AK22" i="2" s="1"/>
  <c r="AJ21" i="2"/>
  <c r="AK21" i="2" s="1"/>
  <c r="AK20" i="2"/>
  <c r="AJ20" i="2"/>
  <c r="AK19" i="2"/>
  <c r="AJ19" i="2"/>
  <c r="AJ18" i="2"/>
  <c r="AK18" i="2" s="1"/>
  <c r="AJ17" i="2"/>
  <c r="AK17" i="2" s="1"/>
  <c r="AK16" i="2"/>
  <c r="AJ16" i="2"/>
  <c r="AK15" i="2"/>
  <c r="AJ15" i="2"/>
  <c r="AJ14" i="2"/>
  <c r="AK14" i="2" s="1"/>
  <c r="AJ13" i="2"/>
  <c r="AK13" i="2" s="1"/>
  <c r="AK12" i="2"/>
  <c r="AJ12" i="2"/>
  <c r="AK11" i="2"/>
  <c r="AJ11" i="2"/>
  <c r="AJ10" i="2"/>
  <c r="AK10" i="2" s="1"/>
  <c r="AJ9" i="2"/>
  <c r="AK9" i="2" s="1"/>
  <c r="AK8" i="2"/>
  <c r="AJ8" i="2"/>
  <c r="AK7" i="2"/>
  <c r="AJ7" i="2"/>
  <c r="AJ6" i="2"/>
  <c r="AK6" i="2" s="1"/>
  <c r="AJ5" i="2"/>
  <c r="AK5" i="2" s="1"/>
  <c r="AK4" i="2"/>
  <c r="AJ4" i="2"/>
  <c r="AK3" i="2"/>
  <c r="AJ3" i="2"/>
  <c r="AJ2" i="2"/>
  <c r="AK2" i="2" s="1"/>
  <c r="AE97" i="2"/>
  <c r="AF97" i="2" s="1"/>
  <c r="AE96" i="2"/>
  <c r="AF96" i="2" s="1"/>
  <c r="AE95" i="2"/>
  <c r="AF95" i="2" s="1"/>
  <c r="AE94" i="2"/>
  <c r="AF94" i="2" s="1"/>
  <c r="AE93" i="2"/>
  <c r="AF93" i="2" s="1"/>
  <c r="AE92" i="2"/>
  <c r="AF92" i="2" s="1"/>
  <c r="AF91" i="2"/>
  <c r="AE91" i="2"/>
  <c r="AE90" i="2"/>
  <c r="AF90" i="2" s="1"/>
  <c r="AE89" i="2"/>
  <c r="AF89" i="2" s="1"/>
  <c r="AE88" i="2"/>
  <c r="AF88" i="2" s="1"/>
  <c r="AF87" i="2"/>
  <c r="AE87" i="2"/>
  <c r="AE86" i="2"/>
  <c r="AF86" i="2" s="1"/>
  <c r="AE85" i="2"/>
  <c r="AF85" i="2" s="1"/>
  <c r="AE84" i="2"/>
  <c r="AF84" i="2" s="1"/>
  <c r="AF83" i="2"/>
  <c r="AE83" i="2"/>
  <c r="AE82" i="2"/>
  <c r="AF82" i="2" s="1"/>
  <c r="AE81" i="2"/>
  <c r="AF81" i="2" s="1"/>
  <c r="AE80" i="2"/>
  <c r="AF80" i="2" s="1"/>
  <c r="AF79" i="2"/>
  <c r="AE79" i="2"/>
  <c r="AE78" i="2"/>
  <c r="AF78" i="2" s="1"/>
  <c r="AE77" i="2"/>
  <c r="AF77" i="2" s="1"/>
  <c r="AE76" i="2"/>
  <c r="AF76" i="2" s="1"/>
  <c r="AF75" i="2"/>
  <c r="AE75" i="2"/>
  <c r="AE74" i="2"/>
  <c r="AF74" i="2" s="1"/>
  <c r="AE73" i="2"/>
  <c r="AF73" i="2" s="1"/>
  <c r="AE72" i="2"/>
  <c r="AF72" i="2" s="1"/>
  <c r="AF71" i="2"/>
  <c r="AE71" i="2"/>
  <c r="AE70" i="2"/>
  <c r="AF70" i="2" s="1"/>
  <c r="AE69" i="2"/>
  <c r="AF69" i="2" s="1"/>
  <c r="AE68" i="2"/>
  <c r="AF68" i="2" s="1"/>
  <c r="AF67" i="2"/>
  <c r="AE67" i="2"/>
  <c r="AE66" i="2"/>
  <c r="AF66" i="2" s="1"/>
  <c r="AE65" i="2"/>
  <c r="AF65" i="2" s="1"/>
  <c r="AE64" i="2"/>
  <c r="AF64" i="2" s="1"/>
  <c r="AF63" i="2"/>
  <c r="AE63" i="2"/>
  <c r="AE62" i="2"/>
  <c r="AF62" i="2" s="1"/>
  <c r="AE61" i="2"/>
  <c r="AF61" i="2" s="1"/>
  <c r="AE60" i="2"/>
  <c r="AF60" i="2" s="1"/>
  <c r="AF59" i="2"/>
  <c r="AE59" i="2"/>
  <c r="AE58" i="2"/>
  <c r="AF58" i="2" s="1"/>
  <c r="AE57" i="2"/>
  <c r="AF57" i="2" s="1"/>
  <c r="AE56" i="2"/>
  <c r="AF56" i="2" s="1"/>
  <c r="AF55" i="2"/>
  <c r="AE55" i="2"/>
  <c r="AE54" i="2"/>
  <c r="AF54" i="2" s="1"/>
  <c r="AE53" i="2"/>
  <c r="AF53" i="2" s="1"/>
  <c r="AE52" i="2"/>
  <c r="AF52" i="2" s="1"/>
  <c r="AF51" i="2"/>
  <c r="AE51" i="2"/>
  <c r="AE50" i="2"/>
  <c r="AF50" i="2" s="1"/>
  <c r="AE49" i="2"/>
  <c r="AF49" i="2" s="1"/>
  <c r="AE48" i="2"/>
  <c r="AF48" i="2" s="1"/>
  <c r="AF47" i="2"/>
  <c r="AE47" i="2"/>
  <c r="AE46" i="2"/>
  <c r="AF46" i="2" s="1"/>
  <c r="AE45" i="2"/>
  <c r="AF45" i="2" s="1"/>
  <c r="AE44" i="2"/>
  <c r="AF44" i="2" s="1"/>
  <c r="AF43" i="2"/>
  <c r="AE43" i="2"/>
  <c r="AE42" i="2"/>
  <c r="AF42" i="2" s="1"/>
  <c r="AE41" i="2"/>
  <c r="AF41" i="2" s="1"/>
  <c r="AE40" i="2"/>
  <c r="AF40" i="2" s="1"/>
  <c r="AF39" i="2"/>
  <c r="AE39" i="2"/>
  <c r="AE38" i="2"/>
  <c r="AF38" i="2" s="1"/>
  <c r="AE37" i="2"/>
  <c r="AF37" i="2" s="1"/>
  <c r="AE36" i="2"/>
  <c r="AF36" i="2" s="1"/>
  <c r="AF35" i="2"/>
  <c r="AE35" i="2"/>
  <c r="AE34" i="2"/>
  <c r="AF34" i="2" s="1"/>
  <c r="AE33" i="2"/>
  <c r="AF33" i="2" s="1"/>
  <c r="AE32" i="2"/>
  <c r="AF32" i="2" s="1"/>
  <c r="AF31" i="2"/>
  <c r="AE31" i="2"/>
  <c r="AE30" i="2"/>
  <c r="AF30" i="2" s="1"/>
  <c r="AE29" i="2"/>
  <c r="AF29" i="2" s="1"/>
  <c r="AE28" i="2"/>
  <c r="AF28" i="2" s="1"/>
  <c r="AF27" i="2"/>
  <c r="AE27" i="2"/>
  <c r="AE26" i="2"/>
  <c r="AF26" i="2" s="1"/>
  <c r="AE25" i="2"/>
  <c r="AF25" i="2" s="1"/>
  <c r="AE24" i="2"/>
  <c r="AF24" i="2" s="1"/>
  <c r="AF23" i="2"/>
  <c r="AE23" i="2"/>
  <c r="AE22" i="2"/>
  <c r="AF22" i="2" s="1"/>
  <c r="AE21" i="2"/>
  <c r="AF21" i="2" s="1"/>
  <c r="AE20" i="2"/>
  <c r="AF20" i="2" s="1"/>
  <c r="AF19" i="2"/>
  <c r="AE19" i="2"/>
  <c r="AE18" i="2"/>
  <c r="AF18" i="2" s="1"/>
  <c r="AE17" i="2"/>
  <c r="AF17" i="2" s="1"/>
  <c r="AE16" i="2"/>
  <c r="AF16" i="2" s="1"/>
  <c r="AF15" i="2"/>
  <c r="AE15" i="2"/>
  <c r="AE14" i="2"/>
  <c r="AF14" i="2" s="1"/>
  <c r="AE13" i="2"/>
  <c r="AF13" i="2" s="1"/>
  <c r="AE12" i="2"/>
  <c r="AF12" i="2" s="1"/>
  <c r="AF11" i="2"/>
  <c r="AE11" i="2"/>
  <c r="AE10" i="2"/>
  <c r="AF10" i="2" s="1"/>
  <c r="AE9" i="2"/>
  <c r="AF9" i="2" s="1"/>
  <c r="AE8" i="2"/>
  <c r="AF8" i="2" s="1"/>
  <c r="AF7" i="2"/>
  <c r="AE7" i="2"/>
  <c r="AE6" i="2"/>
  <c r="AF6" i="2" s="1"/>
  <c r="AE5" i="2"/>
  <c r="AF5" i="2" s="1"/>
  <c r="AE4" i="2"/>
  <c r="AF4" i="2" s="1"/>
  <c r="AF3" i="2"/>
  <c r="AE3" i="2"/>
  <c r="AE2" i="2"/>
  <c r="AF2" i="2" s="1"/>
  <c r="Z97" i="2"/>
  <c r="AA97" i="2" s="1"/>
  <c r="Z96" i="2"/>
  <c r="AA96" i="2" s="1"/>
  <c r="Z95" i="2"/>
  <c r="AA95" i="2" s="1"/>
  <c r="Z94" i="2"/>
  <c r="AA94" i="2" s="1"/>
  <c r="Z93" i="2"/>
  <c r="AA93" i="2" s="1"/>
  <c r="Z92" i="2"/>
  <c r="AA92" i="2" s="1"/>
  <c r="Z91" i="2"/>
  <c r="AA91" i="2" s="1"/>
  <c r="Z90" i="2"/>
  <c r="AA90" i="2" s="1"/>
  <c r="Z89" i="2"/>
  <c r="AA89" i="2" s="1"/>
  <c r="Z88" i="2"/>
  <c r="AA88" i="2" s="1"/>
  <c r="Z87" i="2"/>
  <c r="AA87" i="2" s="1"/>
  <c r="Z86" i="2"/>
  <c r="AA86" i="2" s="1"/>
  <c r="Z85" i="2"/>
  <c r="AA85" i="2" s="1"/>
  <c r="Z84" i="2"/>
  <c r="AA84" i="2" s="1"/>
  <c r="Z83" i="2"/>
  <c r="AA83" i="2" s="1"/>
  <c r="Z82" i="2"/>
  <c r="AA82" i="2" s="1"/>
  <c r="Z81" i="2"/>
  <c r="AA81" i="2" s="1"/>
  <c r="Z80" i="2"/>
  <c r="AA80" i="2" s="1"/>
  <c r="Z79" i="2"/>
  <c r="AA79" i="2" s="1"/>
  <c r="Z78" i="2"/>
  <c r="AA78" i="2" s="1"/>
  <c r="Z77" i="2"/>
  <c r="AA77" i="2" s="1"/>
  <c r="Z76" i="2"/>
  <c r="AA76" i="2" s="1"/>
  <c r="Z75" i="2"/>
  <c r="AA75" i="2" s="1"/>
  <c r="Z74" i="2"/>
  <c r="AA74" i="2" s="1"/>
  <c r="Z73" i="2"/>
  <c r="AA73" i="2" s="1"/>
  <c r="Z72" i="2"/>
  <c r="AA72" i="2" s="1"/>
  <c r="Z71" i="2"/>
  <c r="AA71" i="2" s="1"/>
  <c r="Z70" i="2"/>
  <c r="AA70" i="2" s="1"/>
  <c r="Z69" i="2"/>
  <c r="AA69" i="2" s="1"/>
  <c r="Z68" i="2"/>
  <c r="AA68" i="2" s="1"/>
  <c r="Z67" i="2"/>
  <c r="AA67" i="2" s="1"/>
  <c r="Z66" i="2"/>
  <c r="AA66" i="2" s="1"/>
  <c r="Z65" i="2"/>
  <c r="AA65" i="2" s="1"/>
  <c r="Z64" i="2"/>
  <c r="AA64" i="2" s="1"/>
  <c r="Z63" i="2"/>
  <c r="AA63" i="2" s="1"/>
  <c r="Z62" i="2"/>
  <c r="AA62" i="2" s="1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55" i="2" s="1"/>
  <c r="Z54" i="2"/>
  <c r="AA54" i="2" s="1"/>
  <c r="Z53" i="2"/>
  <c r="AA53" i="2" s="1"/>
  <c r="Z52" i="2"/>
  <c r="AA52" i="2" s="1"/>
  <c r="Z51" i="2"/>
  <c r="AA51" i="2" s="1"/>
  <c r="Z50" i="2"/>
  <c r="AA50" i="2" s="1"/>
  <c r="Z49" i="2"/>
  <c r="AA49" i="2" s="1"/>
  <c r="Z48" i="2"/>
  <c r="AA48" i="2" s="1"/>
  <c r="Z47" i="2"/>
  <c r="AA47" i="2" s="1"/>
  <c r="Z46" i="2"/>
  <c r="AA46" i="2" s="1"/>
  <c r="Z45" i="2"/>
  <c r="AA45" i="2" s="1"/>
  <c r="Z44" i="2"/>
  <c r="AA44" i="2" s="1"/>
  <c r="Z43" i="2"/>
  <c r="AA43" i="2" s="1"/>
  <c r="Z42" i="2"/>
  <c r="AA42" i="2" s="1"/>
  <c r="Z41" i="2"/>
  <c r="AA41" i="2" s="1"/>
  <c r="Z40" i="2"/>
  <c r="AA40" i="2" s="1"/>
  <c r="Z39" i="2"/>
  <c r="AA39" i="2" s="1"/>
  <c r="Z38" i="2"/>
  <c r="AA38" i="2" s="1"/>
  <c r="Z37" i="2"/>
  <c r="AA37" i="2" s="1"/>
  <c r="Z36" i="2"/>
  <c r="AA36" i="2" s="1"/>
  <c r="Z35" i="2"/>
  <c r="AA35" i="2" s="1"/>
  <c r="Z34" i="2"/>
  <c r="AA34" i="2" s="1"/>
  <c r="Z33" i="2"/>
  <c r="AA33" i="2" s="1"/>
  <c r="Z32" i="2"/>
  <c r="AA32" i="2" s="1"/>
  <c r="Z31" i="2"/>
  <c r="AA31" i="2" s="1"/>
  <c r="Z30" i="2"/>
  <c r="AA30" i="2" s="1"/>
  <c r="Z29" i="2"/>
  <c r="AA29" i="2" s="1"/>
  <c r="Z28" i="2"/>
  <c r="AA28" i="2" s="1"/>
  <c r="Z27" i="2"/>
  <c r="AA27" i="2" s="1"/>
  <c r="Z26" i="2"/>
  <c r="AA26" i="2" s="1"/>
  <c r="Z25" i="2"/>
  <c r="AA25" i="2" s="1"/>
  <c r="Z24" i="2"/>
  <c r="AA24" i="2" s="1"/>
  <c r="Z23" i="2"/>
  <c r="AA23" i="2" s="1"/>
  <c r="Z22" i="2"/>
  <c r="AA22" i="2" s="1"/>
  <c r="Z21" i="2"/>
  <c r="AA21" i="2" s="1"/>
  <c r="Z20" i="2"/>
  <c r="AA20" i="2" s="1"/>
  <c r="Z19" i="2"/>
  <c r="AA19" i="2" s="1"/>
  <c r="Z18" i="2"/>
  <c r="AA18" i="2" s="1"/>
  <c r="Z17" i="2"/>
  <c r="AA17" i="2" s="1"/>
  <c r="Z16" i="2"/>
  <c r="AA16" i="2" s="1"/>
  <c r="Z15" i="2"/>
  <c r="AA15" i="2" s="1"/>
  <c r="Z14" i="2"/>
  <c r="AA14" i="2" s="1"/>
  <c r="Z13" i="2"/>
  <c r="AA13" i="2" s="1"/>
  <c r="Z12" i="2"/>
  <c r="AA12" i="2" s="1"/>
  <c r="Z11" i="2"/>
  <c r="AA11" i="2" s="1"/>
  <c r="Z10" i="2"/>
  <c r="AA10" i="2" s="1"/>
  <c r="Z9" i="2"/>
  <c r="AA9" i="2" s="1"/>
  <c r="Z8" i="2"/>
  <c r="AA8" i="2" s="1"/>
  <c r="Z7" i="2"/>
  <c r="AA7" i="2" s="1"/>
  <c r="Z6" i="2"/>
  <c r="AA6" i="2" s="1"/>
  <c r="Z5" i="2"/>
  <c r="AA5" i="2" s="1"/>
  <c r="Z4" i="2"/>
  <c r="AA4" i="2" s="1"/>
  <c r="Z3" i="2"/>
  <c r="AA3" i="2" s="1"/>
  <c r="Z2" i="2"/>
  <c r="AA2" i="2" s="1"/>
  <c r="U97" i="2"/>
  <c r="V97" i="2" s="1"/>
  <c r="U96" i="2"/>
  <c r="V96" i="2" s="1"/>
  <c r="U95" i="2"/>
  <c r="V95" i="2" s="1"/>
  <c r="U94" i="2"/>
  <c r="V94" i="2" s="1"/>
  <c r="U93" i="2"/>
  <c r="V93" i="2" s="1"/>
  <c r="U92" i="2"/>
  <c r="V92" i="2" s="1"/>
  <c r="U91" i="2"/>
  <c r="V91" i="2" s="1"/>
  <c r="U90" i="2"/>
  <c r="V90" i="2" s="1"/>
  <c r="U89" i="2"/>
  <c r="V89" i="2" s="1"/>
  <c r="U88" i="2"/>
  <c r="V88" i="2" s="1"/>
  <c r="U87" i="2"/>
  <c r="V87" i="2" s="1"/>
  <c r="U86" i="2"/>
  <c r="V86" i="2" s="1"/>
  <c r="U85" i="2"/>
  <c r="V85" i="2" s="1"/>
  <c r="U84" i="2"/>
  <c r="V84" i="2" s="1"/>
  <c r="U83" i="2"/>
  <c r="V83" i="2" s="1"/>
  <c r="U82" i="2"/>
  <c r="V82" i="2" s="1"/>
  <c r="U81" i="2"/>
  <c r="V81" i="2" s="1"/>
  <c r="U80" i="2"/>
  <c r="V80" i="2" s="1"/>
  <c r="U79" i="2"/>
  <c r="V79" i="2" s="1"/>
  <c r="U78" i="2"/>
  <c r="V78" i="2" s="1"/>
  <c r="U77" i="2"/>
  <c r="V77" i="2" s="1"/>
  <c r="U76" i="2"/>
  <c r="V76" i="2" s="1"/>
  <c r="U75" i="2"/>
  <c r="V75" i="2" s="1"/>
  <c r="U74" i="2"/>
  <c r="V74" i="2" s="1"/>
  <c r="U73" i="2"/>
  <c r="V73" i="2" s="1"/>
  <c r="U72" i="2"/>
  <c r="V72" i="2" s="1"/>
  <c r="U71" i="2"/>
  <c r="V71" i="2" s="1"/>
  <c r="U70" i="2"/>
  <c r="V70" i="2" s="1"/>
  <c r="U69" i="2"/>
  <c r="V69" i="2" s="1"/>
  <c r="U68" i="2"/>
  <c r="V68" i="2" s="1"/>
  <c r="U67" i="2"/>
  <c r="V67" i="2" s="1"/>
  <c r="U66" i="2"/>
  <c r="V66" i="2" s="1"/>
  <c r="U65" i="2"/>
  <c r="V65" i="2" s="1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U57" i="2"/>
  <c r="V57" i="2" s="1"/>
  <c r="U56" i="2"/>
  <c r="V56" i="2" s="1"/>
  <c r="U55" i="2"/>
  <c r="V55" i="2" s="1"/>
  <c r="U54" i="2"/>
  <c r="V54" i="2" s="1"/>
  <c r="U53" i="2"/>
  <c r="V53" i="2" s="1"/>
  <c r="U52" i="2"/>
  <c r="V52" i="2" s="1"/>
  <c r="U51" i="2"/>
  <c r="V51" i="2" s="1"/>
  <c r="U50" i="2"/>
  <c r="V50" i="2" s="1"/>
  <c r="U49" i="2"/>
  <c r="V49" i="2" s="1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U40" i="2"/>
  <c r="V40" i="2" s="1"/>
  <c r="U39" i="2"/>
  <c r="V39" i="2" s="1"/>
  <c r="U38" i="2"/>
  <c r="V38" i="2" s="1"/>
  <c r="U37" i="2"/>
  <c r="V37" i="2" s="1"/>
  <c r="U36" i="2"/>
  <c r="V36" i="2" s="1"/>
  <c r="U35" i="2"/>
  <c r="V35" i="2" s="1"/>
  <c r="U34" i="2"/>
  <c r="V34" i="2" s="1"/>
  <c r="U33" i="2"/>
  <c r="V33" i="2" s="1"/>
  <c r="U32" i="2"/>
  <c r="V32" i="2" s="1"/>
  <c r="U31" i="2"/>
  <c r="V31" i="2" s="1"/>
  <c r="U30" i="2"/>
  <c r="V30" i="2" s="1"/>
  <c r="U29" i="2"/>
  <c r="V29" i="2" s="1"/>
  <c r="U28" i="2"/>
  <c r="V28" i="2" s="1"/>
  <c r="U27" i="2"/>
  <c r="V27" i="2" s="1"/>
  <c r="U26" i="2"/>
  <c r="V26" i="2" s="1"/>
  <c r="U25" i="2"/>
  <c r="V25" i="2" s="1"/>
  <c r="U24" i="2"/>
  <c r="V24" i="2" s="1"/>
  <c r="U23" i="2"/>
  <c r="V23" i="2" s="1"/>
  <c r="U22" i="2"/>
  <c r="V22" i="2" s="1"/>
  <c r="U21" i="2"/>
  <c r="V21" i="2" s="1"/>
  <c r="U20" i="2"/>
  <c r="V20" i="2" s="1"/>
  <c r="U19" i="2"/>
  <c r="V19" i="2" s="1"/>
  <c r="U18" i="2"/>
  <c r="V18" i="2" s="1"/>
  <c r="U17" i="2"/>
  <c r="V17" i="2" s="1"/>
  <c r="U16" i="2"/>
  <c r="V16" i="2" s="1"/>
  <c r="U15" i="2"/>
  <c r="V15" i="2" s="1"/>
  <c r="U14" i="2"/>
  <c r="V14" i="2" s="1"/>
  <c r="U13" i="2"/>
  <c r="V13" i="2" s="1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U2" i="2"/>
  <c r="V2" i="2" s="1"/>
  <c r="P97" i="2"/>
  <c r="Q97" i="2" s="1"/>
  <c r="Q96" i="2"/>
  <c r="P96" i="2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Q2" i="2" s="1"/>
  <c r="K2" i="2"/>
  <c r="K97" i="2"/>
  <c r="L97" i="2" s="1"/>
  <c r="L96" i="2"/>
  <c r="K96" i="2"/>
  <c r="K95" i="2"/>
  <c r="L95" i="2" s="1"/>
  <c r="K94" i="2"/>
  <c r="L94" i="2" s="1"/>
  <c r="K93" i="2"/>
  <c r="L93" i="2" s="1"/>
  <c r="L92" i="2"/>
  <c r="K92" i="2"/>
  <c r="K91" i="2"/>
  <c r="L91" i="2" s="1"/>
  <c r="K90" i="2"/>
  <c r="L90" i="2" s="1"/>
  <c r="K89" i="2"/>
  <c r="L89" i="2" s="1"/>
  <c r="L88" i="2"/>
  <c r="K88" i="2"/>
  <c r="K87" i="2"/>
  <c r="L87" i="2" s="1"/>
  <c r="K86" i="2"/>
  <c r="L86" i="2" s="1"/>
  <c r="K85" i="2"/>
  <c r="L85" i="2" s="1"/>
  <c r="L84" i="2"/>
  <c r="K84" i="2"/>
  <c r="K83" i="2"/>
  <c r="L83" i="2" s="1"/>
  <c r="K82" i="2"/>
  <c r="L82" i="2" s="1"/>
  <c r="K81" i="2"/>
  <c r="L81" i="2" s="1"/>
  <c r="L80" i="2"/>
  <c r="K80" i="2"/>
  <c r="K79" i="2"/>
  <c r="L79" i="2" s="1"/>
  <c r="K78" i="2"/>
  <c r="L78" i="2" s="1"/>
  <c r="K77" i="2"/>
  <c r="L77" i="2" s="1"/>
  <c r="L76" i="2"/>
  <c r="K76" i="2"/>
  <c r="K75" i="2"/>
  <c r="L75" i="2" s="1"/>
  <c r="K74" i="2"/>
  <c r="L74" i="2" s="1"/>
  <c r="K73" i="2"/>
  <c r="L73" i="2" s="1"/>
  <c r="L72" i="2"/>
  <c r="K72" i="2"/>
  <c r="K71" i="2"/>
  <c r="L71" i="2" s="1"/>
  <c r="K70" i="2"/>
  <c r="L70" i="2" s="1"/>
  <c r="K69" i="2"/>
  <c r="L69" i="2" s="1"/>
  <c r="L68" i="2"/>
  <c r="K68" i="2"/>
  <c r="K67" i="2"/>
  <c r="L67" i="2" s="1"/>
  <c r="K66" i="2"/>
  <c r="L66" i="2" s="1"/>
  <c r="K65" i="2"/>
  <c r="L65" i="2" s="1"/>
  <c r="L64" i="2"/>
  <c r="K64" i="2"/>
  <c r="K63" i="2"/>
  <c r="L63" i="2" s="1"/>
  <c r="K62" i="2"/>
  <c r="L62" i="2" s="1"/>
  <c r="K61" i="2"/>
  <c r="L61" i="2" s="1"/>
  <c r="L60" i="2"/>
  <c r="K60" i="2"/>
  <c r="K59" i="2"/>
  <c r="L59" i="2" s="1"/>
  <c r="K58" i="2"/>
  <c r="L58" i="2" s="1"/>
  <c r="K57" i="2"/>
  <c r="L57" i="2" s="1"/>
  <c r="L56" i="2"/>
  <c r="K56" i="2"/>
  <c r="K55" i="2"/>
  <c r="L55" i="2" s="1"/>
  <c r="K54" i="2"/>
  <c r="L54" i="2" s="1"/>
  <c r="K53" i="2"/>
  <c r="L53" i="2" s="1"/>
  <c r="L52" i="2"/>
  <c r="K52" i="2"/>
  <c r="K51" i="2"/>
  <c r="L51" i="2" s="1"/>
  <c r="K50" i="2"/>
  <c r="L50" i="2" s="1"/>
  <c r="K49" i="2"/>
  <c r="L49" i="2" s="1"/>
  <c r="L48" i="2"/>
  <c r="K48" i="2"/>
  <c r="K47" i="2"/>
  <c r="L47" i="2" s="1"/>
  <c r="K46" i="2"/>
  <c r="L46" i="2" s="1"/>
  <c r="K45" i="2"/>
  <c r="L45" i="2" s="1"/>
  <c r="L44" i="2"/>
  <c r="K44" i="2"/>
  <c r="K43" i="2"/>
  <c r="L43" i="2" s="1"/>
  <c r="K42" i="2"/>
  <c r="L42" i="2" s="1"/>
  <c r="K41" i="2"/>
  <c r="L41" i="2" s="1"/>
  <c r="L40" i="2"/>
  <c r="K40" i="2"/>
  <c r="K39" i="2"/>
  <c r="L39" i="2" s="1"/>
  <c r="K38" i="2"/>
  <c r="L38" i="2" s="1"/>
  <c r="K37" i="2"/>
  <c r="L37" i="2" s="1"/>
  <c r="L36" i="2"/>
  <c r="K36" i="2"/>
  <c r="K35" i="2"/>
  <c r="L35" i="2" s="1"/>
  <c r="K34" i="2"/>
  <c r="L34" i="2" s="1"/>
  <c r="K33" i="2"/>
  <c r="L33" i="2" s="1"/>
  <c r="L32" i="2"/>
  <c r="K32" i="2"/>
  <c r="K31" i="2"/>
  <c r="L31" i="2" s="1"/>
  <c r="K30" i="2"/>
  <c r="L30" i="2" s="1"/>
  <c r="K29" i="2"/>
  <c r="L29" i="2" s="1"/>
  <c r="L28" i="2"/>
  <c r="K28" i="2"/>
  <c r="K27" i="2"/>
  <c r="L27" i="2" s="1"/>
  <c r="K26" i="2"/>
  <c r="L26" i="2" s="1"/>
  <c r="K25" i="2"/>
  <c r="L25" i="2" s="1"/>
  <c r="L24" i="2"/>
  <c r="K24" i="2"/>
  <c r="K23" i="2"/>
  <c r="L23" i="2" s="1"/>
  <c r="K22" i="2"/>
  <c r="L22" i="2" s="1"/>
  <c r="K21" i="2"/>
  <c r="L21" i="2" s="1"/>
  <c r="L20" i="2"/>
  <c r="K20" i="2"/>
  <c r="K19" i="2"/>
  <c r="L19" i="2" s="1"/>
  <c r="K18" i="2"/>
  <c r="L18" i="2" s="1"/>
  <c r="K17" i="2"/>
  <c r="L17" i="2" s="1"/>
  <c r="L16" i="2"/>
  <c r="K16" i="2"/>
  <c r="K15" i="2"/>
  <c r="L15" i="2" s="1"/>
  <c r="K14" i="2"/>
  <c r="L14" i="2" s="1"/>
  <c r="K13" i="2"/>
  <c r="L13" i="2" s="1"/>
  <c r="L12" i="2"/>
  <c r="K12" i="2"/>
  <c r="K11" i="2"/>
  <c r="L11" i="2" s="1"/>
  <c r="K10" i="2"/>
  <c r="L10" i="2" s="1"/>
  <c r="K9" i="2"/>
  <c r="L9" i="2" s="1"/>
  <c r="L8" i="2"/>
  <c r="K8" i="2"/>
  <c r="K7" i="2"/>
  <c r="L7" i="2" s="1"/>
  <c r="K6" i="2"/>
  <c r="L6" i="2" s="1"/>
  <c r="K5" i="2"/>
  <c r="L5" i="2" s="1"/>
  <c r="L4" i="2"/>
  <c r="K4" i="2"/>
  <c r="K3" i="2"/>
  <c r="L3" i="2" s="1"/>
  <c r="L2" i="2"/>
  <c r="F3" i="2"/>
  <c r="G3" i="2" s="1"/>
  <c r="F4" i="2"/>
  <c r="G4" i="2" s="1"/>
  <c r="F5" i="2"/>
  <c r="G5" i="2" s="1"/>
  <c r="F6" i="2"/>
  <c r="G6" i="2"/>
  <c r="F7" i="2"/>
  <c r="G7" i="2" s="1"/>
  <c r="F8" i="2"/>
  <c r="G8" i="2" s="1"/>
  <c r="F9" i="2"/>
  <c r="G9" i="2" s="1"/>
  <c r="F10" i="2"/>
  <c r="G10" i="2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7" i="2"/>
  <c r="G17" i="2" s="1"/>
  <c r="F18" i="2"/>
  <c r="G18" i="2"/>
  <c r="F19" i="2"/>
  <c r="G19" i="2" s="1"/>
  <c r="F20" i="2"/>
  <c r="G20" i="2" s="1"/>
  <c r="F21" i="2"/>
  <c r="G21" i="2" s="1"/>
  <c r="F22" i="2"/>
  <c r="G22" i="2"/>
  <c r="F23" i="2"/>
  <c r="G23" i="2" s="1"/>
  <c r="F24" i="2"/>
  <c r="G24" i="2" s="1"/>
  <c r="F25" i="2"/>
  <c r="G25" i="2" s="1"/>
  <c r="F26" i="2"/>
  <c r="G26" i="2"/>
  <c r="F27" i="2"/>
  <c r="G27" i="2" s="1"/>
  <c r="F28" i="2"/>
  <c r="G28" i="2" s="1"/>
  <c r="F29" i="2"/>
  <c r="G29" i="2" s="1"/>
  <c r="F30" i="2"/>
  <c r="G30" i="2"/>
  <c r="F31" i="2"/>
  <c r="G31" i="2" s="1"/>
  <c r="F32" i="2"/>
  <c r="G32" i="2" s="1"/>
  <c r="F33" i="2"/>
  <c r="G33" i="2" s="1"/>
  <c r="F34" i="2"/>
  <c r="G34" i="2"/>
  <c r="F35" i="2"/>
  <c r="G35" i="2" s="1"/>
  <c r="F36" i="2"/>
  <c r="G36" i="2" s="1"/>
  <c r="F37" i="2"/>
  <c r="G37" i="2" s="1"/>
  <c r="F38" i="2"/>
  <c r="G38" i="2"/>
  <c r="F39" i="2"/>
  <c r="G39" i="2" s="1"/>
  <c r="F40" i="2"/>
  <c r="G40" i="2" s="1"/>
  <c r="F41" i="2"/>
  <c r="G41" i="2" s="1"/>
  <c r="F42" i="2"/>
  <c r="G42" i="2"/>
  <c r="F43" i="2"/>
  <c r="G43" i="2" s="1"/>
  <c r="F44" i="2"/>
  <c r="G44" i="2" s="1"/>
  <c r="F45" i="2"/>
  <c r="G45" i="2" s="1"/>
  <c r="F46" i="2"/>
  <c r="G46" i="2"/>
  <c r="F47" i="2"/>
  <c r="G47" i="2" s="1"/>
  <c r="F48" i="2"/>
  <c r="G48" i="2" s="1"/>
  <c r="F49" i="2"/>
  <c r="G49" i="2" s="1"/>
  <c r="F50" i="2"/>
  <c r="G50" i="2"/>
  <c r="F51" i="2"/>
  <c r="G51" i="2" s="1"/>
  <c r="F52" i="2"/>
  <c r="G52" i="2" s="1"/>
  <c r="F53" i="2"/>
  <c r="G53" i="2" s="1"/>
  <c r="F54" i="2"/>
  <c r="G54" i="2"/>
  <c r="F55" i="2"/>
  <c r="G55" i="2" s="1"/>
  <c r="F56" i="2"/>
  <c r="G56" i="2" s="1"/>
  <c r="F57" i="2"/>
  <c r="G57" i="2" s="1"/>
  <c r="F58" i="2"/>
  <c r="G58" i="2"/>
  <c r="F59" i="2"/>
  <c r="G59" i="2" s="1"/>
  <c r="F60" i="2"/>
  <c r="G60" i="2" s="1"/>
  <c r="F61" i="2"/>
  <c r="G61" i="2" s="1"/>
  <c r="F62" i="2"/>
  <c r="G62" i="2"/>
  <c r="F63" i="2"/>
  <c r="G63" i="2" s="1"/>
  <c r="F64" i="2"/>
  <c r="G64" i="2" s="1"/>
  <c r="F65" i="2"/>
  <c r="G65" i="2" s="1"/>
  <c r="F66" i="2"/>
  <c r="G66" i="2"/>
  <c r="F67" i="2"/>
  <c r="G67" i="2" s="1"/>
  <c r="F68" i="2"/>
  <c r="G68" i="2" s="1"/>
  <c r="F69" i="2"/>
  <c r="G69" i="2" s="1"/>
  <c r="F70" i="2"/>
  <c r="G70" i="2"/>
  <c r="F71" i="2"/>
  <c r="G71" i="2" s="1"/>
  <c r="F72" i="2"/>
  <c r="G72" i="2" s="1"/>
  <c r="F73" i="2"/>
  <c r="G73" i="2" s="1"/>
  <c r="F74" i="2"/>
  <c r="G74" i="2"/>
  <c r="F75" i="2"/>
  <c r="G75" i="2" s="1"/>
  <c r="F76" i="2"/>
  <c r="G76" i="2" s="1"/>
  <c r="F77" i="2"/>
  <c r="G77" i="2" s="1"/>
  <c r="F78" i="2"/>
  <c r="G78" i="2"/>
  <c r="F79" i="2"/>
  <c r="G79" i="2" s="1"/>
  <c r="F80" i="2"/>
  <c r="G80" i="2" s="1"/>
  <c r="F81" i="2"/>
  <c r="G81" i="2" s="1"/>
  <c r="F82" i="2"/>
  <c r="G82" i="2"/>
  <c r="F83" i="2"/>
  <c r="G83" i="2" s="1"/>
  <c r="F84" i="2"/>
  <c r="G84" i="2" s="1"/>
  <c r="F85" i="2"/>
  <c r="G85" i="2" s="1"/>
  <c r="F86" i="2"/>
  <c r="G86" i="2"/>
  <c r="F87" i="2"/>
  <c r="G87" i="2" s="1"/>
  <c r="F88" i="2"/>
  <c r="G88" i="2" s="1"/>
  <c r="F89" i="2"/>
  <c r="G89" i="2" s="1"/>
  <c r="F90" i="2"/>
  <c r="G90" i="2"/>
  <c r="F91" i="2"/>
  <c r="G91" i="2" s="1"/>
  <c r="F92" i="2"/>
  <c r="G92" i="2" s="1"/>
  <c r="F93" i="2"/>
  <c r="G93" i="2" s="1"/>
  <c r="F94" i="2"/>
  <c r="G94" i="2"/>
  <c r="F95" i="2"/>
  <c r="G95" i="2" s="1"/>
  <c r="F96" i="2"/>
  <c r="G96" i="2" s="1"/>
  <c r="F97" i="2"/>
  <c r="G97" i="2" s="1"/>
  <c r="G2" i="2"/>
  <c r="F2" i="2"/>
  <c r="CC97" i="5"/>
  <c r="CC96" i="5"/>
  <c r="CC95" i="5"/>
  <c r="CC94" i="5"/>
  <c r="CC93" i="5"/>
  <c r="CC92" i="5"/>
  <c r="CC91" i="5"/>
  <c r="CD91" i="5" s="1"/>
  <c r="CC90" i="5"/>
  <c r="CD90" i="5" s="1"/>
  <c r="CC89" i="5"/>
  <c r="CC88" i="5"/>
  <c r="CC87" i="5"/>
  <c r="CC86" i="5"/>
  <c r="CC85" i="5"/>
  <c r="CC84" i="5"/>
  <c r="CC83" i="5"/>
  <c r="CC82" i="5"/>
  <c r="CD82" i="5" s="1"/>
  <c r="CC81" i="5"/>
  <c r="CC80" i="5"/>
  <c r="CC79" i="5"/>
  <c r="CC78" i="5"/>
  <c r="CC77" i="5"/>
  <c r="CC76" i="5"/>
  <c r="CC75" i="5"/>
  <c r="CC74" i="5"/>
  <c r="CD74" i="5" s="1"/>
  <c r="CC73" i="5"/>
  <c r="CC72" i="5"/>
  <c r="CC71" i="5"/>
  <c r="CC70" i="5"/>
  <c r="CC69" i="5"/>
  <c r="CC68" i="5"/>
  <c r="CC67" i="5"/>
  <c r="CD67" i="5" s="1"/>
  <c r="CC66" i="5"/>
  <c r="CD66" i="5" s="1"/>
  <c r="CC65" i="5"/>
  <c r="CC64" i="5"/>
  <c r="CC63" i="5"/>
  <c r="CC62" i="5"/>
  <c r="CC61" i="5"/>
  <c r="CC60" i="5"/>
  <c r="CC59" i="5"/>
  <c r="CC58" i="5"/>
  <c r="CD58" i="5" s="1"/>
  <c r="CC57" i="5"/>
  <c r="CC56" i="5"/>
  <c r="CC55" i="5"/>
  <c r="CC54" i="5"/>
  <c r="CC53" i="5"/>
  <c r="CC52" i="5"/>
  <c r="CC51" i="5"/>
  <c r="CD51" i="5" s="1"/>
  <c r="CC50" i="5"/>
  <c r="CD50" i="5" s="1"/>
  <c r="CC49" i="5"/>
  <c r="CC48" i="5"/>
  <c r="CC47" i="5"/>
  <c r="CC46" i="5"/>
  <c r="CC45" i="5"/>
  <c r="CC44" i="5"/>
  <c r="CC43" i="5"/>
  <c r="CC42" i="5"/>
  <c r="CD42" i="5" s="1"/>
  <c r="CC41" i="5"/>
  <c r="CC40" i="5"/>
  <c r="CC39" i="5"/>
  <c r="CC38" i="5"/>
  <c r="CC37" i="5"/>
  <c r="CC36" i="5"/>
  <c r="CC35" i="5"/>
  <c r="CD35" i="5" s="1"/>
  <c r="CC34" i="5"/>
  <c r="CD34" i="5" s="1"/>
  <c r="CC33" i="5"/>
  <c r="CC32" i="5"/>
  <c r="CC31" i="5"/>
  <c r="CC30" i="5"/>
  <c r="CC29" i="5"/>
  <c r="CC28" i="5"/>
  <c r="CC27" i="5"/>
  <c r="CD27" i="5" s="1"/>
  <c r="CC26" i="5"/>
  <c r="CD26" i="5" s="1"/>
  <c r="CC25" i="5"/>
  <c r="CC24" i="5"/>
  <c r="CC23" i="5"/>
  <c r="CC22" i="5"/>
  <c r="CC21" i="5"/>
  <c r="CC20" i="5"/>
  <c r="CC19" i="5"/>
  <c r="CD19" i="5" s="1"/>
  <c r="CC18" i="5"/>
  <c r="CC17" i="5"/>
  <c r="CC16" i="5"/>
  <c r="CC15" i="5"/>
  <c r="CC14" i="5"/>
  <c r="CC13" i="5"/>
  <c r="CC12" i="5"/>
  <c r="CC11" i="5"/>
  <c r="CC10" i="5"/>
  <c r="CD10" i="5" s="1"/>
  <c r="CC9" i="5"/>
  <c r="CC8" i="5"/>
  <c r="CC7" i="5"/>
  <c r="CC6" i="5"/>
  <c r="CC5" i="5"/>
  <c r="CC4" i="5"/>
  <c r="CC3" i="5"/>
  <c r="CC2" i="5"/>
  <c r="CD2" i="5" s="1"/>
  <c r="CD18" i="5"/>
  <c r="BX97" i="5"/>
  <c r="BX96" i="5"/>
  <c r="BX95" i="5"/>
  <c r="BX94" i="5"/>
  <c r="BX93" i="5"/>
  <c r="BX92" i="5"/>
  <c r="BX91" i="5"/>
  <c r="BY91" i="5" s="1"/>
  <c r="BX90" i="5"/>
  <c r="BY90" i="5" s="1"/>
  <c r="BX89" i="5"/>
  <c r="BX88" i="5"/>
  <c r="BX87" i="5"/>
  <c r="BX86" i="5"/>
  <c r="BX85" i="5"/>
  <c r="BX84" i="5"/>
  <c r="BX83" i="5"/>
  <c r="BY83" i="5" s="1"/>
  <c r="BX82" i="5"/>
  <c r="BY82" i="5" s="1"/>
  <c r="BX81" i="5"/>
  <c r="BX80" i="5"/>
  <c r="BX79" i="5"/>
  <c r="BX78" i="5"/>
  <c r="BX77" i="5"/>
  <c r="BX76" i="5"/>
  <c r="BX75" i="5"/>
  <c r="BX74" i="5"/>
  <c r="BY74" i="5" s="1"/>
  <c r="BX73" i="5"/>
  <c r="BX72" i="5"/>
  <c r="BX71" i="5"/>
  <c r="BX70" i="5"/>
  <c r="BX69" i="5"/>
  <c r="BX68" i="5"/>
  <c r="BX67" i="5"/>
  <c r="BY67" i="5" s="1"/>
  <c r="BX66" i="5"/>
  <c r="BY66" i="5" s="1"/>
  <c r="BX65" i="5"/>
  <c r="BX64" i="5"/>
  <c r="BX63" i="5"/>
  <c r="BX62" i="5"/>
  <c r="BX61" i="5"/>
  <c r="BX60" i="5"/>
  <c r="BX59" i="5"/>
  <c r="BY59" i="5" s="1"/>
  <c r="BX58" i="5"/>
  <c r="BY58" i="5" s="1"/>
  <c r="BX57" i="5"/>
  <c r="BX56" i="5"/>
  <c r="BX55" i="5"/>
  <c r="BX54" i="5"/>
  <c r="BX53" i="5"/>
  <c r="BX52" i="5"/>
  <c r="BX51" i="5"/>
  <c r="BY51" i="5" s="1"/>
  <c r="BX50" i="5"/>
  <c r="BX49" i="5"/>
  <c r="BX48" i="5"/>
  <c r="BX47" i="5"/>
  <c r="BX46" i="5"/>
  <c r="BX45" i="5"/>
  <c r="BX44" i="5"/>
  <c r="BX43" i="5"/>
  <c r="BX42" i="5"/>
  <c r="BY42" i="5" s="1"/>
  <c r="BX41" i="5"/>
  <c r="BX40" i="5"/>
  <c r="BX39" i="5"/>
  <c r="BX38" i="5"/>
  <c r="BX37" i="5"/>
  <c r="BX36" i="5"/>
  <c r="BX35" i="5"/>
  <c r="BX34" i="5"/>
  <c r="BY34" i="5" s="1"/>
  <c r="BX33" i="5"/>
  <c r="BX32" i="5"/>
  <c r="BX31" i="5"/>
  <c r="BX30" i="5"/>
  <c r="BX29" i="5"/>
  <c r="BX28" i="5"/>
  <c r="BX27" i="5"/>
  <c r="BX26" i="5"/>
  <c r="BY26" i="5" s="1"/>
  <c r="BX25" i="5"/>
  <c r="BX24" i="5"/>
  <c r="BX23" i="5"/>
  <c r="BX22" i="5"/>
  <c r="BX21" i="5"/>
  <c r="BX20" i="5"/>
  <c r="BX19" i="5"/>
  <c r="BY19" i="5" s="1"/>
  <c r="BX18" i="5"/>
  <c r="BY18" i="5" s="1"/>
  <c r="BX17" i="5"/>
  <c r="BX16" i="5"/>
  <c r="BX15" i="5"/>
  <c r="BX14" i="5"/>
  <c r="BX13" i="5"/>
  <c r="BX12" i="5"/>
  <c r="BX11" i="5"/>
  <c r="BY11" i="5" s="1"/>
  <c r="BX10" i="5"/>
  <c r="BY10" i="5" s="1"/>
  <c r="BX9" i="5"/>
  <c r="BX8" i="5"/>
  <c r="BX7" i="5"/>
  <c r="BX6" i="5"/>
  <c r="BX5" i="5"/>
  <c r="BX4" i="5"/>
  <c r="BX3" i="5"/>
  <c r="BX2" i="5"/>
  <c r="BY2" i="5" s="1"/>
  <c r="BS97" i="5"/>
  <c r="BS96" i="5"/>
  <c r="BS95" i="5"/>
  <c r="BS94" i="5"/>
  <c r="BS93" i="5"/>
  <c r="BS92" i="5"/>
  <c r="BS91" i="5"/>
  <c r="BS90" i="5"/>
  <c r="BT90" i="5" s="1"/>
  <c r="BS89" i="5"/>
  <c r="BS88" i="5"/>
  <c r="BS87" i="5"/>
  <c r="BS86" i="5"/>
  <c r="BS85" i="5"/>
  <c r="BS84" i="5"/>
  <c r="BS83" i="5"/>
  <c r="BS82" i="5"/>
  <c r="BT82" i="5" s="1"/>
  <c r="BS81" i="5"/>
  <c r="BS80" i="5"/>
  <c r="BS79" i="5"/>
  <c r="BS78" i="5"/>
  <c r="BS77" i="5"/>
  <c r="BS76" i="5"/>
  <c r="BS75" i="5"/>
  <c r="BS74" i="5"/>
  <c r="BT74" i="5" s="1"/>
  <c r="BS73" i="5"/>
  <c r="BS72" i="5"/>
  <c r="BS71" i="5"/>
  <c r="BS70" i="5"/>
  <c r="BS69" i="5"/>
  <c r="BS68" i="5"/>
  <c r="BS67" i="5"/>
  <c r="BS66" i="5"/>
  <c r="BT66" i="5" s="1"/>
  <c r="BS65" i="5"/>
  <c r="BS64" i="5"/>
  <c r="BS63" i="5"/>
  <c r="BS62" i="5"/>
  <c r="BS61" i="5"/>
  <c r="BS60" i="5"/>
  <c r="BS59" i="5"/>
  <c r="BS58" i="5"/>
  <c r="BT58" i="5" s="1"/>
  <c r="BS57" i="5"/>
  <c r="BS56" i="5"/>
  <c r="BS55" i="5"/>
  <c r="BS54" i="5"/>
  <c r="BS53" i="5"/>
  <c r="BS52" i="5"/>
  <c r="BS51" i="5"/>
  <c r="BS50" i="5"/>
  <c r="BT50" i="5" s="1"/>
  <c r="BS49" i="5"/>
  <c r="BS48" i="5"/>
  <c r="BS47" i="5"/>
  <c r="BS46" i="5"/>
  <c r="BS45" i="5"/>
  <c r="BS44" i="5"/>
  <c r="BS43" i="5"/>
  <c r="BS42" i="5"/>
  <c r="BT42" i="5" s="1"/>
  <c r="BS41" i="5"/>
  <c r="BS40" i="5"/>
  <c r="BS39" i="5"/>
  <c r="BS38" i="5"/>
  <c r="BS37" i="5"/>
  <c r="BS36" i="5"/>
  <c r="BS35" i="5"/>
  <c r="BS34" i="5"/>
  <c r="BT34" i="5" s="1"/>
  <c r="BS33" i="5"/>
  <c r="BS32" i="5"/>
  <c r="BS31" i="5"/>
  <c r="BS30" i="5"/>
  <c r="BS29" i="5"/>
  <c r="BS28" i="5"/>
  <c r="BS27" i="5"/>
  <c r="BS26" i="5"/>
  <c r="BT26" i="5" s="1"/>
  <c r="BS25" i="5"/>
  <c r="BS24" i="5"/>
  <c r="BS23" i="5"/>
  <c r="BS22" i="5"/>
  <c r="BS21" i="5"/>
  <c r="BS20" i="5"/>
  <c r="BS19" i="5"/>
  <c r="BS18" i="5"/>
  <c r="BT18" i="5" s="1"/>
  <c r="BS17" i="5"/>
  <c r="BS16" i="5"/>
  <c r="BS15" i="5"/>
  <c r="BS14" i="5"/>
  <c r="BS13" i="5"/>
  <c r="BS12" i="5"/>
  <c r="BS11" i="5"/>
  <c r="BS10" i="5"/>
  <c r="BT10" i="5" s="1"/>
  <c r="BS9" i="5"/>
  <c r="BS8" i="5"/>
  <c r="BS7" i="5"/>
  <c r="BS6" i="5"/>
  <c r="BS5" i="5"/>
  <c r="BS4" i="5"/>
  <c r="BS3" i="5"/>
  <c r="BS2" i="5"/>
  <c r="BT2" i="5" s="1"/>
  <c r="BO5" i="5"/>
  <c r="BN97" i="5"/>
  <c r="BN96" i="5"/>
  <c r="BN95" i="5"/>
  <c r="BN94" i="5"/>
  <c r="BO94" i="5" s="1"/>
  <c r="BN93" i="5"/>
  <c r="BN92" i="5"/>
  <c r="BN91" i="5"/>
  <c r="BN90" i="5"/>
  <c r="BN89" i="5"/>
  <c r="BN88" i="5"/>
  <c r="BN87" i="5"/>
  <c r="BN86" i="5"/>
  <c r="BN85" i="5"/>
  <c r="BN84" i="5"/>
  <c r="BN83" i="5"/>
  <c r="BN82" i="5"/>
  <c r="BO82" i="5" s="1"/>
  <c r="BN81" i="5"/>
  <c r="BN80" i="5"/>
  <c r="BN79" i="5"/>
  <c r="BN78" i="5"/>
  <c r="BN77" i="5"/>
  <c r="BN76" i="5"/>
  <c r="BN75" i="5"/>
  <c r="BN74" i="5"/>
  <c r="BO74" i="5" s="1"/>
  <c r="BN73" i="5"/>
  <c r="BN72" i="5"/>
  <c r="BN71" i="5"/>
  <c r="BN70" i="5"/>
  <c r="BN69" i="5"/>
  <c r="BN68" i="5"/>
  <c r="BN67" i="5"/>
  <c r="BN66" i="5"/>
  <c r="BN65" i="5"/>
  <c r="BN64" i="5"/>
  <c r="BN63" i="5"/>
  <c r="BN62" i="5"/>
  <c r="BN61" i="5"/>
  <c r="BN60" i="5"/>
  <c r="BN59" i="5"/>
  <c r="BN58" i="5"/>
  <c r="BO58" i="5" s="1"/>
  <c r="BN57" i="5"/>
  <c r="BN56" i="5"/>
  <c r="BN55" i="5"/>
  <c r="BN54" i="5"/>
  <c r="BN53" i="5"/>
  <c r="BN52" i="5"/>
  <c r="BN51" i="5"/>
  <c r="BN50" i="5"/>
  <c r="BO50" i="5" s="1"/>
  <c r="BN49" i="5"/>
  <c r="BN48" i="5"/>
  <c r="BN47" i="5"/>
  <c r="BN46" i="5"/>
  <c r="BO46" i="5" s="1"/>
  <c r="BN45" i="5"/>
  <c r="BN44" i="5"/>
  <c r="BN43" i="5"/>
  <c r="BN42" i="5"/>
  <c r="BN41" i="5"/>
  <c r="BN40" i="5"/>
  <c r="BN39" i="5"/>
  <c r="BN38" i="5"/>
  <c r="BO38" i="5" s="1"/>
  <c r="BN37" i="5"/>
  <c r="BN36" i="5"/>
  <c r="BN35" i="5"/>
  <c r="BN34" i="5"/>
  <c r="BO34" i="5" s="1"/>
  <c r="BN33" i="5"/>
  <c r="BN32" i="5"/>
  <c r="BN31" i="5"/>
  <c r="BN30" i="5"/>
  <c r="BN29" i="5"/>
  <c r="BN28" i="5"/>
  <c r="BN27" i="5"/>
  <c r="BN26" i="5"/>
  <c r="BO26" i="5" s="1"/>
  <c r="BN25" i="5"/>
  <c r="BN24" i="5"/>
  <c r="BN23" i="5"/>
  <c r="BN22" i="5"/>
  <c r="BO22" i="5" s="1"/>
  <c r="BN21" i="5"/>
  <c r="BN20" i="5"/>
  <c r="BN19" i="5"/>
  <c r="BN18" i="5"/>
  <c r="BO18" i="5" s="1"/>
  <c r="BN17" i="5"/>
  <c r="BN16" i="5"/>
  <c r="BN15" i="5"/>
  <c r="BN14" i="5"/>
  <c r="BN13" i="5"/>
  <c r="BN12" i="5"/>
  <c r="BN11" i="5"/>
  <c r="BN10" i="5"/>
  <c r="BO10" i="5" s="1"/>
  <c r="BN9" i="5"/>
  <c r="BN8" i="5"/>
  <c r="BN7" i="5"/>
  <c r="BN6" i="5"/>
  <c r="BO6" i="5" s="1"/>
  <c r="BN5" i="5"/>
  <c r="BN4" i="5"/>
  <c r="BN3" i="5"/>
  <c r="BN2" i="5"/>
  <c r="BO2" i="5" s="1"/>
  <c r="BI97" i="5"/>
  <c r="BI96" i="5"/>
  <c r="BI95" i="5"/>
  <c r="BI94" i="5"/>
  <c r="BI93" i="5"/>
  <c r="BI92" i="5"/>
  <c r="BI91" i="5"/>
  <c r="BI90" i="5"/>
  <c r="BJ90" i="5" s="1"/>
  <c r="BI89" i="5"/>
  <c r="BI88" i="5"/>
  <c r="BI87" i="5"/>
  <c r="BI86" i="5"/>
  <c r="BI85" i="5"/>
  <c r="BI84" i="5"/>
  <c r="BI83" i="5"/>
  <c r="BI82" i="5"/>
  <c r="BJ82" i="5" s="1"/>
  <c r="BI81" i="5"/>
  <c r="BI80" i="5"/>
  <c r="BI79" i="5"/>
  <c r="BI78" i="5"/>
  <c r="BI77" i="5"/>
  <c r="BI76" i="5"/>
  <c r="BI75" i="5"/>
  <c r="BI74" i="5"/>
  <c r="BJ74" i="5" s="1"/>
  <c r="BI73" i="5"/>
  <c r="BI72" i="5"/>
  <c r="BI71" i="5"/>
  <c r="BI70" i="5"/>
  <c r="BI69" i="5"/>
  <c r="BI68" i="5"/>
  <c r="BI67" i="5"/>
  <c r="BI66" i="5"/>
  <c r="BJ66" i="5" s="1"/>
  <c r="BI65" i="5"/>
  <c r="BI64" i="5"/>
  <c r="BI63" i="5"/>
  <c r="BI62" i="5"/>
  <c r="BI61" i="5"/>
  <c r="BI60" i="5"/>
  <c r="BI59" i="5"/>
  <c r="BI58" i="5"/>
  <c r="BJ58" i="5" s="1"/>
  <c r="BI57" i="5"/>
  <c r="BI56" i="5"/>
  <c r="BI55" i="5"/>
  <c r="BI54" i="5"/>
  <c r="BI53" i="5"/>
  <c r="BI52" i="5"/>
  <c r="BI51" i="5"/>
  <c r="BI50" i="5"/>
  <c r="BJ50" i="5" s="1"/>
  <c r="BI49" i="5"/>
  <c r="BI48" i="5"/>
  <c r="BI47" i="5"/>
  <c r="BI46" i="5"/>
  <c r="BI45" i="5"/>
  <c r="BI44" i="5"/>
  <c r="BI43" i="5"/>
  <c r="BI42" i="5"/>
  <c r="BJ42" i="5" s="1"/>
  <c r="BI41" i="5"/>
  <c r="BI40" i="5"/>
  <c r="BI39" i="5"/>
  <c r="BI38" i="5"/>
  <c r="BI37" i="5"/>
  <c r="BI36" i="5"/>
  <c r="BI35" i="5"/>
  <c r="BI34" i="5"/>
  <c r="BJ34" i="5" s="1"/>
  <c r="BI33" i="5"/>
  <c r="BI32" i="5"/>
  <c r="BI31" i="5"/>
  <c r="BI30" i="5"/>
  <c r="BI29" i="5"/>
  <c r="BI28" i="5"/>
  <c r="BI27" i="5"/>
  <c r="BI26" i="5"/>
  <c r="BJ26" i="5" s="1"/>
  <c r="BI25" i="5"/>
  <c r="BI24" i="5"/>
  <c r="BI23" i="5"/>
  <c r="BI22" i="5"/>
  <c r="BI21" i="5"/>
  <c r="BI20" i="5"/>
  <c r="BI19" i="5"/>
  <c r="BI18" i="5"/>
  <c r="BJ18" i="5" s="1"/>
  <c r="BI17" i="5"/>
  <c r="BI16" i="5"/>
  <c r="BI15" i="5"/>
  <c r="BI14" i="5"/>
  <c r="BI13" i="5"/>
  <c r="BI12" i="5"/>
  <c r="BI11" i="5"/>
  <c r="BI10" i="5"/>
  <c r="BJ10" i="5" s="1"/>
  <c r="BI9" i="5"/>
  <c r="BI8" i="5"/>
  <c r="BI7" i="5"/>
  <c r="BI6" i="5"/>
  <c r="BI5" i="5"/>
  <c r="BI4" i="5"/>
  <c r="BI3" i="5"/>
  <c r="BI2" i="5"/>
  <c r="BD97" i="5"/>
  <c r="BD96" i="5"/>
  <c r="BD95" i="5"/>
  <c r="BD94" i="5"/>
  <c r="BD93" i="5"/>
  <c r="BD92" i="5"/>
  <c r="BD91" i="5"/>
  <c r="BD90" i="5"/>
  <c r="BD89" i="5"/>
  <c r="BD88" i="5"/>
  <c r="BD87" i="5"/>
  <c r="BD86" i="5"/>
  <c r="BD85" i="5"/>
  <c r="BD84" i="5"/>
  <c r="BD83" i="5"/>
  <c r="BD82" i="5"/>
  <c r="BE82" i="5" s="1"/>
  <c r="BD81" i="5"/>
  <c r="BD80" i="5"/>
  <c r="BD79" i="5"/>
  <c r="BD78" i="5"/>
  <c r="BD77" i="5"/>
  <c r="BD76" i="5"/>
  <c r="BD75" i="5"/>
  <c r="BD74" i="5"/>
  <c r="BE74" i="5" s="1"/>
  <c r="BD73" i="5"/>
  <c r="BD72" i="5"/>
  <c r="BD71" i="5"/>
  <c r="BD70" i="5"/>
  <c r="BD69" i="5"/>
  <c r="BD68" i="5"/>
  <c r="BD67" i="5"/>
  <c r="BD66" i="5"/>
  <c r="BE66" i="5" s="1"/>
  <c r="BD65" i="5"/>
  <c r="BD64" i="5"/>
  <c r="BD63" i="5"/>
  <c r="BD62" i="5"/>
  <c r="BD61" i="5"/>
  <c r="BD60" i="5"/>
  <c r="BD59" i="5"/>
  <c r="BD58" i="5"/>
  <c r="BE58" i="5" s="1"/>
  <c r="BD57" i="5"/>
  <c r="BD56" i="5"/>
  <c r="BD55" i="5"/>
  <c r="BD54" i="5"/>
  <c r="BD53" i="5"/>
  <c r="BD52" i="5"/>
  <c r="BD51" i="5"/>
  <c r="BD50" i="5"/>
  <c r="BE50" i="5" s="1"/>
  <c r="BD49" i="5"/>
  <c r="BD48" i="5"/>
  <c r="BD47" i="5"/>
  <c r="BD46" i="5"/>
  <c r="BD45" i="5"/>
  <c r="BD44" i="5"/>
  <c r="BD43" i="5"/>
  <c r="BD42" i="5"/>
  <c r="BE42" i="5" s="1"/>
  <c r="BD41" i="5"/>
  <c r="BD40" i="5"/>
  <c r="BD39" i="5"/>
  <c r="BD38" i="5"/>
  <c r="BD37" i="5"/>
  <c r="BD36" i="5"/>
  <c r="BD35" i="5"/>
  <c r="BD34" i="5"/>
  <c r="BE34" i="5" s="1"/>
  <c r="BD33" i="5"/>
  <c r="BD32" i="5"/>
  <c r="BD31" i="5"/>
  <c r="BD30" i="5"/>
  <c r="BD29" i="5"/>
  <c r="BD28" i="5"/>
  <c r="BD27" i="5"/>
  <c r="BD26" i="5"/>
  <c r="BE26" i="5" s="1"/>
  <c r="BD25" i="5"/>
  <c r="BD24" i="5"/>
  <c r="BD23" i="5"/>
  <c r="BD22" i="5"/>
  <c r="BD21" i="5"/>
  <c r="BD20" i="5"/>
  <c r="BD19" i="5"/>
  <c r="BD18" i="5"/>
  <c r="BE18" i="5" s="1"/>
  <c r="BD17" i="5"/>
  <c r="BD16" i="5"/>
  <c r="BD15" i="5"/>
  <c r="BD14" i="5"/>
  <c r="BD13" i="5"/>
  <c r="BD12" i="5"/>
  <c r="BD11" i="5"/>
  <c r="BD10" i="5"/>
  <c r="BE10" i="5" s="1"/>
  <c r="BD9" i="5"/>
  <c r="BD8" i="5"/>
  <c r="BD7" i="5"/>
  <c r="BD6" i="5"/>
  <c r="BD5" i="5"/>
  <c r="BD4" i="5"/>
  <c r="BD3" i="5"/>
  <c r="BD2" i="5"/>
  <c r="BE2" i="5" s="1"/>
  <c r="AY97" i="5"/>
  <c r="AY96" i="5"/>
  <c r="AY95" i="5"/>
  <c r="AY94" i="5"/>
  <c r="AY93" i="5"/>
  <c r="AY92" i="5"/>
  <c r="AY91" i="5"/>
  <c r="AY90" i="5"/>
  <c r="AY89" i="5"/>
  <c r="AY88" i="5"/>
  <c r="AY87" i="5"/>
  <c r="AY86" i="5"/>
  <c r="AY85" i="5"/>
  <c r="AY84" i="5"/>
  <c r="AY83" i="5"/>
  <c r="AY82" i="5"/>
  <c r="AZ82" i="5" s="1"/>
  <c r="AY81" i="5"/>
  <c r="AY80" i="5"/>
  <c r="AY79" i="5"/>
  <c r="AY78" i="5"/>
  <c r="AY77" i="5"/>
  <c r="AY76" i="5"/>
  <c r="AY75" i="5"/>
  <c r="AY74" i="5"/>
  <c r="AZ74" i="5" s="1"/>
  <c r="AY73" i="5"/>
  <c r="AY72" i="5"/>
  <c r="AY71" i="5"/>
  <c r="AY70" i="5"/>
  <c r="AY69" i="5"/>
  <c r="AY68" i="5"/>
  <c r="AY67" i="5"/>
  <c r="AY66" i="5"/>
  <c r="AZ66" i="5" s="1"/>
  <c r="AY65" i="5"/>
  <c r="AY64" i="5"/>
  <c r="AY63" i="5"/>
  <c r="AY62" i="5"/>
  <c r="AY61" i="5"/>
  <c r="AY60" i="5"/>
  <c r="AY59" i="5"/>
  <c r="AY58" i="5"/>
  <c r="AZ58" i="5" s="1"/>
  <c r="AY57" i="5"/>
  <c r="AY56" i="5"/>
  <c r="AY55" i="5"/>
  <c r="AY54" i="5"/>
  <c r="AY53" i="5"/>
  <c r="AY52" i="5"/>
  <c r="AY51" i="5"/>
  <c r="AY50" i="5"/>
  <c r="AZ50" i="5" s="1"/>
  <c r="AY49" i="5"/>
  <c r="AY48" i="5"/>
  <c r="AY47" i="5"/>
  <c r="AY46" i="5"/>
  <c r="AY45" i="5"/>
  <c r="AY44" i="5"/>
  <c r="AY43" i="5"/>
  <c r="AY42" i="5"/>
  <c r="AZ42" i="5" s="1"/>
  <c r="AY41" i="5"/>
  <c r="AY40" i="5"/>
  <c r="AY39" i="5"/>
  <c r="AY38" i="5"/>
  <c r="AY37" i="5"/>
  <c r="AY36" i="5"/>
  <c r="AY35" i="5"/>
  <c r="AY34" i="5"/>
  <c r="AZ34" i="5" s="1"/>
  <c r="AY33" i="5"/>
  <c r="AY32" i="5"/>
  <c r="AY31" i="5"/>
  <c r="AY30" i="5"/>
  <c r="AY29" i="5"/>
  <c r="AY28" i="5"/>
  <c r="AY27" i="5"/>
  <c r="AY26" i="5"/>
  <c r="AZ26" i="5" s="1"/>
  <c r="AY25" i="5"/>
  <c r="AY24" i="5"/>
  <c r="AY23" i="5"/>
  <c r="AY22" i="5"/>
  <c r="AY21" i="5"/>
  <c r="AY20" i="5"/>
  <c r="AY19" i="5"/>
  <c r="AY18" i="5"/>
  <c r="AZ18" i="5" s="1"/>
  <c r="AY17" i="5"/>
  <c r="AY16" i="5"/>
  <c r="AY15" i="5"/>
  <c r="AY14" i="5"/>
  <c r="AY13" i="5"/>
  <c r="AY12" i="5"/>
  <c r="AY11" i="5"/>
  <c r="AY10" i="5"/>
  <c r="AZ10" i="5" s="1"/>
  <c r="AY9" i="5"/>
  <c r="AY8" i="5"/>
  <c r="AY7" i="5"/>
  <c r="AY6" i="5"/>
  <c r="AY5" i="5"/>
  <c r="AY4" i="5"/>
  <c r="AY3" i="5"/>
  <c r="AY2" i="5"/>
  <c r="AZ2" i="5" s="1"/>
  <c r="AT97" i="5"/>
  <c r="AT96" i="5"/>
  <c r="AT95" i="5"/>
  <c r="AT94" i="5"/>
  <c r="AT93" i="5"/>
  <c r="AT92" i="5"/>
  <c r="AT91" i="5"/>
  <c r="AT90" i="5"/>
  <c r="AU90" i="5" s="1"/>
  <c r="AT89" i="5"/>
  <c r="AT88" i="5"/>
  <c r="AT87" i="5"/>
  <c r="AT86" i="5"/>
  <c r="AT85" i="5"/>
  <c r="AT84" i="5"/>
  <c r="AT83" i="5"/>
  <c r="AT82" i="5"/>
  <c r="AT81" i="5"/>
  <c r="AT80" i="5"/>
  <c r="AT79" i="5"/>
  <c r="AT78" i="5"/>
  <c r="AT77" i="5"/>
  <c r="AT76" i="5"/>
  <c r="AT75" i="5"/>
  <c r="AT74" i="5"/>
  <c r="AT73" i="5"/>
  <c r="AT72" i="5"/>
  <c r="AT71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U58" i="5" s="1"/>
  <c r="AT57" i="5"/>
  <c r="AT56" i="5"/>
  <c r="AT55" i="5"/>
  <c r="AT54" i="5"/>
  <c r="AT53" i="5"/>
  <c r="AT52" i="5"/>
  <c r="AT51" i="5"/>
  <c r="AT50" i="5"/>
  <c r="AU50" i="5" s="1"/>
  <c r="AT49" i="5"/>
  <c r="AT48" i="5"/>
  <c r="AT47" i="5"/>
  <c r="AT46" i="5"/>
  <c r="AT45" i="5"/>
  <c r="AT44" i="5"/>
  <c r="AT43" i="5"/>
  <c r="AT42" i="5"/>
  <c r="AU42" i="5" s="1"/>
  <c r="AT41" i="5"/>
  <c r="AT40" i="5"/>
  <c r="AT39" i="5"/>
  <c r="AT38" i="5"/>
  <c r="AT37" i="5"/>
  <c r="AT36" i="5"/>
  <c r="AT35" i="5"/>
  <c r="AT34" i="5"/>
  <c r="AU34" i="5" s="1"/>
  <c r="AT33" i="5"/>
  <c r="AT32" i="5"/>
  <c r="AT31" i="5"/>
  <c r="AT30" i="5"/>
  <c r="AT29" i="5"/>
  <c r="AT28" i="5"/>
  <c r="AT27" i="5"/>
  <c r="AT26" i="5"/>
  <c r="AU26" i="5" s="1"/>
  <c r="AT25" i="5"/>
  <c r="AT24" i="5"/>
  <c r="AT23" i="5"/>
  <c r="AT22" i="5"/>
  <c r="AT21" i="5"/>
  <c r="AT20" i="5"/>
  <c r="AT19" i="5"/>
  <c r="AT18" i="5"/>
  <c r="AT17" i="5"/>
  <c r="AT16" i="5"/>
  <c r="AT15" i="5"/>
  <c r="AT14" i="5"/>
  <c r="AU14" i="5" s="1"/>
  <c r="AT13" i="5"/>
  <c r="AT12" i="5"/>
  <c r="AT11" i="5"/>
  <c r="AT10" i="5"/>
  <c r="AU10" i="5" s="1"/>
  <c r="AT9" i="5"/>
  <c r="AT8" i="5"/>
  <c r="AT7" i="5"/>
  <c r="AT6" i="5"/>
  <c r="AU6" i="5" s="1"/>
  <c r="AT5" i="5"/>
  <c r="AT4" i="5"/>
  <c r="AT3" i="5"/>
  <c r="AT2" i="5"/>
  <c r="AU2" i="5" s="1"/>
  <c r="AO97" i="5"/>
  <c r="AO96" i="5"/>
  <c r="AO95" i="5"/>
  <c r="AO94" i="5"/>
  <c r="AO93" i="5"/>
  <c r="AO92" i="5"/>
  <c r="AO91" i="5"/>
  <c r="AP91" i="5" s="1"/>
  <c r="AO90" i="5"/>
  <c r="AP90" i="5" s="1"/>
  <c r="AO89" i="5"/>
  <c r="AO88" i="5"/>
  <c r="AO87" i="5"/>
  <c r="AO86" i="5"/>
  <c r="AO85" i="5"/>
  <c r="AO84" i="5"/>
  <c r="AO83" i="5"/>
  <c r="AP83" i="5" s="1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P67" i="5" s="1"/>
  <c r="AO66" i="5"/>
  <c r="AO65" i="5"/>
  <c r="AO64" i="5"/>
  <c r="AO63" i="5"/>
  <c r="AO62" i="5"/>
  <c r="AO61" i="5"/>
  <c r="AO60" i="5"/>
  <c r="AO59" i="5"/>
  <c r="AP59" i="5" s="1"/>
  <c r="AO58" i="5"/>
  <c r="AP58" i="5" s="1"/>
  <c r="AO57" i="5"/>
  <c r="AO56" i="5"/>
  <c r="AO55" i="5"/>
  <c r="AO54" i="5"/>
  <c r="AO53" i="5"/>
  <c r="AO52" i="5"/>
  <c r="AO51" i="5"/>
  <c r="AP51" i="5" s="1"/>
  <c r="AO50" i="5"/>
  <c r="AP50" i="5" s="1"/>
  <c r="AO49" i="5"/>
  <c r="AO48" i="5"/>
  <c r="AO47" i="5"/>
  <c r="AO46" i="5"/>
  <c r="AO45" i="5"/>
  <c r="AO44" i="5"/>
  <c r="AO43" i="5"/>
  <c r="AP43" i="5" s="1"/>
  <c r="AO42" i="5"/>
  <c r="AP42" i="5" s="1"/>
  <c r="AO41" i="5"/>
  <c r="AO40" i="5"/>
  <c r="AO39" i="5"/>
  <c r="AO38" i="5"/>
  <c r="AO37" i="5"/>
  <c r="AO36" i="5"/>
  <c r="AO35" i="5"/>
  <c r="AP35" i="5" s="1"/>
  <c r="AO34" i="5"/>
  <c r="AP34" i="5" s="1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P19" i="5" s="1"/>
  <c r="AO18" i="5"/>
  <c r="AP18" i="5" s="1"/>
  <c r="AO17" i="5"/>
  <c r="AO16" i="5"/>
  <c r="AO15" i="5"/>
  <c r="AO14" i="5"/>
  <c r="AO13" i="5"/>
  <c r="AO12" i="5"/>
  <c r="AO11" i="5"/>
  <c r="AP11" i="5" s="1"/>
  <c r="AO10" i="5"/>
  <c r="AP10" i="5" s="1"/>
  <c r="AO9" i="5"/>
  <c r="AO8" i="5"/>
  <c r="AO7" i="5"/>
  <c r="AO6" i="5"/>
  <c r="AO5" i="5"/>
  <c r="AO4" i="5"/>
  <c r="AO3" i="5"/>
  <c r="AO2" i="5"/>
  <c r="AP2" i="5" s="1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K74" i="5" s="1"/>
  <c r="AJ73" i="5"/>
  <c r="AJ72" i="5"/>
  <c r="AJ71" i="5"/>
  <c r="AJ70" i="5"/>
  <c r="AJ69" i="5"/>
  <c r="AJ68" i="5"/>
  <c r="AJ67" i="5"/>
  <c r="AJ66" i="5"/>
  <c r="AK66" i="5" s="1"/>
  <c r="AJ65" i="5"/>
  <c r="AJ64" i="5"/>
  <c r="AJ63" i="5"/>
  <c r="AJ62" i="5"/>
  <c r="AJ61" i="5"/>
  <c r="AJ60" i="5"/>
  <c r="AJ59" i="5"/>
  <c r="AJ58" i="5"/>
  <c r="AK58" i="5" s="1"/>
  <c r="AJ57" i="5"/>
  <c r="AJ56" i="5"/>
  <c r="AJ55" i="5"/>
  <c r="AJ54" i="5"/>
  <c r="AJ53" i="5"/>
  <c r="AJ52" i="5"/>
  <c r="AJ51" i="5"/>
  <c r="AJ50" i="5"/>
  <c r="AK50" i="5" s="1"/>
  <c r="AJ49" i="5"/>
  <c r="AJ48" i="5"/>
  <c r="AJ47" i="5"/>
  <c r="AJ46" i="5"/>
  <c r="AJ45" i="5"/>
  <c r="AJ44" i="5"/>
  <c r="AJ43" i="5"/>
  <c r="AJ42" i="5"/>
  <c r="AK42" i="5" s="1"/>
  <c r="AJ41" i="5"/>
  <c r="AJ40" i="5"/>
  <c r="AJ39" i="5"/>
  <c r="AJ38" i="5"/>
  <c r="AJ37" i="5"/>
  <c r="AJ36" i="5"/>
  <c r="AJ35" i="5"/>
  <c r="AJ34" i="5"/>
  <c r="AK34" i="5" s="1"/>
  <c r="AJ33" i="5"/>
  <c r="AJ32" i="5"/>
  <c r="AJ31" i="5"/>
  <c r="AJ30" i="5"/>
  <c r="AJ29" i="5"/>
  <c r="AJ28" i="5"/>
  <c r="AJ27" i="5"/>
  <c r="AJ26" i="5"/>
  <c r="AK26" i="5" s="1"/>
  <c r="AJ25" i="5"/>
  <c r="AJ24" i="5"/>
  <c r="AJ23" i="5"/>
  <c r="AJ22" i="5"/>
  <c r="AJ21" i="5"/>
  <c r="AJ20" i="5"/>
  <c r="AJ19" i="5"/>
  <c r="AJ18" i="5"/>
  <c r="AK18" i="5" s="1"/>
  <c r="AJ17" i="5"/>
  <c r="AJ16" i="5"/>
  <c r="AJ15" i="5"/>
  <c r="AJ14" i="5"/>
  <c r="AJ13" i="5"/>
  <c r="AJ12" i="5"/>
  <c r="AJ11" i="5"/>
  <c r="AJ10" i="5"/>
  <c r="AK10" i="5" s="1"/>
  <c r="AJ9" i="5"/>
  <c r="AJ8" i="5"/>
  <c r="AJ7" i="5"/>
  <c r="AJ6" i="5"/>
  <c r="AJ5" i="5"/>
  <c r="AJ4" i="5"/>
  <c r="AJ3" i="5"/>
  <c r="AJ2" i="5"/>
  <c r="AK2" i="5" s="1"/>
  <c r="AE97" i="5"/>
  <c r="AE96" i="5"/>
  <c r="AE95" i="5"/>
  <c r="AE94" i="5"/>
  <c r="AE93" i="5"/>
  <c r="AE92" i="5"/>
  <c r="AE91" i="5"/>
  <c r="AF91" i="5" s="1"/>
  <c r="AE90" i="5"/>
  <c r="AE89" i="5"/>
  <c r="AE88" i="5"/>
  <c r="AE87" i="5"/>
  <c r="AE86" i="5"/>
  <c r="AE85" i="5"/>
  <c r="AE84" i="5"/>
  <c r="AE83" i="5"/>
  <c r="AE82" i="5"/>
  <c r="AF82" i="5" s="1"/>
  <c r="AE81" i="5"/>
  <c r="AE80" i="5"/>
  <c r="AE79" i="5"/>
  <c r="AE78" i="5"/>
  <c r="AE77" i="5"/>
  <c r="AE76" i="5"/>
  <c r="AE75" i="5"/>
  <c r="AF75" i="5" s="1"/>
  <c r="AE74" i="5"/>
  <c r="AF74" i="5" s="1"/>
  <c r="AE73" i="5"/>
  <c r="AE72" i="5"/>
  <c r="AE71" i="5"/>
  <c r="AE70" i="5"/>
  <c r="AE69" i="5"/>
  <c r="AE68" i="5"/>
  <c r="AE67" i="5"/>
  <c r="AF67" i="5" s="1"/>
  <c r="AE66" i="5"/>
  <c r="AF66" i="5" s="1"/>
  <c r="AE65" i="5"/>
  <c r="AE64" i="5"/>
  <c r="AE63" i="5"/>
  <c r="AE62" i="5"/>
  <c r="AE61" i="5"/>
  <c r="AE60" i="5"/>
  <c r="AE59" i="5"/>
  <c r="AF59" i="5" s="1"/>
  <c r="AE58" i="5"/>
  <c r="AF58" i="5" s="1"/>
  <c r="AE57" i="5"/>
  <c r="AE56" i="5"/>
  <c r="AE55" i="5"/>
  <c r="AE54" i="5"/>
  <c r="AE53" i="5"/>
  <c r="AE52" i="5"/>
  <c r="AE51" i="5"/>
  <c r="AF51" i="5" s="1"/>
  <c r="AE50" i="5"/>
  <c r="AF50" i="5" s="1"/>
  <c r="AE49" i="5"/>
  <c r="AE48" i="5"/>
  <c r="AE47" i="5"/>
  <c r="AE46" i="5"/>
  <c r="AE45" i="5"/>
  <c r="AE44" i="5"/>
  <c r="AE43" i="5"/>
  <c r="AE42" i="5"/>
  <c r="AF42" i="5" s="1"/>
  <c r="AE41" i="5"/>
  <c r="AE40" i="5"/>
  <c r="AE39" i="5"/>
  <c r="AE38" i="5"/>
  <c r="AE37" i="5"/>
  <c r="AE36" i="5"/>
  <c r="AE35" i="5"/>
  <c r="AF35" i="5" s="1"/>
  <c r="AE34" i="5"/>
  <c r="AF34" i="5" s="1"/>
  <c r="AE33" i="5"/>
  <c r="AE32" i="5"/>
  <c r="AE31" i="5"/>
  <c r="AE30" i="5"/>
  <c r="AE29" i="5"/>
  <c r="AE28" i="5"/>
  <c r="AE27" i="5"/>
  <c r="AF27" i="5" s="1"/>
  <c r="AE26" i="5"/>
  <c r="AF26" i="5" s="1"/>
  <c r="AE25" i="5"/>
  <c r="AE24" i="5"/>
  <c r="AE23" i="5"/>
  <c r="AE22" i="5"/>
  <c r="AE21" i="5"/>
  <c r="AE20" i="5"/>
  <c r="AE19" i="5"/>
  <c r="AE18" i="5"/>
  <c r="AF18" i="5" s="1"/>
  <c r="AE17" i="5"/>
  <c r="AE16" i="5"/>
  <c r="AE15" i="5"/>
  <c r="AE14" i="5"/>
  <c r="AE13" i="5"/>
  <c r="AE12" i="5"/>
  <c r="AE11" i="5"/>
  <c r="AF11" i="5" s="1"/>
  <c r="AE10" i="5"/>
  <c r="AF10" i="5" s="1"/>
  <c r="AE9" i="5"/>
  <c r="AE8" i="5"/>
  <c r="AE7" i="5"/>
  <c r="AE6" i="5"/>
  <c r="AE5" i="5"/>
  <c r="AE4" i="5"/>
  <c r="AE3" i="5"/>
  <c r="AE2" i="5"/>
  <c r="AF2" i="5" s="1"/>
  <c r="Z97" i="5"/>
  <c r="Z96" i="5"/>
  <c r="Z95" i="5"/>
  <c r="Z94" i="5"/>
  <c r="Z93" i="5"/>
  <c r="Z92" i="5"/>
  <c r="Z91" i="5"/>
  <c r="Z90" i="5"/>
  <c r="AA90" i="5" s="1"/>
  <c r="Z89" i="5"/>
  <c r="Z88" i="5"/>
  <c r="Z87" i="5"/>
  <c r="Z86" i="5"/>
  <c r="Z85" i="5"/>
  <c r="Z84" i="5"/>
  <c r="Z83" i="5"/>
  <c r="Z82" i="5"/>
  <c r="AA82" i="5" s="1"/>
  <c r="Z81" i="5"/>
  <c r="Z80" i="5"/>
  <c r="Z79" i="5"/>
  <c r="Z78" i="5"/>
  <c r="Z77" i="5"/>
  <c r="Z76" i="5"/>
  <c r="Z75" i="5"/>
  <c r="Z74" i="5"/>
  <c r="AA74" i="5" s="1"/>
  <c r="Z73" i="5"/>
  <c r="Z72" i="5"/>
  <c r="Z71" i="5"/>
  <c r="Z70" i="5"/>
  <c r="Z69" i="5"/>
  <c r="Z68" i="5"/>
  <c r="Z67" i="5"/>
  <c r="Z66" i="5"/>
  <c r="AA66" i="5" s="1"/>
  <c r="Z65" i="5"/>
  <c r="Z64" i="5"/>
  <c r="Z63" i="5"/>
  <c r="Z62" i="5"/>
  <c r="Z61" i="5"/>
  <c r="Z60" i="5"/>
  <c r="Z59" i="5"/>
  <c r="Z58" i="5"/>
  <c r="AA58" i="5" s="1"/>
  <c r="Z57" i="5"/>
  <c r="Z56" i="5"/>
  <c r="Z55" i="5"/>
  <c r="Z54" i="5"/>
  <c r="Z53" i="5"/>
  <c r="Z52" i="5"/>
  <c r="Z51" i="5"/>
  <c r="Z50" i="5"/>
  <c r="AA50" i="5" s="1"/>
  <c r="Z49" i="5"/>
  <c r="Z48" i="5"/>
  <c r="Z47" i="5"/>
  <c r="Z46" i="5"/>
  <c r="Z45" i="5"/>
  <c r="Z44" i="5"/>
  <c r="Z43" i="5"/>
  <c r="Z42" i="5"/>
  <c r="AA42" i="5" s="1"/>
  <c r="Z41" i="5"/>
  <c r="Z40" i="5"/>
  <c r="Z39" i="5"/>
  <c r="Z38" i="5"/>
  <c r="Z37" i="5"/>
  <c r="Z36" i="5"/>
  <c r="Z35" i="5"/>
  <c r="Z34" i="5"/>
  <c r="AA34" i="5" s="1"/>
  <c r="Z33" i="5"/>
  <c r="Z32" i="5"/>
  <c r="Z31" i="5"/>
  <c r="Z30" i="5"/>
  <c r="Z29" i="5"/>
  <c r="Z28" i="5"/>
  <c r="Z27" i="5"/>
  <c r="Z26" i="5"/>
  <c r="AA26" i="5" s="1"/>
  <c r="Z25" i="5"/>
  <c r="Z24" i="5"/>
  <c r="Z23" i="5"/>
  <c r="Z22" i="5"/>
  <c r="Z21" i="5"/>
  <c r="Z20" i="5"/>
  <c r="Z19" i="5"/>
  <c r="Z18" i="5"/>
  <c r="AA18" i="5" s="1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AA2" i="5" s="1"/>
  <c r="U97" i="5"/>
  <c r="U96" i="5"/>
  <c r="U95" i="5"/>
  <c r="U94" i="5"/>
  <c r="U93" i="5"/>
  <c r="U92" i="5"/>
  <c r="U91" i="5"/>
  <c r="U90" i="5"/>
  <c r="V90" i="5" s="1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V74" i="5" s="1"/>
  <c r="U73" i="5"/>
  <c r="U72" i="5"/>
  <c r="U71" i="5"/>
  <c r="U70" i="5"/>
  <c r="U69" i="5"/>
  <c r="U68" i="5"/>
  <c r="U67" i="5"/>
  <c r="U66" i="5"/>
  <c r="V66" i="5" s="1"/>
  <c r="U65" i="5"/>
  <c r="U64" i="5"/>
  <c r="U63" i="5"/>
  <c r="U62" i="5"/>
  <c r="U61" i="5"/>
  <c r="U60" i="5"/>
  <c r="U59" i="5"/>
  <c r="U58" i="5"/>
  <c r="V58" i="5" s="1"/>
  <c r="U57" i="5"/>
  <c r="U56" i="5"/>
  <c r="U55" i="5"/>
  <c r="U54" i="5"/>
  <c r="U53" i="5"/>
  <c r="U52" i="5"/>
  <c r="U51" i="5"/>
  <c r="U50" i="5"/>
  <c r="V50" i="5" s="1"/>
  <c r="U49" i="5"/>
  <c r="U48" i="5"/>
  <c r="U47" i="5"/>
  <c r="U46" i="5"/>
  <c r="U45" i="5"/>
  <c r="U44" i="5"/>
  <c r="U43" i="5"/>
  <c r="U42" i="5"/>
  <c r="V42" i="5" s="1"/>
  <c r="U41" i="5"/>
  <c r="U40" i="5"/>
  <c r="U39" i="5"/>
  <c r="U38" i="5"/>
  <c r="U37" i="5"/>
  <c r="U36" i="5"/>
  <c r="U35" i="5"/>
  <c r="U34" i="5"/>
  <c r="V34" i="5" s="1"/>
  <c r="U33" i="5"/>
  <c r="V33" i="5" s="1"/>
  <c r="U32" i="5"/>
  <c r="U31" i="5"/>
  <c r="U30" i="5"/>
  <c r="U29" i="5"/>
  <c r="U28" i="5"/>
  <c r="U27" i="5"/>
  <c r="U26" i="5"/>
  <c r="V26" i="5" s="1"/>
  <c r="U25" i="5"/>
  <c r="V25" i="5" s="1"/>
  <c r="U24" i="5"/>
  <c r="U23" i="5"/>
  <c r="U22" i="5"/>
  <c r="U21" i="5"/>
  <c r="U20" i="5"/>
  <c r="U19" i="5"/>
  <c r="U18" i="5"/>
  <c r="V18" i="5" s="1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V2" i="5" s="1"/>
  <c r="P97" i="5"/>
  <c r="P96" i="5"/>
  <c r="P95" i="5"/>
  <c r="P94" i="5"/>
  <c r="P93" i="5"/>
  <c r="P92" i="5"/>
  <c r="P91" i="5"/>
  <c r="P90" i="5"/>
  <c r="Q90" i="5" s="1"/>
  <c r="P89" i="5"/>
  <c r="P88" i="5"/>
  <c r="P87" i="5"/>
  <c r="P86" i="5"/>
  <c r="P85" i="5"/>
  <c r="P84" i="5"/>
  <c r="P83" i="5"/>
  <c r="P82" i="5"/>
  <c r="Q82" i="5" s="1"/>
  <c r="P81" i="5"/>
  <c r="P80" i="5"/>
  <c r="P79" i="5"/>
  <c r="P78" i="5"/>
  <c r="P77" i="5"/>
  <c r="P76" i="5"/>
  <c r="P75" i="5"/>
  <c r="P74" i="5"/>
  <c r="Q74" i="5" s="1"/>
  <c r="P73" i="5"/>
  <c r="P72" i="5"/>
  <c r="P71" i="5"/>
  <c r="P70" i="5"/>
  <c r="P69" i="5"/>
  <c r="P68" i="5"/>
  <c r="P67" i="5"/>
  <c r="P66" i="5"/>
  <c r="Q66" i="5" s="1"/>
  <c r="P65" i="5"/>
  <c r="P64" i="5"/>
  <c r="P63" i="5"/>
  <c r="P62" i="5"/>
  <c r="P61" i="5"/>
  <c r="P60" i="5"/>
  <c r="P59" i="5"/>
  <c r="P58" i="5"/>
  <c r="Q58" i="5" s="1"/>
  <c r="P57" i="5"/>
  <c r="P56" i="5"/>
  <c r="P55" i="5"/>
  <c r="P54" i="5"/>
  <c r="P53" i="5"/>
  <c r="P52" i="5"/>
  <c r="P51" i="5"/>
  <c r="P50" i="5"/>
  <c r="Q50" i="5" s="1"/>
  <c r="P49" i="5"/>
  <c r="P48" i="5"/>
  <c r="P47" i="5"/>
  <c r="P46" i="5"/>
  <c r="P45" i="5"/>
  <c r="P44" i="5"/>
  <c r="P43" i="5"/>
  <c r="P42" i="5"/>
  <c r="Q42" i="5" s="1"/>
  <c r="P41" i="5"/>
  <c r="P40" i="5"/>
  <c r="P39" i="5"/>
  <c r="P38" i="5"/>
  <c r="P37" i="5"/>
  <c r="P36" i="5"/>
  <c r="P35" i="5"/>
  <c r="P34" i="5"/>
  <c r="Q34" i="5" s="1"/>
  <c r="P33" i="5"/>
  <c r="P32" i="5"/>
  <c r="P31" i="5"/>
  <c r="P30" i="5"/>
  <c r="P29" i="5"/>
  <c r="P28" i="5"/>
  <c r="P27" i="5"/>
  <c r="P26" i="5"/>
  <c r="Q26" i="5" s="1"/>
  <c r="P25" i="5"/>
  <c r="P24" i="5"/>
  <c r="P23" i="5"/>
  <c r="P22" i="5"/>
  <c r="P21" i="5"/>
  <c r="P20" i="5"/>
  <c r="P19" i="5"/>
  <c r="P18" i="5"/>
  <c r="Q18" i="5" s="1"/>
  <c r="P17" i="5"/>
  <c r="P16" i="5"/>
  <c r="P15" i="5"/>
  <c r="P14" i="5"/>
  <c r="P13" i="5"/>
  <c r="P12" i="5"/>
  <c r="P11" i="5"/>
  <c r="P10" i="5"/>
  <c r="Q10" i="5" s="1"/>
  <c r="P9" i="5"/>
  <c r="P8" i="5"/>
  <c r="P7" i="5"/>
  <c r="P6" i="5"/>
  <c r="P5" i="5"/>
  <c r="P4" i="5"/>
  <c r="P3" i="5"/>
  <c r="P2" i="5"/>
  <c r="Q2" i="5" s="1"/>
  <c r="K97" i="5"/>
  <c r="K96" i="5"/>
  <c r="K95" i="5"/>
  <c r="K94" i="5"/>
  <c r="K93" i="5"/>
  <c r="K92" i="5"/>
  <c r="K91" i="5"/>
  <c r="K90" i="5"/>
  <c r="L90" i="5" s="1"/>
  <c r="K89" i="5"/>
  <c r="K88" i="5"/>
  <c r="K87" i="5"/>
  <c r="K86" i="5"/>
  <c r="K85" i="5"/>
  <c r="K84" i="5"/>
  <c r="K83" i="5"/>
  <c r="K82" i="5"/>
  <c r="L82" i="5" s="1"/>
  <c r="K81" i="5"/>
  <c r="K80" i="5"/>
  <c r="K79" i="5"/>
  <c r="K78" i="5"/>
  <c r="K77" i="5"/>
  <c r="K76" i="5"/>
  <c r="K75" i="5"/>
  <c r="K74" i="5"/>
  <c r="L74" i="5" s="1"/>
  <c r="K73" i="5"/>
  <c r="K72" i="5"/>
  <c r="K71" i="5"/>
  <c r="K70" i="5"/>
  <c r="K69" i="5"/>
  <c r="K68" i="5"/>
  <c r="K67" i="5"/>
  <c r="K66" i="5"/>
  <c r="L66" i="5" s="1"/>
  <c r="K65" i="5"/>
  <c r="K64" i="5"/>
  <c r="K63" i="5"/>
  <c r="K62" i="5"/>
  <c r="K61" i="5"/>
  <c r="K60" i="5"/>
  <c r="K59" i="5"/>
  <c r="K58" i="5"/>
  <c r="L58" i="5" s="1"/>
  <c r="K57" i="5"/>
  <c r="K56" i="5"/>
  <c r="K55" i="5"/>
  <c r="K54" i="5"/>
  <c r="K53" i="5"/>
  <c r="K52" i="5"/>
  <c r="K51" i="5"/>
  <c r="K50" i="5"/>
  <c r="L50" i="5" s="1"/>
  <c r="K49" i="5"/>
  <c r="K48" i="5"/>
  <c r="K47" i="5"/>
  <c r="K46" i="5"/>
  <c r="K45" i="5"/>
  <c r="K44" i="5"/>
  <c r="K43" i="5"/>
  <c r="K42" i="5"/>
  <c r="L42" i="5" s="1"/>
  <c r="K41" i="5"/>
  <c r="K40" i="5"/>
  <c r="K39" i="5"/>
  <c r="K38" i="5"/>
  <c r="K37" i="5"/>
  <c r="K36" i="5"/>
  <c r="K35" i="5"/>
  <c r="K34" i="5"/>
  <c r="L34" i="5" s="1"/>
  <c r="K33" i="5"/>
  <c r="K32" i="5"/>
  <c r="K31" i="5"/>
  <c r="K30" i="5"/>
  <c r="K29" i="5"/>
  <c r="K28" i="5"/>
  <c r="K27" i="5"/>
  <c r="K26" i="5"/>
  <c r="L26" i="5" s="1"/>
  <c r="K25" i="5"/>
  <c r="K24" i="5"/>
  <c r="K23" i="5"/>
  <c r="K22" i="5"/>
  <c r="K21" i="5"/>
  <c r="K20" i="5"/>
  <c r="K19" i="5"/>
  <c r="K18" i="5"/>
  <c r="L18" i="5" s="1"/>
  <c r="K17" i="5"/>
  <c r="K16" i="5"/>
  <c r="K15" i="5"/>
  <c r="K14" i="5"/>
  <c r="K13" i="5"/>
  <c r="K12" i="5"/>
  <c r="K11" i="5"/>
  <c r="K10" i="5"/>
  <c r="L10" i="5" s="1"/>
  <c r="K9" i="5"/>
  <c r="K8" i="5"/>
  <c r="K7" i="5"/>
  <c r="K6" i="5"/>
  <c r="K5" i="5"/>
  <c r="K4" i="5"/>
  <c r="K3" i="5"/>
  <c r="K2" i="5"/>
  <c r="L2" i="5" s="1"/>
  <c r="F2" i="5"/>
  <c r="Q4" i="5"/>
  <c r="Q3" i="5"/>
  <c r="Q7" i="5"/>
  <c r="Q8" i="5"/>
  <c r="Q9" i="5"/>
  <c r="Q17" i="5"/>
  <c r="Q25" i="5"/>
  <c r="Q33" i="5"/>
  <c r="Q41" i="5"/>
  <c r="Q49" i="5"/>
  <c r="Q57" i="5"/>
  <c r="Q65" i="5"/>
  <c r="Q73" i="5"/>
  <c r="Q81" i="5"/>
  <c r="V8" i="5"/>
  <c r="V9" i="5"/>
  <c r="V16" i="5"/>
  <c r="V17" i="5"/>
  <c r="V32" i="5"/>
  <c r="V40" i="5"/>
  <c r="V41" i="5"/>
  <c r="V48" i="5"/>
  <c r="V49" i="5"/>
  <c r="V56" i="5"/>
  <c r="V57" i="5"/>
  <c r="V64" i="5"/>
  <c r="V65" i="5"/>
  <c r="V72" i="5"/>
  <c r="V73" i="5"/>
  <c r="V80" i="5"/>
  <c r="V81" i="5"/>
  <c r="V88" i="5"/>
  <c r="V89" i="5"/>
  <c r="V96" i="5"/>
  <c r="V97" i="5"/>
  <c r="V82" i="5"/>
  <c r="V10" i="5"/>
  <c r="L4" i="5"/>
  <c r="F3" i="5"/>
  <c r="G3" i="5" s="1"/>
  <c r="F4" i="5"/>
  <c r="F5" i="5"/>
  <c r="F6" i="5"/>
  <c r="F7" i="5"/>
  <c r="F8" i="5"/>
  <c r="F9" i="5"/>
  <c r="F10" i="5"/>
  <c r="G10" i="5" s="1"/>
  <c r="F11" i="5"/>
  <c r="F12" i="5"/>
  <c r="F13" i="5"/>
  <c r="F14" i="5"/>
  <c r="F15" i="5"/>
  <c r="F16" i="5"/>
  <c r="F17" i="5"/>
  <c r="F18" i="5"/>
  <c r="G18" i="5" s="1"/>
  <c r="F19" i="5"/>
  <c r="F20" i="5"/>
  <c r="F21" i="5"/>
  <c r="F22" i="5"/>
  <c r="F23" i="5"/>
  <c r="F24" i="5"/>
  <c r="F25" i="5"/>
  <c r="F26" i="5"/>
  <c r="G26" i="5" s="1"/>
  <c r="F27" i="5"/>
  <c r="F28" i="5"/>
  <c r="F29" i="5"/>
  <c r="F30" i="5"/>
  <c r="F31" i="5"/>
  <c r="F32" i="5"/>
  <c r="F33" i="5"/>
  <c r="F34" i="5"/>
  <c r="G34" i="5" s="1"/>
  <c r="F35" i="5"/>
  <c r="F36" i="5"/>
  <c r="F37" i="5"/>
  <c r="F38" i="5"/>
  <c r="F39" i="5"/>
  <c r="F40" i="5"/>
  <c r="F41" i="5"/>
  <c r="F42" i="5"/>
  <c r="G42" i="5" s="1"/>
  <c r="F43" i="5"/>
  <c r="F44" i="5"/>
  <c r="F45" i="5"/>
  <c r="F46" i="5"/>
  <c r="F47" i="5"/>
  <c r="F48" i="5"/>
  <c r="F49" i="5"/>
  <c r="F50" i="5"/>
  <c r="G50" i="5" s="1"/>
  <c r="F51" i="5"/>
  <c r="F52" i="5"/>
  <c r="F53" i="5"/>
  <c r="F54" i="5"/>
  <c r="F55" i="5"/>
  <c r="F56" i="5"/>
  <c r="F57" i="5"/>
  <c r="F58" i="5"/>
  <c r="G58" i="5" s="1"/>
  <c r="F59" i="5"/>
  <c r="F60" i="5"/>
  <c r="F61" i="5"/>
  <c r="F62" i="5"/>
  <c r="F63" i="5"/>
  <c r="F64" i="5"/>
  <c r="F65" i="5"/>
  <c r="F66" i="5"/>
  <c r="G66" i="5" s="1"/>
  <c r="F67" i="5"/>
  <c r="F68" i="5"/>
  <c r="F69" i="5"/>
  <c r="F70" i="5"/>
  <c r="F71" i="5"/>
  <c r="F72" i="5"/>
  <c r="F73" i="5"/>
  <c r="F74" i="5"/>
  <c r="G74" i="5" s="1"/>
  <c r="F75" i="5"/>
  <c r="F76" i="5"/>
  <c r="F77" i="5"/>
  <c r="F78" i="5"/>
  <c r="F79" i="5"/>
  <c r="F80" i="5"/>
  <c r="F81" i="5"/>
  <c r="F82" i="5"/>
  <c r="G82" i="5" s="1"/>
  <c r="F83" i="5"/>
  <c r="F84" i="5"/>
  <c r="F85" i="5"/>
  <c r="F86" i="5"/>
  <c r="F87" i="5"/>
  <c r="F88" i="5"/>
  <c r="F89" i="5"/>
  <c r="F90" i="5"/>
  <c r="G90" i="5" s="1"/>
  <c r="F91" i="5"/>
  <c r="F92" i="5"/>
  <c r="F93" i="5"/>
  <c r="F94" i="5"/>
  <c r="F95" i="5"/>
  <c r="F96" i="5"/>
  <c r="F97" i="5"/>
  <c r="G2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3" i="5"/>
  <c r="G44" i="5"/>
  <c r="G45" i="5"/>
  <c r="G46" i="5"/>
  <c r="G47" i="5"/>
  <c r="G48" i="5"/>
  <c r="G49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5" i="5"/>
  <c r="G76" i="5"/>
  <c r="G77" i="5"/>
  <c r="G78" i="5"/>
  <c r="G79" i="5"/>
  <c r="G80" i="5"/>
  <c r="G81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BJ2" i="5"/>
  <c r="AJ2" i="7"/>
  <c r="BX2" i="7"/>
  <c r="L3" i="5"/>
  <c r="L5" i="5"/>
  <c r="L6" i="5"/>
  <c r="L7" i="5"/>
  <c r="L8" i="5"/>
  <c r="L9" i="5"/>
  <c r="L11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7" i="5"/>
  <c r="L28" i="5"/>
  <c r="L29" i="5"/>
  <c r="L30" i="5"/>
  <c r="L31" i="5"/>
  <c r="L32" i="5"/>
  <c r="L33" i="5"/>
  <c r="L35" i="5"/>
  <c r="L36" i="5"/>
  <c r="L37" i="5"/>
  <c r="L38" i="5"/>
  <c r="L39" i="5"/>
  <c r="L40" i="5"/>
  <c r="L41" i="5"/>
  <c r="L43" i="5"/>
  <c r="L44" i="5"/>
  <c r="L45" i="5"/>
  <c r="L46" i="5"/>
  <c r="L47" i="5"/>
  <c r="L48" i="5"/>
  <c r="L49" i="5"/>
  <c r="L51" i="5"/>
  <c r="L52" i="5"/>
  <c r="L53" i="5"/>
  <c r="L54" i="5"/>
  <c r="L55" i="5"/>
  <c r="L56" i="5"/>
  <c r="L57" i="5"/>
  <c r="L59" i="5"/>
  <c r="L60" i="5"/>
  <c r="L61" i="5"/>
  <c r="L62" i="5"/>
  <c r="L63" i="5"/>
  <c r="L64" i="5"/>
  <c r="L65" i="5"/>
  <c r="L67" i="5"/>
  <c r="L68" i="5"/>
  <c r="L69" i="5"/>
  <c r="L70" i="5"/>
  <c r="L71" i="5"/>
  <c r="L72" i="5"/>
  <c r="L73" i="5"/>
  <c r="L75" i="5"/>
  <c r="L76" i="5"/>
  <c r="L77" i="5"/>
  <c r="L78" i="5"/>
  <c r="L79" i="5"/>
  <c r="L80" i="5"/>
  <c r="L81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V3" i="5"/>
  <c r="AA3" i="5"/>
  <c r="AF3" i="5"/>
  <c r="AK3" i="5"/>
  <c r="AP3" i="5"/>
  <c r="AU3" i="5"/>
  <c r="AZ3" i="5"/>
  <c r="BE3" i="5"/>
  <c r="BJ3" i="5"/>
  <c r="BO3" i="5"/>
  <c r="BT3" i="5"/>
  <c r="BY3" i="5"/>
  <c r="CD3" i="5"/>
  <c r="V4" i="5"/>
  <c r="AA4" i="5"/>
  <c r="AF4" i="5"/>
  <c r="AK4" i="5"/>
  <c r="AP4" i="5"/>
  <c r="AU4" i="5"/>
  <c r="AZ4" i="5"/>
  <c r="BE4" i="5"/>
  <c r="BJ4" i="5"/>
  <c r="BO4" i="5"/>
  <c r="BT4" i="5"/>
  <c r="BY4" i="5"/>
  <c r="CD4" i="5"/>
  <c r="Q5" i="5"/>
  <c r="V5" i="5"/>
  <c r="AA5" i="5"/>
  <c r="AF5" i="5"/>
  <c r="AK5" i="5"/>
  <c r="AP5" i="5"/>
  <c r="AU5" i="5"/>
  <c r="AZ5" i="5"/>
  <c r="BE5" i="5"/>
  <c r="BJ5" i="5"/>
  <c r="BT5" i="5"/>
  <c r="BY5" i="5"/>
  <c r="CD5" i="5"/>
  <c r="Q6" i="5"/>
  <c r="V6" i="5"/>
  <c r="AA6" i="5"/>
  <c r="AF6" i="5"/>
  <c r="AK6" i="5"/>
  <c r="AP6" i="5"/>
  <c r="AZ6" i="5"/>
  <c r="BE6" i="5"/>
  <c r="BJ6" i="5"/>
  <c r="BT6" i="5"/>
  <c r="BY6" i="5"/>
  <c r="CD6" i="5"/>
  <c r="V7" i="5"/>
  <c r="AA7" i="5"/>
  <c r="AF7" i="5"/>
  <c r="AK7" i="5"/>
  <c r="AP7" i="5"/>
  <c r="AU7" i="5"/>
  <c r="AZ7" i="5"/>
  <c r="BE7" i="5"/>
  <c r="BJ7" i="5"/>
  <c r="BO7" i="5"/>
  <c r="BT7" i="5"/>
  <c r="BY7" i="5"/>
  <c r="CD7" i="5"/>
  <c r="AA8" i="5"/>
  <c r="AF8" i="5"/>
  <c r="AK8" i="5"/>
  <c r="AP8" i="5"/>
  <c r="AU8" i="5"/>
  <c r="AZ8" i="5"/>
  <c r="BE8" i="5"/>
  <c r="BJ8" i="5"/>
  <c r="BO8" i="5"/>
  <c r="BT8" i="5"/>
  <c r="BY8" i="5"/>
  <c r="CD8" i="5"/>
  <c r="AA9" i="5"/>
  <c r="AF9" i="5"/>
  <c r="AK9" i="5"/>
  <c r="AP9" i="5"/>
  <c r="AU9" i="5"/>
  <c r="AZ9" i="5"/>
  <c r="BE9" i="5"/>
  <c r="BJ9" i="5"/>
  <c r="BO9" i="5"/>
  <c r="BT9" i="5"/>
  <c r="BY9" i="5"/>
  <c r="CD9" i="5"/>
  <c r="AA10" i="5"/>
  <c r="Q11" i="5"/>
  <c r="V11" i="5"/>
  <c r="AA11" i="5"/>
  <c r="AK11" i="5"/>
  <c r="AU11" i="5"/>
  <c r="AZ11" i="5"/>
  <c r="BE11" i="5"/>
  <c r="BJ11" i="5"/>
  <c r="BO11" i="5"/>
  <c r="BT11" i="5"/>
  <c r="CD11" i="5"/>
  <c r="Q12" i="5"/>
  <c r="V12" i="5"/>
  <c r="AA12" i="5"/>
  <c r="AF12" i="5"/>
  <c r="AK12" i="5"/>
  <c r="AP12" i="5"/>
  <c r="AU12" i="5"/>
  <c r="AZ12" i="5"/>
  <c r="BE12" i="5"/>
  <c r="BJ12" i="5"/>
  <c r="BO12" i="5"/>
  <c r="BT12" i="5"/>
  <c r="BY12" i="5"/>
  <c r="CD12" i="5"/>
  <c r="Q13" i="5"/>
  <c r="V13" i="5"/>
  <c r="AA13" i="5"/>
  <c r="AF13" i="5"/>
  <c r="AK13" i="5"/>
  <c r="AP13" i="5"/>
  <c r="AU13" i="5"/>
  <c r="AZ13" i="5"/>
  <c r="BE13" i="5"/>
  <c r="BJ13" i="5"/>
  <c r="BO13" i="5"/>
  <c r="BT13" i="5"/>
  <c r="BY13" i="5"/>
  <c r="CD13" i="5"/>
  <c r="Q14" i="5"/>
  <c r="V14" i="5"/>
  <c r="AA14" i="5"/>
  <c r="AF14" i="5"/>
  <c r="AK14" i="5"/>
  <c r="AP14" i="5"/>
  <c r="AZ14" i="5"/>
  <c r="BE14" i="5"/>
  <c r="BJ14" i="5"/>
  <c r="BO14" i="5"/>
  <c r="BT14" i="5"/>
  <c r="BY14" i="5"/>
  <c r="CD14" i="5"/>
  <c r="Q15" i="5"/>
  <c r="V15" i="5"/>
  <c r="AA15" i="5"/>
  <c r="AF15" i="5"/>
  <c r="AK15" i="5"/>
  <c r="AP15" i="5"/>
  <c r="AU15" i="5"/>
  <c r="AZ15" i="5"/>
  <c r="BE15" i="5"/>
  <c r="BJ15" i="5"/>
  <c r="BO15" i="5"/>
  <c r="BT15" i="5"/>
  <c r="BY15" i="5"/>
  <c r="CD15" i="5"/>
  <c r="Q16" i="5"/>
  <c r="AA16" i="5"/>
  <c r="AF16" i="5"/>
  <c r="AK16" i="5"/>
  <c r="AP16" i="5"/>
  <c r="AU16" i="5"/>
  <c r="AZ16" i="5"/>
  <c r="BE16" i="5"/>
  <c r="BJ16" i="5"/>
  <c r="BO16" i="5"/>
  <c r="BT16" i="5"/>
  <c r="BY16" i="5"/>
  <c r="CD16" i="5"/>
  <c r="AA17" i="5"/>
  <c r="AF17" i="5"/>
  <c r="AK17" i="5"/>
  <c r="AP17" i="5"/>
  <c r="AU17" i="5"/>
  <c r="AZ17" i="5"/>
  <c r="BE17" i="5"/>
  <c r="BJ17" i="5"/>
  <c r="BO17" i="5"/>
  <c r="BT17" i="5"/>
  <c r="BY17" i="5"/>
  <c r="CD17" i="5"/>
  <c r="AU18" i="5"/>
  <c r="Q19" i="5"/>
  <c r="V19" i="5"/>
  <c r="AA19" i="5"/>
  <c r="AF19" i="5"/>
  <c r="AK19" i="5"/>
  <c r="AU19" i="5"/>
  <c r="AZ19" i="5"/>
  <c r="BE19" i="5"/>
  <c r="BJ19" i="5"/>
  <c r="BO19" i="5"/>
  <c r="BT19" i="5"/>
  <c r="Q20" i="5"/>
  <c r="V20" i="5"/>
  <c r="AA20" i="5"/>
  <c r="AF20" i="5"/>
  <c r="AK20" i="5"/>
  <c r="AP20" i="5"/>
  <c r="AU20" i="5"/>
  <c r="AZ20" i="5"/>
  <c r="BE20" i="5"/>
  <c r="BJ20" i="5"/>
  <c r="BO20" i="5"/>
  <c r="BT20" i="5"/>
  <c r="BY20" i="5"/>
  <c r="CD20" i="5"/>
  <c r="Q21" i="5"/>
  <c r="V21" i="5"/>
  <c r="AA21" i="5"/>
  <c r="AF21" i="5"/>
  <c r="AK21" i="5"/>
  <c r="AP21" i="5"/>
  <c r="AU21" i="5"/>
  <c r="AZ21" i="5"/>
  <c r="BE21" i="5"/>
  <c r="BJ21" i="5"/>
  <c r="BO21" i="5"/>
  <c r="BT21" i="5"/>
  <c r="BY21" i="5"/>
  <c r="CD21" i="5"/>
  <c r="Q22" i="5"/>
  <c r="V22" i="5"/>
  <c r="AA22" i="5"/>
  <c r="AF22" i="5"/>
  <c r="AK22" i="5"/>
  <c r="AP22" i="5"/>
  <c r="AU22" i="5"/>
  <c r="AZ22" i="5"/>
  <c r="BE22" i="5"/>
  <c r="BJ22" i="5"/>
  <c r="BT22" i="5"/>
  <c r="BY22" i="5"/>
  <c r="CD22" i="5"/>
  <c r="Q23" i="5"/>
  <c r="V23" i="5"/>
  <c r="AA23" i="5"/>
  <c r="AF23" i="5"/>
  <c r="AK23" i="5"/>
  <c r="AP23" i="5"/>
  <c r="AU23" i="5"/>
  <c r="AZ23" i="5"/>
  <c r="BE23" i="5"/>
  <c r="BJ23" i="5"/>
  <c r="BO23" i="5"/>
  <c r="BT23" i="5"/>
  <c r="BY23" i="5"/>
  <c r="CD23" i="5"/>
  <c r="Q24" i="5"/>
  <c r="V24" i="5"/>
  <c r="AA24" i="5"/>
  <c r="AF24" i="5"/>
  <c r="AK24" i="5"/>
  <c r="AP24" i="5"/>
  <c r="AU24" i="5"/>
  <c r="AZ24" i="5"/>
  <c r="BE24" i="5"/>
  <c r="BJ24" i="5"/>
  <c r="BO24" i="5"/>
  <c r="BT24" i="5"/>
  <c r="BY24" i="5"/>
  <c r="CD24" i="5"/>
  <c r="AA25" i="5"/>
  <c r="AF25" i="5"/>
  <c r="AK25" i="5"/>
  <c r="AP25" i="5"/>
  <c r="AU25" i="5"/>
  <c r="AZ25" i="5"/>
  <c r="BE25" i="5"/>
  <c r="BJ25" i="5"/>
  <c r="BO25" i="5"/>
  <c r="BT25" i="5"/>
  <c r="BY25" i="5"/>
  <c r="CD25" i="5"/>
  <c r="AP26" i="5"/>
  <c r="Q27" i="5"/>
  <c r="V27" i="5"/>
  <c r="AA27" i="5"/>
  <c r="AK27" i="5"/>
  <c r="AP27" i="5"/>
  <c r="AU27" i="5"/>
  <c r="AZ27" i="5"/>
  <c r="BE27" i="5"/>
  <c r="BJ27" i="5"/>
  <c r="BO27" i="5"/>
  <c r="BT27" i="5"/>
  <c r="BY27" i="5"/>
  <c r="Q28" i="5"/>
  <c r="V28" i="5"/>
  <c r="AA28" i="5"/>
  <c r="AF28" i="5"/>
  <c r="AK28" i="5"/>
  <c r="AP28" i="5"/>
  <c r="AU28" i="5"/>
  <c r="AZ28" i="5"/>
  <c r="BE28" i="5"/>
  <c r="BJ28" i="5"/>
  <c r="BO28" i="5"/>
  <c r="BT28" i="5"/>
  <c r="BY28" i="5"/>
  <c r="CD28" i="5"/>
  <c r="Q29" i="5"/>
  <c r="V29" i="5"/>
  <c r="AA29" i="5"/>
  <c r="AF29" i="5"/>
  <c r="AK29" i="5"/>
  <c r="AP29" i="5"/>
  <c r="AU29" i="5"/>
  <c r="AZ29" i="5"/>
  <c r="BE29" i="5"/>
  <c r="BJ29" i="5"/>
  <c r="BO29" i="5"/>
  <c r="BT29" i="5"/>
  <c r="BY29" i="5"/>
  <c r="CD29" i="5"/>
  <c r="Q30" i="5"/>
  <c r="V30" i="5"/>
  <c r="AA30" i="5"/>
  <c r="AF30" i="5"/>
  <c r="AK30" i="5"/>
  <c r="AP30" i="5"/>
  <c r="AU30" i="5"/>
  <c r="AZ30" i="5"/>
  <c r="BE30" i="5"/>
  <c r="BJ30" i="5"/>
  <c r="BO30" i="5"/>
  <c r="BT30" i="5"/>
  <c r="BY30" i="5"/>
  <c r="CD30" i="5"/>
  <c r="Q31" i="5"/>
  <c r="V31" i="5"/>
  <c r="AA31" i="5"/>
  <c r="AF31" i="5"/>
  <c r="AK31" i="5"/>
  <c r="AP31" i="5"/>
  <c r="AU31" i="5"/>
  <c r="AZ31" i="5"/>
  <c r="BE31" i="5"/>
  <c r="BJ31" i="5"/>
  <c r="BO31" i="5"/>
  <c r="BT31" i="5"/>
  <c r="BY31" i="5"/>
  <c r="CD31" i="5"/>
  <c r="Q32" i="5"/>
  <c r="AA32" i="5"/>
  <c r="AF32" i="5"/>
  <c r="AK32" i="5"/>
  <c r="AP32" i="5"/>
  <c r="AU32" i="5"/>
  <c r="AZ32" i="5"/>
  <c r="BE32" i="5"/>
  <c r="BJ32" i="5"/>
  <c r="BO32" i="5"/>
  <c r="BT32" i="5"/>
  <c r="BY32" i="5"/>
  <c r="CD32" i="5"/>
  <c r="AA33" i="5"/>
  <c r="AF33" i="5"/>
  <c r="AK33" i="5"/>
  <c r="AP33" i="5"/>
  <c r="AU33" i="5"/>
  <c r="AZ33" i="5"/>
  <c r="BE33" i="5"/>
  <c r="BJ33" i="5"/>
  <c r="BO33" i="5"/>
  <c r="BT33" i="5"/>
  <c r="BY33" i="5"/>
  <c r="CD33" i="5"/>
  <c r="Q35" i="5"/>
  <c r="V35" i="5"/>
  <c r="AA35" i="5"/>
  <c r="AK35" i="5"/>
  <c r="AU35" i="5"/>
  <c r="AZ35" i="5"/>
  <c r="BE35" i="5"/>
  <c r="BJ35" i="5"/>
  <c r="BO35" i="5"/>
  <c r="BT35" i="5"/>
  <c r="BY35" i="5"/>
  <c r="Q36" i="5"/>
  <c r="V36" i="5"/>
  <c r="AA36" i="5"/>
  <c r="AF36" i="5"/>
  <c r="AK36" i="5"/>
  <c r="AP36" i="5"/>
  <c r="AU36" i="5"/>
  <c r="AZ36" i="5"/>
  <c r="BE36" i="5"/>
  <c r="BJ36" i="5"/>
  <c r="BO36" i="5"/>
  <c r="BT36" i="5"/>
  <c r="BY36" i="5"/>
  <c r="CD36" i="5"/>
  <c r="Q37" i="5"/>
  <c r="V37" i="5"/>
  <c r="AA37" i="5"/>
  <c r="AF37" i="5"/>
  <c r="AK37" i="5"/>
  <c r="AP37" i="5"/>
  <c r="AU37" i="5"/>
  <c r="AZ37" i="5"/>
  <c r="BE37" i="5"/>
  <c r="BJ37" i="5"/>
  <c r="BO37" i="5"/>
  <c r="BT37" i="5"/>
  <c r="BY37" i="5"/>
  <c r="CD37" i="5"/>
  <c r="Q38" i="5"/>
  <c r="V38" i="5"/>
  <c r="AA38" i="5"/>
  <c r="AF38" i="5"/>
  <c r="AK38" i="5"/>
  <c r="AP38" i="5"/>
  <c r="AU38" i="5"/>
  <c r="AZ38" i="5"/>
  <c r="BE38" i="5"/>
  <c r="BJ38" i="5"/>
  <c r="BT38" i="5"/>
  <c r="BY38" i="5"/>
  <c r="CD38" i="5"/>
  <c r="Q39" i="5"/>
  <c r="V39" i="5"/>
  <c r="AA39" i="5"/>
  <c r="AF39" i="5"/>
  <c r="AK39" i="5"/>
  <c r="AP39" i="5"/>
  <c r="AU39" i="5"/>
  <c r="AZ39" i="5"/>
  <c r="BE39" i="5"/>
  <c r="BJ39" i="5"/>
  <c r="BO39" i="5"/>
  <c r="BT39" i="5"/>
  <c r="BY39" i="5"/>
  <c r="CD39" i="5"/>
  <c r="Q40" i="5"/>
  <c r="AA40" i="5"/>
  <c r="AF40" i="5"/>
  <c r="AK40" i="5"/>
  <c r="AP40" i="5"/>
  <c r="AU40" i="5"/>
  <c r="AZ40" i="5"/>
  <c r="BE40" i="5"/>
  <c r="BJ40" i="5"/>
  <c r="BO40" i="5"/>
  <c r="BT40" i="5"/>
  <c r="BY40" i="5"/>
  <c r="CD40" i="5"/>
  <c r="AA41" i="5"/>
  <c r="AF41" i="5"/>
  <c r="AK41" i="5"/>
  <c r="AP41" i="5"/>
  <c r="AU41" i="5"/>
  <c r="AZ41" i="5"/>
  <c r="BE41" i="5"/>
  <c r="BJ41" i="5"/>
  <c r="BO41" i="5"/>
  <c r="BT41" i="5"/>
  <c r="BY41" i="5"/>
  <c r="CD41" i="5"/>
  <c r="BO42" i="5"/>
  <c r="Q43" i="5"/>
  <c r="V43" i="5"/>
  <c r="AA43" i="5"/>
  <c r="AF43" i="5"/>
  <c r="AK43" i="5"/>
  <c r="AU43" i="5"/>
  <c r="AZ43" i="5"/>
  <c r="BE43" i="5"/>
  <c r="BJ43" i="5"/>
  <c r="BO43" i="5"/>
  <c r="BT43" i="5"/>
  <c r="BY43" i="5"/>
  <c r="CD43" i="5"/>
  <c r="Q44" i="5"/>
  <c r="V44" i="5"/>
  <c r="AA44" i="5"/>
  <c r="AF44" i="5"/>
  <c r="AK44" i="5"/>
  <c r="AP44" i="5"/>
  <c r="AU44" i="5"/>
  <c r="AZ44" i="5"/>
  <c r="BE44" i="5"/>
  <c r="BJ44" i="5"/>
  <c r="BO44" i="5"/>
  <c r="BT44" i="5"/>
  <c r="BY44" i="5"/>
  <c r="CD44" i="5"/>
  <c r="Q45" i="5"/>
  <c r="V45" i="5"/>
  <c r="AA45" i="5"/>
  <c r="AF45" i="5"/>
  <c r="AK45" i="5"/>
  <c r="AP45" i="5"/>
  <c r="AU45" i="5"/>
  <c r="AZ45" i="5"/>
  <c r="BE45" i="5"/>
  <c r="BJ45" i="5"/>
  <c r="BO45" i="5"/>
  <c r="BT45" i="5"/>
  <c r="BY45" i="5"/>
  <c r="CD45" i="5"/>
  <c r="Q46" i="5"/>
  <c r="V46" i="5"/>
  <c r="AA46" i="5"/>
  <c r="AF46" i="5"/>
  <c r="AK46" i="5"/>
  <c r="AP46" i="5"/>
  <c r="AU46" i="5"/>
  <c r="AZ46" i="5"/>
  <c r="BE46" i="5"/>
  <c r="BJ46" i="5"/>
  <c r="BT46" i="5"/>
  <c r="BY46" i="5"/>
  <c r="CD46" i="5"/>
  <c r="Q47" i="5"/>
  <c r="V47" i="5"/>
  <c r="AA47" i="5"/>
  <c r="AF47" i="5"/>
  <c r="AK47" i="5"/>
  <c r="AP47" i="5"/>
  <c r="AU47" i="5"/>
  <c r="AZ47" i="5"/>
  <c r="BE47" i="5"/>
  <c r="BJ47" i="5"/>
  <c r="BO47" i="5"/>
  <c r="BT47" i="5"/>
  <c r="BY47" i="5"/>
  <c r="CD47" i="5"/>
  <c r="Q48" i="5"/>
  <c r="AA48" i="5"/>
  <c r="AF48" i="5"/>
  <c r="AK48" i="5"/>
  <c r="AP48" i="5"/>
  <c r="AU48" i="5"/>
  <c r="AZ48" i="5"/>
  <c r="BE48" i="5"/>
  <c r="BJ48" i="5"/>
  <c r="BO48" i="5"/>
  <c r="BT48" i="5"/>
  <c r="BY48" i="5"/>
  <c r="CD48" i="5"/>
  <c r="AA49" i="5"/>
  <c r="AF49" i="5"/>
  <c r="AK49" i="5"/>
  <c r="AP49" i="5"/>
  <c r="AU49" i="5"/>
  <c r="AZ49" i="5"/>
  <c r="BE49" i="5"/>
  <c r="BJ49" i="5"/>
  <c r="BO49" i="5"/>
  <c r="BT49" i="5"/>
  <c r="BY49" i="5"/>
  <c r="CD49" i="5"/>
  <c r="BY50" i="5"/>
  <c r="Q51" i="5"/>
  <c r="V51" i="5"/>
  <c r="AA51" i="5"/>
  <c r="AK51" i="5"/>
  <c r="AU51" i="5"/>
  <c r="AZ51" i="5"/>
  <c r="BE51" i="5"/>
  <c r="BJ51" i="5"/>
  <c r="BO51" i="5"/>
  <c r="BT51" i="5"/>
  <c r="Q52" i="5"/>
  <c r="V52" i="5"/>
  <c r="AA52" i="5"/>
  <c r="AF52" i="5"/>
  <c r="AK52" i="5"/>
  <c r="AP52" i="5"/>
  <c r="AU52" i="5"/>
  <c r="AZ52" i="5"/>
  <c r="BE52" i="5"/>
  <c r="BJ52" i="5"/>
  <c r="BO52" i="5"/>
  <c r="BT52" i="5"/>
  <c r="BY52" i="5"/>
  <c r="CD52" i="5"/>
  <c r="Q53" i="5"/>
  <c r="V53" i="5"/>
  <c r="AA53" i="5"/>
  <c r="AF53" i="5"/>
  <c r="AK53" i="5"/>
  <c r="AP53" i="5"/>
  <c r="AU53" i="5"/>
  <c r="AZ53" i="5"/>
  <c r="BE53" i="5"/>
  <c r="BJ53" i="5"/>
  <c r="BO53" i="5"/>
  <c r="BT53" i="5"/>
  <c r="BY53" i="5"/>
  <c r="CD53" i="5"/>
  <c r="Q54" i="5"/>
  <c r="V54" i="5"/>
  <c r="AA54" i="5"/>
  <c r="AF54" i="5"/>
  <c r="AK54" i="5"/>
  <c r="AP54" i="5"/>
  <c r="AU54" i="5"/>
  <c r="AZ54" i="5"/>
  <c r="BE54" i="5"/>
  <c r="BJ54" i="5"/>
  <c r="BO54" i="5"/>
  <c r="BT54" i="5"/>
  <c r="BY54" i="5"/>
  <c r="CD54" i="5"/>
  <c r="Q55" i="5"/>
  <c r="V55" i="5"/>
  <c r="AA55" i="5"/>
  <c r="AF55" i="5"/>
  <c r="AK55" i="5"/>
  <c r="AP55" i="5"/>
  <c r="AU55" i="5"/>
  <c r="AZ55" i="5"/>
  <c r="BE55" i="5"/>
  <c r="BJ55" i="5"/>
  <c r="BO55" i="5"/>
  <c r="BT55" i="5"/>
  <c r="BY55" i="5"/>
  <c r="CD55" i="5"/>
  <c r="Q56" i="5"/>
  <c r="AA56" i="5"/>
  <c r="AF56" i="5"/>
  <c r="AK56" i="5"/>
  <c r="AP56" i="5"/>
  <c r="AU56" i="5"/>
  <c r="AZ56" i="5"/>
  <c r="BE56" i="5"/>
  <c r="BJ56" i="5"/>
  <c r="BO56" i="5"/>
  <c r="BT56" i="5"/>
  <c r="BY56" i="5"/>
  <c r="CD56" i="5"/>
  <c r="AA57" i="5"/>
  <c r="AF57" i="5"/>
  <c r="AK57" i="5"/>
  <c r="AP57" i="5"/>
  <c r="AU57" i="5"/>
  <c r="AZ57" i="5"/>
  <c r="BE57" i="5"/>
  <c r="BJ57" i="5"/>
  <c r="BO57" i="5"/>
  <c r="BT57" i="5"/>
  <c r="BY57" i="5"/>
  <c r="CD57" i="5"/>
  <c r="Q59" i="5"/>
  <c r="V59" i="5"/>
  <c r="AA59" i="5"/>
  <c r="AK59" i="5"/>
  <c r="AU59" i="5"/>
  <c r="AZ59" i="5"/>
  <c r="BE59" i="5"/>
  <c r="BJ59" i="5"/>
  <c r="BO59" i="5"/>
  <c r="BT59" i="5"/>
  <c r="CD59" i="5"/>
  <c r="Q60" i="5"/>
  <c r="V60" i="5"/>
  <c r="AA60" i="5"/>
  <c r="AF60" i="5"/>
  <c r="AK60" i="5"/>
  <c r="AP60" i="5"/>
  <c r="AU60" i="5"/>
  <c r="AZ60" i="5"/>
  <c r="BE60" i="5"/>
  <c r="BJ60" i="5"/>
  <c r="BO60" i="5"/>
  <c r="BT60" i="5"/>
  <c r="BY60" i="5"/>
  <c r="CD60" i="5"/>
  <c r="Q61" i="5"/>
  <c r="V61" i="5"/>
  <c r="AA61" i="5"/>
  <c r="AF61" i="5"/>
  <c r="AK61" i="5"/>
  <c r="AP61" i="5"/>
  <c r="AU61" i="5"/>
  <c r="AZ61" i="5"/>
  <c r="BE61" i="5"/>
  <c r="BJ61" i="5"/>
  <c r="BO61" i="5"/>
  <c r="BT61" i="5"/>
  <c r="BY61" i="5"/>
  <c r="CD61" i="5"/>
  <c r="Q62" i="5"/>
  <c r="V62" i="5"/>
  <c r="AA62" i="5"/>
  <c r="AF62" i="5"/>
  <c r="AK62" i="5"/>
  <c r="AP62" i="5"/>
  <c r="AU62" i="5"/>
  <c r="AZ62" i="5"/>
  <c r="BE62" i="5"/>
  <c r="BJ62" i="5"/>
  <c r="BO62" i="5"/>
  <c r="BT62" i="5"/>
  <c r="BY62" i="5"/>
  <c r="CD62" i="5"/>
  <c r="Q63" i="5"/>
  <c r="V63" i="5"/>
  <c r="AA63" i="5"/>
  <c r="AF63" i="5"/>
  <c r="AK63" i="5"/>
  <c r="AP63" i="5"/>
  <c r="AU63" i="5"/>
  <c r="AZ63" i="5"/>
  <c r="BE63" i="5"/>
  <c r="BJ63" i="5"/>
  <c r="BO63" i="5"/>
  <c r="BT63" i="5"/>
  <c r="BY63" i="5"/>
  <c r="CD63" i="5"/>
  <c r="Q64" i="5"/>
  <c r="AA64" i="5"/>
  <c r="AF64" i="5"/>
  <c r="AK64" i="5"/>
  <c r="AP64" i="5"/>
  <c r="AU64" i="5"/>
  <c r="AZ64" i="5"/>
  <c r="BE64" i="5"/>
  <c r="BJ64" i="5"/>
  <c r="BO64" i="5"/>
  <c r="BT64" i="5"/>
  <c r="BY64" i="5"/>
  <c r="CD64" i="5"/>
  <c r="AA65" i="5"/>
  <c r="AF65" i="5"/>
  <c r="AK65" i="5"/>
  <c r="AP65" i="5"/>
  <c r="AU65" i="5"/>
  <c r="AZ65" i="5"/>
  <c r="BE65" i="5"/>
  <c r="BJ65" i="5"/>
  <c r="BO65" i="5"/>
  <c r="BT65" i="5"/>
  <c r="BY65" i="5"/>
  <c r="CD65" i="5"/>
  <c r="AP66" i="5"/>
  <c r="AU66" i="5"/>
  <c r="BO66" i="5"/>
  <c r="Q67" i="5"/>
  <c r="V67" i="5"/>
  <c r="AA67" i="5"/>
  <c r="AK67" i="5"/>
  <c r="AU67" i="5"/>
  <c r="AZ67" i="5"/>
  <c r="BE67" i="5"/>
  <c r="BJ67" i="5"/>
  <c r="BO67" i="5"/>
  <c r="BT67" i="5"/>
  <c r="Q68" i="5"/>
  <c r="V68" i="5"/>
  <c r="AA68" i="5"/>
  <c r="AF68" i="5"/>
  <c r="AK68" i="5"/>
  <c r="AP68" i="5"/>
  <c r="AU68" i="5"/>
  <c r="AZ68" i="5"/>
  <c r="BE68" i="5"/>
  <c r="BJ68" i="5"/>
  <c r="BO68" i="5"/>
  <c r="BT68" i="5"/>
  <c r="BY68" i="5"/>
  <c r="CD68" i="5"/>
  <c r="Q69" i="5"/>
  <c r="V69" i="5"/>
  <c r="AA69" i="5"/>
  <c r="AF69" i="5"/>
  <c r="AK69" i="5"/>
  <c r="AP69" i="5"/>
  <c r="AU69" i="5"/>
  <c r="AZ69" i="5"/>
  <c r="BE69" i="5"/>
  <c r="BJ69" i="5"/>
  <c r="BO69" i="5"/>
  <c r="BT69" i="5"/>
  <c r="BY69" i="5"/>
  <c r="CD69" i="5"/>
  <c r="Q70" i="5"/>
  <c r="V70" i="5"/>
  <c r="AA70" i="5"/>
  <c r="AF70" i="5"/>
  <c r="AK70" i="5"/>
  <c r="AP70" i="5"/>
  <c r="AU70" i="5"/>
  <c r="AZ70" i="5"/>
  <c r="BE70" i="5"/>
  <c r="BJ70" i="5"/>
  <c r="BO70" i="5"/>
  <c r="BT70" i="5"/>
  <c r="BY70" i="5"/>
  <c r="CD70" i="5"/>
  <c r="Q71" i="5"/>
  <c r="V71" i="5"/>
  <c r="AA71" i="5"/>
  <c r="AF71" i="5"/>
  <c r="AK71" i="5"/>
  <c r="AP71" i="5"/>
  <c r="AU71" i="5"/>
  <c r="AZ71" i="5"/>
  <c r="BE71" i="5"/>
  <c r="BJ71" i="5"/>
  <c r="BO71" i="5"/>
  <c r="BT71" i="5"/>
  <c r="BY71" i="5"/>
  <c r="CD71" i="5"/>
  <c r="Q72" i="5"/>
  <c r="AA72" i="5"/>
  <c r="AF72" i="5"/>
  <c r="AK72" i="5"/>
  <c r="AP72" i="5"/>
  <c r="AU72" i="5"/>
  <c r="AZ72" i="5"/>
  <c r="BE72" i="5"/>
  <c r="BJ72" i="5"/>
  <c r="BO72" i="5"/>
  <c r="BT72" i="5"/>
  <c r="BY72" i="5"/>
  <c r="CD72" i="5"/>
  <c r="AA73" i="5"/>
  <c r="AF73" i="5"/>
  <c r="AK73" i="5"/>
  <c r="AP73" i="5"/>
  <c r="AU73" i="5"/>
  <c r="AZ73" i="5"/>
  <c r="BE73" i="5"/>
  <c r="BJ73" i="5"/>
  <c r="BO73" i="5"/>
  <c r="BT73" i="5"/>
  <c r="BY73" i="5"/>
  <c r="CD73" i="5"/>
  <c r="AP74" i="5"/>
  <c r="AU74" i="5"/>
  <c r="Q75" i="5"/>
  <c r="V75" i="5"/>
  <c r="AA75" i="5"/>
  <c r="AK75" i="5"/>
  <c r="AP75" i="5"/>
  <c r="AU75" i="5"/>
  <c r="AZ75" i="5"/>
  <c r="BE75" i="5"/>
  <c r="BJ75" i="5"/>
  <c r="BO75" i="5"/>
  <c r="BT75" i="5"/>
  <c r="BY75" i="5"/>
  <c r="CD75" i="5"/>
  <c r="Q76" i="5"/>
  <c r="V76" i="5"/>
  <c r="AA76" i="5"/>
  <c r="AF76" i="5"/>
  <c r="AK76" i="5"/>
  <c r="AP76" i="5"/>
  <c r="AU76" i="5"/>
  <c r="AZ76" i="5"/>
  <c r="BE76" i="5"/>
  <c r="BJ76" i="5"/>
  <c r="BO76" i="5"/>
  <c r="BT76" i="5"/>
  <c r="BY76" i="5"/>
  <c r="CD76" i="5"/>
  <c r="Q77" i="5"/>
  <c r="V77" i="5"/>
  <c r="AA77" i="5"/>
  <c r="AF77" i="5"/>
  <c r="AK77" i="5"/>
  <c r="AP77" i="5"/>
  <c r="AU77" i="5"/>
  <c r="AZ77" i="5"/>
  <c r="BE77" i="5"/>
  <c r="BJ77" i="5"/>
  <c r="BO77" i="5"/>
  <c r="BT77" i="5"/>
  <c r="BY77" i="5"/>
  <c r="CD77" i="5"/>
  <c r="Q78" i="5"/>
  <c r="V78" i="5"/>
  <c r="AA78" i="5"/>
  <c r="AF78" i="5"/>
  <c r="AK78" i="5"/>
  <c r="AP78" i="5"/>
  <c r="AU78" i="5"/>
  <c r="AZ78" i="5"/>
  <c r="BE78" i="5"/>
  <c r="BJ78" i="5"/>
  <c r="BO78" i="5"/>
  <c r="BT78" i="5"/>
  <c r="BY78" i="5"/>
  <c r="CD78" i="5"/>
  <c r="Q79" i="5"/>
  <c r="V79" i="5"/>
  <c r="AA79" i="5"/>
  <c r="AF79" i="5"/>
  <c r="AK79" i="5"/>
  <c r="AP79" i="5"/>
  <c r="AU79" i="5"/>
  <c r="AZ79" i="5"/>
  <c r="BE79" i="5"/>
  <c r="BJ79" i="5"/>
  <c r="BO79" i="5"/>
  <c r="BT79" i="5"/>
  <c r="BY79" i="5"/>
  <c r="CD79" i="5"/>
  <c r="Q80" i="5"/>
  <c r="AA80" i="5"/>
  <c r="AF80" i="5"/>
  <c r="AK80" i="5"/>
  <c r="AP80" i="5"/>
  <c r="AU80" i="5"/>
  <c r="AZ80" i="5"/>
  <c r="BE80" i="5"/>
  <c r="BJ80" i="5"/>
  <c r="BO80" i="5"/>
  <c r="BT80" i="5"/>
  <c r="BY80" i="5"/>
  <c r="CD80" i="5"/>
  <c r="AA81" i="5"/>
  <c r="AF81" i="5"/>
  <c r="AK81" i="5"/>
  <c r="AP81" i="5"/>
  <c r="AU81" i="5"/>
  <c r="AZ81" i="5"/>
  <c r="BE81" i="5"/>
  <c r="BJ81" i="5"/>
  <c r="BO81" i="5"/>
  <c r="BT81" i="5"/>
  <c r="BY81" i="5"/>
  <c r="CD81" i="5"/>
  <c r="AK82" i="5"/>
  <c r="AP82" i="5"/>
  <c r="AU82" i="5"/>
  <c r="Q83" i="5"/>
  <c r="V83" i="5"/>
  <c r="AA83" i="5"/>
  <c r="AF83" i="5"/>
  <c r="AK83" i="5"/>
  <c r="AU83" i="5"/>
  <c r="AZ83" i="5"/>
  <c r="BE83" i="5"/>
  <c r="BJ83" i="5"/>
  <c r="BO83" i="5"/>
  <c r="BT83" i="5"/>
  <c r="CD83" i="5"/>
  <c r="Q84" i="5"/>
  <c r="V84" i="5"/>
  <c r="AA84" i="5"/>
  <c r="AF84" i="5"/>
  <c r="AK84" i="5"/>
  <c r="AP84" i="5"/>
  <c r="AU84" i="5"/>
  <c r="AZ84" i="5"/>
  <c r="BE84" i="5"/>
  <c r="BJ84" i="5"/>
  <c r="BO84" i="5"/>
  <c r="BT84" i="5"/>
  <c r="BY84" i="5"/>
  <c r="CD84" i="5"/>
  <c r="Q85" i="5"/>
  <c r="V85" i="5"/>
  <c r="AA85" i="5"/>
  <c r="AF85" i="5"/>
  <c r="AK85" i="5"/>
  <c r="AP85" i="5"/>
  <c r="AU85" i="5"/>
  <c r="AZ85" i="5"/>
  <c r="BE85" i="5"/>
  <c r="BJ85" i="5"/>
  <c r="BO85" i="5"/>
  <c r="BT85" i="5"/>
  <c r="BY85" i="5"/>
  <c r="CD85" i="5"/>
  <c r="Q86" i="5"/>
  <c r="V86" i="5"/>
  <c r="AA86" i="5"/>
  <c r="AF86" i="5"/>
  <c r="AK86" i="5"/>
  <c r="AP86" i="5"/>
  <c r="AU86" i="5"/>
  <c r="AZ86" i="5"/>
  <c r="BE86" i="5"/>
  <c r="BJ86" i="5"/>
  <c r="BO86" i="5"/>
  <c r="BT86" i="5"/>
  <c r="BY86" i="5"/>
  <c r="CD86" i="5"/>
  <c r="Q87" i="5"/>
  <c r="V87" i="5"/>
  <c r="AA87" i="5"/>
  <c r="AF87" i="5"/>
  <c r="AK87" i="5"/>
  <c r="AP87" i="5"/>
  <c r="AU87" i="5"/>
  <c r="AZ87" i="5"/>
  <c r="BE87" i="5"/>
  <c r="BJ87" i="5"/>
  <c r="BO87" i="5"/>
  <c r="BT87" i="5"/>
  <c r="BY87" i="5"/>
  <c r="CD87" i="5"/>
  <c r="Q88" i="5"/>
  <c r="AA88" i="5"/>
  <c r="AF88" i="5"/>
  <c r="AK88" i="5"/>
  <c r="AP88" i="5"/>
  <c r="AU88" i="5"/>
  <c r="AZ88" i="5"/>
  <c r="BE88" i="5"/>
  <c r="BJ88" i="5"/>
  <c r="BO88" i="5"/>
  <c r="BT88" i="5"/>
  <c r="BY88" i="5"/>
  <c r="CD88" i="5"/>
  <c r="Q89" i="5"/>
  <c r="AA89" i="5"/>
  <c r="AF89" i="5"/>
  <c r="AK89" i="5"/>
  <c r="AP89" i="5"/>
  <c r="AU89" i="5"/>
  <c r="AZ89" i="5"/>
  <c r="BE89" i="5"/>
  <c r="BJ89" i="5"/>
  <c r="BO89" i="5"/>
  <c r="BT89" i="5"/>
  <c r="BY89" i="5"/>
  <c r="CD89" i="5"/>
  <c r="AF90" i="5"/>
  <c r="AK90" i="5"/>
  <c r="AZ90" i="5"/>
  <c r="BE90" i="5"/>
  <c r="BO90" i="5"/>
  <c r="Q91" i="5"/>
  <c r="V91" i="5"/>
  <c r="AA91" i="5"/>
  <c r="AK91" i="5"/>
  <c r="AU91" i="5"/>
  <c r="AZ91" i="5"/>
  <c r="BE91" i="5"/>
  <c r="BJ91" i="5"/>
  <c r="BO91" i="5"/>
  <c r="BT91" i="5"/>
  <c r="Q92" i="5"/>
  <c r="V92" i="5"/>
  <c r="AA92" i="5"/>
  <c r="AF92" i="5"/>
  <c r="AK92" i="5"/>
  <c r="AP92" i="5"/>
  <c r="AU92" i="5"/>
  <c r="AZ92" i="5"/>
  <c r="BE92" i="5"/>
  <c r="BJ92" i="5"/>
  <c r="BO92" i="5"/>
  <c r="BT92" i="5"/>
  <c r="BY92" i="5"/>
  <c r="CD92" i="5"/>
  <c r="Q93" i="5"/>
  <c r="V93" i="5"/>
  <c r="AA93" i="5"/>
  <c r="AF93" i="5"/>
  <c r="AK93" i="5"/>
  <c r="AP93" i="5"/>
  <c r="AU93" i="5"/>
  <c r="AZ93" i="5"/>
  <c r="BE93" i="5"/>
  <c r="BJ93" i="5"/>
  <c r="BO93" i="5"/>
  <c r="BT93" i="5"/>
  <c r="BY93" i="5"/>
  <c r="CD93" i="5"/>
  <c r="Q94" i="5"/>
  <c r="V94" i="5"/>
  <c r="AA94" i="5"/>
  <c r="AF94" i="5"/>
  <c r="AK94" i="5"/>
  <c r="AP94" i="5"/>
  <c r="AU94" i="5"/>
  <c r="AZ94" i="5"/>
  <c r="BE94" i="5"/>
  <c r="BJ94" i="5"/>
  <c r="BT94" i="5"/>
  <c r="BY94" i="5"/>
  <c r="CD94" i="5"/>
  <c r="Q95" i="5"/>
  <c r="V95" i="5"/>
  <c r="AA95" i="5"/>
  <c r="AF95" i="5"/>
  <c r="AK95" i="5"/>
  <c r="AP95" i="5"/>
  <c r="AU95" i="5"/>
  <c r="AZ95" i="5"/>
  <c r="BE95" i="5"/>
  <c r="BJ95" i="5"/>
  <c r="BO95" i="5"/>
  <c r="BT95" i="5"/>
  <c r="BY95" i="5"/>
  <c r="CD95" i="5"/>
  <c r="Q96" i="5"/>
  <c r="AA96" i="5"/>
  <c r="AF96" i="5"/>
  <c r="AK96" i="5"/>
  <c r="AP96" i="5"/>
  <c r="AU96" i="5"/>
  <c r="AZ96" i="5"/>
  <c r="BE96" i="5"/>
  <c r="BJ96" i="5"/>
  <c r="BO96" i="5"/>
  <c r="BT96" i="5"/>
  <c r="BY96" i="5"/>
  <c r="CD96" i="5"/>
  <c r="Q97" i="5"/>
  <c r="AA97" i="5"/>
  <c r="AF97" i="5"/>
  <c r="AK97" i="5"/>
  <c r="AP97" i="5"/>
  <c r="AU97" i="5"/>
  <c r="AZ97" i="5"/>
  <c r="BE97" i="5"/>
  <c r="BJ97" i="5"/>
  <c r="BO97" i="5"/>
  <c r="BT97" i="5"/>
  <c r="BY97" i="5"/>
  <c r="CD97" i="5"/>
  <c r="B79" i="5"/>
  <c r="B80" i="5" s="1"/>
  <c r="B77" i="5"/>
  <c r="B82" i="5" s="1"/>
  <c r="B85" i="5" s="1"/>
  <c r="B67" i="5"/>
  <c r="B68" i="5" s="1"/>
  <c r="B65" i="5"/>
  <c r="B70" i="5" s="1"/>
  <c r="B73" i="5" s="1"/>
  <c r="B56" i="5"/>
  <c r="B55" i="5"/>
  <c r="B53" i="5"/>
  <c r="B58" i="5" s="1"/>
  <c r="B61" i="5" s="1"/>
  <c r="B43" i="5"/>
  <c r="B44" i="5" s="1"/>
  <c r="B41" i="5"/>
  <c r="B46" i="5" s="1"/>
  <c r="B49" i="5" s="1"/>
  <c r="B32" i="5"/>
  <c r="B31" i="5"/>
  <c r="B29" i="5"/>
  <c r="B34" i="5" s="1"/>
  <c r="B37" i="5" s="1"/>
  <c r="B19" i="5"/>
  <c r="B20" i="5" s="1"/>
  <c r="B17" i="5"/>
  <c r="B22" i="5" s="1"/>
  <c r="B25" i="5" s="1"/>
  <c r="B7" i="5"/>
  <c r="B8" i="5" s="1"/>
  <c r="B5" i="5"/>
  <c r="B10" i="5" s="1"/>
  <c r="B79" i="7"/>
  <c r="B80" i="7" s="1"/>
  <c r="B77" i="7"/>
  <c r="B82" i="7" s="1"/>
  <c r="B85" i="7" s="1"/>
  <c r="B68" i="7"/>
  <c r="B67" i="7"/>
  <c r="B65" i="7"/>
  <c r="B70" i="7" s="1"/>
  <c r="B73" i="7" s="1"/>
  <c r="B56" i="7"/>
  <c r="B55" i="7"/>
  <c r="B53" i="7"/>
  <c r="B58" i="7" s="1"/>
  <c r="B61" i="7" s="1"/>
  <c r="B43" i="7"/>
  <c r="B44" i="7" s="1"/>
  <c r="B41" i="7"/>
  <c r="B46" i="7" s="1"/>
  <c r="B49" i="7" s="1"/>
  <c r="B31" i="7"/>
  <c r="B32" i="7" s="1"/>
  <c r="B29" i="7"/>
  <c r="B34" i="7" s="1"/>
  <c r="B37" i="7" s="1"/>
  <c r="B19" i="7"/>
  <c r="B20" i="7" s="1"/>
  <c r="B17" i="7"/>
  <c r="B22" i="7" s="1"/>
  <c r="B25" i="7" s="1"/>
  <c r="B13" i="7"/>
  <c r="V7" i="7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CD97" i="7"/>
  <c r="CC97" i="7"/>
  <c r="CD96" i="7"/>
  <c r="CC96" i="7"/>
  <c r="CD95" i="7"/>
  <c r="CC95" i="7"/>
  <c r="CD94" i="7"/>
  <c r="CC94" i="7"/>
  <c r="CD93" i="7"/>
  <c r="CC93" i="7"/>
  <c r="CD92" i="7"/>
  <c r="CC92" i="7"/>
  <c r="CD91" i="7"/>
  <c r="CC91" i="7"/>
  <c r="CD90" i="7"/>
  <c r="CC90" i="7"/>
  <c r="CD89" i="7"/>
  <c r="CC89" i="7"/>
  <c r="CD88" i="7"/>
  <c r="CC88" i="7"/>
  <c r="CD87" i="7"/>
  <c r="CC87" i="7"/>
  <c r="CD86" i="7"/>
  <c r="CC86" i="7"/>
  <c r="CD85" i="7"/>
  <c r="CC85" i="7"/>
  <c r="CD84" i="7"/>
  <c r="CC84" i="7"/>
  <c r="CD83" i="7"/>
  <c r="CC83" i="7"/>
  <c r="CD82" i="7"/>
  <c r="CC82" i="7"/>
  <c r="CD81" i="7"/>
  <c r="CC81" i="7"/>
  <c r="CD80" i="7"/>
  <c r="CC80" i="7"/>
  <c r="CD79" i="7"/>
  <c r="CC79" i="7"/>
  <c r="CD78" i="7"/>
  <c r="CC78" i="7"/>
  <c r="CD77" i="7"/>
  <c r="CC77" i="7"/>
  <c r="CD76" i="7"/>
  <c r="CC76" i="7"/>
  <c r="CD75" i="7"/>
  <c r="CC75" i="7"/>
  <c r="CD74" i="7"/>
  <c r="CC74" i="7"/>
  <c r="CD73" i="7"/>
  <c r="CC73" i="7"/>
  <c r="CD72" i="7"/>
  <c r="CC72" i="7"/>
  <c r="CD71" i="7"/>
  <c r="CC71" i="7"/>
  <c r="CD70" i="7"/>
  <c r="CC70" i="7"/>
  <c r="CD69" i="7"/>
  <c r="CC69" i="7"/>
  <c r="CD68" i="7"/>
  <c r="CC68" i="7"/>
  <c r="CD67" i="7"/>
  <c r="CC67" i="7"/>
  <c r="CD66" i="7"/>
  <c r="CC66" i="7"/>
  <c r="CD65" i="7"/>
  <c r="CC65" i="7"/>
  <c r="CD64" i="7"/>
  <c r="CC64" i="7"/>
  <c r="CD63" i="7"/>
  <c r="CC63" i="7"/>
  <c r="CD62" i="7"/>
  <c r="CC62" i="7"/>
  <c r="CD61" i="7"/>
  <c r="CC61" i="7"/>
  <c r="CD60" i="7"/>
  <c r="CC60" i="7"/>
  <c r="CD59" i="7"/>
  <c r="CC59" i="7"/>
  <c r="CD58" i="7"/>
  <c r="CC58" i="7"/>
  <c r="CD57" i="7"/>
  <c r="CC57" i="7"/>
  <c r="CD56" i="7"/>
  <c r="CC56" i="7"/>
  <c r="CD55" i="7"/>
  <c r="CC55" i="7"/>
  <c r="CD54" i="7"/>
  <c r="CC54" i="7"/>
  <c r="CD53" i="7"/>
  <c r="CC53" i="7"/>
  <c r="CD52" i="7"/>
  <c r="CC52" i="7"/>
  <c r="CD51" i="7"/>
  <c r="CC51" i="7"/>
  <c r="CD50" i="7"/>
  <c r="CC50" i="7"/>
  <c r="CD49" i="7"/>
  <c r="CC49" i="7"/>
  <c r="CD48" i="7"/>
  <c r="CC48" i="7"/>
  <c r="CD47" i="7"/>
  <c r="CC47" i="7"/>
  <c r="CD46" i="7"/>
  <c r="CC46" i="7"/>
  <c r="CD45" i="7"/>
  <c r="CC45" i="7"/>
  <c r="CD44" i="7"/>
  <c r="CC44" i="7"/>
  <c r="CD43" i="7"/>
  <c r="CC43" i="7"/>
  <c r="CD42" i="7"/>
  <c r="CC42" i="7"/>
  <c r="CD41" i="7"/>
  <c r="CC41" i="7"/>
  <c r="CD40" i="7"/>
  <c r="CC40" i="7"/>
  <c r="CD39" i="7"/>
  <c r="CC39" i="7"/>
  <c r="CD38" i="7"/>
  <c r="CC38" i="7"/>
  <c r="CD37" i="7"/>
  <c r="CC37" i="7"/>
  <c r="CD36" i="7"/>
  <c r="CC36" i="7"/>
  <c r="CD35" i="7"/>
  <c r="CC35" i="7"/>
  <c r="CD34" i="7"/>
  <c r="CC34" i="7"/>
  <c r="CD33" i="7"/>
  <c r="CC33" i="7"/>
  <c r="CD32" i="7"/>
  <c r="CC32" i="7"/>
  <c r="CD31" i="7"/>
  <c r="CC31" i="7"/>
  <c r="CD30" i="7"/>
  <c r="CC30" i="7"/>
  <c r="CD29" i="7"/>
  <c r="CC29" i="7"/>
  <c r="CD28" i="7"/>
  <c r="CC28" i="7"/>
  <c r="CD27" i="7"/>
  <c r="CC27" i="7"/>
  <c r="CD26" i="7"/>
  <c r="CC26" i="7"/>
  <c r="CD25" i="7"/>
  <c r="CC25" i="7"/>
  <c r="CD24" i="7"/>
  <c r="CC24" i="7"/>
  <c r="CD23" i="7"/>
  <c r="CC23" i="7"/>
  <c r="CD22" i="7"/>
  <c r="CC22" i="7"/>
  <c r="CD21" i="7"/>
  <c r="CC21" i="7"/>
  <c r="CD20" i="7"/>
  <c r="CC20" i="7"/>
  <c r="CD19" i="7"/>
  <c r="CC19" i="7"/>
  <c r="CD18" i="7"/>
  <c r="CC18" i="7"/>
  <c r="CD17" i="7"/>
  <c r="CC17" i="7"/>
  <c r="CD16" i="7"/>
  <c r="CC16" i="7"/>
  <c r="CD15" i="7"/>
  <c r="CC15" i="7"/>
  <c r="CD14" i="7"/>
  <c r="CC14" i="7"/>
  <c r="CD13" i="7"/>
  <c r="CC13" i="7"/>
  <c r="CD12" i="7"/>
  <c r="CC12" i="7"/>
  <c r="CD11" i="7"/>
  <c r="CC11" i="7"/>
  <c r="CD10" i="7"/>
  <c r="CC10" i="7"/>
  <c r="CD9" i="7"/>
  <c r="CC9" i="7"/>
  <c r="CD8" i="7"/>
  <c r="CC8" i="7"/>
  <c r="CD7" i="7"/>
  <c r="CC7" i="7"/>
  <c r="CD6" i="7"/>
  <c r="CC6" i="7"/>
  <c r="CD5" i="7"/>
  <c r="CC5" i="7"/>
  <c r="CD4" i="7"/>
  <c r="CC4" i="7"/>
  <c r="CD3" i="7"/>
  <c r="CC3" i="7"/>
  <c r="CD2" i="7"/>
  <c r="CC2" i="7"/>
  <c r="BX97" i="7"/>
  <c r="BY97" i="7" s="1"/>
  <c r="BX96" i="7"/>
  <c r="BY96" i="7" s="1"/>
  <c r="BX95" i="7"/>
  <c r="BY95" i="7" s="1"/>
  <c r="BX94" i="7"/>
  <c r="BY94" i="7" s="1"/>
  <c r="BX93" i="7"/>
  <c r="BY93" i="7" s="1"/>
  <c r="BX92" i="7"/>
  <c r="BY92" i="7" s="1"/>
  <c r="BX91" i="7"/>
  <c r="BY91" i="7" s="1"/>
  <c r="BX90" i="7"/>
  <c r="BY90" i="7" s="1"/>
  <c r="BX89" i="7"/>
  <c r="BY89" i="7" s="1"/>
  <c r="BX88" i="7"/>
  <c r="BY88" i="7" s="1"/>
  <c r="BX87" i="7"/>
  <c r="BY87" i="7" s="1"/>
  <c r="BX86" i="7"/>
  <c r="BY86" i="7" s="1"/>
  <c r="BX85" i="7"/>
  <c r="BY85" i="7" s="1"/>
  <c r="BX84" i="7"/>
  <c r="BY84" i="7" s="1"/>
  <c r="BX83" i="7"/>
  <c r="BY83" i="7" s="1"/>
  <c r="BX82" i="7"/>
  <c r="BY82" i="7" s="1"/>
  <c r="BX81" i="7"/>
  <c r="BY81" i="7" s="1"/>
  <c r="BX80" i="7"/>
  <c r="BY80" i="7" s="1"/>
  <c r="BX79" i="7"/>
  <c r="BY79" i="7" s="1"/>
  <c r="BX78" i="7"/>
  <c r="BY78" i="7" s="1"/>
  <c r="BX77" i="7"/>
  <c r="BY77" i="7" s="1"/>
  <c r="BX76" i="7"/>
  <c r="BY76" i="7" s="1"/>
  <c r="BX75" i="7"/>
  <c r="BY75" i="7" s="1"/>
  <c r="BX74" i="7"/>
  <c r="BY74" i="7" s="1"/>
  <c r="BX73" i="7"/>
  <c r="BY73" i="7" s="1"/>
  <c r="BX72" i="7"/>
  <c r="BY72" i="7" s="1"/>
  <c r="BX71" i="7"/>
  <c r="BY71" i="7" s="1"/>
  <c r="BX70" i="7"/>
  <c r="BY70" i="7" s="1"/>
  <c r="BX69" i="7"/>
  <c r="BY69" i="7" s="1"/>
  <c r="BX68" i="7"/>
  <c r="BY68" i="7" s="1"/>
  <c r="BX67" i="7"/>
  <c r="BY67" i="7" s="1"/>
  <c r="BX66" i="7"/>
  <c r="BY66" i="7" s="1"/>
  <c r="BX65" i="7"/>
  <c r="BY65" i="7" s="1"/>
  <c r="BX64" i="7"/>
  <c r="BY64" i="7" s="1"/>
  <c r="BX63" i="7"/>
  <c r="BY63" i="7" s="1"/>
  <c r="BX62" i="7"/>
  <c r="BY62" i="7" s="1"/>
  <c r="BX61" i="7"/>
  <c r="BY61" i="7" s="1"/>
  <c r="BX60" i="7"/>
  <c r="BY60" i="7" s="1"/>
  <c r="BX59" i="7"/>
  <c r="BY59" i="7" s="1"/>
  <c r="BX58" i="7"/>
  <c r="BY58" i="7" s="1"/>
  <c r="BX57" i="7"/>
  <c r="BY57" i="7" s="1"/>
  <c r="BX56" i="7"/>
  <c r="BY56" i="7" s="1"/>
  <c r="BX55" i="7"/>
  <c r="BY55" i="7" s="1"/>
  <c r="BX54" i="7"/>
  <c r="BY54" i="7" s="1"/>
  <c r="BX53" i="7"/>
  <c r="BY53" i="7" s="1"/>
  <c r="BX52" i="7"/>
  <c r="BY52" i="7" s="1"/>
  <c r="BX51" i="7"/>
  <c r="BY51" i="7" s="1"/>
  <c r="BX50" i="7"/>
  <c r="BY50" i="7" s="1"/>
  <c r="BX49" i="7"/>
  <c r="BY49" i="7" s="1"/>
  <c r="BX48" i="7"/>
  <c r="BY48" i="7" s="1"/>
  <c r="BX47" i="7"/>
  <c r="BY47" i="7" s="1"/>
  <c r="BX46" i="7"/>
  <c r="BY46" i="7" s="1"/>
  <c r="BX45" i="7"/>
  <c r="BY45" i="7" s="1"/>
  <c r="BX44" i="7"/>
  <c r="BY44" i="7" s="1"/>
  <c r="BX43" i="7"/>
  <c r="BY43" i="7" s="1"/>
  <c r="BX42" i="7"/>
  <c r="BY42" i="7" s="1"/>
  <c r="BX41" i="7"/>
  <c r="BY41" i="7" s="1"/>
  <c r="BX40" i="7"/>
  <c r="BY40" i="7" s="1"/>
  <c r="BX39" i="7"/>
  <c r="BY39" i="7" s="1"/>
  <c r="BX38" i="7"/>
  <c r="BY38" i="7" s="1"/>
  <c r="BX37" i="7"/>
  <c r="BY37" i="7" s="1"/>
  <c r="BX36" i="7"/>
  <c r="BY36" i="7" s="1"/>
  <c r="BX35" i="7"/>
  <c r="BY35" i="7" s="1"/>
  <c r="BX34" i="7"/>
  <c r="BY34" i="7" s="1"/>
  <c r="BX33" i="7"/>
  <c r="BY33" i="7" s="1"/>
  <c r="BX32" i="7"/>
  <c r="BY32" i="7" s="1"/>
  <c r="BX31" i="7"/>
  <c r="BY31" i="7" s="1"/>
  <c r="BX30" i="7"/>
  <c r="BY30" i="7" s="1"/>
  <c r="BX29" i="7"/>
  <c r="BY29" i="7" s="1"/>
  <c r="BX28" i="7"/>
  <c r="BY28" i="7" s="1"/>
  <c r="BX27" i="7"/>
  <c r="BY27" i="7" s="1"/>
  <c r="BX26" i="7"/>
  <c r="BY26" i="7" s="1"/>
  <c r="BX25" i="7"/>
  <c r="BY25" i="7" s="1"/>
  <c r="BX24" i="7"/>
  <c r="BY24" i="7" s="1"/>
  <c r="BX23" i="7"/>
  <c r="BY23" i="7" s="1"/>
  <c r="BX22" i="7"/>
  <c r="BY22" i="7" s="1"/>
  <c r="BX21" i="7"/>
  <c r="BY21" i="7" s="1"/>
  <c r="BX20" i="7"/>
  <c r="BY20" i="7" s="1"/>
  <c r="BX19" i="7"/>
  <c r="BY19" i="7" s="1"/>
  <c r="BX18" i="7"/>
  <c r="BY18" i="7" s="1"/>
  <c r="BX17" i="7"/>
  <c r="BY17" i="7" s="1"/>
  <c r="BX16" i="7"/>
  <c r="BY16" i="7" s="1"/>
  <c r="BX15" i="7"/>
  <c r="BY15" i="7" s="1"/>
  <c r="BX14" i="7"/>
  <c r="BY14" i="7" s="1"/>
  <c r="BX13" i="7"/>
  <c r="BY13" i="7" s="1"/>
  <c r="BX12" i="7"/>
  <c r="BY12" i="7" s="1"/>
  <c r="BX11" i="7"/>
  <c r="BY11" i="7" s="1"/>
  <c r="BX10" i="7"/>
  <c r="BY10" i="7" s="1"/>
  <c r="BX9" i="7"/>
  <c r="BY9" i="7" s="1"/>
  <c r="BX8" i="7"/>
  <c r="BY8" i="7" s="1"/>
  <c r="BX7" i="7"/>
  <c r="BY7" i="7" s="1"/>
  <c r="BX6" i="7"/>
  <c r="BY6" i="7" s="1"/>
  <c r="BX5" i="7"/>
  <c r="BY5" i="7" s="1"/>
  <c r="BX4" i="7"/>
  <c r="BY4" i="7" s="1"/>
  <c r="BX3" i="7"/>
  <c r="BY3" i="7" s="1"/>
  <c r="BY2" i="7"/>
  <c r="BS97" i="7"/>
  <c r="BT97" i="7" s="1"/>
  <c r="BS96" i="7"/>
  <c r="BT96" i="7" s="1"/>
  <c r="BT95" i="7"/>
  <c r="BS95" i="7"/>
  <c r="BS94" i="7"/>
  <c r="BT94" i="7" s="1"/>
  <c r="BS93" i="7"/>
  <c r="BT93" i="7" s="1"/>
  <c r="BS92" i="7"/>
  <c r="BT92" i="7" s="1"/>
  <c r="BT91" i="7"/>
  <c r="BS91" i="7"/>
  <c r="BS90" i="7"/>
  <c r="BT90" i="7" s="1"/>
  <c r="BS89" i="7"/>
  <c r="BT89" i="7" s="1"/>
  <c r="BS88" i="7"/>
  <c r="BT88" i="7" s="1"/>
  <c r="BT87" i="7"/>
  <c r="BS87" i="7"/>
  <c r="BS86" i="7"/>
  <c r="BT86" i="7" s="1"/>
  <c r="BS85" i="7"/>
  <c r="BT85" i="7" s="1"/>
  <c r="BS84" i="7"/>
  <c r="BT84" i="7" s="1"/>
  <c r="BT83" i="7"/>
  <c r="BS83" i="7"/>
  <c r="BS82" i="7"/>
  <c r="BT82" i="7" s="1"/>
  <c r="BS81" i="7"/>
  <c r="BT81" i="7" s="1"/>
  <c r="BS80" i="7"/>
  <c r="BT80" i="7" s="1"/>
  <c r="BT79" i="7"/>
  <c r="BS79" i="7"/>
  <c r="BS78" i="7"/>
  <c r="BT78" i="7" s="1"/>
  <c r="BS77" i="7"/>
  <c r="BT77" i="7" s="1"/>
  <c r="BS76" i="7"/>
  <c r="BT76" i="7" s="1"/>
  <c r="BT75" i="7"/>
  <c r="BS75" i="7"/>
  <c r="BS74" i="7"/>
  <c r="BT74" i="7" s="1"/>
  <c r="BS73" i="7"/>
  <c r="BT73" i="7" s="1"/>
  <c r="BS72" i="7"/>
  <c r="BT72" i="7" s="1"/>
  <c r="BT71" i="7"/>
  <c r="BS71" i="7"/>
  <c r="BS70" i="7"/>
  <c r="BT70" i="7" s="1"/>
  <c r="BS69" i="7"/>
  <c r="BT69" i="7" s="1"/>
  <c r="BS68" i="7"/>
  <c r="BT68" i="7" s="1"/>
  <c r="BT67" i="7"/>
  <c r="BS67" i="7"/>
  <c r="BS66" i="7"/>
  <c r="BT66" i="7" s="1"/>
  <c r="BS65" i="7"/>
  <c r="BT65" i="7" s="1"/>
  <c r="BS64" i="7"/>
  <c r="BT64" i="7" s="1"/>
  <c r="BT63" i="7"/>
  <c r="BS63" i="7"/>
  <c r="BS62" i="7"/>
  <c r="BT62" i="7" s="1"/>
  <c r="BS61" i="7"/>
  <c r="BT61" i="7" s="1"/>
  <c r="BS60" i="7"/>
  <c r="BT60" i="7" s="1"/>
  <c r="BT59" i="7"/>
  <c r="BS59" i="7"/>
  <c r="BS58" i="7"/>
  <c r="BT58" i="7" s="1"/>
  <c r="BS57" i="7"/>
  <c r="BT57" i="7" s="1"/>
  <c r="BS56" i="7"/>
  <c r="BT56" i="7" s="1"/>
  <c r="BT55" i="7"/>
  <c r="BS55" i="7"/>
  <c r="BS54" i="7"/>
  <c r="BT54" i="7" s="1"/>
  <c r="BS53" i="7"/>
  <c r="BT53" i="7" s="1"/>
  <c r="BS52" i="7"/>
  <c r="BT52" i="7" s="1"/>
  <c r="BT51" i="7"/>
  <c r="BS51" i="7"/>
  <c r="BS50" i="7"/>
  <c r="BT50" i="7" s="1"/>
  <c r="BS49" i="7"/>
  <c r="BT49" i="7" s="1"/>
  <c r="BS48" i="7"/>
  <c r="BT48" i="7" s="1"/>
  <c r="BT47" i="7"/>
  <c r="BS47" i="7"/>
  <c r="BS46" i="7"/>
  <c r="BT46" i="7" s="1"/>
  <c r="BS45" i="7"/>
  <c r="BT45" i="7" s="1"/>
  <c r="BS44" i="7"/>
  <c r="BT44" i="7" s="1"/>
  <c r="BT43" i="7"/>
  <c r="BS43" i="7"/>
  <c r="BS42" i="7"/>
  <c r="BT42" i="7" s="1"/>
  <c r="BS41" i="7"/>
  <c r="BT41" i="7" s="1"/>
  <c r="BS40" i="7"/>
  <c r="BT40" i="7" s="1"/>
  <c r="BT39" i="7"/>
  <c r="BS39" i="7"/>
  <c r="BS38" i="7"/>
  <c r="BT38" i="7" s="1"/>
  <c r="BS37" i="7"/>
  <c r="BT37" i="7" s="1"/>
  <c r="BS36" i="7"/>
  <c r="BT36" i="7" s="1"/>
  <c r="BT35" i="7"/>
  <c r="BS35" i="7"/>
  <c r="BS34" i="7"/>
  <c r="BT34" i="7" s="1"/>
  <c r="BS33" i="7"/>
  <c r="BT33" i="7" s="1"/>
  <c r="BS32" i="7"/>
  <c r="BT32" i="7" s="1"/>
  <c r="BT31" i="7"/>
  <c r="BS31" i="7"/>
  <c r="BS30" i="7"/>
  <c r="BT30" i="7" s="1"/>
  <c r="BS29" i="7"/>
  <c r="BT29" i="7" s="1"/>
  <c r="BS28" i="7"/>
  <c r="BT28" i="7" s="1"/>
  <c r="BT27" i="7"/>
  <c r="BS27" i="7"/>
  <c r="BS26" i="7"/>
  <c r="BT26" i="7" s="1"/>
  <c r="BS25" i="7"/>
  <c r="BT25" i="7" s="1"/>
  <c r="BS24" i="7"/>
  <c r="BT24" i="7" s="1"/>
  <c r="BT23" i="7"/>
  <c r="BS23" i="7"/>
  <c r="BS22" i="7"/>
  <c r="BT22" i="7" s="1"/>
  <c r="BS21" i="7"/>
  <c r="BT21" i="7" s="1"/>
  <c r="BS20" i="7"/>
  <c r="BT20" i="7" s="1"/>
  <c r="BT19" i="7"/>
  <c r="BS19" i="7"/>
  <c r="BS18" i="7"/>
  <c r="BT18" i="7" s="1"/>
  <c r="BS17" i="7"/>
  <c r="BT17" i="7" s="1"/>
  <c r="BS16" i="7"/>
  <c r="BT16" i="7" s="1"/>
  <c r="BT15" i="7"/>
  <c r="BS15" i="7"/>
  <c r="BS14" i="7"/>
  <c r="BT14" i="7" s="1"/>
  <c r="BS13" i="7"/>
  <c r="BT13" i="7" s="1"/>
  <c r="BS12" i="7"/>
  <c r="BT12" i="7" s="1"/>
  <c r="BT11" i="7"/>
  <c r="BS11" i="7"/>
  <c r="BS10" i="7"/>
  <c r="BT10" i="7" s="1"/>
  <c r="BS9" i="7"/>
  <c r="BT9" i="7" s="1"/>
  <c r="BS8" i="7"/>
  <c r="BT8" i="7" s="1"/>
  <c r="BT7" i="7"/>
  <c r="BS7" i="7"/>
  <c r="BS6" i="7"/>
  <c r="BT6" i="7" s="1"/>
  <c r="BS5" i="7"/>
  <c r="BT5" i="7" s="1"/>
  <c r="BS4" i="7"/>
  <c r="BT4" i="7" s="1"/>
  <c r="BT3" i="7"/>
  <c r="BS3" i="7"/>
  <c r="BS2" i="7"/>
  <c r="BT2" i="7" s="1"/>
  <c r="BN97" i="7"/>
  <c r="BO97" i="7" s="1"/>
  <c r="BN96" i="7"/>
  <c r="BO96" i="7" s="1"/>
  <c r="BO95" i="7"/>
  <c r="BN95" i="7"/>
  <c r="BN94" i="7"/>
  <c r="BO94" i="7" s="1"/>
  <c r="BN93" i="7"/>
  <c r="BO93" i="7" s="1"/>
  <c r="BN92" i="7"/>
  <c r="BO92" i="7" s="1"/>
  <c r="BO91" i="7"/>
  <c r="BN91" i="7"/>
  <c r="BN90" i="7"/>
  <c r="BO90" i="7" s="1"/>
  <c r="BN89" i="7"/>
  <c r="BO89" i="7" s="1"/>
  <c r="BN88" i="7"/>
  <c r="BO88" i="7" s="1"/>
  <c r="BO87" i="7"/>
  <c r="BN87" i="7"/>
  <c r="BN86" i="7"/>
  <c r="BO86" i="7" s="1"/>
  <c r="BN85" i="7"/>
  <c r="BO85" i="7" s="1"/>
  <c r="BN84" i="7"/>
  <c r="BO84" i="7" s="1"/>
  <c r="BO83" i="7"/>
  <c r="BN83" i="7"/>
  <c r="BN82" i="7"/>
  <c r="BO82" i="7" s="1"/>
  <c r="BN81" i="7"/>
  <c r="BO81" i="7" s="1"/>
  <c r="BN80" i="7"/>
  <c r="BO80" i="7" s="1"/>
  <c r="BO79" i="7"/>
  <c r="BN79" i="7"/>
  <c r="BN78" i="7"/>
  <c r="BO78" i="7" s="1"/>
  <c r="BN77" i="7"/>
  <c r="BO77" i="7" s="1"/>
  <c r="BN76" i="7"/>
  <c r="BO76" i="7" s="1"/>
  <c r="BO75" i="7"/>
  <c r="BN75" i="7"/>
  <c r="BN74" i="7"/>
  <c r="BO74" i="7" s="1"/>
  <c r="BN73" i="7"/>
  <c r="BO73" i="7" s="1"/>
  <c r="BN72" i="7"/>
  <c r="BO72" i="7" s="1"/>
  <c r="BO71" i="7"/>
  <c r="BN71" i="7"/>
  <c r="BN70" i="7"/>
  <c r="BO70" i="7" s="1"/>
  <c r="BN69" i="7"/>
  <c r="BO69" i="7" s="1"/>
  <c r="BN68" i="7"/>
  <c r="BO68" i="7" s="1"/>
  <c r="BO67" i="7"/>
  <c r="BN67" i="7"/>
  <c r="BN66" i="7"/>
  <c r="BO66" i="7" s="1"/>
  <c r="BN65" i="7"/>
  <c r="BO65" i="7" s="1"/>
  <c r="BN64" i="7"/>
  <c r="BO64" i="7" s="1"/>
  <c r="BO63" i="7"/>
  <c r="BN63" i="7"/>
  <c r="BN62" i="7"/>
  <c r="BO62" i="7" s="1"/>
  <c r="BN61" i="7"/>
  <c r="BO61" i="7" s="1"/>
  <c r="BN60" i="7"/>
  <c r="BO60" i="7" s="1"/>
  <c r="BO59" i="7"/>
  <c r="BN59" i="7"/>
  <c r="BN58" i="7"/>
  <c r="BO58" i="7" s="1"/>
  <c r="BN57" i="7"/>
  <c r="BO57" i="7" s="1"/>
  <c r="BN56" i="7"/>
  <c r="BO56" i="7" s="1"/>
  <c r="BO55" i="7"/>
  <c r="BN55" i="7"/>
  <c r="BN54" i="7"/>
  <c r="BO54" i="7" s="1"/>
  <c r="BN53" i="7"/>
  <c r="BO53" i="7" s="1"/>
  <c r="BN52" i="7"/>
  <c r="BO52" i="7" s="1"/>
  <c r="BO51" i="7"/>
  <c r="BN51" i="7"/>
  <c r="BN50" i="7"/>
  <c r="BO50" i="7" s="1"/>
  <c r="BN49" i="7"/>
  <c r="BO49" i="7" s="1"/>
  <c r="BN48" i="7"/>
  <c r="BO48" i="7" s="1"/>
  <c r="BO47" i="7"/>
  <c r="BN47" i="7"/>
  <c r="BN46" i="7"/>
  <c r="BO46" i="7" s="1"/>
  <c r="BN45" i="7"/>
  <c r="BO45" i="7" s="1"/>
  <c r="BN44" i="7"/>
  <c r="BO44" i="7" s="1"/>
  <c r="BO43" i="7"/>
  <c r="BN43" i="7"/>
  <c r="BN42" i="7"/>
  <c r="BO42" i="7" s="1"/>
  <c r="BN41" i="7"/>
  <c r="BO41" i="7" s="1"/>
  <c r="BN40" i="7"/>
  <c r="BO40" i="7" s="1"/>
  <c r="BO39" i="7"/>
  <c r="BN39" i="7"/>
  <c r="BN38" i="7"/>
  <c r="BO38" i="7" s="1"/>
  <c r="BN37" i="7"/>
  <c r="BO37" i="7" s="1"/>
  <c r="BN36" i="7"/>
  <c r="BO36" i="7" s="1"/>
  <c r="BO35" i="7"/>
  <c r="BN35" i="7"/>
  <c r="BN34" i="7"/>
  <c r="BO34" i="7" s="1"/>
  <c r="BN33" i="7"/>
  <c r="BO33" i="7" s="1"/>
  <c r="BN32" i="7"/>
  <c r="BO32" i="7" s="1"/>
  <c r="BO31" i="7"/>
  <c r="BN31" i="7"/>
  <c r="BN30" i="7"/>
  <c r="BO30" i="7" s="1"/>
  <c r="BN29" i="7"/>
  <c r="BO29" i="7" s="1"/>
  <c r="BN28" i="7"/>
  <c r="BO28" i="7" s="1"/>
  <c r="BO27" i="7"/>
  <c r="BN27" i="7"/>
  <c r="BN26" i="7"/>
  <c r="BO26" i="7" s="1"/>
  <c r="BN25" i="7"/>
  <c r="BO25" i="7" s="1"/>
  <c r="BN24" i="7"/>
  <c r="BO24" i="7" s="1"/>
  <c r="BO23" i="7"/>
  <c r="BN23" i="7"/>
  <c r="BN22" i="7"/>
  <c r="BO22" i="7" s="1"/>
  <c r="BN21" i="7"/>
  <c r="BO21" i="7" s="1"/>
  <c r="BN20" i="7"/>
  <c r="BO20" i="7" s="1"/>
  <c r="BO19" i="7"/>
  <c r="BN19" i="7"/>
  <c r="BN18" i="7"/>
  <c r="BO18" i="7" s="1"/>
  <c r="BN17" i="7"/>
  <c r="BO17" i="7" s="1"/>
  <c r="BN16" i="7"/>
  <c r="BO16" i="7" s="1"/>
  <c r="BO15" i="7"/>
  <c r="BN15" i="7"/>
  <c r="BN14" i="7"/>
  <c r="BO14" i="7" s="1"/>
  <c r="BN13" i="7"/>
  <c r="BO13" i="7" s="1"/>
  <c r="BN12" i="7"/>
  <c r="BO12" i="7" s="1"/>
  <c r="BO11" i="7"/>
  <c r="BN11" i="7"/>
  <c r="BN10" i="7"/>
  <c r="BO10" i="7" s="1"/>
  <c r="BN9" i="7"/>
  <c r="BO9" i="7" s="1"/>
  <c r="BN8" i="7"/>
  <c r="BO8" i="7" s="1"/>
  <c r="BO7" i="7"/>
  <c r="BN7" i="7"/>
  <c r="BN6" i="7"/>
  <c r="BO6" i="7" s="1"/>
  <c r="BN5" i="7"/>
  <c r="BO5" i="7" s="1"/>
  <c r="BN4" i="7"/>
  <c r="BO4" i="7" s="1"/>
  <c r="BO3" i="7"/>
  <c r="BN3" i="7"/>
  <c r="BN2" i="7"/>
  <c r="BO2" i="7" s="1"/>
  <c r="BI97" i="7"/>
  <c r="BJ97" i="7" s="1"/>
  <c r="BJ96" i="7"/>
  <c r="BI96" i="7"/>
  <c r="BI95" i="7"/>
  <c r="BJ95" i="7" s="1"/>
  <c r="BI94" i="7"/>
  <c r="BJ94" i="7" s="1"/>
  <c r="BI93" i="7"/>
  <c r="BJ93" i="7" s="1"/>
  <c r="BJ92" i="7"/>
  <c r="BI92" i="7"/>
  <c r="BI91" i="7"/>
  <c r="BJ91" i="7" s="1"/>
  <c r="BI90" i="7"/>
  <c r="BJ90" i="7" s="1"/>
  <c r="BI89" i="7"/>
  <c r="BJ89" i="7" s="1"/>
  <c r="BJ88" i="7"/>
  <c r="BI88" i="7"/>
  <c r="BI87" i="7"/>
  <c r="BJ87" i="7" s="1"/>
  <c r="BI86" i="7"/>
  <c r="BJ86" i="7" s="1"/>
  <c r="BI85" i="7"/>
  <c r="BJ85" i="7" s="1"/>
  <c r="BJ84" i="7"/>
  <c r="BI84" i="7"/>
  <c r="BI83" i="7"/>
  <c r="BJ83" i="7" s="1"/>
  <c r="BI82" i="7"/>
  <c r="BJ82" i="7" s="1"/>
  <c r="BI81" i="7"/>
  <c r="BJ81" i="7" s="1"/>
  <c r="BJ80" i="7"/>
  <c r="BI80" i="7"/>
  <c r="BI79" i="7"/>
  <c r="BJ79" i="7" s="1"/>
  <c r="BI78" i="7"/>
  <c r="BJ78" i="7" s="1"/>
  <c r="BI77" i="7"/>
  <c r="BJ77" i="7" s="1"/>
  <c r="BJ76" i="7"/>
  <c r="BI76" i="7"/>
  <c r="BI75" i="7"/>
  <c r="BJ75" i="7" s="1"/>
  <c r="BI74" i="7"/>
  <c r="BJ74" i="7" s="1"/>
  <c r="BI73" i="7"/>
  <c r="BJ73" i="7" s="1"/>
  <c r="BJ72" i="7"/>
  <c r="BI72" i="7"/>
  <c r="BI71" i="7"/>
  <c r="BJ71" i="7" s="1"/>
  <c r="BI70" i="7"/>
  <c r="BJ70" i="7" s="1"/>
  <c r="BI69" i="7"/>
  <c r="BJ69" i="7" s="1"/>
  <c r="BJ68" i="7"/>
  <c r="BI68" i="7"/>
  <c r="BI67" i="7"/>
  <c r="BJ67" i="7" s="1"/>
  <c r="BI66" i="7"/>
  <c r="BJ66" i="7" s="1"/>
  <c r="BI65" i="7"/>
  <c r="BJ65" i="7" s="1"/>
  <c r="BJ64" i="7"/>
  <c r="BI64" i="7"/>
  <c r="BI63" i="7"/>
  <c r="BJ63" i="7" s="1"/>
  <c r="BI62" i="7"/>
  <c r="BJ62" i="7" s="1"/>
  <c r="BI61" i="7"/>
  <c r="BJ61" i="7" s="1"/>
  <c r="BJ60" i="7"/>
  <c r="BI60" i="7"/>
  <c r="BI59" i="7"/>
  <c r="BJ59" i="7" s="1"/>
  <c r="BI58" i="7"/>
  <c r="BJ58" i="7" s="1"/>
  <c r="BI57" i="7"/>
  <c r="BJ57" i="7" s="1"/>
  <c r="BJ56" i="7"/>
  <c r="BI56" i="7"/>
  <c r="BI55" i="7"/>
  <c r="BJ55" i="7" s="1"/>
  <c r="BI54" i="7"/>
  <c r="BJ54" i="7" s="1"/>
  <c r="BI53" i="7"/>
  <c r="BJ53" i="7" s="1"/>
  <c r="BJ52" i="7"/>
  <c r="BI52" i="7"/>
  <c r="BI51" i="7"/>
  <c r="BJ51" i="7" s="1"/>
  <c r="BI50" i="7"/>
  <c r="BJ50" i="7" s="1"/>
  <c r="BI49" i="7"/>
  <c r="BJ49" i="7" s="1"/>
  <c r="BJ48" i="7"/>
  <c r="BI48" i="7"/>
  <c r="BI47" i="7"/>
  <c r="BJ47" i="7" s="1"/>
  <c r="BI46" i="7"/>
  <c r="BJ46" i="7" s="1"/>
  <c r="BI45" i="7"/>
  <c r="BJ45" i="7" s="1"/>
  <c r="BJ44" i="7"/>
  <c r="BI44" i="7"/>
  <c r="BI43" i="7"/>
  <c r="BJ43" i="7" s="1"/>
  <c r="BI42" i="7"/>
  <c r="BJ42" i="7" s="1"/>
  <c r="BI41" i="7"/>
  <c r="BJ41" i="7" s="1"/>
  <c r="BJ40" i="7"/>
  <c r="BI40" i="7"/>
  <c r="BI39" i="7"/>
  <c r="BJ39" i="7" s="1"/>
  <c r="BI38" i="7"/>
  <c r="BJ38" i="7" s="1"/>
  <c r="BI37" i="7"/>
  <c r="BJ37" i="7" s="1"/>
  <c r="BJ36" i="7"/>
  <c r="BI36" i="7"/>
  <c r="BI35" i="7"/>
  <c r="BJ35" i="7" s="1"/>
  <c r="BI34" i="7"/>
  <c r="BJ34" i="7" s="1"/>
  <c r="BI33" i="7"/>
  <c r="BJ33" i="7" s="1"/>
  <c r="BJ32" i="7"/>
  <c r="BI32" i="7"/>
  <c r="BI31" i="7"/>
  <c r="BJ31" i="7" s="1"/>
  <c r="BI30" i="7"/>
  <c r="BJ30" i="7" s="1"/>
  <c r="BI29" i="7"/>
  <c r="BJ29" i="7" s="1"/>
  <c r="BJ28" i="7"/>
  <c r="BI28" i="7"/>
  <c r="BI27" i="7"/>
  <c r="BJ27" i="7" s="1"/>
  <c r="BI26" i="7"/>
  <c r="BJ26" i="7" s="1"/>
  <c r="BI25" i="7"/>
  <c r="BJ25" i="7" s="1"/>
  <c r="BJ24" i="7"/>
  <c r="BI24" i="7"/>
  <c r="BI23" i="7"/>
  <c r="BJ23" i="7" s="1"/>
  <c r="BI22" i="7"/>
  <c r="BJ22" i="7" s="1"/>
  <c r="BI21" i="7"/>
  <c r="BJ21" i="7" s="1"/>
  <c r="BJ20" i="7"/>
  <c r="BI20" i="7"/>
  <c r="BI19" i="7"/>
  <c r="BJ19" i="7" s="1"/>
  <c r="BI18" i="7"/>
  <c r="BJ18" i="7" s="1"/>
  <c r="BI17" i="7"/>
  <c r="BJ17" i="7" s="1"/>
  <c r="BJ16" i="7"/>
  <c r="BI16" i="7"/>
  <c r="BI15" i="7"/>
  <c r="BJ15" i="7" s="1"/>
  <c r="BI14" i="7"/>
  <c r="BJ14" i="7" s="1"/>
  <c r="BI13" i="7"/>
  <c r="BJ13" i="7" s="1"/>
  <c r="BJ12" i="7"/>
  <c r="BI12" i="7"/>
  <c r="BI11" i="7"/>
  <c r="BJ11" i="7" s="1"/>
  <c r="BI10" i="7"/>
  <c r="BJ10" i="7" s="1"/>
  <c r="BI9" i="7"/>
  <c r="BJ9" i="7" s="1"/>
  <c r="BJ8" i="7"/>
  <c r="BI8" i="7"/>
  <c r="BI7" i="7"/>
  <c r="BJ7" i="7" s="1"/>
  <c r="BI6" i="7"/>
  <c r="BJ6" i="7" s="1"/>
  <c r="BI5" i="7"/>
  <c r="BJ5" i="7" s="1"/>
  <c r="BJ4" i="7"/>
  <c r="BI4" i="7"/>
  <c r="BI3" i="7"/>
  <c r="BJ3" i="7" s="1"/>
  <c r="BI2" i="7"/>
  <c r="BJ2" i="7" s="1"/>
  <c r="BD97" i="7"/>
  <c r="BE97" i="7" s="1"/>
  <c r="BD96" i="7"/>
  <c r="BE96" i="7" s="1"/>
  <c r="BD95" i="7"/>
  <c r="BE95" i="7" s="1"/>
  <c r="BD94" i="7"/>
  <c r="BE94" i="7" s="1"/>
  <c r="BE93" i="7"/>
  <c r="BD93" i="7"/>
  <c r="BD92" i="7"/>
  <c r="BE92" i="7" s="1"/>
  <c r="BD91" i="7"/>
  <c r="BE91" i="7" s="1"/>
  <c r="BD90" i="7"/>
  <c r="BE90" i="7" s="1"/>
  <c r="BE89" i="7"/>
  <c r="BD89" i="7"/>
  <c r="BD88" i="7"/>
  <c r="BE88" i="7" s="1"/>
  <c r="BD87" i="7"/>
  <c r="BE87" i="7" s="1"/>
  <c r="BD86" i="7"/>
  <c r="BE86" i="7" s="1"/>
  <c r="BE85" i="7"/>
  <c r="BD85" i="7"/>
  <c r="BD84" i="7"/>
  <c r="BE84" i="7" s="1"/>
  <c r="BD83" i="7"/>
  <c r="BE83" i="7" s="1"/>
  <c r="BD82" i="7"/>
  <c r="BE82" i="7" s="1"/>
  <c r="BE81" i="7"/>
  <c r="BD81" i="7"/>
  <c r="BD80" i="7"/>
  <c r="BE80" i="7" s="1"/>
  <c r="BD79" i="7"/>
  <c r="BE79" i="7" s="1"/>
  <c r="BD78" i="7"/>
  <c r="BE78" i="7" s="1"/>
  <c r="BE77" i="7"/>
  <c r="BD77" i="7"/>
  <c r="BD76" i="7"/>
  <c r="BE76" i="7" s="1"/>
  <c r="BD75" i="7"/>
  <c r="BE75" i="7" s="1"/>
  <c r="BD74" i="7"/>
  <c r="BE74" i="7" s="1"/>
  <c r="BE73" i="7"/>
  <c r="BD73" i="7"/>
  <c r="BD72" i="7"/>
  <c r="BE72" i="7" s="1"/>
  <c r="BD71" i="7"/>
  <c r="BE71" i="7" s="1"/>
  <c r="BD70" i="7"/>
  <c r="BE70" i="7" s="1"/>
  <c r="BE69" i="7"/>
  <c r="BD69" i="7"/>
  <c r="BD68" i="7"/>
  <c r="BE68" i="7" s="1"/>
  <c r="BD67" i="7"/>
  <c r="BE67" i="7" s="1"/>
  <c r="BD66" i="7"/>
  <c r="BE66" i="7" s="1"/>
  <c r="BE65" i="7"/>
  <c r="BD65" i="7"/>
  <c r="BD64" i="7"/>
  <c r="BE64" i="7" s="1"/>
  <c r="BD63" i="7"/>
  <c r="BE63" i="7" s="1"/>
  <c r="BD62" i="7"/>
  <c r="BE62" i="7" s="1"/>
  <c r="BE61" i="7"/>
  <c r="BD61" i="7"/>
  <c r="BD60" i="7"/>
  <c r="BE60" i="7" s="1"/>
  <c r="BD59" i="7"/>
  <c r="BE59" i="7" s="1"/>
  <c r="BD58" i="7"/>
  <c r="BE58" i="7" s="1"/>
  <c r="BE57" i="7"/>
  <c r="BD57" i="7"/>
  <c r="BD56" i="7"/>
  <c r="BE56" i="7" s="1"/>
  <c r="BD55" i="7"/>
  <c r="BE55" i="7" s="1"/>
  <c r="BD54" i="7"/>
  <c r="BE54" i="7" s="1"/>
  <c r="BE53" i="7"/>
  <c r="BD53" i="7"/>
  <c r="BD52" i="7"/>
  <c r="BE52" i="7" s="1"/>
  <c r="BD51" i="7"/>
  <c r="BE51" i="7" s="1"/>
  <c r="BD50" i="7"/>
  <c r="BE50" i="7" s="1"/>
  <c r="BE49" i="7"/>
  <c r="BD49" i="7"/>
  <c r="BD48" i="7"/>
  <c r="BE48" i="7" s="1"/>
  <c r="BD47" i="7"/>
  <c r="BE47" i="7" s="1"/>
  <c r="BD46" i="7"/>
  <c r="BE46" i="7" s="1"/>
  <c r="BE45" i="7"/>
  <c r="BD45" i="7"/>
  <c r="BD44" i="7"/>
  <c r="BE44" i="7" s="1"/>
  <c r="BD43" i="7"/>
  <c r="BE43" i="7" s="1"/>
  <c r="BD42" i="7"/>
  <c r="BE42" i="7" s="1"/>
  <c r="BE41" i="7"/>
  <c r="BD41" i="7"/>
  <c r="BD40" i="7"/>
  <c r="BE40" i="7" s="1"/>
  <c r="BD39" i="7"/>
  <c r="BE39" i="7" s="1"/>
  <c r="BD38" i="7"/>
  <c r="BE38" i="7" s="1"/>
  <c r="BE37" i="7"/>
  <c r="BD37" i="7"/>
  <c r="BD36" i="7"/>
  <c r="BE36" i="7" s="1"/>
  <c r="BD35" i="7"/>
  <c r="BE35" i="7" s="1"/>
  <c r="BD34" i="7"/>
  <c r="BE34" i="7" s="1"/>
  <c r="BE33" i="7"/>
  <c r="BD33" i="7"/>
  <c r="BD32" i="7"/>
  <c r="BE32" i="7" s="1"/>
  <c r="BD31" i="7"/>
  <c r="BE31" i="7" s="1"/>
  <c r="BD30" i="7"/>
  <c r="BE30" i="7" s="1"/>
  <c r="BE29" i="7"/>
  <c r="BD29" i="7"/>
  <c r="BD28" i="7"/>
  <c r="BE28" i="7" s="1"/>
  <c r="BD27" i="7"/>
  <c r="BE27" i="7" s="1"/>
  <c r="BD26" i="7"/>
  <c r="BE26" i="7" s="1"/>
  <c r="BE25" i="7"/>
  <c r="BD25" i="7"/>
  <c r="BD24" i="7"/>
  <c r="BE24" i="7" s="1"/>
  <c r="BD23" i="7"/>
  <c r="BE23" i="7" s="1"/>
  <c r="BD22" i="7"/>
  <c r="BE22" i="7" s="1"/>
  <c r="BE21" i="7"/>
  <c r="BD21" i="7"/>
  <c r="BD20" i="7"/>
  <c r="BE20" i="7" s="1"/>
  <c r="BD19" i="7"/>
  <c r="BE19" i="7" s="1"/>
  <c r="BD18" i="7"/>
  <c r="BE18" i="7" s="1"/>
  <c r="BE17" i="7"/>
  <c r="BD17" i="7"/>
  <c r="BD16" i="7"/>
  <c r="BE16" i="7" s="1"/>
  <c r="BD15" i="7"/>
  <c r="BE15" i="7" s="1"/>
  <c r="BD14" i="7"/>
  <c r="BE14" i="7" s="1"/>
  <c r="BE13" i="7"/>
  <c r="BD13" i="7"/>
  <c r="BD12" i="7"/>
  <c r="BE12" i="7" s="1"/>
  <c r="BD11" i="7"/>
  <c r="BE11" i="7" s="1"/>
  <c r="BD10" i="7"/>
  <c r="BE10" i="7" s="1"/>
  <c r="BE9" i="7"/>
  <c r="BD9" i="7"/>
  <c r="BD8" i="7"/>
  <c r="BE8" i="7" s="1"/>
  <c r="BD7" i="7"/>
  <c r="BE7" i="7" s="1"/>
  <c r="BD6" i="7"/>
  <c r="BE6" i="7" s="1"/>
  <c r="BE5" i="7"/>
  <c r="BD5" i="7"/>
  <c r="BD4" i="7"/>
  <c r="BE4" i="7" s="1"/>
  <c r="BD3" i="7"/>
  <c r="BE3" i="7" s="1"/>
  <c r="BD2" i="7"/>
  <c r="BE2" i="7" s="1"/>
  <c r="AY97" i="7"/>
  <c r="AZ97" i="7" s="1"/>
  <c r="AY96" i="7"/>
  <c r="AZ96" i="7" s="1"/>
  <c r="AY95" i="7"/>
  <c r="AZ95" i="7" s="1"/>
  <c r="AY94" i="7"/>
  <c r="AZ94" i="7" s="1"/>
  <c r="AY93" i="7"/>
  <c r="AZ93" i="7" s="1"/>
  <c r="AY92" i="7"/>
  <c r="AZ92" i="7" s="1"/>
  <c r="AY91" i="7"/>
  <c r="AZ91" i="7" s="1"/>
  <c r="AY90" i="7"/>
  <c r="AZ90" i="7" s="1"/>
  <c r="AY89" i="7"/>
  <c r="AZ89" i="7" s="1"/>
  <c r="AY88" i="7"/>
  <c r="AZ88" i="7" s="1"/>
  <c r="AY87" i="7"/>
  <c r="AZ87" i="7" s="1"/>
  <c r="AY86" i="7"/>
  <c r="AZ86" i="7" s="1"/>
  <c r="AY85" i="7"/>
  <c r="AZ85" i="7" s="1"/>
  <c r="AY84" i="7"/>
  <c r="AZ84" i="7" s="1"/>
  <c r="AY83" i="7"/>
  <c r="AZ83" i="7" s="1"/>
  <c r="AY82" i="7"/>
  <c r="AZ82" i="7" s="1"/>
  <c r="AY81" i="7"/>
  <c r="AZ81" i="7" s="1"/>
  <c r="AY80" i="7"/>
  <c r="AZ80" i="7" s="1"/>
  <c r="AY79" i="7"/>
  <c r="AZ79" i="7" s="1"/>
  <c r="AY78" i="7"/>
  <c r="AZ78" i="7" s="1"/>
  <c r="AY77" i="7"/>
  <c r="AZ77" i="7" s="1"/>
  <c r="AY76" i="7"/>
  <c r="AZ76" i="7" s="1"/>
  <c r="AY75" i="7"/>
  <c r="AZ75" i="7" s="1"/>
  <c r="AY74" i="7"/>
  <c r="AZ74" i="7" s="1"/>
  <c r="AY73" i="7"/>
  <c r="AZ73" i="7" s="1"/>
  <c r="AY72" i="7"/>
  <c r="AZ72" i="7" s="1"/>
  <c r="AY71" i="7"/>
  <c r="AZ71" i="7" s="1"/>
  <c r="AY70" i="7"/>
  <c r="AZ70" i="7" s="1"/>
  <c r="AY69" i="7"/>
  <c r="AZ69" i="7" s="1"/>
  <c r="AY68" i="7"/>
  <c r="AZ68" i="7" s="1"/>
  <c r="AY67" i="7"/>
  <c r="AZ67" i="7" s="1"/>
  <c r="AY66" i="7"/>
  <c r="AZ66" i="7" s="1"/>
  <c r="AY65" i="7"/>
  <c r="AZ65" i="7" s="1"/>
  <c r="AY64" i="7"/>
  <c r="AZ64" i="7" s="1"/>
  <c r="AY63" i="7"/>
  <c r="AZ63" i="7" s="1"/>
  <c r="AY62" i="7"/>
  <c r="AZ62" i="7" s="1"/>
  <c r="AY61" i="7"/>
  <c r="AZ61" i="7" s="1"/>
  <c r="AY60" i="7"/>
  <c r="AZ60" i="7" s="1"/>
  <c r="AY59" i="7"/>
  <c r="AZ59" i="7" s="1"/>
  <c r="AY58" i="7"/>
  <c r="AZ58" i="7" s="1"/>
  <c r="AY57" i="7"/>
  <c r="AZ57" i="7" s="1"/>
  <c r="AY56" i="7"/>
  <c r="AZ56" i="7" s="1"/>
  <c r="AY55" i="7"/>
  <c r="AZ55" i="7" s="1"/>
  <c r="AY54" i="7"/>
  <c r="AZ54" i="7" s="1"/>
  <c r="AY53" i="7"/>
  <c r="AZ53" i="7" s="1"/>
  <c r="AY52" i="7"/>
  <c r="AZ52" i="7" s="1"/>
  <c r="AY51" i="7"/>
  <c r="AZ51" i="7" s="1"/>
  <c r="AY50" i="7"/>
  <c r="AZ50" i="7" s="1"/>
  <c r="AY49" i="7"/>
  <c r="AZ49" i="7" s="1"/>
  <c r="AY48" i="7"/>
  <c r="AZ48" i="7" s="1"/>
  <c r="AY47" i="7"/>
  <c r="AZ47" i="7" s="1"/>
  <c r="AY46" i="7"/>
  <c r="AZ46" i="7" s="1"/>
  <c r="AY45" i="7"/>
  <c r="AZ45" i="7" s="1"/>
  <c r="AY44" i="7"/>
  <c r="AZ44" i="7" s="1"/>
  <c r="AY43" i="7"/>
  <c r="AZ43" i="7" s="1"/>
  <c r="AY42" i="7"/>
  <c r="AZ42" i="7" s="1"/>
  <c r="AY41" i="7"/>
  <c r="AZ41" i="7" s="1"/>
  <c r="AY40" i="7"/>
  <c r="AZ40" i="7" s="1"/>
  <c r="AY39" i="7"/>
  <c r="AZ39" i="7" s="1"/>
  <c r="AY38" i="7"/>
  <c r="AZ38" i="7" s="1"/>
  <c r="AY37" i="7"/>
  <c r="AZ37" i="7" s="1"/>
  <c r="AY36" i="7"/>
  <c r="AZ36" i="7" s="1"/>
  <c r="AY35" i="7"/>
  <c r="AZ35" i="7" s="1"/>
  <c r="AY34" i="7"/>
  <c r="AZ34" i="7" s="1"/>
  <c r="AY33" i="7"/>
  <c r="AZ33" i="7" s="1"/>
  <c r="AY32" i="7"/>
  <c r="AZ32" i="7" s="1"/>
  <c r="AY31" i="7"/>
  <c r="AZ31" i="7" s="1"/>
  <c r="AY30" i="7"/>
  <c r="AZ30" i="7" s="1"/>
  <c r="AY29" i="7"/>
  <c r="AZ29" i="7" s="1"/>
  <c r="AY28" i="7"/>
  <c r="AZ28" i="7" s="1"/>
  <c r="AY27" i="7"/>
  <c r="AZ27" i="7" s="1"/>
  <c r="AY26" i="7"/>
  <c r="AZ26" i="7" s="1"/>
  <c r="AY25" i="7"/>
  <c r="AZ25" i="7" s="1"/>
  <c r="AY24" i="7"/>
  <c r="AZ24" i="7" s="1"/>
  <c r="AY23" i="7"/>
  <c r="AZ23" i="7" s="1"/>
  <c r="AY22" i="7"/>
  <c r="AZ22" i="7" s="1"/>
  <c r="AY21" i="7"/>
  <c r="AZ21" i="7" s="1"/>
  <c r="AY20" i="7"/>
  <c r="AZ20" i="7" s="1"/>
  <c r="AY19" i="7"/>
  <c r="AZ19" i="7" s="1"/>
  <c r="AY18" i="7"/>
  <c r="AZ18" i="7" s="1"/>
  <c r="AY17" i="7"/>
  <c r="AZ17" i="7" s="1"/>
  <c r="AY16" i="7"/>
  <c r="AZ16" i="7" s="1"/>
  <c r="AY15" i="7"/>
  <c r="AZ15" i="7" s="1"/>
  <c r="AY14" i="7"/>
  <c r="AZ14" i="7" s="1"/>
  <c r="AY13" i="7"/>
  <c r="AZ13" i="7" s="1"/>
  <c r="AY12" i="7"/>
  <c r="AZ12" i="7" s="1"/>
  <c r="AY11" i="7"/>
  <c r="AZ11" i="7" s="1"/>
  <c r="AY10" i="7"/>
  <c r="AZ10" i="7" s="1"/>
  <c r="AY9" i="7"/>
  <c r="AZ9" i="7" s="1"/>
  <c r="AY8" i="7"/>
  <c r="AZ8" i="7" s="1"/>
  <c r="AY7" i="7"/>
  <c r="AZ7" i="7" s="1"/>
  <c r="AY6" i="7"/>
  <c r="AZ6" i="7" s="1"/>
  <c r="AY5" i="7"/>
  <c r="AZ5" i="7" s="1"/>
  <c r="AY4" i="7"/>
  <c r="AZ4" i="7" s="1"/>
  <c r="AY3" i="7"/>
  <c r="AZ3" i="7" s="1"/>
  <c r="AY2" i="7"/>
  <c r="AZ2" i="7" s="1"/>
  <c r="AT97" i="7"/>
  <c r="AU97" i="7" s="1"/>
  <c r="AU96" i="7"/>
  <c r="AT96" i="7"/>
  <c r="AT95" i="7"/>
  <c r="AU95" i="7" s="1"/>
  <c r="AT94" i="7"/>
  <c r="AU94" i="7" s="1"/>
  <c r="AT93" i="7"/>
  <c r="AU93" i="7" s="1"/>
  <c r="AU92" i="7"/>
  <c r="AT92" i="7"/>
  <c r="AT91" i="7"/>
  <c r="AU91" i="7" s="1"/>
  <c r="AT90" i="7"/>
  <c r="AU90" i="7" s="1"/>
  <c r="AT89" i="7"/>
  <c r="AU89" i="7" s="1"/>
  <c r="AU88" i="7"/>
  <c r="AT88" i="7"/>
  <c r="AT87" i="7"/>
  <c r="AU87" i="7" s="1"/>
  <c r="AT86" i="7"/>
  <c r="AU86" i="7" s="1"/>
  <c r="AT85" i="7"/>
  <c r="AU85" i="7" s="1"/>
  <c r="AU84" i="7"/>
  <c r="AT84" i="7"/>
  <c r="AT83" i="7"/>
  <c r="AU83" i="7" s="1"/>
  <c r="AT82" i="7"/>
  <c r="AU82" i="7" s="1"/>
  <c r="AT81" i="7"/>
  <c r="AU81" i="7" s="1"/>
  <c r="AU80" i="7"/>
  <c r="AT80" i="7"/>
  <c r="AT79" i="7"/>
  <c r="AU79" i="7" s="1"/>
  <c r="AT78" i="7"/>
  <c r="AU78" i="7" s="1"/>
  <c r="AT77" i="7"/>
  <c r="AU77" i="7" s="1"/>
  <c r="AU76" i="7"/>
  <c r="AT76" i="7"/>
  <c r="AT75" i="7"/>
  <c r="AU75" i="7" s="1"/>
  <c r="AT74" i="7"/>
  <c r="AU74" i="7" s="1"/>
  <c r="AT73" i="7"/>
  <c r="AU73" i="7" s="1"/>
  <c r="AU72" i="7"/>
  <c r="AT72" i="7"/>
  <c r="AT71" i="7"/>
  <c r="AU71" i="7" s="1"/>
  <c r="AT70" i="7"/>
  <c r="AU70" i="7" s="1"/>
  <c r="AT69" i="7"/>
  <c r="AU69" i="7" s="1"/>
  <c r="AU68" i="7"/>
  <c r="AT68" i="7"/>
  <c r="AT67" i="7"/>
  <c r="AU67" i="7" s="1"/>
  <c r="AT66" i="7"/>
  <c r="AU66" i="7" s="1"/>
  <c r="AT65" i="7"/>
  <c r="AU65" i="7" s="1"/>
  <c r="AU64" i="7"/>
  <c r="AT64" i="7"/>
  <c r="AT63" i="7"/>
  <c r="AU63" i="7" s="1"/>
  <c r="AT62" i="7"/>
  <c r="AU62" i="7" s="1"/>
  <c r="AT61" i="7"/>
  <c r="AU61" i="7" s="1"/>
  <c r="AU60" i="7"/>
  <c r="AT60" i="7"/>
  <c r="AT59" i="7"/>
  <c r="AU59" i="7" s="1"/>
  <c r="AT58" i="7"/>
  <c r="AU58" i="7" s="1"/>
  <c r="AT57" i="7"/>
  <c r="AU57" i="7" s="1"/>
  <c r="AU56" i="7"/>
  <c r="AT56" i="7"/>
  <c r="AT55" i="7"/>
  <c r="AU55" i="7" s="1"/>
  <c r="AT54" i="7"/>
  <c r="AU54" i="7" s="1"/>
  <c r="AT53" i="7"/>
  <c r="AU53" i="7" s="1"/>
  <c r="AU52" i="7"/>
  <c r="AT52" i="7"/>
  <c r="AT51" i="7"/>
  <c r="AU51" i="7" s="1"/>
  <c r="AT50" i="7"/>
  <c r="AU50" i="7" s="1"/>
  <c r="AT49" i="7"/>
  <c r="AU49" i="7" s="1"/>
  <c r="AU48" i="7"/>
  <c r="AT48" i="7"/>
  <c r="AT47" i="7"/>
  <c r="AU47" i="7" s="1"/>
  <c r="AT46" i="7"/>
  <c r="AU46" i="7" s="1"/>
  <c r="AT45" i="7"/>
  <c r="AU45" i="7" s="1"/>
  <c r="AU44" i="7"/>
  <c r="AT44" i="7"/>
  <c r="AT43" i="7"/>
  <c r="AU43" i="7" s="1"/>
  <c r="AT42" i="7"/>
  <c r="AU42" i="7" s="1"/>
  <c r="AT41" i="7"/>
  <c r="AU41" i="7" s="1"/>
  <c r="AU40" i="7"/>
  <c r="AT40" i="7"/>
  <c r="AT39" i="7"/>
  <c r="AU39" i="7" s="1"/>
  <c r="AT38" i="7"/>
  <c r="AU38" i="7" s="1"/>
  <c r="AT37" i="7"/>
  <c r="AU37" i="7" s="1"/>
  <c r="AU36" i="7"/>
  <c r="AT36" i="7"/>
  <c r="AT35" i="7"/>
  <c r="AU35" i="7" s="1"/>
  <c r="AT34" i="7"/>
  <c r="AU34" i="7" s="1"/>
  <c r="AT33" i="7"/>
  <c r="AU33" i="7" s="1"/>
  <c r="AU32" i="7"/>
  <c r="AT32" i="7"/>
  <c r="AT31" i="7"/>
  <c r="AU31" i="7" s="1"/>
  <c r="AT30" i="7"/>
  <c r="AU30" i="7" s="1"/>
  <c r="AT29" i="7"/>
  <c r="AU29" i="7" s="1"/>
  <c r="AU28" i="7"/>
  <c r="AT28" i="7"/>
  <c r="AT27" i="7"/>
  <c r="AU27" i="7" s="1"/>
  <c r="AT26" i="7"/>
  <c r="AU26" i="7" s="1"/>
  <c r="AT25" i="7"/>
  <c r="AU25" i="7" s="1"/>
  <c r="AU24" i="7"/>
  <c r="AT24" i="7"/>
  <c r="AT23" i="7"/>
  <c r="AU23" i="7" s="1"/>
  <c r="AT22" i="7"/>
  <c r="AU22" i="7" s="1"/>
  <c r="AT21" i="7"/>
  <c r="AU21" i="7" s="1"/>
  <c r="AU20" i="7"/>
  <c r="AT20" i="7"/>
  <c r="AT19" i="7"/>
  <c r="AU19" i="7" s="1"/>
  <c r="AT18" i="7"/>
  <c r="AU18" i="7" s="1"/>
  <c r="AT17" i="7"/>
  <c r="AU17" i="7" s="1"/>
  <c r="AU16" i="7"/>
  <c r="AT16" i="7"/>
  <c r="AT15" i="7"/>
  <c r="AU15" i="7" s="1"/>
  <c r="AT14" i="7"/>
  <c r="AU14" i="7" s="1"/>
  <c r="AT13" i="7"/>
  <c r="AU13" i="7" s="1"/>
  <c r="AU12" i="7"/>
  <c r="AT12" i="7"/>
  <c r="AT11" i="7"/>
  <c r="AU11" i="7" s="1"/>
  <c r="AT10" i="7"/>
  <c r="AU10" i="7" s="1"/>
  <c r="AT9" i="7"/>
  <c r="AU9" i="7" s="1"/>
  <c r="AU8" i="7"/>
  <c r="AT8" i="7"/>
  <c r="AT7" i="7"/>
  <c r="AU7" i="7" s="1"/>
  <c r="AT6" i="7"/>
  <c r="AU6" i="7" s="1"/>
  <c r="AT5" i="7"/>
  <c r="AU5" i="7" s="1"/>
  <c r="AU4" i="7"/>
  <c r="AT4" i="7"/>
  <c r="AT3" i="7"/>
  <c r="AU3" i="7" s="1"/>
  <c r="AT2" i="7"/>
  <c r="AU2" i="7" s="1"/>
  <c r="AO97" i="7"/>
  <c r="AP97" i="7" s="1"/>
  <c r="AO96" i="7"/>
  <c r="AP96" i="7" s="1"/>
  <c r="AO95" i="7"/>
  <c r="AP95" i="7" s="1"/>
  <c r="AO94" i="7"/>
  <c r="AP94" i="7" s="1"/>
  <c r="AO93" i="7"/>
  <c r="AP93" i="7" s="1"/>
  <c r="AO92" i="7"/>
  <c r="AP92" i="7" s="1"/>
  <c r="AO91" i="7"/>
  <c r="AP91" i="7" s="1"/>
  <c r="AO90" i="7"/>
  <c r="AP90" i="7" s="1"/>
  <c r="AO89" i="7"/>
  <c r="AP89" i="7" s="1"/>
  <c r="AO88" i="7"/>
  <c r="AP88" i="7" s="1"/>
  <c r="AO87" i="7"/>
  <c r="AP87" i="7" s="1"/>
  <c r="AO86" i="7"/>
  <c r="AP86" i="7" s="1"/>
  <c r="AO85" i="7"/>
  <c r="AP85" i="7" s="1"/>
  <c r="AO84" i="7"/>
  <c r="AP84" i="7" s="1"/>
  <c r="AO83" i="7"/>
  <c r="AP83" i="7" s="1"/>
  <c r="AO82" i="7"/>
  <c r="AP82" i="7" s="1"/>
  <c r="AO81" i="7"/>
  <c r="AP81" i="7" s="1"/>
  <c r="AO80" i="7"/>
  <c r="AP80" i="7" s="1"/>
  <c r="AO79" i="7"/>
  <c r="AP79" i="7" s="1"/>
  <c r="AO78" i="7"/>
  <c r="AP78" i="7" s="1"/>
  <c r="AO77" i="7"/>
  <c r="AP77" i="7" s="1"/>
  <c r="AO76" i="7"/>
  <c r="AP76" i="7" s="1"/>
  <c r="AO75" i="7"/>
  <c r="AP75" i="7" s="1"/>
  <c r="AO74" i="7"/>
  <c r="AP74" i="7" s="1"/>
  <c r="AO73" i="7"/>
  <c r="AP73" i="7" s="1"/>
  <c r="AO72" i="7"/>
  <c r="AP72" i="7" s="1"/>
  <c r="AO71" i="7"/>
  <c r="AP71" i="7" s="1"/>
  <c r="AO70" i="7"/>
  <c r="AP70" i="7" s="1"/>
  <c r="AO69" i="7"/>
  <c r="AP69" i="7" s="1"/>
  <c r="AO68" i="7"/>
  <c r="AP68" i="7" s="1"/>
  <c r="AO67" i="7"/>
  <c r="AP67" i="7" s="1"/>
  <c r="AO66" i="7"/>
  <c r="AP66" i="7" s="1"/>
  <c r="AO65" i="7"/>
  <c r="AP65" i="7" s="1"/>
  <c r="AO64" i="7"/>
  <c r="AP64" i="7" s="1"/>
  <c r="AO63" i="7"/>
  <c r="AP63" i="7" s="1"/>
  <c r="AO62" i="7"/>
  <c r="AP62" i="7" s="1"/>
  <c r="AO61" i="7"/>
  <c r="AP61" i="7" s="1"/>
  <c r="AO60" i="7"/>
  <c r="AP60" i="7" s="1"/>
  <c r="AO59" i="7"/>
  <c r="AP59" i="7" s="1"/>
  <c r="AO58" i="7"/>
  <c r="AP58" i="7" s="1"/>
  <c r="AO57" i="7"/>
  <c r="AP57" i="7" s="1"/>
  <c r="AO56" i="7"/>
  <c r="AP56" i="7" s="1"/>
  <c r="AO55" i="7"/>
  <c r="AP55" i="7" s="1"/>
  <c r="AO54" i="7"/>
  <c r="AP54" i="7" s="1"/>
  <c r="AO53" i="7"/>
  <c r="AP53" i="7" s="1"/>
  <c r="AO52" i="7"/>
  <c r="AP52" i="7" s="1"/>
  <c r="AO51" i="7"/>
  <c r="AP51" i="7" s="1"/>
  <c r="AO50" i="7"/>
  <c r="AP50" i="7" s="1"/>
  <c r="AO49" i="7"/>
  <c r="AP49" i="7" s="1"/>
  <c r="AO48" i="7"/>
  <c r="AP48" i="7" s="1"/>
  <c r="AO47" i="7"/>
  <c r="AP47" i="7" s="1"/>
  <c r="AO46" i="7"/>
  <c r="AP46" i="7" s="1"/>
  <c r="AO45" i="7"/>
  <c r="AP45" i="7" s="1"/>
  <c r="AO44" i="7"/>
  <c r="AP44" i="7" s="1"/>
  <c r="AO43" i="7"/>
  <c r="AP43" i="7" s="1"/>
  <c r="AO42" i="7"/>
  <c r="AP42" i="7" s="1"/>
  <c r="AO41" i="7"/>
  <c r="AP41" i="7" s="1"/>
  <c r="AO40" i="7"/>
  <c r="AP40" i="7" s="1"/>
  <c r="AO39" i="7"/>
  <c r="AP39" i="7" s="1"/>
  <c r="AO38" i="7"/>
  <c r="AP38" i="7" s="1"/>
  <c r="AO37" i="7"/>
  <c r="AP37" i="7" s="1"/>
  <c r="AO36" i="7"/>
  <c r="AP36" i="7" s="1"/>
  <c r="AO35" i="7"/>
  <c r="AP35" i="7" s="1"/>
  <c r="AO34" i="7"/>
  <c r="AP34" i="7" s="1"/>
  <c r="AO33" i="7"/>
  <c r="AP33" i="7" s="1"/>
  <c r="AO32" i="7"/>
  <c r="AP32" i="7" s="1"/>
  <c r="AO31" i="7"/>
  <c r="AP31" i="7" s="1"/>
  <c r="AO30" i="7"/>
  <c r="AP30" i="7" s="1"/>
  <c r="AO29" i="7"/>
  <c r="AP29" i="7" s="1"/>
  <c r="AO28" i="7"/>
  <c r="AP28" i="7" s="1"/>
  <c r="AO27" i="7"/>
  <c r="AP27" i="7" s="1"/>
  <c r="AO26" i="7"/>
  <c r="AP26" i="7" s="1"/>
  <c r="AO25" i="7"/>
  <c r="AP25" i="7" s="1"/>
  <c r="AO24" i="7"/>
  <c r="AP24" i="7" s="1"/>
  <c r="AO23" i="7"/>
  <c r="AP23" i="7" s="1"/>
  <c r="AO22" i="7"/>
  <c r="AP22" i="7" s="1"/>
  <c r="AO21" i="7"/>
  <c r="AP21" i="7" s="1"/>
  <c r="AO20" i="7"/>
  <c r="AP20" i="7" s="1"/>
  <c r="AO19" i="7"/>
  <c r="AP19" i="7" s="1"/>
  <c r="AO18" i="7"/>
  <c r="AP18" i="7" s="1"/>
  <c r="AO17" i="7"/>
  <c r="AP17" i="7" s="1"/>
  <c r="AO16" i="7"/>
  <c r="AP16" i="7" s="1"/>
  <c r="AO15" i="7"/>
  <c r="AP15" i="7" s="1"/>
  <c r="AO14" i="7"/>
  <c r="AP14" i="7" s="1"/>
  <c r="AO13" i="7"/>
  <c r="AP13" i="7" s="1"/>
  <c r="AO12" i="7"/>
  <c r="AP12" i="7" s="1"/>
  <c r="AO11" i="7"/>
  <c r="AP11" i="7" s="1"/>
  <c r="AO10" i="7"/>
  <c r="AP10" i="7" s="1"/>
  <c r="AO9" i="7"/>
  <c r="AP9" i="7" s="1"/>
  <c r="AO8" i="7"/>
  <c r="AP8" i="7" s="1"/>
  <c r="AO7" i="7"/>
  <c r="AP7" i="7" s="1"/>
  <c r="AO6" i="7"/>
  <c r="AP6" i="7" s="1"/>
  <c r="AO5" i="7"/>
  <c r="AP5" i="7" s="1"/>
  <c r="AO4" i="7"/>
  <c r="AP4" i="7" s="1"/>
  <c r="AO3" i="7"/>
  <c r="AP3" i="7" s="1"/>
  <c r="AO2" i="7"/>
  <c r="AP2" i="7" s="1"/>
  <c r="AJ97" i="7"/>
  <c r="AK97" i="7" s="1"/>
  <c r="AJ96" i="7"/>
  <c r="AK96" i="7" s="1"/>
  <c r="AJ95" i="7"/>
  <c r="AK95" i="7" s="1"/>
  <c r="AJ94" i="7"/>
  <c r="AK94" i="7" s="1"/>
  <c r="AJ93" i="7"/>
  <c r="AK93" i="7" s="1"/>
  <c r="AJ92" i="7"/>
  <c r="AK92" i="7" s="1"/>
  <c r="AJ91" i="7"/>
  <c r="AK91" i="7" s="1"/>
  <c r="AJ90" i="7"/>
  <c r="AK90" i="7" s="1"/>
  <c r="AJ89" i="7"/>
  <c r="AK89" i="7" s="1"/>
  <c r="AJ88" i="7"/>
  <c r="AK88" i="7" s="1"/>
  <c r="AJ87" i="7"/>
  <c r="AK87" i="7" s="1"/>
  <c r="AJ86" i="7"/>
  <c r="AK86" i="7" s="1"/>
  <c r="AJ85" i="7"/>
  <c r="AK85" i="7" s="1"/>
  <c r="AJ84" i="7"/>
  <c r="AK84" i="7" s="1"/>
  <c r="AJ83" i="7"/>
  <c r="AK83" i="7" s="1"/>
  <c r="AJ82" i="7"/>
  <c r="AK82" i="7" s="1"/>
  <c r="AJ81" i="7"/>
  <c r="AK81" i="7" s="1"/>
  <c r="AJ80" i="7"/>
  <c r="AK80" i="7" s="1"/>
  <c r="AJ79" i="7"/>
  <c r="AK79" i="7" s="1"/>
  <c r="AJ78" i="7"/>
  <c r="AK78" i="7" s="1"/>
  <c r="AJ77" i="7"/>
  <c r="AK77" i="7" s="1"/>
  <c r="AJ76" i="7"/>
  <c r="AK76" i="7" s="1"/>
  <c r="AJ75" i="7"/>
  <c r="AK75" i="7" s="1"/>
  <c r="AJ74" i="7"/>
  <c r="AK74" i="7" s="1"/>
  <c r="AJ73" i="7"/>
  <c r="AK73" i="7" s="1"/>
  <c r="AJ72" i="7"/>
  <c r="AK72" i="7" s="1"/>
  <c r="AJ71" i="7"/>
  <c r="AK71" i="7" s="1"/>
  <c r="AJ70" i="7"/>
  <c r="AK70" i="7" s="1"/>
  <c r="AJ69" i="7"/>
  <c r="AK69" i="7" s="1"/>
  <c r="AJ68" i="7"/>
  <c r="AK68" i="7" s="1"/>
  <c r="AJ67" i="7"/>
  <c r="AK67" i="7" s="1"/>
  <c r="AJ66" i="7"/>
  <c r="AK66" i="7" s="1"/>
  <c r="AJ65" i="7"/>
  <c r="AK65" i="7" s="1"/>
  <c r="AJ64" i="7"/>
  <c r="AK64" i="7" s="1"/>
  <c r="AJ63" i="7"/>
  <c r="AK63" i="7" s="1"/>
  <c r="AJ62" i="7"/>
  <c r="AK62" i="7" s="1"/>
  <c r="AJ61" i="7"/>
  <c r="AK61" i="7" s="1"/>
  <c r="AJ60" i="7"/>
  <c r="AK60" i="7" s="1"/>
  <c r="AJ59" i="7"/>
  <c r="AK59" i="7" s="1"/>
  <c r="AJ58" i="7"/>
  <c r="AK58" i="7" s="1"/>
  <c r="AJ57" i="7"/>
  <c r="AK57" i="7" s="1"/>
  <c r="AJ56" i="7"/>
  <c r="AK56" i="7" s="1"/>
  <c r="AJ55" i="7"/>
  <c r="AK55" i="7" s="1"/>
  <c r="AJ54" i="7"/>
  <c r="AK54" i="7" s="1"/>
  <c r="AJ53" i="7"/>
  <c r="AK53" i="7" s="1"/>
  <c r="AJ52" i="7"/>
  <c r="AK52" i="7" s="1"/>
  <c r="AJ51" i="7"/>
  <c r="AK51" i="7" s="1"/>
  <c r="AJ50" i="7"/>
  <c r="AK50" i="7" s="1"/>
  <c r="AJ49" i="7"/>
  <c r="AK49" i="7" s="1"/>
  <c r="AJ48" i="7"/>
  <c r="AK48" i="7" s="1"/>
  <c r="AJ47" i="7"/>
  <c r="AK47" i="7" s="1"/>
  <c r="AJ46" i="7"/>
  <c r="AK46" i="7" s="1"/>
  <c r="AJ45" i="7"/>
  <c r="AK45" i="7" s="1"/>
  <c r="AJ44" i="7"/>
  <c r="AK44" i="7" s="1"/>
  <c r="AJ43" i="7"/>
  <c r="AK43" i="7" s="1"/>
  <c r="AJ42" i="7"/>
  <c r="AK42" i="7" s="1"/>
  <c r="AJ41" i="7"/>
  <c r="AK41" i="7" s="1"/>
  <c r="AJ40" i="7"/>
  <c r="AK40" i="7" s="1"/>
  <c r="AJ39" i="7"/>
  <c r="AK39" i="7" s="1"/>
  <c r="AJ38" i="7"/>
  <c r="AK38" i="7" s="1"/>
  <c r="AJ37" i="7"/>
  <c r="AK37" i="7" s="1"/>
  <c r="AJ36" i="7"/>
  <c r="AK36" i="7" s="1"/>
  <c r="AJ35" i="7"/>
  <c r="AK35" i="7" s="1"/>
  <c r="AJ34" i="7"/>
  <c r="AK34" i="7" s="1"/>
  <c r="AJ33" i="7"/>
  <c r="AK33" i="7" s="1"/>
  <c r="AJ32" i="7"/>
  <c r="AK32" i="7" s="1"/>
  <c r="AJ31" i="7"/>
  <c r="AK31" i="7" s="1"/>
  <c r="AJ30" i="7"/>
  <c r="AK30" i="7" s="1"/>
  <c r="AJ29" i="7"/>
  <c r="AK29" i="7" s="1"/>
  <c r="AJ28" i="7"/>
  <c r="AK28" i="7" s="1"/>
  <c r="AJ27" i="7"/>
  <c r="AK27" i="7" s="1"/>
  <c r="AJ26" i="7"/>
  <c r="AK26" i="7" s="1"/>
  <c r="AJ25" i="7"/>
  <c r="AK25" i="7" s="1"/>
  <c r="AJ24" i="7"/>
  <c r="AK24" i="7" s="1"/>
  <c r="AJ23" i="7"/>
  <c r="AK23" i="7" s="1"/>
  <c r="AJ22" i="7"/>
  <c r="AK22" i="7" s="1"/>
  <c r="AJ21" i="7"/>
  <c r="AK21" i="7" s="1"/>
  <c r="AJ20" i="7"/>
  <c r="AK20" i="7" s="1"/>
  <c r="AJ19" i="7"/>
  <c r="AK19" i="7" s="1"/>
  <c r="AJ18" i="7"/>
  <c r="AK18" i="7" s="1"/>
  <c r="AJ17" i="7"/>
  <c r="AK17" i="7" s="1"/>
  <c r="AJ16" i="7"/>
  <c r="AK16" i="7" s="1"/>
  <c r="AJ15" i="7"/>
  <c r="AK15" i="7" s="1"/>
  <c r="AJ14" i="7"/>
  <c r="AK14" i="7" s="1"/>
  <c r="AJ13" i="7"/>
  <c r="AK13" i="7" s="1"/>
  <c r="AJ12" i="7"/>
  <c r="AK12" i="7" s="1"/>
  <c r="AJ11" i="7"/>
  <c r="AK11" i="7" s="1"/>
  <c r="AJ10" i="7"/>
  <c r="AK10" i="7" s="1"/>
  <c r="AJ9" i="7"/>
  <c r="AK9" i="7" s="1"/>
  <c r="AJ8" i="7"/>
  <c r="AK8" i="7" s="1"/>
  <c r="AJ7" i="7"/>
  <c r="AK7" i="7" s="1"/>
  <c r="AJ6" i="7"/>
  <c r="AK6" i="7" s="1"/>
  <c r="AJ5" i="7"/>
  <c r="AK5" i="7" s="1"/>
  <c r="AJ4" i="7"/>
  <c r="AK4" i="7" s="1"/>
  <c r="AJ3" i="7"/>
  <c r="AK3" i="7" s="1"/>
  <c r="AK2" i="7"/>
  <c r="AE97" i="7"/>
  <c r="AF97" i="7" s="1"/>
  <c r="AE96" i="7"/>
  <c r="AF96" i="7" s="1"/>
  <c r="AE95" i="7"/>
  <c r="AF95" i="7" s="1"/>
  <c r="AE94" i="7"/>
  <c r="AF94" i="7" s="1"/>
  <c r="AE93" i="7"/>
  <c r="AF93" i="7" s="1"/>
  <c r="AE92" i="7"/>
  <c r="AF92" i="7" s="1"/>
  <c r="AE91" i="7"/>
  <c r="AF91" i="7" s="1"/>
  <c r="AE90" i="7"/>
  <c r="AF90" i="7" s="1"/>
  <c r="AE89" i="7"/>
  <c r="AF89" i="7" s="1"/>
  <c r="AE88" i="7"/>
  <c r="AF88" i="7" s="1"/>
  <c r="AF87" i="7"/>
  <c r="AE87" i="7"/>
  <c r="AE86" i="7"/>
  <c r="AF86" i="7" s="1"/>
  <c r="AE85" i="7"/>
  <c r="AF85" i="7" s="1"/>
  <c r="AE84" i="7"/>
  <c r="AF84" i="7" s="1"/>
  <c r="AF83" i="7"/>
  <c r="AE83" i="7"/>
  <c r="AE82" i="7"/>
  <c r="AF82" i="7" s="1"/>
  <c r="AE81" i="7"/>
  <c r="AF81" i="7" s="1"/>
  <c r="AE80" i="7"/>
  <c r="AF80" i="7" s="1"/>
  <c r="AF79" i="7"/>
  <c r="AE79" i="7"/>
  <c r="AE78" i="7"/>
  <c r="AF78" i="7" s="1"/>
  <c r="AE77" i="7"/>
  <c r="AF77" i="7" s="1"/>
  <c r="AE76" i="7"/>
  <c r="AF76" i="7" s="1"/>
  <c r="AF75" i="7"/>
  <c r="AE75" i="7"/>
  <c r="AE74" i="7"/>
  <c r="AF74" i="7" s="1"/>
  <c r="AE73" i="7"/>
  <c r="AF73" i="7" s="1"/>
  <c r="AE72" i="7"/>
  <c r="AF72" i="7" s="1"/>
  <c r="AF71" i="7"/>
  <c r="AE71" i="7"/>
  <c r="AE70" i="7"/>
  <c r="AF70" i="7" s="1"/>
  <c r="AE69" i="7"/>
  <c r="AF69" i="7" s="1"/>
  <c r="AE68" i="7"/>
  <c r="AF68" i="7" s="1"/>
  <c r="AF67" i="7"/>
  <c r="AE67" i="7"/>
  <c r="AE66" i="7"/>
  <c r="AF66" i="7" s="1"/>
  <c r="AE65" i="7"/>
  <c r="AF65" i="7" s="1"/>
  <c r="AE64" i="7"/>
  <c r="AF64" i="7" s="1"/>
  <c r="AF63" i="7"/>
  <c r="AE63" i="7"/>
  <c r="AE62" i="7"/>
  <c r="AF62" i="7" s="1"/>
  <c r="AE61" i="7"/>
  <c r="AF61" i="7" s="1"/>
  <c r="AE60" i="7"/>
  <c r="AF60" i="7" s="1"/>
  <c r="AF59" i="7"/>
  <c r="AE59" i="7"/>
  <c r="AE58" i="7"/>
  <c r="AF58" i="7" s="1"/>
  <c r="AE57" i="7"/>
  <c r="AF57" i="7" s="1"/>
  <c r="AE56" i="7"/>
  <c r="AF56" i="7" s="1"/>
  <c r="AF55" i="7"/>
  <c r="AE55" i="7"/>
  <c r="AE54" i="7"/>
  <c r="AF54" i="7" s="1"/>
  <c r="AE53" i="7"/>
  <c r="AF53" i="7" s="1"/>
  <c r="AE52" i="7"/>
  <c r="AF52" i="7" s="1"/>
  <c r="AF51" i="7"/>
  <c r="AE51" i="7"/>
  <c r="AE50" i="7"/>
  <c r="AF50" i="7" s="1"/>
  <c r="AE49" i="7"/>
  <c r="AF49" i="7" s="1"/>
  <c r="AE48" i="7"/>
  <c r="AF48" i="7" s="1"/>
  <c r="AF47" i="7"/>
  <c r="AE47" i="7"/>
  <c r="AE46" i="7"/>
  <c r="AF46" i="7" s="1"/>
  <c r="AE45" i="7"/>
  <c r="AF45" i="7" s="1"/>
  <c r="AE44" i="7"/>
  <c r="AF44" i="7" s="1"/>
  <c r="AF43" i="7"/>
  <c r="AE43" i="7"/>
  <c r="AE42" i="7"/>
  <c r="AF42" i="7" s="1"/>
  <c r="AE41" i="7"/>
  <c r="AF41" i="7" s="1"/>
  <c r="AE40" i="7"/>
  <c r="AF40" i="7" s="1"/>
  <c r="AF39" i="7"/>
  <c r="AE39" i="7"/>
  <c r="AE38" i="7"/>
  <c r="AF38" i="7" s="1"/>
  <c r="AE37" i="7"/>
  <c r="AF37" i="7" s="1"/>
  <c r="AE36" i="7"/>
  <c r="AF36" i="7" s="1"/>
  <c r="AF35" i="7"/>
  <c r="AE35" i="7"/>
  <c r="AE34" i="7"/>
  <c r="AF34" i="7" s="1"/>
  <c r="AE33" i="7"/>
  <c r="AF33" i="7" s="1"/>
  <c r="AE32" i="7"/>
  <c r="AF32" i="7" s="1"/>
  <c r="AF31" i="7"/>
  <c r="AE31" i="7"/>
  <c r="AE30" i="7"/>
  <c r="AF30" i="7" s="1"/>
  <c r="AE29" i="7"/>
  <c r="AF29" i="7" s="1"/>
  <c r="AE28" i="7"/>
  <c r="AF28" i="7" s="1"/>
  <c r="AF27" i="7"/>
  <c r="AE27" i="7"/>
  <c r="AE26" i="7"/>
  <c r="AF26" i="7" s="1"/>
  <c r="AE25" i="7"/>
  <c r="AF25" i="7" s="1"/>
  <c r="AE24" i="7"/>
  <c r="AF24" i="7" s="1"/>
  <c r="AF23" i="7"/>
  <c r="AE23" i="7"/>
  <c r="AE22" i="7"/>
  <c r="AF22" i="7" s="1"/>
  <c r="AE21" i="7"/>
  <c r="AF21" i="7" s="1"/>
  <c r="AE20" i="7"/>
  <c r="AF20" i="7" s="1"/>
  <c r="AF19" i="7"/>
  <c r="AE19" i="7"/>
  <c r="AE18" i="7"/>
  <c r="AF18" i="7" s="1"/>
  <c r="AE17" i="7"/>
  <c r="AF17" i="7" s="1"/>
  <c r="AE16" i="7"/>
  <c r="AF16" i="7" s="1"/>
  <c r="AF15" i="7"/>
  <c r="AE15" i="7"/>
  <c r="AE14" i="7"/>
  <c r="AF14" i="7" s="1"/>
  <c r="AE13" i="7"/>
  <c r="AF13" i="7" s="1"/>
  <c r="AE12" i="7"/>
  <c r="AF12" i="7" s="1"/>
  <c r="AF11" i="7"/>
  <c r="AE11" i="7"/>
  <c r="AE10" i="7"/>
  <c r="AF10" i="7" s="1"/>
  <c r="AE9" i="7"/>
  <c r="AF9" i="7" s="1"/>
  <c r="AE8" i="7"/>
  <c r="AF8" i="7" s="1"/>
  <c r="AF7" i="7"/>
  <c r="AE7" i="7"/>
  <c r="AE6" i="7"/>
  <c r="AF6" i="7" s="1"/>
  <c r="AE5" i="7"/>
  <c r="AF5" i="7" s="1"/>
  <c r="AE4" i="7"/>
  <c r="AF4" i="7" s="1"/>
  <c r="AF3" i="7"/>
  <c r="AE3" i="7"/>
  <c r="AE2" i="7"/>
  <c r="AF2" i="7" s="1"/>
  <c r="Z97" i="7"/>
  <c r="AA97" i="7" s="1"/>
  <c r="Z96" i="7"/>
  <c r="AA96" i="7" s="1"/>
  <c r="Z95" i="7"/>
  <c r="AA95" i="7" s="1"/>
  <c r="Z94" i="7"/>
  <c r="AA94" i="7" s="1"/>
  <c r="Z93" i="7"/>
  <c r="AA93" i="7" s="1"/>
  <c r="Z92" i="7"/>
  <c r="AA92" i="7" s="1"/>
  <c r="Z91" i="7"/>
  <c r="AA91" i="7" s="1"/>
  <c r="Z90" i="7"/>
  <c r="AA90" i="7" s="1"/>
  <c r="Z89" i="7"/>
  <c r="AA89" i="7" s="1"/>
  <c r="Z88" i="7"/>
  <c r="AA88" i="7" s="1"/>
  <c r="Z87" i="7"/>
  <c r="AA87" i="7" s="1"/>
  <c r="Z86" i="7"/>
  <c r="AA86" i="7" s="1"/>
  <c r="Z85" i="7"/>
  <c r="AA85" i="7" s="1"/>
  <c r="Z84" i="7"/>
  <c r="AA84" i="7" s="1"/>
  <c r="Z83" i="7"/>
  <c r="AA83" i="7" s="1"/>
  <c r="Z82" i="7"/>
  <c r="AA82" i="7" s="1"/>
  <c r="Z81" i="7"/>
  <c r="AA81" i="7" s="1"/>
  <c r="Z80" i="7"/>
  <c r="AA80" i="7" s="1"/>
  <c r="Z79" i="7"/>
  <c r="AA79" i="7" s="1"/>
  <c r="Z78" i="7"/>
  <c r="AA78" i="7" s="1"/>
  <c r="Z77" i="7"/>
  <c r="AA77" i="7" s="1"/>
  <c r="Z76" i="7"/>
  <c r="AA76" i="7" s="1"/>
  <c r="Z75" i="7"/>
  <c r="AA75" i="7" s="1"/>
  <c r="Z74" i="7"/>
  <c r="AA74" i="7" s="1"/>
  <c r="Z73" i="7"/>
  <c r="AA73" i="7" s="1"/>
  <c r="Z72" i="7"/>
  <c r="AA72" i="7" s="1"/>
  <c r="Z71" i="7"/>
  <c r="AA71" i="7" s="1"/>
  <c r="Z70" i="7"/>
  <c r="AA70" i="7" s="1"/>
  <c r="Z69" i="7"/>
  <c r="AA69" i="7" s="1"/>
  <c r="Z68" i="7"/>
  <c r="AA68" i="7" s="1"/>
  <c r="Z67" i="7"/>
  <c r="AA67" i="7" s="1"/>
  <c r="Z66" i="7"/>
  <c r="AA66" i="7" s="1"/>
  <c r="Z65" i="7"/>
  <c r="AA65" i="7" s="1"/>
  <c r="Z64" i="7"/>
  <c r="AA64" i="7" s="1"/>
  <c r="Z63" i="7"/>
  <c r="AA63" i="7" s="1"/>
  <c r="Z62" i="7"/>
  <c r="AA62" i="7" s="1"/>
  <c r="Z61" i="7"/>
  <c r="AA61" i="7" s="1"/>
  <c r="Z60" i="7"/>
  <c r="AA60" i="7" s="1"/>
  <c r="Z59" i="7"/>
  <c r="AA59" i="7" s="1"/>
  <c r="Z58" i="7"/>
  <c r="AA58" i="7" s="1"/>
  <c r="Z57" i="7"/>
  <c r="AA57" i="7" s="1"/>
  <c r="Z56" i="7"/>
  <c r="AA56" i="7" s="1"/>
  <c r="Z55" i="7"/>
  <c r="AA55" i="7" s="1"/>
  <c r="Z54" i="7"/>
  <c r="AA54" i="7" s="1"/>
  <c r="Z53" i="7"/>
  <c r="AA53" i="7" s="1"/>
  <c r="Z52" i="7"/>
  <c r="AA52" i="7" s="1"/>
  <c r="Z51" i="7"/>
  <c r="AA51" i="7" s="1"/>
  <c r="Z50" i="7"/>
  <c r="AA50" i="7" s="1"/>
  <c r="Z49" i="7"/>
  <c r="AA49" i="7" s="1"/>
  <c r="Z48" i="7"/>
  <c r="AA48" i="7" s="1"/>
  <c r="Z47" i="7"/>
  <c r="AA47" i="7" s="1"/>
  <c r="Z46" i="7"/>
  <c r="AA46" i="7" s="1"/>
  <c r="Z45" i="7"/>
  <c r="AA45" i="7" s="1"/>
  <c r="Z44" i="7"/>
  <c r="AA44" i="7" s="1"/>
  <c r="Z43" i="7"/>
  <c r="AA43" i="7" s="1"/>
  <c r="Z42" i="7"/>
  <c r="AA42" i="7" s="1"/>
  <c r="Z41" i="7"/>
  <c r="AA41" i="7" s="1"/>
  <c r="Z40" i="7"/>
  <c r="AA40" i="7" s="1"/>
  <c r="Z39" i="7"/>
  <c r="AA39" i="7" s="1"/>
  <c r="Z38" i="7"/>
  <c r="AA38" i="7" s="1"/>
  <c r="Z37" i="7"/>
  <c r="AA37" i="7" s="1"/>
  <c r="Z36" i="7"/>
  <c r="AA36" i="7" s="1"/>
  <c r="Z35" i="7"/>
  <c r="AA35" i="7" s="1"/>
  <c r="Z34" i="7"/>
  <c r="AA34" i="7" s="1"/>
  <c r="Z33" i="7"/>
  <c r="AA33" i="7" s="1"/>
  <c r="Z32" i="7"/>
  <c r="AA32" i="7" s="1"/>
  <c r="Z31" i="7"/>
  <c r="AA31" i="7" s="1"/>
  <c r="Z30" i="7"/>
  <c r="AA30" i="7" s="1"/>
  <c r="Z29" i="7"/>
  <c r="AA29" i="7" s="1"/>
  <c r="Z28" i="7"/>
  <c r="AA28" i="7" s="1"/>
  <c r="Z27" i="7"/>
  <c r="AA27" i="7" s="1"/>
  <c r="Z26" i="7"/>
  <c r="AA26" i="7" s="1"/>
  <c r="Z25" i="7"/>
  <c r="AA25" i="7" s="1"/>
  <c r="Z24" i="7"/>
  <c r="AA24" i="7" s="1"/>
  <c r="Z23" i="7"/>
  <c r="AA23" i="7" s="1"/>
  <c r="Z22" i="7"/>
  <c r="AA22" i="7" s="1"/>
  <c r="Z21" i="7"/>
  <c r="AA21" i="7" s="1"/>
  <c r="Z20" i="7"/>
  <c r="AA20" i="7" s="1"/>
  <c r="Z19" i="7"/>
  <c r="AA19" i="7" s="1"/>
  <c r="Z18" i="7"/>
  <c r="AA18" i="7" s="1"/>
  <c r="Z17" i="7"/>
  <c r="AA17" i="7" s="1"/>
  <c r="Z16" i="7"/>
  <c r="AA16" i="7" s="1"/>
  <c r="Z15" i="7"/>
  <c r="AA15" i="7" s="1"/>
  <c r="Z14" i="7"/>
  <c r="AA14" i="7" s="1"/>
  <c r="Z13" i="7"/>
  <c r="AA13" i="7" s="1"/>
  <c r="Z12" i="7"/>
  <c r="AA12" i="7" s="1"/>
  <c r="Z11" i="7"/>
  <c r="AA11" i="7" s="1"/>
  <c r="Z10" i="7"/>
  <c r="AA10" i="7" s="1"/>
  <c r="Z9" i="7"/>
  <c r="AA9" i="7" s="1"/>
  <c r="Z8" i="7"/>
  <c r="AA8" i="7" s="1"/>
  <c r="Z7" i="7"/>
  <c r="AA7" i="7" s="1"/>
  <c r="Z6" i="7"/>
  <c r="AA6" i="7" s="1"/>
  <c r="Z5" i="7"/>
  <c r="AA5" i="7" s="1"/>
  <c r="Z4" i="7"/>
  <c r="AA4" i="7" s="1"/>
  <c r="Z3" i="7"/>
  <c r="AA3" i="7" s="1"/>
  <c r="Z2" i="7"/>
  <c r="AA2" i="7" s="1"/>
  <c r="U97" i="7"/>
  <c r="V97" i="7" s="1"/>
  <c r="U96" i="7"/>
  <c r="V96" i="7" s="1"/>
  <c r="U95" i="7"/>
  <c r="V95" i="7" s="1"/>
  <c r="U94" i="7"/>
  <c r="V94" i="7" s="1"/>
  <c r="U93" i="7"/>
  <c r="V93" i="7" s="1"/>
  <c r="U92" i="7"/>
  <c r="V92" i="7" s="1"/>
  <c r="U91" i="7"/>
  <c r="V91" i="7" s="1"/>
  <c r="U90" i="7"/>
  <c r="V90" i="7" s="1"/>
  <c r="U89" i="7"/>
  <c r="V89" i="7" s="1"/>
  <c r="U88" i="7"/>
  <c r="V88" i="7" s="1"/>
  <c r="U87" i="7"/>
  <c r="V87" i="7" s="1"/>
  <c r="U86" i="7"/>
  <c r="V86" i="7" s="1"/>
  <c r="U85" i="7"/>
  <c r="V85" i="7" s="1"/>
  <c r="U84" i="7"/>
  <c r="V84" i="7" s="1"/>
  <c r="U83" i="7"/>
  <c r="V83" i="7" s="1"/>
  <c r="U82" i="7"/>
  <c r="V82" i="7" s="1"/>
  <c r="U81" i="7"/>
  <c r="V81" i="7" s="1"/>
  <c r="U80" i="7"/>
  <c r="V80" i="7" s="1"/>
  <c r="U79" i="7"/>
  <c r="V79" i="7" s="1"/>
  <c r="U78" i="7"/>
  <c r="V78" i="7" s="1"/>
  <c r="U77" i="7"/>
  <c r="V77" i="7" s="1"/>
  <c r="U76" i="7"/>
  <c r="V76" i="7" s="1"/>
  <c r="U75" i="7"/>
  <c r="V75" i="7" s="1"/>
  <c r="U74" i="7"/>
  <c r="V74" i="7" s="1"/>
  <c r="U73" i="7"/>
  <c r="V73" i="7" s="1"/>
  <c r="U72" i="7"/>
  <c r="V72" i="7" s="1"/>
  <c r="U71" i="7"/>
  <c r="V71" i="7" s="1"/>
  <c r="U70" i="7"/>
  <c r="V70" i="7" s="1"/>
  <c r="U69" i="7"/>
  <c r="V69" i="7" s="1"/>
  <c r="U68" i="7"/>
  <c r="V68" i="7" s="1"/>
  <c r="U67" i="7"/>
  <c r="V67" i="7" s="1"/>
  <c r="U66" i="7"/>
  <c r="V66" i="7" s="1"/>
  <c r="U65" i="7"/>
  <c r="V65" i="7" s="1"/>
  <c r="U64" i="7"/>
  <c r="V64" i="7" s="1"/>
  <c r="U63" i="7"/>
  <c r="V63" i="7" s="1"/>
  <c r="U62" i="7"/>
  <c r="V62" i="7" s="1"/>
  <c r="U61" i="7"/>
  <c r="V61" i="7" s="1"/>
  <c r="U60" i="7"/>
  <c r="V60" i="7" s="1"/>
  <c r="U59" i="7"/>
  <c r="V59" i="7" s="1"/>
  <c r="U58" i="7"/>
  <c r="V58" i="7" s="1"/>
  <c r="U57" i="7"/>
  <c r="V57" i="7" s="1"/>
  <c r="U56" i="7"/>
  <c r="V56" i="7" s="1"/>
  <c r="U55" i="7"/>
  <c r="V55" i="7" s="1"/>
  <c r="U54" i="7"/>
  <c r="V54" i="7" s="1"/>
  <c r="U53" i="7"/>
  <c r="V53" i="7" s="1"/>
  <c r="U52" i="7"/>
  <c r="V52" i="7" s="1"/>
  <c r="U51" i="7"/>
  <c r="V51" i="7" s="1"/>
  <c r="U50" i="7"/>
  <c r="V50" i="7" s="1"/>
  <c r="U49" i="7"/>
  <c r="V49" i="7" s="1"/>
  <c r="U48" i="7"/>
  <c r="V48" i="7" s="1"/>
  <c r="U47" i="7"/>
  <c r="V47" i="7" s="1"/>
  <c r="U46" i="7"/>
  <c r="V46" i="7" s="1"/>
  <c r="U45" i="7"/>
  <c r="V45" i="7" s="1"/>
  <c r="U44" i="7"/>
  <c r="V44" i="7" s="1"/>
  <c r="U43" i="7"/>
  <c r="V43" i="7" s="1"/>
  <c r="U42" i="7"/>
  <c r="V42" i="7" s="1"/>
  <c r="U41" i="7"/>
  <c r="V41" i="7" s="1"/>
  <c r="U40" i="7"/>
  <c r="V40" i="7" s="1"/>
  <c r="U39" i="7"/>
  <c r="V39" i="7" s="1"/>
  <c r="U38" i="7"/>
  <c r="V38" i="7" s="1"/>
  <c r="U37" i="7"/>
  <c r="V37" i="7" s="1"/>
  <c r="U36" i="7"/>
  <c r="V36" i="7" s="1"/>
  <c r="U35" i="7"/>
  <c r="V35" i="7" s="1"/>
  <c r="U34" i="7"/>
  <c r="V34" i="7" s="1"/>
  <c r="U33" i="7"/>
  <c r="V33" i="7" s="1"/>
  <c r="U32" i="7"/>
  <c r="V32" i="7" s="1"/>
  <c r="U31" i="7"/>
  <c r="V31" i="7" s="1"/>
  <c r="U30" i="7"/>
  <c r="V30" i="7" s="1"/>
  <c r="U29" i="7"/>
  <c r="V29" i="7" s="1"/>
  <c r="U28" i="7"/>
  <c r="V28" i="7" s="1"/>
  <c r="U27" i="7"/>
  <c r="V27" i="7" s="1"/>
  <c r="U26" i="7"/>
  <c r="V26" i="7" s="1"/>
  <c r="U25" i="7"/>
  <c r="V25" i="7" s="1"/>
  <c r="U24" i="7"/>
  <c r="V24" i="7" s="1"/>
  <c r="U23" i="7"/>
  <c r="V23" i="7" s="1"/>
  <c r="U22" i="7"/>
  <c r="V22" i="7" s="1"/>
  <c r="U21" i="7"/>
  <c r="V21" i="7" s="1"/>
  <c r="U20" i="7"/>
  <c r="V20" i="7" s="1"/>
  <c r="U19" i="7"/>
  <c r="V19" i="7" s="1"/>
  <c r="U18" i="7"/>
  <c r="V18" i="7" s="1"/>
  <c r="U17" i="7"/>
  <c r="V17" i="7" s="1"/>
  <c r="U16" i="7"/>
  <c r="V16" i="7" s="1"/>
  <c r="U15" i="7"/>
  <c r="V15" i="7" s="1"/>
  <c r="U14" i="7"/>
  <c r="V14" i="7" s="1"/>
  <c r="U13" i="7"/>
  <c r="V13" i="7" s="1"/>
  <c r="U12" i="7"/>
  <c r="V12" i="7" s="1"/>
  <c r="U11" i="7"/>
  <c r="V11" i="7" s="1"/>
  <c r="U10" i="7"/>
  <c r="V10" i="7" s="1"/>
  <c r="U9" i="7"/>
  <c r="V9" i="7" s="1"/>
  <c r="U8" i="7"/>
  <c r="V8" i="7" s="1"/>
  <c r="U7" i="7"/>
  <c r="U6" i="7"/>
  <c r="V6" i="7" s="1"/>
  <c r="U5" i="7"/>
  <c r="V5" i="7" s="1"/>
  <c r="U4" i="7"/>
  <c r="V4" i="7" s="1"/>
  <c r="U3" i="7"/>
  <c r="V3" i="7" s="1"/>
  <c r="U2" i="7"/>
  <c r="V2" i="7" s="1"/>
  <c r="P97" i="7"/>
  <c r="Q97" i="7" s="1"/>
  <c r="P96" i="7"/>
  <c r="Q96" i="7" s="1"/>
  <c r="Q95" i="7"/>
  <c r="P95" i="7"/>
  <c r="P94" i="7"/>
  <c r="Q94" i="7" s="1"/>
  <c r="P93" i="7"/>
  <c r="Q93" i="7" s="1"/>
  <c r="P92" i="7"/>
  <c r="Q92" i="7" s="1"/>
  <c r="Q91" i="7"/>
  <c r="P91" i="7"/>
  <c r="P90" i="7"/>
  <c r="Q90" i="7" s="1"/>
  <c r="P89" i="7"/>
  <c r="Q89" i="7" s="1"/>
  <c r="P88" i="7"/>
  <c r="Q88" i="7" s="1"/>
  <c r="Q87" i="7"/>
  <c r="P87" i="7"/>
  <c r="P86" i="7"/>
  <c r="Q86" i="7" s="1"/>
  <c r="P85" i="7"/>
  <c r="Q85" i="7" s="1"/>
  <c r="P84" i="7"/>
  <c r="Q84" i="7" s="1"/>
  <c r="Q83" i="7"/>
  <c r="P83" i="7"/>
  <c r="P82" i="7"/>
  <c r="Q82" i="7" s="1"/>
  <c r="P81" i="7"/>
  <c r="Q81" i="7" s="1"/>
  <c r="P80" i="7"/>
  <c r="Q80" i="7" s="1"/>
  <c r="Q79" i="7"/>
  <c r="P79" i="7"/>
  <c r="P78" i="7"/>
  <c r="Q78" i="7" s="1"/>
  <c r="P77" i="7"/>
  <c r="Q77" i="7" s="1"/>
  <c r="P76" i="7"/>
  <c r="Q76" i="7" s="1"/>
  <c r="Q75" i="7"/>
  <c r="P75" i="7"/>
  <c r="P74" i="7"/>
  <c r="Q74" i="7" s="1"/>
  <c r="P73" i="7"/>
  <c r="Q73" i="7" s="1"/>
  <c r="P72" i="7"/>
  <c r="Q72" i="7" s="1"/>
  <c r="Q71" i="7"/>
  <c r="P71" i="7"/>
  <c r="P70" i="7"/>
  <c r="Q70" i="7" s="1"/>
  <c r="P69" i="7"/>
  <c r="Q69" i="7" s="1"/>
  <c r="P68" i="7"/>
  <c r="Q68" i="7" s="1"/>
  <c r="Q67" i="7"/>
  <c r="P67" i="7"/>
  <c r="P66" i="7"/>
  <c r="Q66" i="7" s="1"/>
  <c r="P65" i="7"/>
  <c r="Q65" i="7" s="1"/>
  <c r="P64" i="7"/>
  <c r="Q64" i="7" s="1"/>
  <c r="Q63" i="7"/>
  <c r="P63" i="7"/>
  <c r="P62" i="7"/>
  <c r="Q62" i="7" s="1"/>
  <c r="P61" i="7"/>
  <c r="Q61" i="7" s="1"/>
  <c r="P60" i="7"/>
  <c r="Q60" i="7" s="1"/>
  <c r="Q59" i="7"/>
  <c r="P59" i="7"/>
  <c r="P58" i="7"/>
  <c r="Q58" i="7" s="1"/>
  <c r="P57" i="7"/>
  <c r="Q57" i="7" s="1"/>
  <c r="P56" i="7"/>
  <c r="Q56" i="7" s="1"/>
  <c r="Q55" i="7"/>
  <c r="P55" i="7"/>
  <c r="P54" i="7"/>
  <c r="Q54" i="7" s="1"/>
  <c r="P53" i="7"/>
  <c r="Q53" i="7" s="1"/>
  <c r="P52" i="7"/>
  <c r="Q52" i="7" s="1"/>
  <c r="Q51" i="7"/>
  <c r="P51" i="7"/>
  <c r="P50" i="7"/>
  <c r="Q50" i="7" s="1"/>
  <c r="P49" i="7"/>
  <c r="Q49" i="7" s="1"/>
  <c r="P48" i="7"/>
  <c r="Q48" i="7" s="1"/>
  <c r="Q47" i="7"/>
  <c r="P47" i="7"/>
  <c r="P46" i="7"/>
  <c r="Q46" i="7" s="1"/>
  <c r="P45" i="7"/>
  <c r="Q45" i="7" s="1"/>
  <c r="P44" i="7"/>
  <c r="Q44" i="7" s="1"/>
  <c r="Q43" i="7"/>
  <c r="P43" i="7"/>
  <c r="P42" i="7"/>
  <c r="Q42" i="7" s="1"/>
  <c r="P41" i="7"/>
  <c r="Q41" i="7" s="1"/>
  <c r="P40" i="7"/>
  <c r="Q40" i="7" s="1"/>
  <c r="Q39" i="7"/>
  <c r="P39" i="7"/>
  <c r="P38" i="7"/>
  <c r="Q38" i="7" s="1"/>
  <c r="P37" i="7"/>
  <c r="Q37" i="7" s="1"/>
  <c r="P36" i="7"/>
  <c r="Q36" i="7" s="1"/>
  <c r="Q35" i="7"/>
  <c r="P35" i="7"/>
  <c r="P34" i="7"/>
  <c r="Q34" i="7" s="1"/>
  <c r="P33" i="7"/>
  <c r="Q33" i="7" s="1"/>
  <c r="P32" i="7"/>
  <c r="Q32" i="7" s="1"/>
  <c r="Q31" i="7"/>
  <c r="P31" i="7"/>
  <c r="P30" i="7"/>
  <c r="Q30" i="7" s="1"/>
  <c r="P29" i="7"/>
  <c r="Q29" i="7" s="1"/>
  <c r="P28" i="7"/>
  <c r="Q28" i="7" s="1"/>
  <c r="Q27" i="7"/>
  <c r="P27" i="7"/>
  <c r="P26" i="7"/>
  <c r="Q26" i="7" s="1"/>
  <c r="P25" i="7"/>
  <c r="Q25" i="7" s="1"/>
  <c r="P24" i="7"/>
  <c r="Q24" i="7" s="1"/>
  <c r="Q23" i="7"/>
  <c r="P23" i="7"/>
  <c r="P22" i="7"/>
  <c r="Q22" i="7" s="1"/>
  <c r="P21" i="7"/>
  <c r="Q21" i="7" s="1"/>
  <c r="P20" i="7"/>
  <c r="Q20" i="7" s="1"/>
  <c r="Q19" i="7"/>
  <c r="P19" i="7"/>
  <c r="P18" i="7"/>
  <c r="Q18" i="7" s="1"/>
  <c r="P17" i="7"/>
  <c r="Q17" i="7" s="1"/>
  <c r="P16" i="7"/>
  <c r="Q16" i="7" s="1"/>
  <c r="Q15" i="7"/>
  <c r="P15" i="7"/>
  <c r="P14" i="7"/>
  <c r="Q14" i="7" s="1"/>
  <c r="P13" i="7"/>
  <c r="Q13" i="7" s="1"/>
  <c r="P12" i="7"/>
  <c r="Q12" i="7" s="1"/>
  <c r="Q11" i="7"/>
  <c r="P11" i="7"/>
  <c r="P10" i="7"/>
  <c r="Q10" i="7" s="1"/>
  <c r="P9" i="7"/>
  <c r="Q9" i="7" s="1"/>
  <c r="P8" i="7"/>
  <c r="Q8" i="7" s="1"/>
  <c r="Q7" i="7"/>
  <c r="P7" i="7"/>
  <c r="P6" i="7"/>
  <c r="Q6" i="7" s="1"/>
  <c r="P5" i="7"/>
  <c r="Q5" i="7" s="1"/>
  <c r="P4" i="7"/>
  <c r="Q4" i="7" s="1"/>
  <c r="Q3" i="7"/>
  <c r="P3" i="7"/>
  <c r="P2" i="7"/>
  <c r="Q2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9" i="7"/>
  <c r="L49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3" i="7"/>
  <c r="L3" i="7" s="1"/>
  <c r="K2" i="7"/>
  <c r="L2" i="7" s="1"/>
  <c r="F5" i="7"/>
  <c r="G5" i="7" s="1"/>
  <c r="F6" i="7"/>
  <c r="G6" i="7" s="1"/>
  <c r="F7" i="7"/>
  <c r="G7" i="7"/>
  <c r="F8" i="7"/>
  <c r="G8" i="7"/>
  <c r="F9" i="7"/>
  <c r="G9" i="7" s="1"/>
  <c r="F10" i="7"/>
  <c r="G10" i="7" s="1"/>
  <c r="F11" i="7"/>
  <c r="G11" i="7"/>
  <c r="F12" i="7"/>
  <c r="G12" i="7"/>
  <c r="F13" i="7"/>
  <c r="G13" i="7" s="1"/>
  <c r="F14" i="7"/>
  <c r="G14" i="7" s="1"/>
  <c r="F15" i="7"/>
  <c r="G15" i="7"/>
  <c r="F16" i="7"/>
  <c r="G16" i="7"/>
  <c r="F17" i="7"/>
  <c r="G17" i="7" s="1"/>
  <c r="F18" i="7"/>
  <c r="G18" i="7" s="1"/>
  <c r="F19" i="7"/>
  <c r="G19" i="7"/>
  <c r="F20" i="7"/>
  <c r="G20" i="7"/>
  <c r="F21" i="7"/>
  <c r="G21" i="7" s="1"/>
  <c r="F22" i="7"/>
  <c r="G22" i="7" s="1"/>
  <c r="F23" i="7"/>
  <c r="G23" i="7"/>
  <c r="F24" i="7"/>
  <c r="G24" i="7"/>
  <c r="F25" i="7"/>
  <c r="G25" i="7" s="1"/>
  <c r="F26" i="7"/>
  <c r="G26" i="7" s="1"/>
  <c r="F27" i="7"/>
  <c r="G27" i="7"/>
  <c r="F28" i="7"/>
  <c r="G28" i="7"/>
  <c r="F29" i="7"/>
  <c r="G29" i="7" s="1"/>
  <c r="F30" i="7"/>
  <c r="G30" i="7" s="1"/>
  <c r="F31" i="7"/>
  <c r="G31" i="7"/>
  <c r="F32" i="7"/>
  <c r="G32" i="7"/>
  <c r="F33" i="7"/>
  <c r="G33" i="7" s="1"/>
  <c r="F34" i="7"/>
  <c r="G34" i="7" s="1"/>
  <c r="F35" i="7"/>
  <c r="G35" i="7"/>
  <c r="F36" i="7"/>
  <c r="G36" i="7"/>
  <c r="F37" i="7"/>
  <c r="G37" i="7" s="1"/>
  <c r="F38" i="7"/>
  <c r="G38" i="7" s="1"/>
  <c r="F39" i="7"/>
  <c r="G39" i="7"/>
  <c r="F40" i="7"/>
  <c r="G40" i="7"/>
  <c r="F41" i="7"/>
  <c r="G41" i="7" s="1"/>
  <c r="F42" i="7"/>
  <c r="G42" i="7" s="1"/>
  <c r="F43" i="7"/>
  <c r="G43" i="7"/>
  <c r="F44" i="7"/>
  <c r="G44" i="7"/>
  <c r="F45" i="7"/>
  <c r="G45" i="7" s="1"/>
  <c r="F46" i="7"/>
  <c r="G46" i="7" s="1"/>
  <c r="F47" i="7"/>
  <c r="G47" i="7"/>
  <c r="F48" i="7"/>
  <c r="G48" i="7"/>
  <c r="F49" i="7"/>
  <c r="G49" i="7" s="1"/>
  <c r="F50" i="7"/>
  <c r="G50" i="7" s="1"/>
  <c r="F51" i="7"/>
  <c r="G51" i="7"/>
  <c r="F52" i="7"/>
  <c r="G52" i="7"/>
  <c r="F53" i="7"/>
  <c r="G53" i="7" s="1"/>
  <c r="F54" i="7"/>
  <c r="G54" i="7" s="1"/>
  <c r="F55" i="7"/>
  <c r="G55" i="7"/>
  <c r="F56" i="7"/>
  <c r="G56" i="7"/>
  <c r="F57" i="7"/>
  <c r="G57" i="7" s="1"/>
  <c r="F58" i="7"/>
  <c r="G58" i="7" s="1"/>
  <c r="F59" i="7"/>
  <c r="G59" i="7"/>
  <c r="F60" i="7"/>
  <c r="G60" i="7"/>
  <c r="F61" i="7"/>
  <c r="G61" i="7" s="1"/>
  <c r="F62" i="7"/>
  <c r="G62" i="7" s="1"/>
  <c r="F63" i="7"/>
  <c r="G63" i="7"/>
  <c r="F64" i="7"/>
  <c r="G64" i="7"/>
  <c r="F65" i="7"/>
  <c r="G65" i="7" s="1"/>
  <c r="F66" i="7"/>
  <c r="G66" i="7" s="1"/>
  <c r="F67" i="7"/>
  <c r="G67" i="7"/>
  <c r="F68" i="7"/>
  <c r="G68" i="7"/>
  <c r="F69" i="7"/>
  <c r="G69" i="7" s="1"/>
  <c r="F70" i="7"/>
  <c r="G70" i="7" s="1"/>
  <c r="F71" i="7"/>
  <c r="G71" i="7"/>
  <c r="F72" i="7"/>
  <c r="G72" i="7"/>
  <c r="F73" i="7"/>
  <c r="G73" i="7" s="1"/>
  <c r="F74" i="7"/>
  <c r="G74" i="7" s="1"/>
  <c r="F75" i="7"/>
  <c r="G75" i="7"/>
  <c r="F76" i="7"/>
  <c r="G76" i="7"/>
  <c r="F77" i="7"/>
  <c r="G77" i="7" s="1"/>
  <c r="F78" i="7"/>
  <c r="G78" i="7" s="1"/>
  <c r="F79" i="7"/>
  <c r="G79" i="7"/>
  <c r="F80" i="7"/>
  <c r="G80" i="7"/>
  <c r="F81" i="7"/>
  <c r="G81" i="7" s="1"/>
  <c r="F82" i="7"/>
  <c r="G82" i="7" s="1"/>
  <c r="F83" i="7"/>
  <c r="G83" i="7"/>
  <c r="F84" i="7"/>
  <c r="G84" i="7"/>
  <c r="F85" i="7"/>
  <c r="G85" i="7" s="1"/>
  <c r="F86" i="7"/>
  <c r="G86" i="7" s="1"/>
  <c r="F87" i="7"/>
  <c r="G87" i="7"/>
  <c r="F88" i="7"/>
  <c r="G88" i="7"/>
  <c r="F89" i="7"/>
  <c r="G89" i="7" s="1"/>
  <c r="F90" i="7"/>
  <c r="G90" i="7" s="1"/>
  <c r="F91" i="7"/>
  <c r="G91" i="7"/>
  <c r="F92" i="7"/>
  <c r="G92" i="7"/>
  <c r="F93" i="7"/>
  <c r="G93" i="7" s="1"/>
  <c r="F94" i="7"/>
  <c r="G94" i="7" s="1"/>
  <c r="F95" i="7"/>
  <c r="G95" i="7"/>
  <c r="F96" i="7"/>
  <c r="G96" i="7"/>
  <c r="F97" i="7"/>
  <c r="G97" i="7" s="1"/>
  <c r="F4" i="7"/>
  <c r="G4" i="7" s="1"/>
  <c r="F3" i="7"/>
  <c r="G3" i="7" s="1"/>
  <c r="F2" i="7"/>
  <c r="G2" i="7" s="1"/>
  <c r="B10" i="7"/>
  <c r="B5" i="7"/>
  <c r="CI50" i="2" l="1"/>
  <c r="B13" i="2"/>
  <c r="CI87" i="2"/>
  <c r="CI55" i="2"/>
  <c r="CI23" i="2"/>
  <c r="CD87" i="2"/>
  <c r="CD55" i="2"/>
  <c r="CD23" i="2"/>
  <c r="BY68" i="2"/>
  <c r="BY36" i="2"/>
  <c r="BY4" i="2"/>
  <c r="BJ87" i="2"/>
  <c r="BJ55" i="2"/>
  <c r="BJ23" i="2"/>
  <c r="BE87" i="2"/>
  <c r="BE55" i="2"/>
  <c r="CI67" i="2"/>
  <c r="CI35" i="2"/>
  <c r="CI3" i="2"/>
  <c r="CD67" i="2"/>
  <c r="CD35" i="2"/>
  <c r="CD3" i="2"/>
  <c r="BY80" i="2"/>
  <c r="BY48" i="2"/>
  <c r="BY16" i="2"/>
  <c r="BO88" i="2"/>
  <c r="BO83" i="2"/>
  <c r="BO72" i="2"/>
  <c r="BO67" i="2"/>
  <c r="BO56" i="2"/>
  <c r="BO51" i="2"/>
  <c r="BO40" i="2"/>
  <c r="BO35" i="2"/>
  <c r="BO24" i="2"/>
  <c r="BO19" i="2"/>
  <c r="BO8" i="2"/>
  <c r="BO3" i="2"/>
  <c r="BJ67" i="2"/>
  <c r="BJ35" i="2"/>
  <c r="BJ3" i="2"/>
  <c r="BE67" i="2"/>
  <c r="CI79" i="2"/>
  <c r="CI47" i="2"/>
  <c r="CI15" i="2"/>
  <c r="CD79" i="2"/>
  <c r="CD47" i="2"/>
  <c r="CD15" i="2"/>
  <c r="BY92" i="2"/>
  <c r="BY60" i="2"/>
  <c r="BY28" i="2"/>
  <c r="BJ79" i="2"/>
  <c r="BJ47" i="2"/>
  <c r="BJ15" i="2"/>
  <c r="BE79" i="2"/>
  <c r="BE47" i="2"/>
  <c r="CI91" i="2"/>
  <c r="CI59" i="2"/>
  <c r="CI27" i="2"/>
  <c r="CD91" i="2"/>
  <c r="CD59" i="2"/>
  <c r="CD27" i="2"/>
  <c r="BY72" i="2"/>
  <c r="BY40" i="2"/>
  <c r="CI71" i="2"/>
  <c r="CI39" i="2"/>
  <c r="CI7" i="2"/>
  <c r="CD71" i="2"/>
  <c r="CD39" i="2"/>
  <c r="CD7" i="2"/>
  <c r="BY84" i="2"/>
  <c r="BY52" i="2"/>
  <c r="CI83" i="2"/>
  <c r="CI51" i="2"/>
  <c r="CI19" i="2"/>
  <c r="CD83" i="2"/>
  <c r="CD51" i="2"/>
  <c r="CD19" i="2"/>
  <c r="BY96" i="2"/>
  <c r="BY64" i="2"/>
  <c r="BY32" i="2"/>
  <c r="CI63" i="2"/>
  <c r="CI31" i="2"/>
  <c r="CD95" i="2"/>
  <c r="CD63" i="2"/>
  <c r="CD31" i="2"/>
  <c r="BY76" i="2"/>
  <c r="BY44" i="2"/>
  <c r="AU9" i="2"/>
  <c r="AU15" i="2"/>
  <c r="AU22" i="2"/>
  <c r="AU28" i="2"/>
  <c r="AU41" i="2"/>
  <c r="AU47" i="2"/>
  <c r="AU54" i="2"/>
  <c r="AU60" i="2"/>
  <c r="AU73" i="2"/>
  <c r="AU79" i="2"/>
  <c r="AU86" i="2"/>
  <c r="AU92" i="2"/>
  <c r="AZ10" i="2"/>
  <c r="AZ16" i="2"/>
  <c r="AZ23" i="2"/>
  <c r="AZ29" i="2"/>
  <c r="AZ42" i="2"/>
  <c r="AZ48" i="2"/>
  <c r="AZ55" i="2"/>
  <c r="AZ61" i="2"/>
  <c r="AZ74" i="2"/>
  <c r="AZ80" i="2"/>
  <c r="AZ87" i="2"/>
  <c r="AZ93" i="2"/>
  <c r="BE4" i="2"/>
  <c r="BE17" i="2"/>
  <c r="BE23" i="2"/>
  <c r="BE30" i="2"/>
  <c r="BE36" i="2"/>
  <c r="BE50" i="2"/>
  <c r="BE57" i="2"/>
  <c r="BE63" i="2"/>
  <c r="BE77" i="2"/>
  <c r="BE84" i="2"/>
  <c r="BE91" i="2"/>
  <c r="BJ2" i="2"/>
  <c r="BJ37" i="2"/>
  <c r="BJ43" i="2"/>
  <c r="BJ58" i="2"/>
  <c r="BJ64" i="2"/>
  <c r="BJ71" i="2"/>
  <c r="BJ78" i="2"/>
  <c r="BJ85" i="2"/>
  <c r="BO20" i="2"/>
  <c r="BO38" i="2"/>
  <c r="BO49" i="2"/>
  <c r="BO55" i="2"/>
  <c r="BO84" i="2"/>
  <c r="BT7" i="2"/>
  <c r="BT15" i="2"/>
  <c r="BT23" i="2"/>
  <c r="BT31" i="2"/>
  <c r="BT39" i="2"/>
  <c r="BT47" i="2"/>
  <c r="BT55" i="2"/>
  <c r="BT63" i="2"/>
  <c r="BT71" i="2"/>
  <c r="BT79" i="2"/>
  <c r="BT87" i="2"/>
  <c r="BT95" i="2"/>
  <c r="BY7" i="2"/>
  <c r="BY20" i="2"/>
  <c r="BY27" i="2"/>
  <c r="BY82" i="2"/>
  <c r="CD24" i="2"/>
  <c r="CI37" i="2"/>
  <c r="CI75" i="2"/>
  <c r="BY38" i="2"/>
  <c r="BY51" i="2"/>
  <c r="BY57" i="2"/>
  <c r="BY70" i="2"/>
  <c r="BY83" i="2"/>
  <c r="BY89" i="2"/>
  <c r="CD6" i="2"/>
  <c r="CD12" i="2"/>
  <c r="CD25" i="2"/>
  <c r="CD38" i="2"/>
  <c r="CD44" i="2"/>
  <c r="CD57" i="2"/>
  <c r="CD70" i="2"/>
  <c r="CD76" i="2"/>
  <c r="CD89" i="2"/>
  <c r="CI6" i="2"/>
  <c r="CI12" i="2"/>
  <c r="CI25" i="2"/>
  <c r="CI38" i="2"/>
  <c r="CI44" i="2"/>
  <c r="CI57" i="2"/>
  <c r="CI70" i="2"/>
  <c r="CI76" i="2"/>
  <c r="CI89" i="2"/>
  <c r="CI96" i="2"/>
  <c r="BY13" i="2"/>
  <c r="BY26" i="2"/>
  <c r="BY39" i="2"/>
  <c r="BY45" i="2"/>
  <c r="BY58" i="2"/>
  <c r="BY71" i="2"/>
  <c r="BY77" i="2"/>
  <c r="BY90" i="2"/>
  <c r="CD13" i="2"/>
  <c r="CD26" i="2"/>
  <c r="CD32" i="2"/>
  <c r="CD45" i="2"/>
  <c r="CD58" i="2"/>
  <c r="CD64" i="2"/>
  <c r="CD77" i="2"/>
  <c r="CD90" i="2"/>
  <c r="CD96" i="2"/>
  <c r="CI13" i="2"/>
  <c r="CI26" i="2"/>
  <c r="CI32" i="2"/>
  <c r="CI45" i="2"/>
  <c r="CI58" i="2"/>
  <c r="CI64" i="2"/>
  <c r="CI77" i="2"/>
  <c r="CI90" i="2"/>
  <c r="CI97" i="2"/>
  <c r="BY33" i="2"/>
  <c r="BY46" i="2"/>
  <c r="BY59" i="2"/>
  <c r="BY65" i="2"/>
  <c r="BY78" i="2"/>
  <c r="BY91" i="2"/>
  <c r="BY97" i="2"/>
  <c r="CD14" i="2"/>
  <c r="CD20" i="2"/>
  <c r="CD33" i="2"/>
  <c r="CD46" i="2"/>
  <c r="CD52" i="2"/>
  <c r="CD65" i="2"/>
  <c r="CD78" i="2"/>
  <c r="CD84" i="2"/>
  <c r="CD97" i="2"/>
  <c r="CI14" i="2"/>
  <c r="CI20" i="2"/>
  <c r="CI33" i="2"/>
  <c r="CI46" i="2"/>
  <c r="CI52" i="2"/>
  <c r="CI65" i="2"/>
  <c r="CI78" i="2"/>
  <c r="CI84" i="2"/>
  <c r="BY21" i="2"/>
  <c r="BY34" i="2"/>
  <c r="BY47" i="2"/>
  <c r="BY53" i="2"/>
  <c r="BY66" i="2"/>
  <c r="BY79" i="2"/>
  <c r="BY85" i="2"/>
  <c r="CD2" i="2"/>
  <c r="CD8" i="2"/>
  <c r="CD21" i="2"/>
  <c r="CD34" i="2"/>
  <c r="CD40" i="2"/>
  <c r="CD53" i="2"/>
  <c r="CD66" i="2"/>
  <c r="CD72" i="2"/>
  <c r="CD85" i="2"/>
  <c r="CI2" i="2"/>
  <c r="CI8" i="2"/>
  <c r="CI21" i="2"/>
  <c r="CI34" i="2"/>
  <c r="CI40" i="2"/>
  <c r="CI53" i="2"/>
  <c r="CI66" i="2"/>
  <c r="CI72" i="2"/>
  <c r="CI85" i="2"/>
  <c r="BE54" i="2"/>
  <c r="BE60" i="2"/>
  <c r="BE73" i="2"/>
  <c r="BE86" i="2"/>
  <c r="BE92" i="2"/>
  <c r="BJ9" i="2"/>
  <c r="BJ22" i="2"/>
  <c r="BJ28" i="2"/>
  <c r="BJ41" i="2"/>
  <c r="BJ54" i="2"/>
  <c r="BJ60" i="2"/>
  <c r="BJ73" i="2"/>
  <c r="BJ86" i="2"/>
  <c r="BJ92" i="2"/>
  <c r="BO13" i="2"/>
  <c r="BO29" i="2"/>
  <c r="BO45" i="2"/>
  <c r="BO61" i="2"/>
  <c r="BO77" i="2"/>
  <c r="BO93" i="2"/>
  <c r="BT3" i="2"/>
  <c r="BT11" i="2"/>
  <c r="BT19" i="2"/>
  <c r="BT27" i="2"/>
  <c r="BT35" i="2"/>
  <c r="BT43" i="2"/>
  <c r="BT51" i="2"/>
  <c r="BT59" i="2"/>
  <c r="BT67" i="2"/>
  <c r="BT75" i="2"/>
  <c r="BT83" i="2"/>
  <c r="BT91" i="2"/>
  <c r="BY3" i="2"/>
  <c r="BY9" i="2"/>
  <c r="BY22" i="2"/>
  <c r="BY35" i="2"/>
  <c r="BY41" i="2"/>
  <c r="BY54" i="2"/>
  <c r="BY67" i="2"/>
  <c r="BY73" i="2"/>
  <c r="BY86" i="2"/>
  <c r="CD9" i="2"/>
  <c r="CD22" i="2"/>
  <c r="CD28" i="2"/>
  <c r="CD41" i="2"/>
  <c r="CD54" i="2"/>
  <c r="CD60" i="2"/>
  <c r="CD73" i="2"/>
  <c r="CD86" i="2"/>
  <c r="CD92" i="2"/>
  <c r="CI9" i="2"/>
  <c r="CI22" i="2"/>
  <c r="CI28" i="2"/>
  <c r="CI41" i="2"/>
  <c r="CI54" i="2"/>
  <c r="CI60" i="2"/>
  <c r="CI73" i="2"/>
  <c r="CI86" i="2"/>
  <c r="CI92" i="2"/>
  <c r="BE48" i="2"/>
  <c r="BE61" i="2"/>
  <c r="BE74" i="2"/>
  <c r="BE80" i="2"/>
  <c r="BE93" i="2"/>
  <c r="BJ10" i="2"/>
  <c r="BJ16" i="2"/>
  <c r="BJ29" i="2"/>
  <c r="BJ42" i="2"/>
  <c r="BJ48" i="2"/>
  <c r="BJ61" i="2"/>
  <c r="BJ74" i="2"/>
  <c r="BJ80" i="2"/>
  <c r="BJ93" i="2"/>
  <c r="BO14" i="2"/>
  <c r="BO30" i="2"/>
  <c r="BO46" i="2"/>
  <c r="BO62" i="2"/>
  <c r="BO78" i="2"/>
  <c r="BO94" i="2"/>
  <c r="BT4" i="2"/>
  <c r="BT12" i="2"/>
  <c r="BT20" i="2"/>
  <c r="BT28" i="2"/>
  <c r="BT36" i="2"/>
  <c r="BT44" i="2"/>
  <c r="BT52" i="2"/>
  <c r="BT60" i="2"/>
  <c r="BT68" i="2"/>
  <c r="BT76" i="2"/>
  <c r="BT84" i="2"/>
  <c r="BT92" i="2"/>
  <c r="BY10" i="2"/>
  <c r="BY23" i="2"/>
  <c r="BY29" i="2"/>
  <c r="BY42" i="2"/>
  <c r="BY55" i="2"/>
  <c r="BY61" i="2"/>
  <c r="BY74" i="2"/>
  <c r="BY87" i="2"/>
  <c r="BY93" i="2"/>
  <c r="CD10" i="2"/>
  <c r="CD16" i="2"/>
  <c r="CD29" i="2"/>
  <c r="CD42" i="2"/>
  <c r="CD48" i="2"/>
  <c r="CD61" i="2"/>
  <c r="CD74" i="2"/>
  <c r="CD80" i="2"/>
  <c r="CD93" i="2"/>
  <c r="CI10" i="2"/>
  <c r="CI16" i="2"/>
  <c r="CI29" i="2"/>
  <c r="CI42" i="2"/>
  <c r="CI48" i="2"/>
  <c r="CI61" i="2"/>
  <c r="CI74" i="2"/>
  <c r="CI80" i="2"/>
  <c r="CI93" i="2"/>
  <c r="BE49" i="2"/>
  <c r="BE62" i="2"/>
  <c r="BE68" i="2"/>
  <c r="BE81" i="2"/>
  <c r="BE94" i="2"/>
  <c r="BJ4" i="2"/>
  <c r="BJ17" i="2"/>
  <c r="BJ30" i="2"/>
  <c r="BJ36" i="2"/>
  <c r="BJ49" i="2"/>
  <c r="BJ62" i="2"/>
  <c r="BJ68" i="2"/>
  <c r="BJ81" i="2"/>
  <c r="BJ94" i="2"/>
  <c r="BO9" i="2"/>
  <c r="BO25" i="2"/>
  <c r="BO41" i="2"/>
  <c r="BO57" i="2"/>
  <c r="BO73" i="2"/>
  <c r="BO89" i="2"/>
  <c r="BT5" i="2"/>
  <c r="BT13" i="2"/>
  <c r="BT21" i="2"/>
  <c r="BT29" i="2"/>
  <c r="BT37" i="2"/>
  <c r="BT45" i="2"/>
  <c r="BT53" i="2"/>
  <c r="BT61" i="2"/>
  <c r="BT69" i="2"/>
  <c r="BT77" i="2"/>
  <c r="BT85" i="2"/>
  <c r="BT93" i="2"/>
  <c r="BY11" i="2"/>
  <c r="BY17" i="2"/>
  <c r="BY30" i="2"/>
  <c r="BY43" i="2"/>
  <c r="BY49" i="2"/>
  <c r="BY62" i="2"/>
  <c r="BY75" i="2"/>
  <c r="BY81" i="2"/>
  <c r="BY94" i="2"/>
  <c r="CD4" i="2"/>
  <c r="CD17" i="2"/>
  <c r="CD30" i="2"/>
  <c r="CD36" i="2"/>
  <c r="CD49" i="2"/>
  <c r="CD62" i="2"/>
  <c r="CD68" i="2"/>
  <c r="CD81" i="2"/>
  <c r="CD94" i="2"/>
  <c r="CI4" i="2"/>
  <c r="CI17" i="2"/>
  <c r="CI30" i="2"/>
  <c r="CI36" i="2"/>
  <c r="CI49" i="2"/>
  <c r="CI62" i="2"/>
  <c r="CI68" i="2"/>
  <c r="CI81" i="2"/>
  <c r="CI94" i="2"/>
  <c r="B13" i="5"/>
  <c r="F2" i="19" l="1"/>
  <c r="G2" i="19" s="1"/>
  <c r="B8" i="19"/>
  <c r="P3" i="19"/>
  <c r="P4" i="19"/>
  <c r="P5" i="19"/>
  <c r="P6" i="19"/>
  <c r="P7" i="19"/>
  <c r="P8" i="19"/>
  <c r="P9" i="19"/>
  <c r="P10" i="19"/>
  <c r="Q10" i="19" s="1"/>
  <c r="P11" i="19"/>
  <c r="P12" i="19"/>
  <c r="P13" i="19"/>
  <c r="P14" i="19"/>
  <c r="P15" i="19"/>
  <c r="P16" i="19"/>
  <c r="Q16" i="19" s="1"/>
  <c r="P17" i="19"/>
  <c r="P18" i="19"/>
  <c r="Q18" i="19" s="1"/>
  <c r="P19" i="19"/>
  <c r="P20" i="19"/>
  <c r="P21" i="19"/>
  <c r="P22" i="19"/>
  <c r="P23" i="19"/>
  <c r="P24" i="19"/>
  <c r="P25" i="19"/>
  <c r="P26" i="19"/>
  <c r="Q26" i="19" s="1"/>
  <c r="P27" i="19"/>
  <c r="P28" i="19"/>
  <c r="P29" i="19"/>
  <c r="P30" i="19"/>
  <c r="P31" i="19"/>
  <c r="P32" i="19"/>
  <c r="P33" i="19"/>
  <c r="Q33" i="19" s="1"/>
  <c r="P34" i="19"/>
  <c r="P35" i="19"/>
  <c r="P36" i="19"/>
  <c r="P37" i="19"/>
  <c r="P38" i="19"/>
  <c r="P39" i="19"/>
  <c r="P40" i="19"/>
  <c r="P41" i="19"/>
  <c r="Q41" i="19" s="1"/>
  <c r="P42" i="19"/>
  <c r="Q42" i="19" s="1"/>
  <c r="P43" i="19"/>
  <c r="P44" i="19"/>
  <c r="P45" i="19"/>
  <c r="P46" i="19"/>
  <c r="P47" i="19"/>
  <c r="P48" i="19"/>
  <c r="Q48" i="19" s="1"/>
  <c r="P49" i="19"/>
  <c r="P50" i="19"/>
  <c r="Q50" i="19" s="1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Q66" i="19" s="1"/>
  <c r="P67" i="19"/>
  <c r="P68" i="19"/>
  <c r="P69" i="19"/>
  <c r="P70" i="19"/>
  <c r="P71" i="19"/>
  <c r="Q71" i="19" s="1"/>
  <c r="P72" i="19"/>
  <c r="P73" i="19"/>
  <c r="P74" i="19"/>
  <c r="Q74" i="19" s="1"/>
  <c r="P75" i="19"/>
  <c r="P76" i="19"/>
  <c r="P77" i="19"/>
  <c r="P78" i="19"/>
  <c r="P79" i="19"/>
  <c r="Q79" i="19" s="1"/>
  <c r="P80" i="19"/>
  <c r="Q80" i="19" s="1"/>
  <c r="P81" i="19"/>
  <c r="Q81" i="19" s="1"/>
  <c r="P82" i="19"/>
  <c r="Q82" i="19" s="1"/>
  <c r="P83" i="19"/>
  <c r="P84" i="19"/>
  <c r="P85" i="19"/>
  <c r="P86" i="19"/>
  <c r="P87" i="19"/>
  <c r="Q87" i="19" s="1"/>
  <c r="P88" i="19"/>
  <c r="P89" i="19"/>
  <c r="P90" i="19"/>
  <c r="P91" i="19"/>
  <c r="P92" i="19"/>
  <c r="P93" i="19"/>
  <c r="P94" i="19"/>
  <c r="P95" i="19"/>
  <c r="Q95" i="19" s="1"/>
  <c r="P96" i="19"/>
  <c r="P97" i="19"/>
  <c r="Q97" i="19" s="1"/>
  <c r="P2" i="19"/>
  <c r="Q2" i="19" s="1"/>
  <c r="K3" i="19"/>
  <c r="K4" i="19"/>
  <c r="K5" i="19"/>
  <c r="K6" i="19"/>
  <c r="K7" i="19"/>
  <c r="K8" i="19"/>
  <c r="L8" i="19" s="1"/>
  <c r="K9" i="19"/>
  <c r="K10" i="19"/>
  <c r="K11" i="19"/>
  <c r="K12" i="19"/>
  <c r="K13" i="19"/>
  <c r="K14" i="19"/>
  <c r="K15" i="19"/>
  <c r="K16" i="19"/>
  <c r="L16" i="19" s="1"/>
  <c r="K17" i="19"/>
  <c r="L17" i="19" s="1"/>
  <c r="K18" i="19"/>
  <c r="L18" i="19" s="1"/>
  <c r="K19" i="19"/>
  <c r="K20" i="19"/>
  <c r="K21" i="19"/>
  <c r="K22" i="19"/>
  <c r="K23" i="19"/>
  <c r="K24" i="19"/>
  <c r="K25" i="19"/>
  <c r="L25" i="19" s="1"/>
  <c r="K26" i="19"/>
  <c r="L26" i="19" s="1"/>
  <c r="K27" i="19"/>
  <c r="K28" i="19"/>
  <c r="K29" i="19"/>
  <c r="K30" i="19"/>
  <c r="K31" i="19"/>
  <c r="L31" i="19" s="1"/>
  <c r="K32" i="19"/>
  <c r="K33" i="19"/>
  <c r="L33" i="19" s="1"/>
  <c r="K34" i="19"/>
  <c r="K35" i="19"/>
  <c r="K36" i="19"/>
  <c r="K37" i="19"/>
  <c r="K38" i="19"/>
  <c r="K39" i="19"/>
  <c r="L39" i="19" s="1"/>
  <c r="K40" i="19"/>
  <c r="L40" i="19" s="1"/>
  <c r="K41" i="19"/>
  <c r="L41" i="19" s="1"/>
  <c r="K42" i="19"/>
  <c r="L42" i="19" s="1"/>
  <c r="K43" i="19"/>
  <c r="K44" i="19"/>
  <c r="K45" i="19"/>
  <c r="K46" i="19"/>
  <c r="K47" i="19"/>
  <c r="L47" i="19" s="1"/>
  <c r="K48" i="19"/>
  <c r="L48" i="19" s="1"/>
  <c r="K49" i="19"/>
  <c r="L49" i="19" s="1"/>
  <c r="K50" i="19"/>
  <c r="L50" i="19" s="1"/>
  <c r="K51" i="19"/>
  <c r="K52" i="19"/>
  <c r="K53" i="19"/>
  <c r="K54" i="19"/>
  <c r="K55" i="19"/>
  <c r="K56" i="19"/>
  <c r="K57" i="19"/>
  <c r="K58" i="19"/>
  <c r="L58" i="19" s="1"/>
  <c r="K59" i="19"/>
  <c r="K60" i="19"/>
  <c r="K61" i="19"/>
  <c r="K62" i="19"/>
  <c r="K63" i="19"/>
  <c r="K64" i="19"/>
  <c r="L64" i="19" s="1"/>
  <c r="K65" i="19"/>
  <c r="L65" i="19" s="1"/>
  <c r="K66" i="19"/>
  <c r="L66" i="19" s="1"/>
  <c r="K67" i="19"/>
  <c r="K68" i="19"/>
  <c r="K69" i="19"/>
  <c r="K70" i="19"/>
  <c r="K71" i="19"/>
  <c r="L71" i="19" s="1"/>
  <c r="K72" i="19"/>
  <c r="L72" i="19" s="1"/>
  <c r="K73" i="19"/>
  <c r="L73" i="19" s="1"/>
  <c r="K74" i="19"/>
  <c r="L74" i="19" s="1"/>
  <c r="K75" i="19"/>
  <c r="K76" i="19"/>
  <c r="K77" i="19"/>
  <c r="K78" i="19"/>
  <c r="K79" i="19"/>
  <c r="L79" i="19" s="1"/>
  <c r="K80" i="19"/>
  <c r="K81" i="19"/>
  <c r="K82" i="19"/>
  <c r="L82" i="19" s="1"/>
  <c r="K83" i="19"/>
  <c r="K84" i="19"/>
  <c r="K85" i="19"/>
  <c r="K86" i="19"/>
  <c r="K87" i="19"/>
  <c r="K88" i="19"/>
  <c r="L88" i="19" s="1"/>
  <c r="K89" i="19"/>
  <c r="L89" i="19" s="1"/>
  <c r="K90" i="19"/>
  <c r="L90" i="19" s="1"/>
  <c r="K91" i="19"/>
  <c r="K92" i="19"/>
  <c r="K93" i="19"/>
  <c r="K94" i="19"/>
  <c r="K95" i="19"/>
  <c r="K96" i="19"/>
  <c r="L96" i="19" s="1"/>
  <c r="K97" i="19"/>
  <c r="L97" i="19" s="1"/>
  <c r="K2" i="19"/>
  <c r="L2" i="19" s="1"/>
  <c r="F3" i="19"/>
  <c r="F4" i="19"/>
  <c r="F5" i="19"/>
  <c r="F6" i="19"/>
  <c r="F7" i="19"/>
  <c r="F8" i="19"/>
  <c r="G8" i="19" s="1"/>
  <c r="F9" i="19"/>
  <c r="G9" i="19" s="1"/>
  <c r="F10" i="19"/>
  <c r="G10" i="19" s="1"/>
  <c r="F11" i="19"/>
  <c r="F12" i="19"/>
  <c r="F13" i="19"/>
  <c r="F14" i="19"/>
  <c r="F15" i="19"/>
  <c r="G15" i="19" s="1"/>
  <c r="F16" i="19"/>
  <c r="G16" i="19" s="1"/>
  <c r="F17" i="19"/>
  <c r="F18" i="19"/>
  <c r="G18" i="19" s="1"/>
  <c r="F19" i="19"/>
  <c r="F20" i="19"/>
  <c r="F21" i="19"/>
  <c r="F22" i="19"/>
  <c r="F23" i="19"/>
  <c r="F24" i="19"/>
  <c r="F25" i="19"/>
  <c r="F26" i="19"/>
  <c r="G26" i="19" s="1"/>
  <c r="F27" i="19"/>
  <c r="F28" i="19"/>
  <c r="F29" i="19"/>
  <c r="F30" i="19"/>
  <c r="F31" i="19"/>
  <c r="F32" i="19"/>
  <c r="F33" i="19"/>
  <c r="G33" i="19" s="1"/>
  <c r="F34" i="19"/>
  <c r="G34" i="19" s="1"/>
  <c r="F35" i="19"/>
  <c r="F36" i="19"/>
  <c r="F37" i="19"/>
  <c r="F38" i="19"/>
  <c r="F39" i="19"/>
  <c r="F40" i="19"/>
  <c r="F41" i="19"/>
  <c r="F42" i="19"/>
  <c r="G42" i="19" s="1"/>
  <c r="F43" i="19"/>
  <c r="F44" i="19"/>
  <c r="F45" i="19"/>
  <c r="F46" i="19"/>
  <c r="F47" i="19"/>
  <c r="G47" i="19" s="1"/>
  <c r="F48" i="19"/>
  <c r="G48" i="19" s="1"/>
  <c r="F49" i="19"/>
  <c r="G49" i="19" s="1"/>
  <c r="F50" i="19"/>
  <c r="G50" i="19" s="1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G64" i="19" s="1"/>
  <c r="F65" i="19"/>
  <c r="F66" i="19"/>
  <c r="G66" i="19" s="1"/>
  <c r="F67" i="19"/>
  <c r="F68" i="19"/>
  <c r="F69" i="19"/>
  <c r="F70" i="19"/>
  <c r="G70" i="19" s="1"/>
  <c r="F71" i="19"/>
  <c r="G71" i="19" s="1"/>
  <c r="F72" i="19"/>
  <c r="F73" i="19"/>
  <c r="G73" i="19" s="1"/>
  <c r="F74" i="19"/>
  <c r="G74" i="19" s="1"/>
  <c r="F75" i="19"/>
  <c r="F76" i="19"/>
  <c r="F77" i="19"/>
  <c r="F78" i="19"/>
  <c r="G78" i="19" s="1"/>
  <c r="F79" i="19"/>
  <c r="G79" i="19" s="1"/>
  <c r="F80" i="19"/>
  <c r="G80" i="19" s="1"/>
  <c r="F81" i="19"/>
  <c r="G81" i="19" s="1"/>
  <c r="F82" i="19"/>
  <c r="G82" i="19" s="1"/>
  <c r="F83" i="19"/>
  <c r="F84" i="19"/>
  <c r="F85" i="19"/>
  <c r="F86" i="19"/>
  <c r="G86" i="19" s="1"/>
  <c r="F87" i="19"/>
  <c r="G87" i="19" s="1"/>
  <c r="F88" i="19"/>
  <c r="G88" i="19" s="1"/>
  <c r="F89" i="19"/>
  <c r="G89" i="19" s="1"/>
  <c r="F90" i="19"/>
  <c r="G90" i="19" s="1"/>
  <c r="F91" i="19"/>
  <c r="F92" i="19"/>
  <c r="F93" i="19"/>
  <c r="F94" i="19"/>
  <c r="F95" i="19"/>
  <c r="F96" i="19"/>
  <c r="F97" i="19"/>
  <c r="G31" i="19"/>
  <c r="G39" i="19"/>
  <c r="G40" i="19"/>
  <c r="G41" i="19"/>
  <c r="G72" i="19"/>
  <c r="G95" i="19"/>
  <c r="G96" i="19"/>
  <c r="G97" i="19"/>
  <c r="Q17" i="19"/>
  <c r="Q23" i="19"/>
  <c r="Q32" i="19"/>
  <c r="Q34" i="19"/>
  <c r="Q55" i="19"/>
  <c r="Q56" i="19"/>
  <c r="Q57" i="19"/>
  <c r="Q58" i="19"/>
  <c r="Q88" i="19"/>
  <c r="Q89" i="19"/>
  <c r="Q90" i="19"/>
  <c r="L32" i="19"/>
  <c r="L34" i="19"/>
  <c r="L57" i="19"/>
  <c r="L63" i="19"/>
  <c r="L68" i="19"/>
  <c r="L80" i="19"/>
  <c r="L81" i="19"/>
  <c r="G55" i="19"/>
  <c r="G56" i="19"/>
  <c r="G58" i="19"/>
  <c r="G17" i="19"/>
  <c r="G24" i="19"/>
  <c r="G25" i="19"/>
  <c r="G65" i="19"/>
  <c r="Q39" i="19"/>
  <c r="Q40" i="19"/>
  <c r="Q63" i="19"/>
  <c r="Q64" i="19"/>
  <c r="Q96" i="19"/>
  <c r="L10" i="19"/>
  <c r="G63" i="19"/>
  <c r="G6" i="19"/>
  <c r="G30" i="19"/>
  <c r="G46" i="19"/>
  <c r="G57" i="19"/>
  <c r="G62" i="19"/>
  <c r="Q8" i="19"/>
  <c r="Q9" i="19"/>
  <c r="Q24" i="19"/>
  <c r="Q25" i="19"/>
  <c r="Q49" i="19"/>
  <c r="Q65" i="19"/>
  <c r="Q72" i="19"/>
  <c r="Q73" i="19"/>
  <c r="Q86" i="19"/>
  <c r="Q3" i="19"/>
  <c r="Q4" i="19"/>
  <c r="Q5" i="19"/>
  <c r="Q6" i="19"/>
  <c r="Q7" i="19"/>
  <c r="Q11" i="19"/>
  <c r="Q12" i="19"/>
  <c r="Q13" i="19"/>
  <c r="Q14" i="19"/>
  <c r="Q15" i="19"/>
  <c r="Q19" i="19"/>
  <c r="Q20" i="19"/>
  <c r="Q21" i="19"/>
  <c r="Q22" i="19"/>
  <c r="Q27" i="19"/>
  <c r="Q28" i="19"/>
  <c r="Q29" i="19"/>
  <c r="Q30" i="19"/>
  <c r="Q31" i="19"/>
  <c r="Q35" i="19"/>
  <c r="Q36" i="19"/>
  <c r="Q37" i="19"/>
  <c r="Q38" i="19"/>
  <c r="Q43" i="19"/>
  <c r="Q44" i="19"/>
  <c r="Q45" i="19"/>
  <c r="Q46" i="19"/>
  <c r="Q47" i="19"/>
  <c r="Q51" i="19"/>
  <c r="Q52" i="19"/>
  <c r="Q53" i="19"/>
  <c r="Q54" i="19"/>
  <c r="Q59" i="19"/>
  <c r="Q60" i="19"/>
  <c r="Q61" i="19"/>
  <c r="Q62" i="19"/>
  <c r="Q67" i="19"/>
  <c r="Q68" i="19"/>
  <c r="Q69" i="19"/>
  <c r="Q70" i="19"/>
  <c r="Q75" i="19"/>
  <c r="Q76" i="19"/>
  <c r="Q77" i="19"/>
  <c r="Q78" i="19"/>
  <c r="Q83" i="19"/>
  <c r="Q84" i="19"/>
  <c r="Q85" i="19"/>
  <c r="Q91" i="19"/>
  <c r="Q92" i="19"/>
  <c r="Q93" i="19"/>
  <c r="Q94" i="19"/>
  <c r="L7" i="19"/>
  <c r="L15" i="19"/>
  <c r="L23" i="19"/>
  <c r="L29" i="19"/>
  <c r="L55" i="19"/>
  <c r="L56" i="19"/>
  <c r="L61" i="19"/>
  <c r="L69" i="19"/>
  <c r="L77" i="19"/>
  <c r="L85" i="19"/>
  <c r="L87" i="19"/>
  <c r="L93" i="19"/>
  <c r="L95" i="19"/>
  <c r="L3" i="19"/>
  <c r="L4" i="19"/>
  <c r="L5" i="19"/>
  <c r="L6" i="19"/>
  <c r="L9" i="19"/>
  <c r="L11" i="19"/>
  <c r="L12" i="19"/>
  <c r="L13" i="19"/>
  <c r="L14" i="19"/>
  <c r="L19" i="19"/>
  <c r="L20" i="19"/>
  <c r="L21" i="19"/>
  <c r="L22" i="19"/>
  <c r="L24" i="19"/>
  <c r="L27" i="19"/>
  <c r="L28" i="19"/>
  <c r="L30" i="19"/>
  <c r="L35" i="19"/>
  <c r="L36" i="19"/>
  <c r="L37" i="19"/>
  <c r="L38" i="19"/>
  <c r="L43" i="19"/>
  <c r="L44" i="19"/>
  <c r="L45" i="19"/>
  <c r="L46" i="19"/>
  <c r="L51" i="19"/>
  <c r="L52" i="19"/>
  <c r="L53" i="19"/>
  <c r="L54" i="19"/>
  <c r="L59" i="19"/>
  <c r="L60" i="19"/>
  <c r="L62" i="19"/>
  <c r="L67" i="19"/>
  <c r="L70" i="19"/>
  <c r="L75" i="19"/>
  <c r="L76" i="19"/>
  <c r="L78" i="19"/>
  <c r="L83" i="19"/>
  <c r="L84" i="19"/>
  <c r="L86" i="19"/>
  <c r="L91" i="19"/>
  <c r="L92" i="19"/>
  <c r="V92" i="6" s="1"/>
  <c r="L94" i="19"/>
  <c r="G3" i="19"/>
  <c r="G4" i="19"/>
  <c r="G5" i="19"/>
  <c r="G7" i="19"/>
  <c r="G11" i="19"/>
  <c r="G12" i="19"/>
  <c r="G13" i="19"/>
  <c r="G14" i="19"/>
  <c r="G19" i="19"/>
  <c r="G20" i="19"/>
  <c r="G21" i="19"/>
  <c r="G22" i="19"/>
  <c r="G23" i="19"/>
  <c r="G27" i="19"/>
  <c r="G28" i="19"/>
  <c r="G29" i="19"/>
  <c r="G32" i="19"/>
  <c r="G35" i="19"/>
  <c r="G36" i="19"/>
  <c r="G37" i="19"/>
  <c r="G38" i="19"/>
  <c r="G43" i="19"/>
  <c r="G44" i="19"/>
  <c r="G45" i="19"/>
  <c r="G51" i="19"/>
  <c r="G52" i="19"/>
  <c r="G53" i="19"/>
  <c r="G54" i="19"/>
  <c r="G59" i="19"/>
  <c r="G60" i="19"/>
  <c r="G61" i="19"/>
  <c r="G67" i="19"/>
  <c r="G68" i="19"/>
  <c r="G69" i="19"/>
  <c r="G75" i="19"/>
  <c r="G76" i="19"/>
  <c r="G77" i="19"/>
  <c r="G83" i="19"/>
  <c r="G84" i="19"/>
  <c r="G85" i="19"/>
  <c r="G91" i="19"/>
  <c r="G92" i="19"/>
  <c r="G93" i="19"/>
  <c r="G94" i="19"/>
  <c r="B7" i="19" l="1"/>
  <c r="B10" i="19" s="1"/>
  <c r="B13" i="19" s="1"/>
  <c r="B5" i="19"/>
  <c r="C49" i="18"/>
  <c r="C48" i="18"/>
  <c r="C36" i="18"/>
  <c r="C35" i="18"/>
  <c r="C23" i="18"/>
  <c r="C22" i="18"/>
  <c r="C10" i="18"/>
  <c r="C9" i="18"/>
  <c r="V2" i="6" l="1"/>
  <c r="AA15" i="12"/>
  <c r="AB15" i="12"/>
  <c r="AC15" i="12"/>
  <c r="AD15" i="12"/>
  <c r="AE15" i="12"/>
  <c r="AL15" i="12"/>
  <c r="AA18" i="12"/>
  <c r="AB18" i="12"/>
  <c r="AC18" i="12"/>
  <c r="AD18" i="12"/>
  <c r="AE18" i="12"/>
  <c r="AL18" i="12"/>
  <c r="AR18" i="12" s="1"/>
  <c r="AA42" i="12"/>
  <c r="AB42" i="12"/>
  <c r="AC42" i="12"/>
  <c r="AD42" i="12"/>
  <c r="AE42" i="12"/>
  <c r="AL42" i="12"/>
  <c r="AA55" i="12"/>
  <c r="AB55" i="12"/>
  <c r="AC55" i="12"/>
  <c r="AD55" i="12"/>
  <c r="AE55" i="12"/>
  <c r="AL55" i="12"/>
  <c r="AA58" i="12"/>
  <c r="AB58" i="12"/>
  <c r="AC58" i="12"/>
  <c r="AD58" i="12"/>
  <c r="AE58" i="12"/>
  <c r="AL58" i="12"/>
  <c r="AA72" i="12"/>
  <c r="AB72" i="12"/>
  <c r="AC72" i="12"/>
  <c r="AD72" i="12"/>
  <c r="AE72" i="12"/>
  <c r="AL72" i="12"/>
  <c r="AR72" i="12" s="1"/>
  <c r="AA75" i="12"/>
  <c r="AB75" i="12"/>
  <c r="AC75" i="12"/>
  <c r="AD75" i="12"/>
  <c r="AE75" i="12"/>
  <c r="AL75" i="12"/>
  <c r="AR75" i="12" s="1"/>
  <c r="AA82" i="12"/>
  <c r="AB82" i="12"/>
  <c r="AC82" i="12"/>
  <c r="AI82" i="12" s="1"/>
  <c r="AD82" i="12"/>
  <c r="AJ82" i="12" s="1"/>
  <c r="AE82" i="12"/>
  <c r="AK82" i="12" s="1"/>
  <c r="AF82" i="12"/>
  <c r="AA83" i="12"/>
  <c r="AG83" i="12" s="1"/>
  <c r="AB83" i="12"/>
  <c r="AH83" i="12" s="1"/>
  <c r="AC83" i="12"/>
  <c r="AI83" i="12" s="1"/>
  <c r="AD83" i="12"/>
  <c r="AJ83" i="12" s="1"/>
  <c r="AE83" i="12"/>
  <c r="AK83" i="12" s="1"/>
  <c r="AF83" i="12"/>
  <c r="AA84" i="12"/>
  <c r="AG84" i="12" s="1"/>
  <c r="AB84" i="12"/>
  <c r="AH84" i="12" s="1"/>
  <c r="AC84" i="12"/>
  <c r="AI84" i="12" s="1"/>
  <c r="AD84" i="12"/>
  <c r="AJ84" i="12" s="1"/>
  <c r="AE84" i="12"/>
  <c r="AK84" i="12" s="1"/>
  <c r="AF84" i="12"/>
  <c r="AA85" i="12"/>
  <c r="AG85" i="12" s="1"/>
  <c r="AB85" i="12"/>
  <c r="AC85" i="12"/>
  <c r="AI85" i="12" s="1"/>
  <c r="AD85" i="12"/>
  <c r="AJ85" i="12" s="1"/>
  <c r="AE85" i="12"/>
  <c r="AF85" i="12"/>
  <c r="AA86" i="12"/>
  <c r="AB86" i="12"/>
  <c r="AH86" i="12" s="1"/>
  <c r="AC86" i="12"/>
  <c r="AI86" i="12" s="1"/>
  <c r="AD86" i="12"/>
  <c r="AJ86" i="12" s="1"/>
  <c r="AE86" i="12"/>
  <c r="AK86" i="12" s="1"/>
  <c r="AF86" i="12"/>
  <c r="AA87" i="12"/>
  <c r="AG87" i="12" s="1"/>
  <c r="AB87" i="12"/>
  <c r="AH87" i="12" s="1"/>
  <c r="AC87" i="12"/>
  <c r="AI87" i="12" s="1"/>
  <c r="AD87" i="12"/>
  <c r="AJ87" i="12" s="1"/>
  <c r="AE87" i="12"/>
  <c r="AK87" i="12" s="1"/>
  <c r="AF87" i="12"/>
  <c r="AA88" i="12"/>
  <c r="AG88" i="12" s="1"/>
  <c r="AB88" i="12"/>
  <c r="AH88" i="12" s="1"/>
  <c r="AC88" i="12"/>
  <c r="AI88" i="12" s="1"/>
  <c r="AD88" i="12"/>
  <c r="AJ88" i="12" s="1"/>
  <c r="AE88" i="12"/>
  <c r="AK88" i="12" s="1"/>
  <c r="AF88" i="12"/>
  <c r="AA89" i="12"/>
  <c r="AG89" i="12" s="1"/>
  <c r="AB89" i="12"/>
  <c r="AC89" i="12"/>
  <c r="AI89" i="12" s="1"/>
  <c r="AD89" i="12"/>
  <c r="AJ89" i="12" s="1"/>
  <c r="AE89" i="12"/>
  <c r="AF89" i="12"/>
  <c r="AA90" i="12"/>
  <c r="AB90" i="12"/>
  <c r="AH90" i="12" s="1"/>
  <c r="AC90" i="12"/>
  <c r="AI90" i="12" s="1"/>
  <c r="AD90" i="12"/>
  <c r="AJ90" i="12" s="1"/>
  <c r="AE90" i="12"/>
  <c r="AK90" i="12" s="1"/>
  <c r="AF90" i="12"/>
  <c r="AA91" i="12"/>
  <c r="AG91" i="12" s="1"/>
  <c r="AB91" i="12"/>
  <c r="AH91" i="12" s="1"/>
  <c r="AC91" i="12"/>
  <c r="AI91" i="12" s="1"/>
  <c r="AD91" i="12"/>
  <c r="AJ91" i="12" s="1"/>
  <c r="AE91" i="12"/>
  <c r="AK91" i="12" s="1"/>
  <c r="AF91" i="12"/>
  <c r="AA92" i="12"/>
  <c r="AG92" i="12" s="1"/>
  <c r="AB92" i="12"/>
  <c r="AH92" i="12" s="1"/>
  <c r="AC92" i="12"/>
  <c r="AI92" i="12" s="1"/>
  <c r="AD92" i="12"/>
  <c r="AJ92" i="12" s="1"/>
  <c r="AE92" i="12"/>
  <c r="AK92" i="12" s="1"/>
  <c r="AF92" i="12"/>
  <c r="AA93" i="12"/>
  <c r="AG93" i="12" s="1"/>
  <c r="AB93" i="12"/>
  <c r="AC93" i="12"/>
  <c r="AI93" i="12" s="1"/>
  <c r="AD93" i="12"/>
  <c r="AJ93" i="12" s="1"/>
  <c r="AE93" i="12"/>
  <c r="AF93" i="12"/>
  <c r="AA94" i="12"/>
  <c r="AG94" i="12" s="1"/>
  <c r="AB94" i="12"/>
  <c r="AH94" i="12" s="1"/>
  <c r="AC94" i="12"/>
  <c r="AI94" i="12" s="1"/>
  <c r="AD94" i="12"/>
  <c r="AJ94" i="12" s="1"/>
  <c r="AE94" i="12"/>
  <c r="AK94" i="12" s="1"/>
  <c r="AF94" i="12"/>
  <c r="AA95" i="12"/>
  <c r="AG95" i="12" s="1"/>
  <c r="AB95" i="12"/>
  <c r="AH95" i="12" s="1"/>
  <c r="AC95" i="12"/>
  <c r="AI95" i="12" s="1"/>
  <c r="AD95" i="12"/>
  <c r="AJ95" i="12" s="1"/>
  <c r="AE95" i="12"/>
  <c r="AK95" i="12" s="1"/>
  <c r="AF95" i="12"/>
  <c r="AA96" i="12"/>
  <c r="AG96" i="12" s="1"/>
  <c r="AB96" i="12"/>
  <c r="AH96" i="12" s="1"/>
  <c r="AC96" i="12"/>
  <c r="AI96" i="12" s="1"/>
  <c r="AD96" i="12"/>
  <c r="AJ96" i="12" s="1"/>
  <c r="AE96" i="12"/>
  <c r="AK96" i="12" s="1"/>
  <c r="AF96" i="12"/>
  <c r="AR58" i="12" l="1"/>
  <c r="BJ42" i="12"/>
  <c r="BM42" i="12" s="1"/>
  <c r="BJ55" i="12"/>
  <c r="AR42" i="12"/>
  <c r="BJ58" i="12"/>
  <c r="BK58" i="12" s="1"/>
  <c r="BO42" i="12"/>
  <c r="AR55" i="12"/>
  <c r="AR15" i="12"/>
  <c r="BJ15" i="12"/>
  <c r="AI75" i="12"/>
  <c r="AK58" i="12"/>
  <c r="AJ58" i="12"/>
  <c r="AP58" i="12" s="1"/>
  <c r="AH55" i="12"/>
  <c r="AJ15" i="12"/>
  <c r="AP15" i="12" s="1"/>
  <c r="AI42" i="12"/>
  <c r="AO42" i="12" s="1"/>
  <c r="AH42" i="12"/>
  <c r="AG42" i="12"/>
  <c r="AK72" i="12"/>
  <c r="AQ72" i="12" s="1"/>
  <c r="AI58" i="12"/>
  <c r="AO58" i="12" s="1"/>
  <c r="AG55" i="12"/>
  <c r="AK18" i="12"/>
  <c r="AQ18" i="12" s="1"/>
  <c r="AI15" i="12"/>
  <c r="AK55" i="12"/>
  <c r="AK15" i="12"/>
  <c r="AJ72" i="12"/>
  <c r="AP72" i="12" s="1"/>
  <c r="AH58" i="12"/>
  <c r="AJ18" i="12"/>
  <c r="AP18" i="12" s="1"/>
  <c r="AH15" i="12"/>
  <c r="AN15" i="12" s="1"/>
  <c r="AG72" i="12"/>
  <c r="AM72" i="12" s="1"/>
  <c r="AH75" i="12"/>
  <c r="AN75" i="12" s="1"/>
  <c r="AG75" i="12"/>
  <c r="AM75" i="12" s="1"/>
  <c r="AK75" i="12"/>
  <c r="AQ75" i="12" s="1"/>
  <c r="AI72" i="12"/>
  <c r="AO72" i="12" s="1"/>
  <c r="AG58" i="12"/>
  <c r="AK42" i="12"/>
  <c r="AI18" i="12"/>
  <c r="AO18" i="12" s="1"/>
  <c r="AG15" i="12"/>
  <c r="AG18" i="12"/>
  <c r="AM18" i="12" s="1"/>
  <c r="AJ55" i="12"/>
  <c r="AP55" i="12" s="1"/>
  <c r="AJ75" i="12"/>
  <c r="AP75" i="12" s="1"/>
  <c r="AH72" i="12"/>
  <c r="AN72" i="12" s="1"/>
  <c r="AJ42" i="12"/>
  <c r="AH18" i="12"/>
  <c r="AN18" i="12" s="1"/>
  <c r="AM92" i="12"/>
  <c r="AN94" i="12"/>
  <c r="AN86" i="12"/>
  <c r="AM93" i="12"/>
  <c r="AN95" i="12"/>
  <c r="AN87" i="12"/>
  <c r="AM96" i="12"/>
  <c r="AN92" i="12"/>
  <c r="AN88" i="12"/>
  <c r="AN84" i="12"/>
  <c r="V85" i="6"/>
  <c r="V79" i="6"/>
  <c r="V66" i="6"/>
  <c r="V60" i="6"/>
  <c r="V53" i="6"/>
  <c r="V47" i="6"/>
  <c r="V34" i="6"/>
  <c r="V28" i="6"/>
  <c r="V21" i="6"/>
  <c r="V15" i="6"/>
  <c r="V73" i="6"/>
  <c r="V48" i="6"/>
  <c r="V9" i="6"/>
  <c r="V97" i="6"/>
  <c r="V91" i="6"/>
  <c r="V78" i="6"/>
  <c r="V72" i="6"/>
  <c r="V65" i="6"/>
  <c r="V59" i="6"/>
  <c r="V46" i="6"/>
  <c r="V40" i="6"/>
  <c r="V33" i="6"/>
  <c r="V27" i="6"/>
  <c r="V14" i="6"/>
  <c r="V8" i="6"/>
  <c r="V81" i="6"/>
  <c r="V56" i="6"/>
  <c r="V30" i="6"/>
  <c r="V11" i="6"/>
  <c r="V93" i="6"/>
  <c r="V74" i="6"/>
  <c r="V42" i="6"/>
  <c r="V23" i="6"/>
  <c r="V4" i="6"/>
  <c r="V86" i="6"/>
  <c r="V35" i="6"/>
  <c r="V90" i="6"/>
  <c r="V84" i="6"/>
  <c r="V77" i="6"/>
  <c r="V71" i="6"/>
  <c r="V58" i="6"/>
  <c r="V52" i="6"/>
  <c r="V45" i="6"/>
  <c r="V39" i="6"/>
  <c r="V26" i="6"/>
  <c r="V20" i="6"/>
  <c r="V13" i="6"/>
  <c r="V7" i="6"/>
  <c r="V6" i="6"/>
  <c r="V75" i="6"/>
  <c r="V43" i="6"/>
  <c r="V61" i="6"/>
  <c r="V29" i="6"/>
  <c r="V10" i="6"/>
  <c r="V67" i="6"/>
  <c r="V41" i="6"/>
  <c r="V16" i="6"/>
  <c r="V3" i="6"/>
  <c r="V96" i="6"/>
  <c r="V89" i="6"/>
  <c r="V83" i="6"/>
  <c r="V70" i="6"/>
  <c r="V64" i="6"/>
  <c r="V51" i="6"/>
  <c r="V38" i="6"/>
  <c r="V32" i="6"/>
  <c r="V25" i="6"/>
  <c r="V19" i="6"/>
  <c r="V88" i="6"/>
  <c r="V49" i="6"/>
  <c r="V24" i="6"/>
  <c r="V95" i="6"/>
  <c r="V82" i="6"/>
  <c r="V76" i="6"/>
  <c r="V63" i="6"/>
  <c r="V50" i="6"/>
  <c r="V44" i="6"/>
  <c r="V37" i="6"/>
  <c r="V31" i="6"/>
  <c r="V18" i="6"/>
  <c r="V12" i="6"/>
  <c r="V5" i="6"/>
  <c r="V94" i="6"/>
  <c r="V62" i="6"/>
  <c r="V17" i="6"/>
  <c r="V87" i="6"/>
  <c r="V68" i="6"/>
  <c r="V55" i="6"/>
  <c r="V36" i="6"/>
  <c r="V80" i="6"/>
  <c r="V54" i="6"/>
  <c r="V22" i="6"/>
  <c r="AL84" i="12"/>
  <c r="AL83" i="12"/>
  <c r="AL88" i="12"/>
  <c r="AL87" i="12"/>
  <c r="AL82" i="12"/>
  <c r="AL95" i="12"/>
  <c r="AL91" i="12"/>
  <c r="AL90" i="12"/>
  <c r="AL94" i="12"/>
  <c r="AL85" i="12"/>
  <c r="AL89" i="12"/>
  <c r="AI55" i="12"/>
  <c r="AH93" i="12"/>
  <c r="AH89" i="12"/>
  <c r="AH85" i="12"/>
  <c r="AH82" i="12"/>
  <c r="AK93" i="12"/>
  <c r="AK89" i="12"/>
  <c r="AK85" i="12"/>
  <c r="AG90" i="12"/>
  <c r="AG86" i="12"/>
  <c r="AG82" i="12"/>
  <c r="AL93" i="12"/>
  <c r="AL86" i="12"/>
  <c r="AL96" i="12"/>
  <c r="AL92" i="12"/>
  <c r="AO75" i="12"/>
  <c r="AP82" i="12"/>
  <c r="AM85" i="12"/>
  <c r="AQ86" i="12"/>
  <c r="AO89" i="12"/>
  <c r="AP90" i="12"/>
  <c r="AQ94" i="12"/>
  <c r="AO96" i="12"/>
  <c r="AM84" i="12"/>
  <c r="AO88" i="12"/>
  <c r="AP89" i="12"/>
  <c r="AP96" i="12"/>
  <c r="AM83" i="12"/>
  <c r="AQ84" i="12"/>
  <c r="AO87" i="12"/>
  <c r="AP88" i="12"/>
  <c r="AM91" i="12"/>
  <c r="AQ92" i="12"/>
  <c r="AO95" i="12"/>
  <c r="AQ83" i="12"/>
  <c r="AO86" i="12"/>
  <c r="AP87" i="12"/>
  <c r="AQ91" i="12"/>
  <c r="AO94" i="12"/>
  <c r="AP95" i="12"/>
  <c r="AQ82" i="12"/>
  <c r="AO85" i="12"/>
  <c r="AP86" i="12"/>
  <c r="AM89" i="12"/>
  <c r="AQ90" i="12"/>
  <c r="AO93" i="12"/>
  <c r="AP94" i="12"/>
  <c r="AN83" i="12"/>
  <c r="AO84" i="12"/>
  <c r="AP85" i="12"/>
  <c r="AM88" i="12"/>
  <c r="AN91" i="12"/>
  <c r="AO92" i="12"/>
  <c r="AP93" i="12"/>
  <c r="AQ96" i="12"/>
  <c r="AO83" i="12"/>
  <c r="AP84" i="12"/>
  <c r="AM87" i="12"/>
  <c r="AQ88" i="12"/>
  <c r="AN90" i="12"/>
  <c r="AO91" i="12"/>
  <c r="AP92" i="12"/>
  <c r="AM95" i="12"/>
  <c r="AO82" i="12"/>
  <c r="AP83" i="12"/>
  <c r="AQ87" i="12"/>
  <c r="AO90" i="12"/>
  <c r="AP91" i="12"/>
  <c r="AM94" i="12"/>
  <c r="AQ95" i="12"/>
  <c r="AN96" i="12"/>
  <c r="BK42" i="12" l="1"/>
  <c r="BM55" i="12"/>
  <c r="BN55" i="12"/>
  <c r="AP42" i="12"/>
  <c r="AM58" i="12"/>
  <c r="AN58" i="12"/>
  <c r="BL55" i="12"/>
  <c r="AM42" i="12"/>
  <c r="BM58" i="12"/>
  <c r="BN58" i="12"/>
  <c r="AN42" i="12"/>
  <c r="BO55" i="12"/>
  <c r="AQ42" i="12"/>
  <c r="AQ55" i="12"/>
  <c r="BO58" i="12"/>
  <c r="BN42" i="12"/>
  <c r="BL42" i="12"/>
  <c r="AQ58" i="12"/>
  <c r="AN55" i="12"/>
  <c r="BL58" i="12"/>
  <c r="AM55" i="12"/>
  <c r="BK55" i="12"/>
  <c r="BM15" i="12"/>
  <c r="BL15" i="12"/>
  <c r="BN15" i="12"/>
  <c r="BO15" i="12"/>
  <c r="BK15" i="12"/>
  <c r="AM15" i="12"/>
  <c r="AO15" i="12"/>
  <c r="AQ15" i="12"/>
  <c r="AN82" i="12"/>
  <c r="AQ93" i="12"/>
  <c r="AN89" i="12"/>
  <c r="AN93" i="12"/>
  <c r="AM82" i="12"/>
  <c r="AM86" i="12"/>
  <c r="AN85" i="12"/>
  <c r="AM90" i="12"/>
  <c r="AO55" i="12"/>
  <c r="AQ85" i="12"/>
  <c r="AQ89" i="12"/>
  <c r="AR95" i="12"/>
  <c r="AR83" i="12"/>
  <c r="AR84" i="12"/>
  <c r="AR87" i="12"/>
  <c r="AR88" i="12"/>
  <c r="AR90" i="12"/>
  <c r="AR89" i="12"/>
  <c r="AR91" i="12"/>
  <c r="AR82" i="12"/>
  <c r="AR85" i="12"/>
  <c r="AR94" i="12"/>
  <c r="AR86" i="12"/>
  <c r="AR93" i="12"/>
  <c r="AR92" i="12"/>
  <c r="AR96" i="12"/>
  <c r="B8" i="7" l="1"/>
  <c r="B7" i="7"/>
  <c r="C49" i="1" l="1"/>
  <c r="C48" i="1"/>
  <c r="C36" i="1"/>
  <c r="C35" i="1"/>
  <c r="C23" i="1"/>
  <c r="C22" i="1"/>
  <c r="C10" i="1"/>
  <c r="C9" i="1"/>
  <c r="S88" i="8" l="1"/>
  <c r="S63" i="8"/>
  <c r="S41" i="8"/>
  <c r="S17" i="8"/>
  <c r="Q83" i="8"/>
  <c r="P93" i="8"/>
  <c r="M27" i="12" s="1"/>
  <c r="P87" i="8"/>
  <c r="P80" i="8"/>
  <c r="P74" i="8"/>
  <c r="P61" i="8"/>
  <c r="P53" i="8"/>
  <c r="P45" i="8"/>
  <c r="P36" i="8"/>
  <c r="P28" i="8"/>
  <c r="P20" i="8"/>
  <c r="P12" i="8"/>
  <c r="P4" i="8"/>
  <c r="N33" i="8"/>
  <c r="S32" i="8"/>
  <c r="S8" i="8"/>
  <c r="R83" i="8"/>
  <c r="P92" i="8"/>
  <c r="M17" i="12" s="1"/>
  <c r="P86" i="8"/>
  <c r="P73" i="8"/>
  <c r="P67" i="8"/>
  <c r="P60" i="8"/>
  <c r="P52" i="8"/>
  <c r="P35" i="8"/>
  <c r="M20" i="12" s="1"/>
  <c r="P27" i="8"/>
  <c r="S4" i="12" s="1"/>
  <c r="P19" i="8"/>
  <c r="P11" i="8"/>
  <c r="P3" i="8"/>
  <c r="N45" i="8"/>
  <c r="M72" i="8"/>
  <c r="S54" i="8"/>
  <c r="S22" i="8"/>
  <c r="R61" i="8"/>
  <c r="P97" i="8"/>
  <c r="P91" i="8"/>
  <c r="P78" i="8"/>
  <c r="P65" i="8"/>
  <c r="M21" i="12" s="1"/>
  <c r="P58" i="8"/>
  <c r="P50" i="8"/>
  <c r="P42" i="8"/>
  <c r="P33" i="8"/>
  <c r="Y21" i="12" s="1"/>
  <c r="P25" i="8"/>
  <c r="P17" i="8"/>
  <c r="P9" i="8"/>
  <c r="P37" i="8"/>
  <c r="S66" i="8"/>
  <c r="S29" i="8"/>
  <c r="P96" i="8"/>
  <c r="P90" i="8"/>
  <c r="P77" i="8"/>
  <c r="P71" i="8"/>
  <c r="P64" i="8"/>
  <c r="G20" i="12" s="1"/>
  <c r="P57" i="8"/>
  <c r="G4" i="12" s="1"/>
  <c r="P49" i="8"/>
  <c r="P41" i="8"/>
  <c r="Y6" i="12" s="1"/>
  <c r="P32" i="8"/>
  <c r="P24" i="8"/>
  <c r="P16" i="8"/>
  <c r="P8" i="8"/>
  <c r="S87" i="8"/>
  <c r="R54" i="8"/>
  <c r="P85" i="8"/>
  <c r="P72" i="8"/>
  <c r="P59" i="8"/>
  <c r="P43" i="8"/>
  <c r="Y8" i="12" s="1"/>
  <c r="P26" i="8"/>
  <c r="P10" i="8"/>
  <c r="O90" i="8"/>
  <c r="L60" i="8"/>
  <c r="L28" i="8"/>
  <c r="L20" i="8"/>
  <c r="L4" i="8"/>
  <c r="K43" i="8"/>
  <c r="K27" i="8"/>
  <c r="Q85" i="8"/>
  <c r="P83" i="8"/>
  <c r="P70" i="8"/>
  <c r="P56" i="8"/>
  <c r="P40" i="8"/>
  <c r="P23" i="8"/>
  <c r="P7" i="8"/>
  <c r="R22" i="12"/>
  <c r="L83" i="8"/>
  <c r="L59" i="8"/>
  <c r="L51" i="8"/>
  <c r="L43" i="8"/>
  <c r="L27" i="8"/>
  <c r="L19" i="8"/>
  <c r="L3" i="8"/>
  <c r="K17" i="12"/>
  <c r="K22" i="12"/>
  <c r="K26" i="8"/>
  <c r="J60" i="8"/>
  <c r="P95" i="8"/>
  <c r="P82" i="8"/>
  <c r="P69" i="8"/>
  <c r="P55" i="8"/>
  <c r="P39" i="8"/>
  <c r="P22" i="8"/>
  <c r="P6" i="8"/>
  <c r="O54" i="8"/>
  <c r="L82" i="8"/>
  <c r="S10" i="8"/>
  <c r="P94" i="8"/>
  <c r="P81" i="8"/>
  <c r="P68" i="8"/>
  <c r="M23" i="12" s="1"/>
  <c r="P54" i="8"/>
  <c r="P38" i="8"/>
  <c r="P21" i="8"/>
  <c r="P5" i="8"/>
  <c r="M60" i="8"/>
  <c r="S93" i="8"/>
  <c r="S80" i="8"/>
  <c r="P79" i="8"/>
  <c r="S21" i="12" s="1"/>
  <c r="P66" i="8"/>
  <c r="M22" i="12" s="1"/>
  <c r="P51" i="8"/>
  <c r="P34" i="8"/>
  <c r="M25" i="12" s="1"/>
  <c r="P18" i="8"/>
  <c r="M7" i="12" s="1"/>
  <c r="P2" i="8"/>
  <c r="O66" i="8"/>
  <c r="M96" i="8"/>
  <c r="L96" i="8"/>
  <c r="L72" i="8"/>
  <c r="P31" i="8"/>
  <c r="L95" i="8"/>
  <c r="L41" i="8"/>
  <c r="L31" i="8"/>
  <c r="R8" i="12" s="1"/>
  <c r="W28" i="12"/>
  <c r="K28" i="8"/>
  <c r="K16" i="8"/>
  <c r="E19" i="12" s="1"/>
  <c r="J23" i="12"/>
  <c r="J58" i="8"/>
  <c r="J52" i="8"/>
  <c r="J45" i="8"/>
  <c r="J39" i="8"/>
  <c r="J32" i="8"/>
  <c r="J8" i="8"/>
  <c r="I74" i="8"/>
  <c r="I50" i="8"/>
  <c r="G91" i="8"/>
  <c r="G83" i="8"/>
  <c r="G75" i="8"/>
  <c r="G67" i="8"/>
  <c r="G51" i="8"/>
  <c r="G43" i="8"/>
  <c r="G35" i="8"/>
  <c r="G27" i="8"/>
  <c r="G19" i="8"/>
  <c r="G11" i="8"/>
  <c r="S90" i="8"/>
  <c r="P75" i="8"/>
  <c r="P30" i="8"/>
  <c r="S7" i="12" s="1"/>
  <c r="L94" i="8"/>
  <c r="L40" i="8"/>
  <c r="L30" i="8"/>
  <c r="L18" i="8"/>
  <c r="F21" i="12" s="1"/>
  <c r="L8" i="8"/>
  <c r="K85" i="8"/>
  <c r="K16" i="12"/>
  <c r="K37" i="8"/>
  <c r="K25" i="8"/>
  <c r="K15" i="8"/>
  <c r="E17" i="12" s="1"/>
  <c r="J51" i="8"/>
  <c r="H97" i="8"/>
  <c r="H57" i="8"/>
  <c r="H25" i="8"/>
  <c r="G2" i="8"/>
  <c r="G90" i="8"/>
  <c r="G66" i="8"/>
  <c r="G42" i="8"/>
  <c r="G26" i="8"/>
  <c r="G18" i="8"/>
  <c r="S51" i="8"/>
  <c r="P29" i="8"/>
  <c r="S6" i="12" s="1"/>
  <c r="O78" i="8"/>
  <c r="L16" i="12"/>
  <c r="L61" i="8"/>
  <c r="L49" i="8"/>
  <c r="L39" i="8"/>
  <c r="L29" i="8"/>
  <c r="L17" i="8"/>
  <c r="F20" i="12" s="1"/>
  <c r="L7" i="8"/>
  <c r="F8" i="12" s="1"/>
  <c r="S78" i="8"/>
  <c r="P63" i="8"/>
  <c r="P15" i="8"/>
  <c r="L28" i="12"/>
  <c r="L73" i="8"/>
  <c r="L58" i="8"/>
  <c r="L26" i="8"/>
  <c r="L16" i="8"/>
  <c r="L6" i="8"/>
  <c r="F7" i="12" s="1"/>
  <c r="J72" i="8"/>
  <c r="D20" i="12"/>
  <c r="J29" i="8"/>
  <c r="J21" i="8"/>
  <c r="H87" i="8"/>
  <c r="G96" i="8"/>
  <c r="G88" i="8"/>
  <c r="O17" i="12"/>
  <c r="G72" i="8"/>
  <c r="G64" i="8"/>
  <c r="P89" i="8"/>
  <c r="M28" i="12" s="1"/>
  <c r="P62" i="8"/>
  <c r="P14" i="8"/>
  <c r="L87" i="8"/>
  <c r="L71" i="8"/>
  <c r="F4" i="12"/>
  <c r="L37" i="8"/>
  <c r="L25" i="8"/>
  <c r="L15" i="8"/>
  <c r="F17" i="12" s="1"/>
  <c r="L5" i="8"/>
  <c r="K83" i="8"/>
  <c r="J20" i="8"/>
  <c r="I86" i="8"/>
  <c r="P88" i="8"/>
  <c r="P48" i="8"/>
  <c r="G10" i="12" s="1"/>
  <c r="P13" i="8"/>
  <c r="L70" i="8"/>
  <c r="L14" i="8"/>
  <c r="F16" i="12" s="1"/>
  <c r="L2" i="8"/>
  <c r="K19" i="12"/>
  <c r="K31" i="8"/>
  <c r="J96" i="8"/>
  <c r="D9" i="12"/>
  <c r="P20" i="12"/>
  <c r="J70" i="8"/>
  <c r="J62" i="8"/>
  <c r="J41" i="8"/>
  <c r="J20" i="12"/>
  <c r="H69" i="8"/>
  <c r="P76" i="8"/>
  <c r="L97" i="8"/>
  <c r="L42" i="8"/>
  <c r="K61" i="8"/>
  <c r="J87" i="8"/>
  <c r="H56" i="8"/>
  <c r="H40" i="8"/>
  <c r="G57" i="8"/>
  <c r="G47" i="8"/>
  <c r="G37" i="8"/>
  <c r="G25" i="8"/>
  <c r="G15" i="8"/>
  <c r="C17" i="12" s="1"/>
  <c r="G5" i="8"/>
  <c r="E70" i="8"/>
  <c r="P47" i="8"/>
  <c r="L85" i="8"/>
  <c r="G81" i="8"/>
  <c r="G69" i="8"/>
  <c r="G56" i="8"/>
  <c r="G46" i="8"/>
  <c r="G14" i="8"/>
  <c r="U11" i="12" s="1"/>
  <c r="AS11" i="12" s="1"/>
  <c r="G4" i="8"/>
  <c r="C5" i="12" s="1"/>
  <c r="E82" i="8"/>
  <c r="E69" i="8"/>
  <c r="E41" i="8"/>
  <c r="P46" i="8"/>
  <c r="F19" i="12"/>
  <c r="L32" i="8"/>
  <c r="J82" i="8"/>
  <c r="H68" i="8"/>
  <c r="H52" i="8"/>
  <c r="G93" i="8"/>
  <c r="G79" i="8"/>
  <c r="G68" i="8"/>
  <c r="G55" i="8"/>
  <c r="G45" i="8"/>
  <c r="G33" i="8"/>
  <c r="G23" i="8"/>
  <c r="G13" i="8"/>
  <c r="G3" i="8"/>
  <c r="F45" i="8"/>
  <c r="F21" i="8"/>
  <c r="E94" i="8"/>
  <c r="E68" i="8"/>
  <c r="E40" i="8"/>
  <c r="E32" i="8"/>
  <c r="E16" i="8"/>
  <c r="E8" i="8"/>
  <c r="U24" i="8"/>
  <c r="E55" i="8"/>
  <c r="E47" i="8"/>
  <c r="S34" i="8"/>
  <c r="K40" i="8"/>
  <c r="K7" i="8"/>
  <c r="H51" i="8"/>
  <c r="G92" i="8"/>
  <c r="I17" i="12" s="1"/>
  <c r="G78" i="8"/>
  <c r="G65" i="8"/>
  <c r="G54" i="8"/>
  <c r="C6" i="12" s="1"/>
  <c r="G32" i="8"/>
  <c r="S20" i="8"/>
  <c r="K4" i="8"/>
  <c r="E5" i="12" s="1"/>
  <c r="J17" i="8"/>
  <c r="J6" i="12" s="1"/>
  <c r="H80" i="8"/>
  <c r="H64" i="8"/>
  <c r="G89" i="8"/>
  <c r="G77" i="8"/>
  <c r="G63" i="8"/>
  <c r="G53" i="8"/>
  <c r="C21" i="12" s="1"/>
  <c r="G41" i="8"/>
  <c r="G31" i="8"/>
  <c r="G21" i="8"/>
  <c r="G9" i="8"/>
  <c r="F9" i="8"/>
  <c r="L13" i="8"/>
  <c r="F14" i="12" s="1"/>
  <c r="H16" i="8"/>
  <c r="H4" i="8"/>
  <c r="G87" i="8"/>
  <c r="G76" i="8"/>
  <c r="G52" i="8"/>
  <c r="G40" i="8"/>
  <c r="G20" i="8"/>
  <c r="F6" i="12"/>
  <c r="Q19" i="12"/>
  <c r="J94" i="8"/>
  <c r="J33" i="8"/>
  <c r="H28" i="8"/>
  <c r="G73" i="8"/>
  <c r="J9" i="8"/>
  <c r="D10" i="12" s="1"/>
  <c r="C10" i="12"/>
  <c r="G7" i="8"/>
  <c r="C8" i="12" s="1"/>
  <c r="E35" i="8"/>
  <c r="E23" i="8"/>
  <c r="E66" i="8"/>
  <c r="E31" i="8"/>
  <c r="G29" i="8"/>
  <c r="E78" i="8"/>
  <c r="E43" i="8"/>
  <c r="G17" i="8"/>
  <c r="G16" i="8"/>
  <c r="E5" i="8"/>
  <c r="G49" i="8"/>
  <c r="G39" i="8"/>
  <c r="U4" i="12" s="1"/>
  <c r="E67" i="8"/>
  <c r="E58" i="8"/>
  <c r="E34" i="8"/>
  <c r="E44" i="8"/>
  <c r="E11" i="8"/>
  <c r="G85" i="8"/>
  <c r="E54" i="8"/>
  <c r="G28" i="8"/>
  <c r="O5" i="12" s="1"/>
  <c r="E29" i="8"/>
  <c r="D69" i="8"/>
  <c r="G61" i="8"/>
  <c r="E91" i="8"/>
  <c r="E90" i="8"/>
  <c r="G97" i="8"/>
  <c r="E79" i="8"/>
  <c r="E57" i="8"/>
  <c r="E20" i="8"/>
  <c r="O19" i="12"/>
  <c r="E19" i="8"/>
  <c r="E28" i="8"/>
  <c r="G60" i="8"/>
  <c r="F33" i="8"/>
  <c r="G8" i="8"/>
  <c r="E4" i="8"/>
  <c r="E50" i="8"/>
  <c r="S26" i="3"/>
  <c r="S2" i="3"/>
  <c r="P10" i="3"/>
  <c r="P18" i="3"/>
  <c r="P26" i="3"/>
  <c r="P34" i="3"/>
  <c r="P42" i="3"/>
  <c r="P50" i="3"/>
  <c r="P58" i="3"/>
  <c r="G78" i="12" s="1"/>
  <c r="P66" i="3"/>
  <c r="P74" i="3"/>
  <c r="P82" i="3"/>
  <c r="P90" i="3"/>
  <c r="P2" i="3"/>
  <c r="O31" i="3"/>
  <c r="O7" i="3"/>
  <c r="P3" i="3"/>
  <c r="P11" i="3"/>
  <c r="P19" i="3"/>
  <c r="P27" i="3"/>
  <c r="P35" i="3"/>
  <c r="P43" i="3"/>
  <c r="P51" i="3"/>
  <c r="P59" i="3"/>
  <c r="P67" i="3"/>
  <c r="P75" i="3"/>
  <c r="P83" i="3"/>
  <c r="P91" i="3"/>
  <c r="S20" i="3"/>
  <c r="S44" i="3"/>
  <c r="S60" i="3"/>
  <c r="S84" i="3"/>
  <c r="R44" i="3"/>
  <c r="Q60" i="3"/>
  <c r="Q84" i="3"/>
  <c r="P4" i="3"/>
  <c r="P20" i="3"/>
  <c r="P28" i="3"/>
  <c r="P44" i="3"/>
  <c r="P60" i="3"/>
  <c r="P68" i="3"/>
  <c r="P84" i="3"/>
  <c r="P92" i="3"/>
  <c r="S13" i="3"/>
  <c r="R77" i="3"/>
  <c r="P5" i="3"/>
  <c r="P13" i="3"/>
  <c r="P29" i="3"/>
  <c r="P37" i="3"/>
  <c r="P53" i="3"/>
  <c r="P61" i="3"/>
  <c r="P77" i="3"/>
  <c r="S14" i="3"/>
  <c r="S38" i="3"/>
  <c r="S8" i="3"/>
  <c r="S32" i="3"/>
  <c r="S72" i="3"/>
  <c r="S96" i="3"/>
  <c r="S25" i="3"/>
  <c r="S49" i="3"/>
  <c r="S65" i="3"/>
  <c r="P25" i="3"/>
  <c r="P41" i="3"/>
  <c r="P57" i="3"/>
  <c r="P73" i="3"/>
  <c r="P89" i="3"/>
  <c r="L25" i="3"/>
  <c r="L49" i="3"/>
  <c r="L65" i="3"/>
  <c r="L89" i="3"/>
  <c r="H14" i="3"/>
  <c r="G6" i="3"/>
  <c r="L11" i="3"/>
  <c r="L51" i="3"/>
  <c r="P14" i="3"/>
  <c r="P30" i="3"/>
  <c r="P46" i="3"/>
  <c r="P62" i="3"/>
  <c r="P78" i="3"/>
  <c r="P94" i="3"/>
  <c r="O43" i="3"/>
  <c r="J3" i="3"/>
  <c r="J27" i="3"/>
  <c r="J59" i="3"/>
  <c r="J2" i="3"/>
  <c r="L10" i="3"/>
  <c r="L18" i="3"/>
  <c r="L26" i="3"/>
  <c r="L34" i="3"/>
  <c r="L42" i="3"/>
  <c r="L66" i="3"/>
  <c r="L90" i="3"/>
  <c r="L2" i="3"/>
  <c r="H38" i="3"/>
  <c r="G15" i="3"/>
  <c r="G3" i="3"/>
  <c r="L19" i="3"/>
  <c r="L35" i="3"/>
  <c r="L75" i="3"/>
  <c r="P15" i="3"/>
  <c r="P31" i="3"/>
  <c r="P47" i="3"/>
  <c r="P63" i="3"/>
  <c r="P79" i="3"/>
  <c r="P95" i="3"/>
  <c r="N19" i="3"/>
  <c r="N43" i="3"/>
  <c r="J4" i="3"/>
  <c r="J44" i="3"/>
  <c r="Q96" i="3"/>
  <c r="P16" i="3"/>
  <c r="P32" i="3"/>
  <c r="P80" i="3"/>
  <c r="P96" i="3"/>
  <c r="O19" i="3"/>
  <c r="M7" i="3"/>
  <c r="M17" i="3"/>
  <c r="L20" i="3"/>
  <c r="L44" i="3"/>
  <c r="L60" i="3"/>
  <c r="L84" i="3"/>
  <c r="R65" i="3"/>
  <c r="P17" i="3"/>
  <c r="P49" i="3"/>
  <c r="P65" i="3"/>
  <c r="P81" i="3"/>
  <c r="P97" i="3"/>
  <c r="P6" i="3"/>
  <c r="P22" i="3"/>
  <c r="P38" i="3"/>
  <c r="Y54" i="12" s="1"/>
  <c r="P54" i="3"/>
  <c r="P70" i="3"/>
  <c r="P86" i="3"/>
  <c r="M31" i="3"/>
  <c r="P7" i="3"/>
  <c r="P23" i="3"/>
  <c r="P39" i="3"/>
  <c r="Y56" i="12" s="1"/>
  <c r="P55" i="3"/>
  <c r="P71" i="3"/>
  <c r="P87" i="3"/>
  <c r="N7" i="3"/>
  <c r="N31" i="3"/>
  <c r="Q72" i="3"/>
  <c r="P8" i="3"/>
  <c r="P40" i="3"/>
  <c r="P72" i="3"/>
  <c r="M43" i="3"/>
  <c r="J25" i="3"/>
  <c r="J41" i="3"/>
  <c r="L8" i="3"/>
  <c r="L72" i="3"/>
  <c r="L32" i="3"/>
  <c r="L13" i="3"/>
  <c r="L77" i="3"/>
  <c r="G13" i="3"/>
  <c r="G39" i="3"/>
  <c r="G18" i="3"/>
  <c r="I60" i="12" s="1"/>
  <c r="L96" i="3"/>
  <c r="G17" i="3"/>
  <c r="I59" i="12" s="1"/>
  <c r="L14" i="3"/>
  <c r="L30" i="3"/>
  <c r="L78" i="3"/>
  <c r="H26" i="3"/>
  <c r="G2" i="3"/>
  <c r="L47" i="3"/>
  <c r="G53" i="3"/>
  <c r="L63" i="3"/>
  <c r="L69" i="12" s="1"/>
  <c r="G5" i="3"/>
  <c r="L53" i="3"/>
  <c r="L6" i="3"/>
  <c r="L22" i="3"/>
  <c r="L38" i="3"/>
  <c r="X54" i="12" s="1"/>
  <c r="L54" i="3"/>
  <c r="J40" i="3"/>
  <c r="L23" i="3"/>
  <c r="L87" i="3"/>
  <c r="G41" i="6"/>
  <c r="U32" i="12" s="1"/>
  <c r="G37" i="6"/>
  <c r="O40" i="12" s="1"/>
  <c r="P33" i="6"/>
  <c r="S36" i="12" s="1"/>
  <c r="P26" i="6"/>
  <c r="S29" i="12" s="1"/>
  <c r="H25" i="6"/>
  <c r="Q21" i="6"/>
  <c r="J16" i="6"/>
  <c r="J31" i="12" s="1"/>
  <c r="L15" i="6"/>
  <c r="L30" i="12" s="1"/>
  <c r="G8" i="6"/>
  <c r="C35" i="12" s="1"/>
  <c r="G5" i="6"/>
  <c r="C32" i="12" s="1"/>
  <c r="G3" i="6"/>
  <c r="C30" i="12" s="1"/>
  <c r="L2" i="6"/>
  <c r="F29" i="12" s="1"/>
  <c r="J29" i="6"/>
  <c r="P32" i="12" s="1"/>
  <c r="G25" i="6"/>
  <c r="I40" i="12" s="1"/>
  <c r="P21" i="6"/>
  <c r="M36" i="12" s="1"/>
  <c r="S16" i="6"/>
  <c r="H16" i="6"/>
  <c r="P8" i="6"/>
  <c r="G35" i="12" s="1"/>
  <c r="J4" i="6"/>
  <c r="D31" i="12" s="1"/>
  <c r="P25" i="6"/>
  <c r="M40" i="12" s="1"/>
  <c r="L22" i="6"/>
  <c r="L37" i="12" s="1"/>
  <c r="L18" i="6"/>
  <c r="L33" i="12" s="1"/>
  <c r="G16" i="6"/>
  <c r="I31" i="12" s="1"/>
  <c r="L14" i="6"/>
  <c r="L29" i="12" s="1"/>
  <c r="J10" i="6"/>
  <c r="D37" i="12" s="1"/>
  <c r="L9" i="6"/>
  <c r="S4" i="6"/>
  <c r="G38" i="6"/>
  <c r="U29" i="12" s="1"/>
  <c r="L30" i="6"/>
  <c r="R33" i="12" s="1"/>
  <c r="L26" i="6"/>
  <c r="R29" i="12" s="1"/>
  <c r="M21" i="6"/>
  <c r="G19" i="6"/>
  <c r="I34" i="12" s="1"/>
  <c r="P16" i="6"/>
  <c r="M31" i="12" s="1"/>
  <c r="K9" i="6"/>
  <c r="G7" i="6"/>
  <c r="C34" i="12" s="1"/>
  <c r="L3" i="6"/>
  <c r="F30" i="12" s="1"/>
  <c r="R45" i="6"/>
  <c r="S28" i="6"/>
  <c r="G23" i="6"/>
  <c r="I38" i="12" s="1"/>
  <c r="L21" i="6"/>
  <c r="L36" i="12" s="1"/>
  <c r="G15" i="6"/>
  <c r="I30" i="12" s="1"/>
  <c r="G10" i="6"/>
  <c r="C37" i="12" s="1"/>
  <c r="J9" i="6"/>
  <c r="P2" i="6"/>
  <c r="G29" i="12" s="1"/>
  <c r="G30" i="6"/>
  <c r="O33" i="12" s="1"/>
  <c r="G27" i="6"/>
  <c r="O30" i="12" s="1"/>
  <c r="L25" i="6"/>
  <c r="L40" i="12" s="1"/>
  <c r="S22" i="6"/>
  <c r="P15" i="6"/>
  <c r="M30" i="12" s="1"/>
  <c r="J13" i="6"/>
  <c r="D40" i="12" s="1"/>
  <c r="G2" i="6"/>
  <c r="C29" i="12" s="1"/>
  <c r="S44" i="6"/>
  <c r="P39" i="6"/>
  <c r="Y30" i="12" s="1"/>
  <c r="S33" i="6"/>
  <c r="G22" i="6"/>
  <c r="I37" i="12" s="1"/>
  <c r="L16" i="6"/>
  <c r="L31" i="12" s="1"/>
  <c r="R9" i="6"/>
  <c r="G9" i="6"/>
  <c r="L39" i="6"/>
  <c r="X30" i="12" s="1"/>
  <c r="Q33" i="6"/>
  <c r="P29" i="6"/>
  <c r="S32" i="12" s="1"/>
  <c r="G26" i="6"/>
  <c r="O29" i="12" s="1"/>
  <c r="P22" i="6"/>
  <c r="M37" i="12" s="1"/>
  <c r="P18" i="6"/>
  <c r="M33" i="12" s="1"/>
  <c r="P14" i="6"/>
  <c r="M29" i="12" s="1"/>
  <c r="G13" i="6"/>
  <c r="C40" i="12" s="1"/>
  <c r="L11" i="6"/>
  <c r="F38" i="12" s="1"/>
  <c r="P9" i="6"/>
  <c r="S8" i="6"/>
  <c r="P6" i="6"/>
  <c r="G33" i="12" s="1"/>
  <c r="P3" i="6"/>
  <c r="G30" i="12" s="1"/>
  <c r="E95" i="6"/>
  <c r="E91" i="6"/>
  <c r="E87" i="6"/>
  <c r="E80" i="6"/>
  <c r="E67" i="6"/>
  <c r="E83" i="6"/>
  <c r="E73" i="6"/>
  <c r="E97" i="6"/>
  <c r="E71" i="6"/>
  <c r="E55" i="6"/>
  <c r="E52" i="6"/>
  <c r="E84" i="6"/>
  <c r="E79" i="6"/>
  <c r="E75" i="6"/>
  <c r="E61" i="6"/>
  <c r="E74" i="6"/>
  <c r="E96" i="6"/>
  <c r="E86" i="6"/>
  <c r="E90" i="6"/>
  <c r="E85" i="6"/>
  <c r="E78" i="6"/>
  <c r="E69" i="6"/>
  <c r="E66" i="6"/>
  <c r="E44" i="6"/>
  <c r="E41" i="6"/>
  <c r="E34" i="6"/>
  <c r="E31" i="6"/>
  <c r="E56" i="6"/>
  <c r="E76" i="6"/>
  <c r="E54" i="6"/>
  <c r="E68" i="6"/>
  <c r="E64" i="6"/>
  <c r="E51" i="6"/>
  <c r="E32" i="6"/>
  <c r="E19" i="6"/>
  <c r="E16" i="6"/>
  <c r="E60" i="6"/>
  <c r="E72" i="6"/>
  <c r="E62" i="6"/>
  <c r="E57" i="6"/>
  <c r="E50" i="6"/>
  <c r="E63" i="6"/>
  <c r="E59" i="6"/>
  <c r="E29" i="6"/>
  <c r="E5" i="6"/>
  <c r="E8" i="6"/>
  <c r="E35" i="6"/>
  <c r="E20" i="6"/>
  <c r="E4" i="6"/>
  <c r="E11" i="6"/>
  <c r="E47" i="6"/>
  <c r="E40" i="6"/>
  <c r="E23" i="6"/>
  <c r="E43" i="6"/>
  <c r="E28" i="6"/>
  <c r="J20" i="6"/>
  <c r="J35" i="12" s="1"/>
  <c r="P24" i="6"/>
  <c r="M39" i="12" s="1"/>
  <c r="P19" i="6"/>
  <c r="M34" i="12" s="1"/>
  <c r="P11" i="6"/>
  <c r="G38" i="12" s="1"/>
  <c r="L6" i="6"/>
  <c r="F33" i="12" s="1"/>
  <c r="G6" i="6"/>
  <c r="C33" i="12" s="1"/>
  <c r="J22" i="6"/>
  <c r="J37" i="12" s="1"/>
  <c r="P5" i="6"/>
  <c r="G32" i="12" s="1"/>
  <c r="L33" i="6"/>
  <c r="R36" i="12" s="1"/>
  <c r="G4" i="6"/>
  <c r="C31" i="12" s="1"/>
  <c r="G20" i="6"/>
  <c r="I35" i="12" s="1"/>
  <c r="P28" i="6"/>
  <c r="S31" i="12" s="1"/>
  <c r="G17" i="6"/>
  <c r="I32" i="12" s="1"/>
  <c r="S20" i="6"/>
  <c r="R21" i="6"/>
  <c r="G28" i="6"/>
  <c r="O31" i="12" s="1"/>
  <c r="P31" i="6"/>
  <c r="S34" i="12" s="1"/>
  <c r="G34" i="6"/>
  <c r="O37" i="12" s="1"/>
  <c r="P36" i="6"/>
  <c r="S39" i="12" s="1"/>
  <c r="P43" i="6"/>
  <c r="Y34" i="12" s="1"/>
  <c r="G46" i="6"/>
  <c r="U37" i="12" s="1"/>
  <c r="G49" i="6"/>
  <c r="U40" i="12" s="1"/>
  <c r="G45" i="6"/>
  <c r="U36" i="12" s="1"/>
  <c r="P34" i="6"/>
  <c r="S37" i="12" s="1"/>
  <c r="S97" i="6"/>
  <c r="G97" i="6"/>
  <c r="U53" i="12" s="1"/>
  <c r="P96" i="6"/>
  <c r="Y52" i="12" s="1"/>
  <c r="Z52" i="12" s="1"/>
  <c r="G93" i="6"/>
  <c r="J90" i="6"/>
  <c r="V46" i="12" s="1"/>
  <c r="G89" i="6"/>
  <c r="U45" i="12" s="1"/>
  <c r="J86" i="6"/>
  <c r="V41" i="12" s="1"/>
  <c r="S85" i="6"/>
  <c r="G85" i="6"/>
  <c r="O53" i="12" s="1"/>
  <c r="P81" i="6"/>
  <c r="P78" i="6"/>
  <c r="S46" i="12" s="1"/>
  <c r="P71" i="6"/>
  <c r="M51" i="12" s="1"/>
  <c r="P84" i="6"/>
  <c r="S52" i="12" s="1"/>
  <c r="T52" i="12" s="1"/>
  <c r="J79" i="6"/>
  <c r="P47" i="12" s="1"/>
  <c r="J76" i="6"/>
  <c r="P44" i="12" s="1"/>
  <c r="S75" i="6"/>
  <c r="G75" i="6"/>
  <c r="O43" i="12" s="1"/>
  <c r="P74" i="6"/>
  <c r="S41" i="12" s="1"/>
  <c r="L74" i="6"/>
  <c r="R41" i="12" s="1"/>
  <c r="J69" i="6"/>
  <c r="J49" i="12" s="1"/>
  <c r="S68" i="6"/>
  <c r="G68" i="6"/>
  <c r="I48" i="12" s="1"/>
  <c r="J97" i="6"/>
  <c r="V53" i="12" s="1"/>
  <c r="P95" i="6"/>
  <c r="Y51" i="12" s="1"/>
  <c r="J93" i="6"/>
  <c r="G92" i="6"/>
  <c r="P91" i="6"/>
  <c r="Y47" i="12" s="1"/>
  <c r="S95" i="6"/>
  <c r="G95" i="6"/>
  <c r="U51" i="12" s="1"/>
  <c r="P94" i="6"/>
  <c r="G91" i="6"/>
  <c r="U47" i="12" s="1"/>
  <c r="P90" i="6"/>
  <c r="Y46" i="12" s="1"/>
  <c r="L97" i="6"/>
  <c r="X53" i="12" s="1"/>
  <c r="P93" i="6"/>
  <c r="K90" i="6"/>
  <c r="W46" i="12" s="1"/>
  <c r="P89" i="6"/>
  <c r="Y45" i="12" s="1"/>
  <c r="L87" i="6"/>
  <c r="X43" i="12" s="1"/>
  <c r="G87" i="6"/>
  <c r="U43" i="12" s="1"/>
  <c r="S86" i="6"/>
  <c r="J80" i="6"/>
  <c r="P48" i="12" s="1"/>
  <c r="G78" i="6"/>
  <c r="O46" i="12" s="1"/>
  <c r="J71" i="6"/>
  <c r="J51" i="12" s="1"/>
  <c r="P70" i="6"/>
  <c r="M50" i="12" s="1"/>
  <c r="J67" i="6"/>
  <c r="J47" i="12" s="1"/>
  <c r="P59" i="6"/>
  <c r="G51" i="12" s="1"/>
  <c r="J51" i="6"/>
  <c r="D43" i="12" s="1"/>
  <c r="S50" i="6"/>
  <c r="G50" i="6"/>
  <c r="C41" i="12" s="1"/>
  <c r="P49" i="6"/>
  <c r="Y40" i="12" s="1"/>
  <c r="L49" i="6"/>
  <c r="X40" i="12" s="1"/>
  <c r="P83" i="6"/>
  <c r="S51" i="12" s="1"/>
  <c r="L82" i="6"/>
  <c r="R50" i="12" s="1"/>
  <c r="G82" i="6"/>
  <c r="O50" i="12" s="1"/>
  <c r="P79" i="6"/>
  <c r="S47" i="12" s="1"/>
  <c r="P75" i="6"/>
  <c r="S43" i="12" s="1"/>
  <c r="J75" i="6"/>
  <c r="P43" i="12" s="1"/>
  <c r="L73" i="6"/>
  <c r="L53" i="12" s="1"/>
  <c r="G73" i="6"/>
  <c r="I53" i="12" s="1"/>
  <c r="L69" i="6"/>
  <c r="L49" i="12" s="1"/>
  <c r="G69" i="6"/>
  <c r="I49" i="12" s="1"/>
  <c r="H68" i="6"/>
  <c r="P66" i="6"/>
  <c r="M46" i="12" s="1"/>
  <c r="J64" i="6"/>
  <c r="J44" i="12" s="1"/>
  <c r="S63" i="6"/>
  <c r="G63" i="6"/>
  <c r="I43" i="12" s="1"/>
  <c r="P62" i="6"/>
  <c r="M41" i="12" s="1"/>
  <c r="L62" i="6"/>
  <c r="L41" i="12" s="1"/>
  <c r="J57" i="6"/>
  <c r="D49" i="12" s="1"/>
  <c r="S56" i="6"/>
  <c r="K56" i="6"/>
  <c r="E48" i="12" s="1"/>
  <c r="AU48" i="12" s="1"/>
  <c r="G56" i="6"/>
  <c r="C48" i="12" s="1"/>
  <c r="J54" i="6"/>
  <c r="D46" i="12" s="1"/>
  <c r="K53" i="6"/>
  <c r="G53" i="6"/>
  <c r="H97" i="6"/>
  <c r="J95" i="6"/>
  <c r="V51" i="12" s="1"/>
  <c r="P87" i="6"/>
  <c r="Y43" i="12" s="1"/>
  <c r="L86" i="6"/>
  <c r="X41" i="12" s="1"/>
  <c r="G86" i="6"/>
  <c r="U41" i="12" s="1"/>
  <c r="G81" i="6"/>
  <c r="S80" i="6"/>
  <c r="H80" i="6"/>
  <c r="K78" i="6"/>
  <c r="Q46" i="12" s="1"/>
  <c r="L77" i="6"/>
  <c r="R45" i="12" s="1"/>
  <c r="G77" i="6"/>
  <c r="O45" i="12" s="1"/>
  <c r="S71" i="6"/>
  <c r="J83" i="6"/>
  <c r="P51" i="12" s="1"/>
  <c r="P82" i="6"/>
  <c r="S50" i="12" s="1"/>
  <c r="S76" i="6"/>
  <c r="J74" i="6"/>
  <c r="P41" i="12" s="1"/>
  <c r="P73" i="6"/>
  <c r="M53" i="12" s="1"/>
  <c r="G94" i="6"/>
  <c r="J91" i="6"/>
  <c r="V47" i="12" s="1"/>
  <c r="G90" i="6"/>
  <c r="U46" i="12" s="1"/>
  <c r="J87" i="6"/>
  <c r="V43" i="12" s="1"/>
  <c r="P86" i="6"/>
  <c r="Y41" i="12" s="1"/>
  <c r="L85" i="6"/>
  <c r="R53" i="12" s="1"/>
  <c r="L80" i="6"/>
  <c r="R48" i="12" s="1"/>
  <c r="G80" i="6"/>
  <c r="O48" i="12" s="1"/>
  <c r="O90" i="6"/>
  <c r="S83" i="6"/>
  <c r="P97" i="6"/>
  <c r="Y53" i="12" s="1"/>
  <c r="L89" i="6"/>
  <c r="X45" i="12" s="1"/>
  <c r="S87" i="6"/>
  <c r="H87" i="6"/>
  <c r="P85" i="6"/>
  <c r="S53" i="12" s="1"/>
  <c r="J85" i="6"/>
  <c r="P53" i="12" s="1"/>
  <c r="J81" i="6"/>
  <c r="P80" i="6"/>
  <c r="S48" i="12" s="1"/>
  <c r="G83" i="6"/>
  <c r="O51" i="12" s="1"/>
  <c r="O78" i="6"/>
  <c r="G71" i="6"/>
  <c r="I51" i="12" s="1"/>
  <c r="S64" i="6"/>
  <c r="H64" i="6"/>
  <c r="J62" i="6"/>
  <c r="J41" i="12" s="1"/>
  <c r="G76" i="6"/>
  <c r="O44" i="12" s="1"/>
  <c r="S74" i="6"/>
  <c r="P68" i="6"/>
  <c r="M48" i="12" s="1"/>
  <c r="J66" i="6"/>
  <c r="J46" i="12" s="1"/>
  <c r="P65" i="6"/>
  <c r="M45" i="12" s="1"/>
  <c r="K65" i="6"/>
  <c r="K45" i="12" s="1"/>
  <c r="G59" i="6"/>
  <c r="C51" i="12" s="1"/>
  <c r="G55" i="6"/>
  <c r="C47" i="12" s="1"/>
  <c r="P48" i="6"/>
  <c r="Y39" i="12" s="1"/>
  <c r="L47" i="6"/>
  <c r="X38" i="12" s="1"/>
  <c r="G47" i="6"/>
  <c r="U38" i="12" s="1"/>
  <c r="P45" i="6"/>
  <c r="Y36" i="12" s="1"/>
  <c r="L45" i="6"/>
  <c r="X36" i="12" s="1"/>
  <c r="P42" i="6"/>
  <c r="Y33" i="12" s="1"/>
  <c r="L42" i="6"/>
  <c r="X33" i="12" s="1"/>
  <c r="P35" i="6"/>
  <c r="S38" i="12" s="1"/>
  <c r="L35" i="6"/>
  <c r="R38" i="12" s="1"/>
  <c r="J77" i="6"/>
  <c r="P45" i="12" s="1"/>
  <c r="O66" i="6"/>
  <c r="L64" i="6"/>
  <c r="L44" i="12" s="1"/>
  <c r="G64" i="6"/>
  <c r="I44" i="12" s="1"/>
  <c r="S62" i="6"/>
  <c r="J61" i="6"/>
  <c r="D53" i="12" s="1"/>
  <c r="P56" i="6"/>
  <c r="G48" i="12" s="1"/>
  <c r="P52" i="6"/>
  <c r="G44" i="12" s="1"/>
  <c r="L51" i="6"/>
  <c r="F43" i="12" s="1"/>
  <c r="G51" i="6"/>
  <c r="C43" i="12" s="1"/>
  <c r="J46" i="6"/>
  <c r="V37" i="12" s="1"/>
  <c r="J40" i="6"/>
  <c r="V31" i="12" s="1"/>
  <c r="G39" i="6"/>
  <c r="U30" i="12" s="1"/>
  <c r="P38" i="6"/>
  <c r="Y29" i="12" s="1"/>
  <c r="L38" i="6"/>
  <c r="X29" i="12" s="1"/>
  <c r="R33" i="6"/>
  <c r="N33" i="6"/>
  <c r="J33" i="6"/>
  <c r="P36" i="12" s="1"/>
  <c r="S32" i="6"/>
  <c r="G32" i="6"/>
  <c r="O35" i="12" s="1"/>
  <c r="G29" i="6"/>
  <c r="O32" i="12" s="1"/>
  <c r="G79" i="6"/>
  <c r="O47" i="12" s="1"/>
  <c r="P76" i="6"/>
  <c r="S44" i="12" s="1"/>
  <c r="L75" i="6"/>
  <c r="R43" i="12" s="1"/>
  <c r="G74" i="6"/>
  <c r="O41" i="12" s="1"/>
  <c r="K69" i="6"/>
  <c r="K49" i="12" s="1"/>
  <c r="L76" i="6"/>
  <c r="R44" i="12" s="1"/>
  <c r="L65" i="6"/>
  <c r="L45" i="12" s="1"/>
  <c r="S61" i="6"/>
  <c r="L61" i="6"/>
  <c r="F53" i="12" s="1"/>
  <c r="K57" i="6"/>
  <c r="E49" i="12" s="1"/>
  <c r="P53" i="6"/>
  <c r="S52" i="6"/>
  <c r="L52" i="6"/>
  <c r="F44" i="12" s="1"/>
  <c r="H51" i="6"/>
  <c r="J50" i="6"/>
  <c r="D41" i="12" s="1"/>
  <c r="P46" i="6"/>
  <c r="Y37" i="12" s="1"/>
  <c r="S40" i="6"/>
  <c r="H40" i="6"/>
  <c r="P37" i="6"/>
  <c r="S40" i="12" s="1"/>
  <c r="P69" i="6"/>
  <c r="M49" i="12" s="1"/>
  <c r="P64" i="6"/>
  <c r="M44" i="12" s="1"/>
  <c r="L63" i="6"/>
  <c r="L43" i="12" s="1"/>
  <c r="J59" i="6"/>
  <c r="D51" i="12" s="1"/>
  <c r="L58" i="6"/>
  <c r="F50" i="12" s="1"/>
  <c r="Q45" i="6"/>
  <c r="K45" i="6"/>
  <c r="W36" i="12" s="1"/>
  <c r="G44" i="6"/>
  <c r="U35" i="12" s="1"/>
  <c r="P41" i="6"/>
  <c r="Y32" i="12" s="1"/>
  <c r="G35" i="6"/>
  <c r="O38" i="12" s="1"/>
  <c r="G31" i="6"/>
  <c r="O34" i="12" s="1"/>
  <c r="H28" i="6"/>
  <c r="P27" i="6"/>
  <c r="S30" i="12" s="1"/>
  <c r="L27" i="6"/>
  <c r="R30" i="12" s="1"/>
  <c r="J25" i="6"/>
  <c r="J40" i="12" s="1"/>
  <c r="K21" i="6"/>
  <c r="K36" i="12" s="1"/>
  <c r="G21" i="6"/>
  <c r="I36" i="12" s="1"/>
  <c r="P20" i="6"/>
  <c r="M35" i="12" s="1"/>
  <c r="K18" i="6"/>
  <c r="K33" i="12" s="1"/>
  <c r="G18" i="6"/>
  <c r="I33" i="12" s="1"/>
  <c r="P17" i="6"/>
  <c r="M32" i="12" s="1"/>
  <c r="G11" i="6"/>
  <c r="C38" i="12" s="1"/>
  <c r="P10" i="6"/>
  <c r="G37" i="12" s="1"/>
  <c r="L10" i="6"/>
  <c r="F37" i="12" s="1"/>
  <c r="P7" i="6"/>
  <c r="G34" i="12" s="1"/>
  <c r="P4" i="6"/>
  <c r="G31" i="12" s="1"/>
  <c r="L4" i="6"/>
  <c r="F31" i="12" s="1"/>
  <c r="H4" i="6"/>
  <c r="P72" i="6"/>
  <c r="M52" i="12" s="1"/>
  <c r="L70" i="6"/>
  <c r="L50" i="12" s="1"/>
  <c r="G67" i="6"/>
  <c r="I47" i="12" s="1"/>
  <c r="G62" i="6"/>
  <c r="I41" i="12" s="1"/>
  <c r="P57" i="6"/>
  <c r="G49" i="12" s="1"/>
  <c r="H57" i="6"/>
  <c r="L56" i="6"/>
  <c r="F48" i="12" s="1"/>
  <c r="K54" i="6"/>
  <c r="E46" i="12" s="1"/>
  <c r="J52" i="6"/>
  <c r="D44" i="12" s="1"/>
  <c r="P50" i="6"/>
  <c r="G41" i="12" s="1"/>
  <c r="L40" i="6"/>
  <c r="X31" i="12" s="1"/>
  <c r="G40" i="6"/>
  <c r="U31" i="12" s="1"/>
  <c r="J37" i="6"/>
  <c r="P40" i="12" s="1"/>
  <c r="P32" i="6"/>
  <c r="S35" i="12" s="1"/>
  <c r="J32" i="6"/>
  <c r="P35" i="12" s="1"/>
  <c r="L28" i="6"/>
  <c r="R31" i="12" s="1"/>
  <c r="P23" i="6"/>
  <c r="M38" i="12" s="1"/>
  <c r="L23" i="6"/>
  <c r="L38" i="12" s="1"/>
  <c r="G14" i="6"/>
  <c r="I29" i="12" s="1"/>
  <c r="P13" i="6"/>
  <c r="G40" i="12" s="1"/>
  <c r="L13" i="6"/>
  <c r="F40" i="12" s="1"/>
  <c r="J8" i="6"/>
  <c r="D35" i="12" s="1"/>
  <c r="J5" i="6"/>
  <c r="D32" i="12" s="1"/>
  <c r="S73" i="6"/>
  <c r="J63" i="6"/>
  <c r="J43" i="12" s="1"/>
  <c r="P47" i="6"/>
  <c r="Y38" i="12" s="1"/>
  <c r="J45" i="6"/>
  <c r="V36" i="12" s="1"/>
  <c r="P44" i="6"/>
  <c r="Y35" i="12" s="1"/>
  <c r="J41" i="6"/>
  <c r="V32" i="12" s="1"/>
  <c r="G70" i="6"/>
  <c r="I50" i="12" s="1"/>
  <c r="P67" i="6"/>
  <c r="M47" i="12" s="1"/>
  <c r="K66" i="6"/>
  <c r="K46" i="12" s="1"/>
  <c r="G65" i="6"/>
  <c r="I45" i="12" s="1"/>
  <c r="P61" i="6"/>
  <c r="G53" i="12" s="1"/>
  <c r="G57" i="6"/>
  <c r="C49" i="12" s="1"/>
  <c r="P54" i="6"/>
  <c r="G46" i="12" s="1"/>
  <c r="L53" i="6"/>
  <c r="H52" i="6"/>
  <c r="S51" i="6"/>
  <c r="J49" i="6"/>
  <c r="V40" i="12" s="1"/>
  <c r="S46" i="6"/>
  <c r="G43" i="6"/>
  <c r="U34" i="12" s="1"/>
  <c r="P40" i="6"/>
  <c r="Y31" i="12" s="1"/>
  <c r="J78" i="6"/>
  <c r="P46" i="12" s="1"/>
  <c r="J73" i="6"/>
  <c r="J53" i="12" s="1"/>
  <c r="L68" i="6"/>
  <c r="L48" i="12" s="1"/>
  <c r="P58" i="6"/>
  <c r="G50" i="12" s="1"/>
  <c r="N45" i="6"/>
  <c r="J44" i="6"/>
  <c r="V35" i="12" s="1"/>
  <c r="G42" i="6"/>
  <c r="U33" i="12" s="1"/>
  <c r="P77" i="6"/>
  <c r="S45" i="12" s="1"/>
  <c r="G66" i="6"/>
  <c r="I46" i="12" s="1"/>
  <c r="G61" i="6"/>
  <c r="C53" i="12" s="1"/>
  <c r="H56" i="6"/>
  <c r="O54" i="6"/>
  <c r="G54" i="6"/>
  <c r="C46" i="12" s="1"/>
  <c r="G52" i="6"/>
  <c r="C44" i="12" s="1"/>
  <c r="P51" i="6"/>
  <c r="G43" i="12" s="1"/>
  <c r="L50" i="6"/>
  <c r="F41" i="12" s="1"/>
  <c r="H69" i="6"/>
  <c r="J68" i="6"/>
  <c r="J48" i="12" s="1"/>
  <c r="P63" i="6"/>
  <c r="M43" i="12" s="1"/>
  <c r="P60" i="6"/>
  <c r="G52" i="12" s="1"/>
  <c r="S59" i="6"/>
  <c r="G58" i="6"/>
  <c r="C50" i="12" s="1"/>
  <c r="P55" i="6"/>
  <c r="G47" i="12" s="1"/>
  <c r="J55" i="6"/>
  <c r="D47" i="12" s="1"/>
  <c r="L46" i="6"/>
  <c r="X37" i="12" s="1"/>
  <c r="S10" i="6"/>
  <c r="J28" i="6"/>
  <c r="P31" i="12" s="1"/>
  <c r="P30" i="6"/>
  <c r="S33" i="12" s="1"/>
  <c r="G33" i="6"/>
  <c r="O36" i="12" s="1"/>
  <c r="M33" i="6"/>
  <c r="L37" i="6"/>
  <c r="R40" i="12" s="1"/>
  <c r="E59" i="3"/>
  <c r="E58" i="3"/>
  <c r="E73" i="3"/>
  <c r="E71" i="3"/>
  <c r="E70" i="3"/>
  <c r="E69" i="3"/>
  <c r="E97" i="3"/>
  <c r="E95" i="3"/>
  <c r="E93" i="3"/>
  <c r="E83" i="3"/>
  <c r="E82" i="3"/>
  <c r="E41" i="3"/>
  <c r="E81" i="3"/>
  <c r="E40" i="3"/>
  <c r="E38" i="3"/>
  <c r="E28" i="3"/>
  <c r="E26" i="3"/>
  <c r="E57" i="3"/>
  <c r="E29" i="3"/>
  <c r="E17" i="3"/>
  <c r="E16" i="3"/>
  <c r="E5" i="3"/>
  <c r="E14" i="3"/>
  <c r="E23" i="3"/>
  <c r="E61" i="3"/>
  <c r="E22" i="3"/>
  <c r="E47" i="3"/>
  <c r="E35" i="3"/>
  <c r="E2" i="3"/>
  <c r="G16" i="3"/>
  <c r="G4" i="3"/>
  <c r="G19" i="3"/>
  <c r="J5" i="3"/>
  <c r="D59" i="12" s="1"/>
  <c r="G14" i="3"/>
  <c r="G7" i="3"/>
  <c r="J38" i="3"/>
  <c r="G23" i="3"/>
  <c r="G43" i="3"/>
  <c r="G35" i="3"/>
  <c r="G37" i="3"/>
  <c r="G41" i="3"/>
  <c r="G28" i="3"/>
  <c r="G95" i="3"/>
  <c r="G94" i="3"/>
  <c r="G91" i="3"/>
  <c r="G90" i="3"/>
  <c r="G89" i="3"/>
  <c r="G87" i="3"/>
  <c r="J72" i="3"/>
  <c r="J71" i="3"/>
  <c r="J70" i="3"/>
  <c r="G67" i="3"/>
  <c r="G83" i="3"/>
  <c r="G82" i="3"/>
  <c r="J96" i="3"/>
  <c r="J95" i="3"/>
  <c r="J94" i="3"/>
  <c r="J91" i="3"/>
  <c r="J67" i="3"/>
  <c r="G63" i="3"/>
  <c r="J84" i="3"/>
  <c r="J83" i="3"/>
  <c r="J82" i="3"/>
  <c r="G79" i="3"/>
  <c r="G78" i="3"/>
  <c r="G77" i="3"/>
  <c r="G75" i="3"/>
  <c r="J55" i="3"/>
  <c r="G51" i="3"/>
  <c r="G49" i="3"/>
  <c r="G31" i="3"/>
  <c r="G71" i="3"/>
  <c r="J60" i="3"/>
  <c r="J58" i="3"/>
  <c r="G47" i="3"/>
  <c r="G46" i="3"/>
  <c r="G30" i="3"/>
  <c r="G29" i="3"/>
  <c r="G59" i="3"/>
  <c r="J49" i="3"/>
  <c r="G65" i="3"/>
  <c r="G70" i="3"/>
  <c r="G66" i="3"/>
  <c r="G42" i="3"/>
  <c r="G40" i="3"/>
  <c r="J39" i="3"/>
  <c r="G38" i="3"/>
  <c r="J28" i="3"/>
  <c r="P57" i="12" s="1"/>
  <c r="G27" i="3"/>
  <c r="O56" i="12" s="1"/>
  <c r="J26" i="3"/>
  <c r="J17" i="3"/>
  <c r="G11" i="3"/>
  <c r="G10" i="3"/>
  <c r="G58" i="3"/>
  <c r="G34" i="3"/>
  <c r="J16" i="3"/>
  <c r="J15" i="3"/>
  <c r="J14" i="3"/>
  <c r="J54" i="12" s="1"/>
  <c r="J13" i="3"/>
  <c r="G55" i="3"/>
  <c r="J29" i="3"/>
  <c r="G25" i="3"/>
  <c r="G26" i="3"/>
  <c r="G22" i="3"/>
  <c r="G54" i="3"/>
  <c r="AW47" i="12" l="1"/>
  <c r="AW45" i="12"/>
  <c r="AW48" i="12"/>
  <c r="AW49" i="12"/>
  <c r="AW52" i="12"/>
  <c r="AW38" i="12"/>
  <c r="AW43" i="12"/>
  <c r="AW32" i="12"/>
  <c r="AU33" i="12"/>
  <c r="AV43" i="12"/>
  <c r="AT44" i="12"/>
  <c r="AS33" i="12"/>
  <c r="AV48" i="12"/>
  <c r="AW44" i="12"/>
  <c r="AU49" i="12"/>
  <c r="AU17" i="12"/>
  <c r="AU46" i="12"/>
  <c r="AV45" i="12"/>
  <c r="AS40" i="12"/>
  <c r="AS50" i="12"/>
  <c r="AT45" i="12"/>
  <c r="AS51" i="12"/>
  <c r="AS49" i="12"/>
  <c r="AT49" i="12"/>
  <c r="AV16" i="12"/>
  <c r="AS44" i="12"/>
  <c r="AS47" i="12"/>
  <c r="AV49" i="12"/>
  <c r="AU16" i="12"/>
  <c r="AV38" i="12"/>
  <c r="AV50" i="12"/>
  <c r="AS53" i="12"/>
  <c r="AV33" i="12"/>
  <c r="AS45" i="12"/>
  <c r="AU45" i="12"/>
  <c r="AT20" i="12"/>
  <c r="AV25" i="12"/>
  <c r="AT46" i="12"/>
  <c r="AS48" i="12"/>
  <c r="AW40" i="12"/>
  <c r="AW35" i="12"/>
  <c r="AT37" i="12"/>
  <c r="AV37" i="12"/>
  <c r="AT32" i="12"/>
  <c r="AW46" i="12"/>
  <c r="AT48" i="12"/>
  <c r="AS36" i="12"/>
  <c r="AS32" i="12"/>
  <c r="AV44" i="12"/>
  <c r="AT36" i="12"/>
  <c r="AT53" i="12"/>
  <c r="AS46" i="12"/>
  <c r="AS41" i="12"/>
  <c r="AU36" i="12"/>
  <c r="AT47" i="12"/>
  <c r="AW51" i="12"/>
  <c r="AT40" i="12"/>
  <c r="AT41" i="12"/>
  <c r="AW53" i="12"/>
  <c r="AV41" i="12"/>
  <c r="AW50" i="12"/>
  <c r="AS35" i="12"/>
  <c r="AW34" i="12"/>
  <c r="AW29" i="12"/>
  <c r="AW30" i="12"/>
  <c r="AS30" i="12"/>
  <c r="AW31" i="12"/>
  <c r="AS29" i="12"/>
  <c r="AW41" i="12"/>
  <c r="AT51" i="12"/>
  <c r="AW39" i="12"/>
  <c r="AW33" i="12"/>
  <c r="AV31" i="12"/>
  <c r="AV36" i="12"/>
  <c r="AS34" i="12"/>
  <c r="AV29" i="12"/>
  <c r="AV30" i="12"/>
  <c r="AS17" i="12"/>
  <c r="AT43" i="12"/>
  <c r="AS43" i="12"/>
  <c r="AV53" i="12"/>
  <c r="AT35" i="12"/>
  <c r="AW37" i="12"/>
  <c r="AS37" i="12"/>
  <c r="AV40" i="12"/>
  <c r="AS38" i="12"/>
  <c r="AS31" i="12"/>
  <c r="AW36" i="12"/>
  <c r="AT31" i="12"/>
  <c r="AU19" i="12"/>
  <c r="Z46" i="12"/>
  <c r="Z30" i="12"/>
  <c r="Z53" i="12"/>
  <c r="Z35" i="12"/>
  <c r="Z43" i="12"/>
  <c r="Z39" i="12"/>
  <c r="Z47" i="12"/>
  <c r="Z45" i="12"/>
  <c r="Z29" i="12"/>
  <c r="Z33" i="12"/>
  <c r="Z36" i="12"/>
  <c r="Z34" i="12"/>
  <c r="Z38" i="12"/>
  <c r="Z51" i="12"/>
  <c r="Z40" i="12"/>
  <c r="Z32" i="12"/>
  <c r="Z31" i="12"/>
  <c r="Z41" i="12"/>
  <c r="Z37" i="12"/>
  <c r="T34" i="12"/>
  <c r="T50" i="12"/>
  <c r="T29" i="12"/>
  <c r="T47" i="12"/>
  <c r="T45" i="12"/>
  <c r="T36" i="12"/>
  <c r="T32" i="12"/>
  <c r="T39" i="12"/>
  <c r="T37" i="12"/>
  <c r="T33" i="12"/>
  <c r="T48" i="12"/>
  <c r="T44" i="12"/>
  <c r="T51" i="12"/>
  <c r="T43" i="12"/>
  <c r="T31" i="12"/>
  <c r="T35" i="12"/>
  <c r="T40" i="12"/>
  <c r="T41" i="12"/>
  <c r="T30" i="12"/>
  <c r="T38" i="12"/>
  <c r="T46" i="12"/>
  <c r="T53" i="12"/>
  <c r="N46" i="12"/>
  <c r="N41" i="12"/>
  <c r="N36" i="12"/>
  <c r="N51" i="12"/>
  <c r="N48" i="12"/>
  <c r="N37" i="12"/>
  <c r="N30" i="12"/>
  <c r="N44" i="12"/>
  <c r="N31" i="12"/>
  <c r="N49" i="12"/>
  <c r="N34" i="12"/>
  <c r="N35" i="12"/>
  <c r="N38" i="12"/>
  <c r="N40" i="12"/>
  <c r="N50" i="12"/>
  <c r="N45" i="12"/>
  <c r="N29" i="12"/>
  <c r="N33" i="12"/>
  <c r="N43" i="12"/>
  <c r="N53" i="12"/>
  <c r="N52" i="12"/>
  <c r="N47" i="12"/>
  <c r="N32" i="12"/>
  <c r="N25" i="12"/>
  <c r="N39" i="12"/>
  <c r="H48" i="12"/>
  <c r="G74" i="12"/>
  <c r="G62" i="12"/>
  <c r="Y59" i="12"/>
  <c r="S59" i="12"/>
  <c r="P80" i="12"/>
  <c r="M67" i="12"/>
  <c r="Y67" i="12"/>
  <c r="U57" i="12"/>
  <c r="G80" i="12"/>
  <c r="M68" i="12"/>
  <c r="M80" i="12"/>
  <c r="Y69" i="12"/>
  <c r="L54" i="12"/>
  <c r="S77" i="12"/>
  <c r="L73" i="12"/>
  <c r="L65" i="12"/>
  <c r="M65" i="12"/>
  <c r="I69" i="12"/>
  <c r="C73" i="12"/>
  <c r="V74" i="12"/>
  <c r="M69" i="12"/>
  <c r="G69" i="12"/>
  <c r="F71" i="12"/>
  <c r="Y57" i="12"/>
  <c r="J56" i="12"/>
  <c r="C79" i="12"/>
  <c r="V56" i="12"/>
  <c r="C74" i="12"/>
  <c r="C69" i="12"/>
  <c r="J74" i="12"/>
  <c r="P59" i="12"/>
  <c r="Y65" i="12"/>
  <c r="P54" i="12"/>
  <c r="J57" i="12"/>
  <c r="F60" i="12"/>
  <c r="D80" i="12"/>
  <c r="S60" i="12"/>
  <c r="S71" i="12"/>
  <c r="R60" i="12"/>
  <c r="M56" i="12"/>
  <c r="M54" i="12"/>
  <c r="X80" i="12"/>
  <c r="P79" i="12"/>
  <c r="AB50" i="12"/>
  <c r="AH50" i="12" s="1"/>
  <c r="F67" i="12"/>
  <c r="F62" i="12"/>
  <c r="G73" i="12"/>
  <c r="C54" i="12"/>
  <c r="S61" i="12"/>
  <c r="D54" i="12"/>
  <c r="G67" i="12"/>
  <c r="U73" i="12"/>
  <c r="C57" i="12"/>
  <c r="L61" i="12"/>
  <c r="S57" i="12"/>
  <c r="M61" i="12"/>
  <c r="X67" i="12"/>
  <c r="O54" i="12"/>
  <c r="J59" i="12"/>
  <c r="U67" i="12"/>
  <c r="O78" i="12"/>
  <c r="F73" i="12"/>
  <c r="R71" i="12"/>
  <c r="G71" i="12"/>
  <c r="C65" i="12"/>
  <c r="O59" i="12"/>
  <c r="U74" i="12"/>
  <c r="Y80" i="12"/>
  <c r="L60" i="12"/>
  <c r="S68" i="12"/>
  <c r="U54" i="12"/>
  <c r="Y81" i="12"/>
  <c r="D67" i="12"/>
  <c r="S62" i="12"/>
  <c r="S65" i="12"/>
  <c r="C64" i="12"/>
  <c r="V80" i="12"/>
  <c r="M57" i="12"/>
  <c r="O60" i="12"/>
  <c r="D78" i="12"/>
  <c r="O69" i="12"/>
  <c r="O65" i="12"/>
  <c r="S79" i="12"/>
  <c r="L80" i="12"/>
  <c r="C78" i="12"/>
  <c r="S76" i="12"/>
  <c r="O71" i="12"/>
  <c r="I65" i="12"/>
  <c r="I61" i="12"/>
  <c r="P78" i="12"/>
  <c r="U71" i="12"/>
  <c r="I73" i="12"/>
  <c r="U60" i="12"/>
  <c r="U65" i="12"/>
  <c r="O64" i="12"/>
  <c r="O73" i="12"/>
  <c r="I74" i="12"/>
  <c r="O57" i="12"/>
  <c r="V67" i="12"/>
  <c r="U78" i="12"/>
  <c r="V54" i="12"/>
  <c r="I79" i="12"/>
  <c r="D74" i="12"/>
  <c r="V78" i="12"/>
  <c r="I54" i="12"/>
  <c r="O61" i="12"/>
  <c r="V79" i="12"/>
  <c r="J79" i="12"/>
  <c r="U69" i="12"/>
  <c r="U79" i="12"/>
  <c r="U59" i="12"/>
  <c r="U61" i="12"/>
  <c r="I57" i="12"/>
  <c r="I67" i="12"/>
  <c r="O79" i="12"/>
  <c r="J80" i="12"/>
  <c r="C71" i="12"/>
  <c r="X65" i="12"/>
  <c r="U56" i="12"/>
  <c r="C67" i="12"/>
  <c r="R62" i="12"/>
  <c r="R69" i="12"/>
  <c r="Y61" i="12"/>
  <c r="G68" i="12"/>
  <c r="R80" i="12"/>
  <c r="L62" i="12"/>
  <c r="F69" i="12"/>
  <c r="Y62" i="12"/>
  <c r="Y60" i="12"/>
  <c r="V59" i="12"/>
  <c r="R65" i="12"/>
  <c r="X60" i="12"/>
  <c r="D79" i="12"/>
  <c r="X71" i="12"/>
  <c r="L67" i="12"/>
  <c r="G59" i="12"/>
  <c r="Y74" i="12"/>
  <c r="S56" i="12"/>
  <c r="G54" i="12"/>
  <c r="S64" i="12"/>
  <c r="J67" i="12"/>
  <c r="G60" i="12"/>
  <c r="M59" i="12"/>
  <c r="V62" i="12"/>
  <c r="F54" i="12"/>
  <c r="R64" i="12"/>
  <c r="P56" i="12"/>
  <c r="F65" i="12"/>
  <c r="G81" i="12"/>
  <c r="Y76" i="12"/>
  <c r="Y73" i="12"/>
  <c r="S54" i="12"/>
  <c r="X69" i="12"/>
  <c r="V57" i="12"/>
  <c r="F80" i="12"/>
  <c r="C56" i="12"/>
  <c r="X73" i="12"/>
  <c r="R54" i="12"/>
  <c r="D56" i="12"/>
  <c r="C60" i="12"/>
  <c r="Y71" i="12"/>
  <c r="S80" i="12"/>
  <c r="M62" i="12"/>
  <c r="S69" i="12"/>
  <c r="G65" i="12"/>
  <c r="S78" i="12"/>
  <c r="M60" i="12"/>
  <c r="D57" i="12"/>
  <c r="Y79" i="12"/>
  <c r="I56" i="12"/>
  <c r="Y78" i="12"/>
  <c r="M81" i="12"/>
  <c r="M74" i="12"/>
  <c r="G56" i="12"/>
  <c r="G64" i="12"/>
  <c r="C59" i="12"/>
  <c r="R73" i="12"/>
  <c r="M79" i="12"/>
  <c r="Y68" i="12"/>
  <c r="X62" i="12"/>
  <c r="F64" i="12"/>
  <c r="S73" i="12"/>
  <c r="G77" i="12"/>
  <c r="M76" i="12"/>
  <c r="G57" i="12"/>
  <c r="G79" i="12"/>
  <c r="M73" i="12"/>
  <c r="AE41" i="12"/>
  <c r="AA53" i="12"/>
  <c r="AD52" i="12"/>
  <c r="AJ52" i="12" s="1"/>
  <c r="AB41" i="12"/>
  <c r="AD46" i="12"/>
  <c r="AJ46" i="12" s="1"/>
  <c r="AE46" i="12"/>
  <c r="AA44" i="12"/>
  <c r="AA43" i="12"/>
  <c r="AE50" i="12"/>
  <c r="AB47" i="12"/>
  <c r="AB49" i="12"/>
  <c r="AB52" i="12"/>
  <c r="AH52" i="12" s="1"/>
  <c r="AE53" i="12"/>
  <c r="AD50" i="12"/>
  <c r="AC50" i="12"/>
  <c r="AI50" i="12" s="1"/>
  <c r="AD43" i="12"/>
  <c r="AD47" i="12"/>
  <c r="AJ47" i="12" s="1"/>
  <c r="AC48" i="12"/>
  <c r="AI48" i="12" s="1"/>
  <c r="AC41" i="12"/>
  <c r="AI41" i="12" s="1"/>
  <c r="AD51" i="12"/>
  <c r="AJ51" i="12" s="1"/>
  <c r="AA49" i="12"/>
  <c r="AB51" i="12"/>
  <c r="AD45" i="12"/>
  <c r="AE52" i="12"/>
  <c r="AE48" i="12"/>
  <c r="AC45" i="12"/>
  <c r="AC53" i="12"/>
  <c r="AI53" i="12" s="1"/>
  <c r="AD53" i="12"/>
  <c r="AD41" i="12"/>
  <c r="AA50" i="12"/>
  <c r="AA51" i="12"/>
  <c r="AC47" i="12"/>
  <c r="AI47" i="12" s="1"/>
  <c r="AC49" i="12"/>
  <c r="AB48" i="12"/>
  <c r="AE51" i="12"/>
  <c r="AB44" i="12"/>
  <c r="AE49" i="12"/>
  <c r="AC44" i="12"/>
  <c r="AI44" i="12" s="1"/>
  <c r="AA52" i="12"/>
  <c r="AA46" i="12"/>
  <c r="AD44" i="12"/>
  <c r="AB45" i="12"/>
  <c r="AE44" i="12"/>
  <c r="AE45" i="12"/>
  <c r="AB43" i="12"/>
  <c r="AC52" i="12"/>
  <c r="AI52" i="12" s="1"/>
  <c r="AE47" i="12"/>
  <c r="AB46" i="12"/>
  <c r="AA45" i="12"/>
  <c r="AC46" i="12"/>
  <c r="AB53" i="12"/>
  <c r="AE43" i="12"/>
  <c r="AC51" i="12"/>
  <c r="AI51" i="12" s="1"/>
  <c r="AD49" i="12"/>
  <c r="AC43" i="12"/>
  <c r="AI43" i="12" s="1"/>
  <c r="AD48" i="12"/>
  <c r="AA47" i="12"/>
  <c r="AA48" i="12"/>
  <c r="AA41" i="12"/>
  <c r="G11" i="12"/>
  <c r="M13" i="12"/>
  <c r="Q22" i="12"/>
  <c r="AC22" i="12" s="1"/>
  <c r="S20" i="12"/>
  <c r="AE20" i="12" s="1"/>
  <c r="O21" i="12"/>
  <c r="C9" i="12"/>
  <c r="L22" i="12"/>
  <c r="G27" i="12"/>
  <c r="H27" i="12" s="1"/>
  <c r="G16" i="12"/>
  <c r="O20" i="12"/>
  <c r="C4" i="12"/>
  <c r="G6" i="12"/>
  <c r="P17" i="12"/>
  <c r="AC17" i="12"/>
  <c r="X28" i="12"/>
  <c r="S19" i="12"/>
  <c r="S22" i="12"/>
  <c r="AE22" i="12" s="1"/>
  <c r="Y28" i="12"/>
  <c r="G21" i="12"/>
  <c r="AE21" i="12" s="1"/>
  <c r="AB19" i="12"/>
  <c r="AH19" i="12" s="1"/>
  <c r="L21" i="12"/>
  <c r="R17" i="12"/>
  <c r="L23" i="12"/>
  <c r="AB16" i="12"/>
  <c r="AH16" i="12" s="1"/>
  <c r="G19" i="12"/>
  <c r="L19" i="12"/>
  <c r="L20" i="12"/>
  <c r="M19" i="12"/>
  <c r="I16" i="12"/>
  <c r="U28" i="12"/>
  <c r="U21" i="12"/>
  <c r="Z21" i="12" s="1"/>
  <c r="R19" i="12"/>
  <c r="I19" i="12"/>
  <c r="L17" i="12"/>
  <c r="Y5" i="12"/>
  <c r="G14" i="12"/>
  <c r="L4" i="12"/>
  <c r="F3" i="12"/>
  <c r="X4" i="12"/>
  <c r="E8" i="12"/>
  <c r="V4" i="12"/>
  <c r="AT4" i="12" s="1"/>
  <c r="U20" i="8"/>
  <c r="U43" i="8"/>
  <c r="U55" i="8"/>
  <c r="P6" i="12"/>
  <c r="L5" i="12"/>
  <c r="M5" i="12"/>
  <c r="U15" i="8"/>
  <c r="U67" i="8"/>
  <c r="U6" i="12"/>
  <c r="R9" i="12"/>
  <c r="K4" i="12"/>
  <c r="G3" i="12"/>
  <c r="AW3" i="12" s="1"/>
  <c r="U96" i="8"/>
  <c r="U75" i="8"/>
  <c r="U69" i="8"/>
  <c r="S8" i="12"/>
  <c r="U5" i="8"/>
  <c r="U7" i="8"/>
  <c r="U36" i="8"/>
  <c r="U84" i="8"/>
  <c r="U93" i="8"/>
  <c r="X8" i="12"/>
  <c r="AV8" i="12" s="1"/>
  <c r="U21" i="8"/>
  <c r="U33" i="8"/>
  <c r="U16" i="8"/>
  <c r="U56" i="8"/>
  <c r="U27" i="8"/>
  <c r="U79" i="8"/>
  <c r="U4" i="8"/>
  <c r="U71" i="8"/>
  <c r="U47" i="8"/>
  <c r="U53" i="8"/>
  <c r="U50" i="8"/>
  <c r="U26" i="8"/>
  <c r="U5" i="12"/>
  <c r="R14" i="12"/>
  <c r="U64" i="8"/>
  <c r="U58" i="8"/>
  <c r="U39" i="8"/>
  <c r="U18" i="8"/>
  <c r="U91" i="8"/>
  <c r="U54" i="8"/>
  <c r="U37" i="8"/>
  <c r="U11" i="8"/>
  <c r="U60" i="8"/>
  <c r="U41" i="8"/>
  <c r="U30" i="8"/>
  <c r="Q4" i="12"/>
  <c r="U74" i="8"/>
  <c r="U80" i="8"/>
  <c r="U85" i="8"/>
  <c r="U89" i="8"/>
  <c r="U42" i="8"/>
  <c r="U65" i="8"/>
  <c r="R4" i="12"/>
  <c r="C19" i="12"/>
  <c r="I5" i="12"/>
  <c r="M14" i="12"/>
  <c r="G28" i="12"/>
  <c r="G17" i="12"/>
  <c r="H17" i="12" s="1"/>
  <c r="M4" i="12"/>
  <c r="U81" i="8"/>
  <c r="U72" i="8"/>
  <c r="U8" i="8"/>
  <c r="U63" i="8"/>
  <c r="U46" i="8"/>
  <c r="U25" i="8"/>
  <c r="U76" i="8"/>
  <c r="U12" i="8"/>
  <c r="U83" i="8"/>
  <c r="U19" i="8"/>
  <c r="S10" i="12"/>
  <c r="M24" i="12"/>
  <c r="R3" i="12"/>
  <c r="M26" i="12"/>
  <c r="S12" i="12"/>
  <c r="I22" i="12"/>
  <c r="O8" i="12"/>
  <c r="R20" i="12"/>
  <c r="X6" i="12"/>
  <c r="R5" i="12"/>
  <c r="G12" i="12"/>
  <c r="G5" i="12"/>
  <c r="S5" i="12"/>
  <c r="M10" i="12"/>
  <c r="G24" i="12"/>
  <c r="U73" i="8"/>
  <c r="U90" i="8"/>
  <c r="U38" i="8"/>
  <c r="U77" i="8"/>
  <c r="U61" i="8"/>
  <c r="U68" i="8"/>
  <c r="I26" i="12"/>
  <c r="O12" i="12"/>
  <c r="C24" i="12"/>
  <c r="I10" i="12"/>
  <c r="U14" i="12"/>
  <c r="O28" i="12"/>
  <c r="AB20" i="12"/>
  <c r="E28" i="12"/>
  <c r="K14" i="12"/>
  <c r="R21" i="12"/>
  <c r="X7" i="12"/>
  <c r="S9" i="12"/>
  <c r="S13" i="12"/>
  <c r="G8" i="12"/>
  <c r="J24" i="12"/>
  <c r="P10" i="12"/>
  <c r="U3" i="8"/>
  <c r="C14" i="12"/>
  <c r="K28" i="12"/>
  <c r="Q14" i="12"/>
  <c r="I4" i="12"/>
  <c r="V6" i="12"/>
  <c r="AD25" i="12"/>
  <c r="L6" i="12"/>
  <c r="I7" i="12"/>
  <c r="F9" i="12"/>
  <c r="P9" i="12"/>
  <c r="G7" i="12"/>
  <c r="Q3" i="12"/>
  <c r="AU3" i="12" s="1"/>
  <c r="G23" i="12"/>
  <c r="AE23" i="12" s="1"/>
  <c r="M9" i="12"/>
  <c r="Y13" i="12"/>
  <c r="S27" i="12"/>
  <c r="AD16" i="12"/>
  <c r="U49" i="8"/>
  <c r="U48" i="8"/>
  <c r="U57" i="8"/>
  <c r="U86" i="8"/>
  <c r="U22" i="8"/>
  <c r="U66" i="8"/>
  <c r="U52" i="8"/>
  <c r="U17" i="8"/>
  <c r="U59" i="8"/>
  <c r="U2" i="8"/>
  <c r="C16" i="12"/>
  <c r="H16" i="12" s="1"/>
  <c r="I3" i="12"/>
  <c r="I28" i="12"/>
  <c r="O14" i="12"/>
  <c r="I14" i="12"/>
  <c r="C28" i="12"/>
  <c r="R6" i="12"/>
  <c r="O3" i="12"/>
  <c r="L7" i="12"/>
  <c r="G26" i="12"/>
  <c r="M12" i="12"/>
  <c r="L9" i="12"/>
  <c r="F23" i="12"/>
  <c r="S24" i="12"/>
  <c r="Y10" i="12"/>
  <c r="M6" i="12"/>
  <c r="I23" i="12"/>
  <c r="O9" i="12"/>
  <c r="U9" i="8"/>
  <c r="U40" i="8"/>
  <c r="U95" i="8"/>
  <c r="U31" i="8"/>
  <c r="U78" i="8"/>
  <c r="U14" i="8"/>
  <c r="U10" i="8"/>
  <c r="U29" i="8"/>
  <c r="U44" i="8"/>
  <c r="U51" i="8"/>
  <c r="AC16" i="12"/>
  <c r="I9" i="12"/>
  <c r="C23" i="12"/>
  <c r="W5" i="12"/>
  <c r="I24" i="12"/>
  <c r="O10" i="12"/>
  <c r="Q8" i="12"/>
  <c r="L3" i="12"/>
  <c r="C3" i="12"/>
  <c r="AC25" i="12"/>
  <c r="AI25" i="12" s="1"/>
  <c r="R7" i="12"/>
  <c r="C12" i="12"/>
  <c r="C26" i="12"/>
  <c r="I12" i="12"/>
  <c r="AB27" i="12"/>
  <c r="K5" i="12"/>
  <c r="S28" i="12"/>
  <c r="Y14" i="12"/>
  <c r="AC27" i="12"/>
  <c r="AI27" i="12" s="1"/>
  <c r="S14" i="12"/>
  <c r="J9" i="12"/>
  <c r="D23" i="12"/>
  <c r="AB23" i="12" s="1"/>
  <c r="C20" i="12"/>
  <c r="H20" i="12" s="1"/>
  <c r="I6" i="12"/>
  <c r="U34" i="8"/>
  <c r="U32" i="8"/>
  <c r="U87" i="8"/>
  <c r="U23" i="8"/>
  <c r="U70" i="8"/>
  <c r="U6" i="8"/>
  <c r="U45" i="8"/>
  <c r="U10" i="12"/>
  <c r="O24" i="12"/>
  <c r="AC19" i="12"/>
  <c r="D24" i="12"/>
  <c r="J10" i="12"/>
  <c r="M3" i="12"/>
  <c r="Y11" i="12"/>
  <c r="AC21" i="12"/>
  <c r="AI21" i="12" s="1"/>
  <c r="U7" i="12"/>
  <c r="X5" i="12"/>
  <c r="Q5" i="12"/>
  <c r="S26" i="12"/>
  <c r="Y12" i="12"/>
  <c r="W8" i="12"/>
  <c r="F5" i="12"/>
  <c r="I20" i="12"/>
  <c r="O6" i="12"/>
  <c r="M16" i="12"/>
  <c r="S3" i="12"/>
  <c r="U97" i="8"/>
  <c r="U88" i="8"/>
  <c r="U62" i="8"/>
  <c r="U82" i="8"/>
  <c r="U94" i="8"/>
  <c r="U92" i="8"/>
  <c r="U28" i="8"/>
  <c r="U13" i="8"/>
  <c r="U35" i="8"/>
  <c r="AD27" i="12"/>
  <c r="AJ27" i="12" s="1"/>
  <c r="L14" i="12"/>
  <c r="F28" i="12"/>
  <c r="O26" i="12"/>
  <c r="U12" i="12"/>
  <c r="P24" i="12"/>
  <c r="V10" i="12"/>
  <c r="M11" i="12"/>
  <c r="N11" i="12" s="1"/>
  <c r="G25" i="12"/>
  <c r="R28" i="12"/>
  <c r="X14" i="12"/>
  <c r="AA17" i="12"/>
  <c r="O4" i="12"/>
  <c r="O22" i="12"/>
  <c r="U8" i="12"/>
  <c r="G9" i="12"/>
  <c r="Y7" i="12"/>
  <c r="G13" i="12"/>
  <c r="S17" i="12"/>
  <c r="Y4" i="12"/>
  <c r="D69" i="6"/>
  <c r="AC36" i="12"/>
  <c r="AA29" i="12"/>
  <c r="AC29" i="12"/>
  <c r="AD35" i="12"/>
  <c r="AJ35" i="12" s="1"/>
  <c r="AD38" i="12"/>
  <c r="AC39" i="12"/>
  <c r="AI39" i="12" s="1"/>
  <c r="AE32" i="12"/>
  <c r="AC33" i="12"/>
  <c r="AB40" i="12"/>
  <c r="AC35" i="12"/>
  <c r="AI35" i="12" s="1"/>
  <c r="AA32" i="12"/>
  <c r="AE29" i="12"/>
  <c r="AC30" i="12"/>
  <c r="AI30" i="12" s="1"/>
  <c r="AE36" i="12"/>
  <c r="AC34" i="12"/>
  <c r="AI34" i="12" s="1"/>
  <c r="AA35" i="12"/>
  <c r="AB35" i="12"/>
  <c r="AB29" i="12"/>
  <c r="AD33" i="12"/>
  <c r="AE38" i="12"/>
  <c r="AB33" i="12"/>
  <c r="AH33" i="12" s="1"/>
  <c r="AC31" i="12"/>
  <c r="AI31" i="12" s="1"/>
  <c r="AE37" i="12"/>
  <c r="AC40" i="12"/>
  <c r="AI40" i="12" s="1"/>
  <c r="AE40" i="12"/>
  <c r="AC38" i="12"/>
  <c r="AI38" i="12" s="1"/>
  <c r="AA39" i="12"/>
  <c r="AG39" i="12" s="1"/>
  <c r="AD32" i="12"/>
  <c r="AJ32" i="12" s="1"/>
  <c r="AE35" i="12"/>
  <c r="AC32" i="12"/>
  <c r="AI32" i="12" s="1"/>
  <c r="AE34" i="12"/>
  <c r="AE30" i="12"/>
  <c r="AC37" i="12"/>
  <c r="AI37" i="12" s="1"/>
  <c r="AB30" i="12"/>
  <c r="AH30" i="12" s="1"/>
  <c r="AA36" i="12"/>
  <c r="AD39" i="12"/>
  <c r="AE31" i="12"/>
  <c r="AD29" i="12"/>
  <c r="AA40" i="12"/>
  <c r="AD30" i="12"/>
  <c r="AA33" i="12"/>
  <c r="AB39" i="12"/>
  <c r="AH39" i="12" s="1"/>
  <c r="AE33" i="12"/>
  <c r="AB32" i="12"/>
  <c r="AD36" i="12"/>
  <c r="AB34" i="12"/>
  <c r="AH34" i="12" s="1"/>
  <c r="AB31" i="12"/>
  <c r="AE39" i="12"/>
  <c r="AD34" i="12"/>
  <c r="AJ34" i="12" s="1"/>
  <c r="AA37" i="12"/>
  <c r="AA30" i="12"/>
  <c r="AA31" i="12"/>
  <c r="AD37" i="12"/>
  <c r="AB36" i="12"/>
  <c r="AB37" i="12"/>
  <c r="AD31" i="12"/>
  <c r="AD40" i="12"/>
  <c r="AA38" i="12"/>
  <c r="AA34" i="12"/>
  <c r="AB38" i="12"/>
  <c r="AH38" i="12" s="1"/>
  <c r="U93" i="3"/>
  <c r="U65" i="3"/>
  <c r="U7" i="3"/>
  <c r="U22" i="3"/>
  <c r="U37" i="3"/>
  <c r="AX48" i="12" l="1"/>
  <c r="AX45" i="12"/>
  <c r="AX36" i="12"/>
  <c r="AX39" i="12"/>
  <c r="AF48" i="12"/>
  <c r="BG48" i="12" s="1"/>
  <c r="AV7" i="12"/>
  <c r="AT10" i="12"/>
  <c r="AS10" i="12"/>
  <c r="AW16" i="12"/>
  <c r="AW27" i="12"/>
  <c r="AF45" i="12"/>
  <c r="BI45" i="12" s="1"/>
  <c r="AF36" i="12"/>
  <c r="BF36" i="12" s="1"/>
  <c r="AF39" i="12"/>
  <c r="BI39" i="12" s="1"/>
  <c r="AU8" i="12"/>
  <c r="AG43" i="12"/>
  <c r="AY43" i="12" s="1"/>
  <c r="AG51" i="12"/>
  <c r="AY51" i="12" s="1"/>
  <c r="AJ45" i="12"/>
  <c r="BB45" i="12" s="1"/>
  <c r="AG44" i="12"/>
  <c r="AY44" i="12" s="1"/>
  <c r="AJ48" i="12"/>
  <c r="BB48" i="12" s="1"/>
  <c r="AJ33" i="12"/>
  <c r="BB33" i="12" s="1"/>
  <c r="AG37" i="12"/>
  <c r="AY37" i="12" s="1"/>
  <c r="AI22" i="12"/>
  <c r="AJ49" i="12"/>
  <c r="BB49" i="12" s="1"/>
  <c r="AG50" i="12"/>
  <c r="AY50" i="12" s="1"/>
  <c r="AH51" i="12"/>
  <c r="AZ51" i="12" s="1"/>
  <c r="AJ50" i="12"/>
  <c r="BB50" i="12" s="1"/>
  <c r="AK46" i="12"/>
  <c r="BC46" i="12" s="1"/>
  <c r="AG31" i="12"/>
  <c r="AY31" i="12" s="1"/>
  <c r="AG34" i="12"/>
  <c r="AY34" i="12" s="1"/>
  <c r="AH40" i="12"/>
  <c r="AZ40" i="12" s="1"/>
  <c r="AJ41" i="12"/>
  <c r="BB41" i="12" s="1"/>
  <c r="AG49" i="12"/>
  <c r="AY49" i="12" s="1"/>
  <c r="AK53" i="12"/>
  <c r="BC53" i="12" s="1"/>
  <c r="AJ43" i="12"/>
  <c r="BB43" i="12" s="1"/>
  <c r="AG32" i="12"/>
  <c r="AY32" i="12" s="1"/>
  <c r="AK40" i="12"/>
  <c r="BC40" i="12" s="1"/>
  <c r="AI36" i="12"/>
  <c r="BA36" i="12" s="1"/>
  <c r="AK38" i="12"/>
  <c r="BC38" i="12" s="1"/>
  <c r="AG36" i="12"/>
  <c r="AY36" i="12" s="1"/>
  <c r="AI19" i="12"/>
  <c r="BA19" i="12" s="1"/>
  <c r="AJ40" i="12"/>
  <c r="BB40" i="12" s="1"/>
  <c r="AG35" i="12"/>
  <c r="AY35" i="12" s="1"/>
  <c r="AH41" i="12"/>
  <c r="AZ41" i="12" s="1"/>
  <c r="AH31" i="12"/>
  <c r="AZ31" i="12" s="1"/>
  <c r="AK32" i="12"/>
  <c r="BC32" i="12" s="1"/>
  <c r="AG17" i="12"/>
  <c r="AY17" i="12" s="1"/>
  <c r="AJ25" i="12"/>
  <c r="AP25" i="12" s="1"/>
  <c r="AH49" i="12"/>
  <c r="AZ49" i="12" s="1"/>
  <c r="AH32" i="12"/>
  <c r="AZ32" i="12" s="1"/>
  <c r="AG30" i="12"/>
  <c r="AY30" i="12" s="1"/>
  <c r="AG38" i="12"/>
  <c r="AY38" i="12" s="1"/>
  <c r="AJ16" i="12"/>
  <c r="BB16" i="12" s="1"/>
  <c r="AG33" i="12"/>
  <c r="AY33" i="12" s="1"/>
  <c r="AH35" i="12"/>
  <c r="AZ35" i="12" s="1"/>
  <c r="AK30" i="12"/>
  <c r="BC30" i="12" s="1"/>
  <c r="AI33" i="12"/>
  <c r="BA33" i="12" s="1"/>
  <c r="AJ53" i="12"/>
  <c r="BB53" i="12" s="1"/>
  <c r="AH37" i="12"/>
  <c r="AZ37" i="12" s="1"/>
  <c r="AG40" i="12"/>
  <c r="AY40" i="12" s="1"/>
  <c r="AH36" i="12"/>
  <c r="AZ36" i="12" s="1"/>
  <c r="AK36" i="12"/>
  <c r="BC36" i="12" s="1"/>
  <c r="AI17" i="12"/>
  <c r="BA17" i="12" s="1"/>
  <c r="AI46" i="12"/>
  <c r="BA46" i="12" s="1"/>
  <c r="AI45" i="12"/>
  <c r="BA45" i="12" s="1"/>
  <c r="AH47" i="12"/>
  <c r="AZ47" i="12" s="1"/>
  <c r="AG53" i="12"/>
  <c r="AY53" i="12" s="1"/>
  <c r="AI16" i="12"/>
  <c r="BA16" i="12" s="1"/>
  <c r="AJ36" i="12"/>
  <c r="BB36" i="12" s="1"/>
  <c r="AK31" i="12"/>
  <c r="BC31" i="12" s="1"/>
  <c r="AK35" i="12"/>
  <c r="BC35" i="12" s="1"/>
  <c r="AJ38" i="12"/>
  <c r="BB38" i="12" s="1"/>
  <c r="AJ44" i="12"/>
  <c r="BB44" i="12" s="1"/>
  <c r="AI49" i="12"/>
  <c r="BA49" i="12" s="1"/>
  <c r="AK48" i="12"/>
  <c r="BC48" i="12" s="1"/>
  <c r="AV9" i="12"/>
  <c r="AV14" i="12"/>
  <c r="AS5" i="12"/>
  <c r="AW25" i="12"/>
  <c r="AW9" i="12"/>
  <c r="AU14" i="12"/>
  <c r="AW10" i="12"/>
  <c r="AW4" i="12"/>
  <c r="AS6" i="12"/>
  <c r="AU5" i="12"/>
  <c r="AT6" i="12"/>
  <c r="AV4" i="12"/>
  <c r="AS8" i="12"/>
  <c r="AU4" i="12"/>
  <c r="AW8" i="12"/>
  <c r="AV6" i="12"/>
  <c r="AT9" i="12"/>
  <c r="AO25" i="12"/>
  <c r="AS14" i="12"/>
  <c r="AO52" i="12"/>
  <c r="AO44" i="12"/>
  <c r="AS7" i="12"/>
  <c r="AO51" i="12"/>
  <c r="AP46" i="12"/>
  <c r="H4" i="12"/>
  <c r="AS4" i="12"/>
  <c r="AP34" i="12"/>
  <c r="AN16" i="12"/>
  <c r="AW11" i="12"/>
  <c r="AP51" i="12"/>
  <c r="AN52" i="12"/>
  <c r="AW23" i="12"/>
  <c r="AO27" i="12"/>
  <c r="AO35" i="12"/>
  <c r="AO40" i="12"/>
  <c r="AW14" i="12"/>
  <c r="AO53" i="12"/>
  <c r="AO41" i="12"/>
  <c r="AP52" i="12"/>
  <c r="AW77" i="12"/>
  <c r="AO43" i="12"/>
  <c r="AO34" i="12"/>
  <c r="AW17" i="12"/>
  <c r="AV5" i="12"/>
  <c r="AW12" i="12"/>
  <c r="AS9" i="12"/>
  <c r="AO48" i="12"/>
  <c r="AW21" i="12"/>
  <c r="AT23" i="12"/>
  <c r="AW5" i="12"/>
  <c r="AO32" i="12"/>
  <c r="AW13" i="12"/>
  <c r="AP47" i="12"/>
  <c r="AW81" i="12"/>
  <c r="AW64" i="12"/>
  <c r="AN50" i="12"/>
  <c r="AO50" i="12"/>
  <c r="AO37" i="12"/>
  <c r="AO21" i="12"/>
  <c r="AO31" i="12"/>
  <c r="AO39" i="12"/>
  <c r="AO30" i="12"/>
  <c r="AP32" i="12"/>
  <c r="AP35" i="12"/>
  <c r="AP27" i="12"/>
  <c r="AS12" i="12"/>
  <c r="H7" i="12"/>
  <c r="AW7" i="12"/>
  <c r="AN19" i="12"/>
  <c r="H6" i="12"/>
  <c r="AW6" i="12"/>
  <c r="AO47" i="12"/>
  <c r="AW28" i="12"/>
  <c r="AV28" i="12"/>
  <c r="AW62" i="12"/>
  <c r="AS64" i="12"/>
  <c r="AS28" i="12"/>
  <c r="AV23" i="12"/>
  <c r="AV61" i="12"/>
  <c r="AW22" i="12"/>
  <c r="AS16" i="12"/>
  <c r="AS24" i="12"/>
  <c r="AS23" i="12"/>
  <c r="AW24" i="12"/>
  <c r="AV21" i="12"/>
  <c r="AT17" i="12"/>
  <c r="AT80" i="12"/>
  <c r="AT79" i="12"/>
  <c r="AS73" i="12"/>
  <c r="AV20" i="12"/>
  <c r="AU28" i="12"/>
  <c r="AV19" i="12"/>
  <c r="AT25" i="12"/>
  <c r="AV64" i="12"/>
  <c r="AV69" i="12"/>
  <c r="AT78" i="12"/>
  <c r="AS59" i="12"/>
  <c r="AS19" i="12"/>
  <c r="AT54" i="12"/>
  <c r="AV26" i="12"/>
  <c r="AT62" i="12"/>
  <c r="AW20" i="12"/>
  <c r="AS57" i="12"/>
  <c r="AW54" i="12"/>
  <c r="AW60" i="12"/>
  <c r="AW59" i="12"/>
  <c r="AV67" i="12"/>
  <c r="AS71" i="12"/>
  <c r="AS60" i="12"/>
  <c r="AV71" i="12"/>
  <c r="AV73" i="12"/>
  <c r="AS20" i="12"/>
  <c r="AT24" i="12"/>
  <c r="AW78" i="12"/>
  <c r="AW71" i="12"/>
  <c r="AT74" i="12"/>
  <c r="AW74" i="12"/>
  <c r="AT67" i="12"/>
  <c r="AW26" i="12"/>
  <c r="AD22" i="12"/>
  <c r="AV22" i="12"/>
  <c r="AV62" i="12"/>
  <c r="AS79" i="12"/>
  <c r="AW57" i="12"/>
  <c r="AW67" i="12"/>
  <c r="AV60" i="12"/>
  <c r="AS78" i="12"/>
  <c r="AW69" i="12"/>
  <c r="AV54" i="12"/>
  <c r="AU22" i="12"/>
  <c r="AS21" i="12"/>
  <c r="AV80" i="12"/>
  <c r="AW73" i="12"/>
  <c r="AT59" i="12"/>
  <c r="AW80" i="12"/>
  <c r="AW19" i="12"/>
  <c r="AV17" i="12"/>
  <c r="AW79" i="12"/>
  <c r="AS56" i="12"/>
  <c r="AS67" i="12"/>
  <c r="AT57" i="12"/>
  <c r="AS69" i="12"/>
  <c r="AW68" i="12"/>
  <c r="AS54" i="12"/>
  <c r="AS74" i="12"/>
  <c r="AS61" i="12"/>
  <c r="AT56" i="12"/>
  <c r="AW65" i="12"/>
  <c r="AS26" i="12"/>
  <c r="AS22" i="12"/>
  <c r="AW76" i="12"/>
  <c r="AS65" i="12"/>
  <c r="AW61" i="12"/>
  <c r="AW56" i="12"/>
  <c r="AV65" i="12"/>
  <c r="AS3" i="12"/>
  <c r="AV3" i="12"/>
  <c r="Z13" i="12"/>
  <c r="Z5" i="12"/>
  <c r="Z11" i="12"/>
  <c r="Z4" i="12"/>
  <c r="Z7" i="12"/>
  <c r="Z10" i="12"/>
  <c r="Z6" i="12"/>
  <c r="Z8" i="12"/>
  <c r="N6" i="12"/>
  <c r="Z14" i="12"/>
  <c r="Z12" i="12"/>
  <c r="Z61" i="12"/>
  <c r="Z80" i="12"/>
  <c r="Z73" i="12"/>
  <c r="Z68" i="12"/>
  <c r="Z81" i="12"/>
  <c r="Z59" i="12"/>
  <c r="Z71" i="12"/>
  <c r="Z76" i="12"/>
  <c r="Z54" i="12"/>
  <c r="Z79" i="12"/>
  <c r="Z78" i="12"/>
  <c r="Z57" i="12"/>
  <c r="Z69" i="12"/>
  <c r="Z56" i="12"/>
  <c r="Z65" i="12"/>
  <c r="Z74" i="12"/>
  <c r="Z67" i="12"/>
  <c r="Z60" i="12"/>
  <c r="Z62" i="12"/>
  <c r="Z28" i="12"/>
  <c r="T14" i="12"/>
  <c r="T9" i="12"/>
  <c r="T5" i="12"/>
  <c r="T68" i="12"/>
  <c r="T56" i="12"/>
  <c r="T6" i="12"/>
  <c r="T20" i="12"/>
  <c r="T7" i="12"/>
  <c r="T65" i="12"/>
  <c r="T26" i="12"/>
  <c r="T13" i="12"/>
  <c r="T8" i="12"/>
  <c r="T17" i="12"/>
  <c r="T79" i="12"/>
  <c r="T10" i="12"/>
  <c r="T3" i="12"/>
  <c r="T12" i="12"/>
  <c r="T4" i="12"/>
  <c r="T59" i="12"/>
  <c r="T24" i="12"/>
  <c r="T69" i="12"/>
  <c r="T64" i="12"/>
  <c r="T54" i="12"/>
  <c r="T22" i="12"/>
  <c r="T62" i="12"/>
  <c r="T78" i="12"/>
  <c r="T28" i="12"/>
  <c r="T61" i="12"/>
  <c r="T80" i="12"/>
  <c r="T60" i="12"/>
  <c r="T19" i="12"/>
  <c r="T57" i="12"/>
  <c r="T73" i="12"/>
  <c r="T71" i="12"/>
  <c r="AA27" i="12"/>
  <c r="AG27" i="12" s="1"/>
  <c r="T27" i="12"/>
  <c r="T21" i="12"/>
  <c r="T77" i="12"/>
  <c r="T76" i="12"/>
  <c r="N12" i="12"/>
  <c r="N28" i="12"/>
  <c r="N54" i="12"/>
  <c r="N22" i="12"/>
  <c r="N19" i="12"/>
  <c r="N9" i="12"/>
  <c r="N3" i="12"/>
  <c r="N13" i="12"/>
  <c r="N10" i="12"/>
  <c r="N7" i="12"/>
  <c r="N5" i="12"/>
  <c r="N17" i="12"/>
  <c r="N59" i="12"/>
  <c r="N4" i="12"/>
  <c r="N14" i="12"/>
  <c r="N60" i="12"/>
  <c r="N20" i="12"/>
  <c r="N76" i="12"/>
  <c r="N57" i="12"/>
  <c r="N24" i="12"/>
  <c r="N62" i="12"/>
  <c r="N74" i="12"/>
  <c r="N21" i="12"/>
  <c r="N16" i="12"/>
  <c r="AX16" i="12" s="1"/>
  <c r="N56" i="12"/>
  <c r="N68" i="12"/>
  <c r="N81" i="12"/>
  <c r="N27" i="12"/>
  <c r="N73" i="12"/>
  <c r="N61" i="12"/>
  <c r="N80" i="12"/>
  <c r="N69" i="12"/>
  <c r="N67" i="12"/>
  <c r="N23" i="12"/>
  <c r="N26" i="12"/>
  <c r="N79" i="12"/>
  <c r="N65" i="12"/>
  <c r="H3" i="12"/>
  <c r="H8" i="12"/>
  <c r="AX8" i="12" s="1"/>
  <c r="AE27" i="12"/>
  <c r="H19" i="12"/>
  <c r="H80" i="12"/>
  <c r="H10" i="12"/>
  <c r="AE77" i="12"/>
  <c r="H28" i="12"/>
  <c r="H79" i="12"/>
  <c r="H5" i="12"/>
  <c r="H13" i="12"/>
  <c r="H23" i="12"/>
  <c r="H12" i="12"/>
  <c r="H9" i="12"/>
  <c r="H25" i="12"/>
  <c r="AX25" i="12" s="1"/>
  <c r="H14" i="12"/>
  <c r="H26" i="12"/>
  <c r="H24" i="12"/>
  <c r="H11" i="12"/>
  <c r="AX11" i="12" s="1"/>
  <c r="H21" i="12"/>
  <c r="AE16" i="12"/>
  <c r="AA5" i="12"/>
  <c r="AE6" i="12"/>
  <c r="AA78" i="12"/>
  <c r="AA8" i="12"/>
  <c r="AE74" i="12"/>
  <c r="AD4" i="12"/>
  <c r="AB81" i="12"/>
  <c r="AH81" i="12" s="1"/>
  <c r="AC57" i="12"/>
  <c r="AI57" i="12" s="1"/>
  <c r="AB71" i="12"/>
  <c r="AH71" i="12" s="1"/>
  <c r="AB61" i="12"/>
  <c r="AH61" i="12" s="1"/>
  <c r="AB80" i="12"/>
  <c r="AC64" i="12"/>
  <c r="AI64" i="12" s="1"/>
  <c r="AE70" i="12"/>
  <c r="AB77" i="12"/>
  <c r="AH77" i="12" s="1"/>
  <c r="AC81" i="12"/>
  <c r="AI81" i="12" s="1"/>
  <c r="AE67" i="12"/>
  <c r="AA68" i="12"/>
  <c r="AD64" i="12"/>
  <c r="AD62" i="12"/>
  <c r="AD77" i="12"/>
  <c r="AJ77" i="12" s="1"/>
  <c r="AD67" i="12"/>
  <c r="AE62" i="12"/>
  <c r="AE80" i="12"/>
  <c r="AB68" i="12"/>
  <c r="AH68" i="12" s="1"/>
  <c r="AE73" i="12"/>
  <c r="AB73" i="12"/>
  <c r="AH73" i="12" s="1"/>
  <c r="AB74" i="12"/>
  <c r="AE64" i="12"/>
  <c r="AE78" i="12"/>
  <c r="AE69" i="12"/>
  <c r="AD74" i="12"/>
  <c r="AJ74" i="12" s="1"/>
  <c r="AD61" i="12"/>
  <c r="AC66" i="12"/>
  <c r="AB56" i="12"/>
  <c r="AE68" i="12"/>
  <c r="AD79" i="12"/>
  <c r="AJ79" i="12" s="1"/>
  <c r="AD78" i="12"/>
  <c r="AJ78" i="12" s="1"/>
  <c r="AA67" i="12"/>
  <c r="AA81" i="12"/>
  <c r="AG81" i="12" s="1"/>
  <c r="AB66" i="12"/>
  <c r="AD60" i="12"/>
  <c r="AE60" i="12"/>
  <c r="AD81" i="12"/>
  <c r="AJ81" i="12" s="1"/>
  <c r="AD54" i="12"/>
  <c r="AE63" i="12"/>
  <c r="AA71" i="12"/>
  <c r="AC74" i="12"/>
  <c r="AI74" i="12" s="1"/>
  <c r="AB67" i="12"/>
  <c r="AD63" i="12"/>
  <c r="AB78" i="12"/>
  <c r="AC63" i="12"/>
  <c r="AA61" i="12"/>
  <c r="AC76" i="12"/>
  <c r="AI76" i="12" s="1"/>
  <c r="AD80" i="12"/>
  <c r="AB57" i="12"/>
  <c r="AB60" i="12"/>
  <c r="AH60" i="12" s="1"/>
  <c r="AA77" i="12"/>
  <c r="AG77" i="12" s="1"/>
  <c r="AC65" i="12"/>
  <c r="AI65" i="12" s="1"/>
  <c r="AD70" i="12"/>
  <c r="AA73" i="12"/>
  <c r="AA70" i="12"/>
  <c r="AE71" i="12"/>
  <c r="AC69" i="12"/>
  <c r="AI69" i="12" s="1"/>
  <c r="AC68" i="12"/>
  <c r="AI68" i="12" s="1"/>
  <c r="AE76" i="12"/>
  <c r="AD65" i="12"/>
  <c r="AE59" i="12"/>
  <c r="AD66" i="12"/>
  <c r="AE61" i="12"/>
  <c r="AC54" i="12"/>
  <c r="AI54" i="12" s="1"/>
  <c r="AC67" i="12"/>
  <c r="AI67" i="12" s="1"/>
  <c r="AB54" i="12"/>
  <c r="AA66" i="12"/>
  <c r="AC73" i="12"/>
  <c r="AI73" i="12" s="1"/>
  <c r="AA80" i="12"/>
  <c r="AB64" i="12"/>
  <c r="AH64" i="12" s="1"/>
  <c r="AA60" i="12"/>
  <c r="AD73" i="12"/>
  <c r="AE54" i="12"/>
  <c r="AC56" i="12"/>
  <c r="AI56" i="12" s="1"/>
  <c r="AB59" i="12"/>
  <c r="AC61" i="12"/>
  <c r="AI61" i="12" s="1"/>
  <c r="AA76" i="12"/>
  <c r="AG76" i="12" s="1"/>
  <c r="AA65" i="12"/>
  <c r="AA54" i="12"/>
  <c r="AA57" i="12"/>
  <c r="AE57" i="12"/>
  <c r="AE81" i="12"/>
  <c r="AB70" i="12"/>
  <c r="AE65" i="12"/>
  <c r="AA74" i="12"/>
  <c r="AD68" i="12"/>
  <c r="AJ68" i="12" s="1"/>
  <c r="AE79" i="12"/>
  <c r="AD57" i="12"/>
  <c r="AJ57" i="12" s="1"/>
  <c r="AD71" i="12"/>
  <c r="AD69" i="12"/>
  <c r="AC79" i="12"/>
  <c r="AI79" i="12" s="1"/>
  <c r="AC78" i="12"/>
  <c r="AI78" i="12" s="1"/>
  <c r="AA63" i="12"/>
  <c r="AA69" i="12"/>
  <c r="AC60" i="12"/>
  <c r="AI60" i="12" s="1"/>
  <c r="AA64" i="12"/>
  <c r="AA56" i="12"/>
  <c r="AD59" i="12"/>
  <c r="AJ59" i="12" s="1"/>
  <c r="AD56" i="12"/>
  <c r="AJ56" i="12" s="1"/>
  <c r="AB79" i="12"/>
  <c r="AB63" i="12"/>
  <c r="AA62" i="12"/>
  <c r="AG62" i="12" s="1"/>
  <c r="AB76" i="12"/>
  <c r="AH76" i="12" s="1"/>
  <c r="AC71" i="12"/>
  <c r="AI71" i="12" s="1"/>
  <c r="AC80" i="12"/>
  <c r="AI80" i="12" s="1"/>
  <c r="AB62" i="12"/>
  <c r="AE56" i="12"/>
  <c r="AC77" i="12"/>
  <c r="AI77" i="12" s="1"/>
  <c r="H67" i="12"/>
  <c r="H56" i="12"/>
  <c r="H60" i="12"/>
  <c r="AE66" i="12"/>
  <c r="AD76" i="12"/>
  <c r="AJ76" i="12" s="1"/>
  <c r="AA79" i="12"/>
  <c r="AA59" i="12"/>
  <c r="AB69" i="12"/>
  <c r="AH69" i="12" s="1"/>
  <c r="AC70" i="12"/>
  <c r="AC59" i="12"/>
  <c r="AI59" i="12" s="1"/>
  <c r="AC62" i="12"/>
  <c r="AI62" i="12" s="1"/>
  <c r="AB65" i="12"/>
  <c r="H62" i="12"/>
  <c r="H74" i="12"/>
  <c r="H73" i="12"/>
  <c r="H81" i="12"/>
  <c r="U88" i="3"/>
  <c r="U95" i="3"/>
  <c r="AK41" i="12"/>
  <c r="BC41" i="12" s="1"/>
  <c r="U56" i="3"/>
  <c r="U77" i="3"/>
  <c r="U53" i="3"/>
  <c r="H71" i="12"/>
  <c r="U68" i="3"/>
  <c r="U74" i="3"/>
  <c r="U2" i="3"/>
  <c r="H54" i="12"/>
  <c r="U86" i="3"/>
  <c r="U28" i="3"/>
  <c r="U30" i="3"/>
  <c r="U20" i="3"/>
  <c r="U38" i="3"/>
  <c r="U16" i="3"/>
  <c r="U66" i="3"/>
  <c r="U31" i="3"/>
  <c r="U4" i="3"/>
  <c r="H57" i="12"/>
  <c r="U40" i="3"/>
  <c r="U45" i="3"/>
  <c r="U50" i="3"/>
  <c r="H68" i="12"/>
  <c r="U78" i="3"/>
  <c r="U82" i="3"/>
  <c r="U12" i="3"/>
  <c r="U9" i="3"/>
  <c r="U23" i="3"/>
  <c r="U57" i="3"/>
  <c r="H77" i="12"/>
  <c r="U51" i="3"/>
  <c r="H69" i="12"/>
  <c r="U83" i="3"/>
  <c r="U90" i="3"/>
  <c r="U25" i="3"/>
  <c r="U41" i="3"/>
  <c r="U84" i="3"/>
  <c r="U14" i="3"/>
  <c r="U71" i="3"/>
  <c r="U58" i="3"/>
  <c r="H78" i="12"/>
  <c r="U17" i="3"/>
  <c r="U36" i="3"/>
  <c r="U92" i="3"/>
  <c r="U72" i="3"/>
  <c r="U94" i="3"/>
  <c r="U5" i="3"/>
  <c r="H59" i="12"/>
  <c r="U19" i="3"/>
  <c r="U39" i="3"/>
  <c r="U43" i="3"/>
  <c r="U10" i="3"/>
  <c r="H64" i="12"/>
  <c r="U69" i="3"/>
  <c r="U21" i="3"/>
  <c r="U11" i="3"/>
  <c r="H65" i="12"/>
  <c r="U18" i="3"/>
  <c r="U32" i="3"/>
  <c r="U80" i="3"/>
  <c r="U13" i="3"/>
  <c r="U55" i="3"/>
  <c r="U73" i="3"/>
  <c r="U54" i="3"/>
  <c r="U76" i="3"/>
  <c r="AK50" i="12"/>
  <c r="BC50" i="12" s="1"/>
  <c r="AB22" i="12"/>
  <c r="AH22" i="12" s="1"/>
  <c r="AK52" i="12"/>
  <c r="BC52" i="12" s="1"/>
  <c r="AK51" i="12"/>
  <c r="BC51" i="12" s="1"/>
  <c r="AG48" i="12"/>
  <c r="AY48" i="12" s="1"/>
  <c r="AK44" i="12"/>
  <c r="BC44" i="12" s="1"/>
  <c r="AG47" i="12"/>
  <c r="AY47" i="12" s="1"/>
  <c r="AG45" i="12"/>
  <c r="AY45" i="12" s="1"/>
  <c r="AH43" i="12"/>
  <c r="AZ43" i="12" s="1"/>
  <c r="AH45" i="12"/>
  <c r="AZ45" i="12" s="1"/>
  <c r="AG52" i="12"/>
  <c r="AK49" i="12"/>
  <c r="BC49" i="12" s="1"/>
  <c r="AH44" i="12"/>
  <c r="AZ44" i="12" s="1"/>
  <c r="AH48" i="12"/>
  <c r="AZ48" i="12" s="1"/>
  <c r="AK43" i="12"/>
  <c r="BC43" i="12" s="1"/>
  <c r="AK47" i="12"/>
  <c r="BC47" i="12" s="1"/>
  <c r="AK45" i="12"/>
  <c r="BC45" i="12" s="1"/>
  <c r="AG41" i="12"/>
  <c r="AY41" i="12" s="1"/>
  <c r="AH53" i="12"/>
  <c r="AZ53" i="12" s="1"/>
  <c r="AG46" i="12"/>
  <c r="AY46" i="12" s="1"/>
  <c r="AH46" i="12"/>
  <c r="AZ46" i="12" s="1"/>
  <c r="AD21" i="12"/>
  <c r="AB9" i="12"/>
  <c r="AC23" i="12"/>
  <c r="AI23" i="12" s="1"/>
  <c r="AC6" i="12"/>
  <c r="AB8" i="12"/>
  <c r="AD17" i="12"/>
  <c r="AC20" i="12"/>
  <c r="AI20" i="12" s="1"/>
  <c r="AD23" i="12"/>
  <c r="AB25" i="12"/>
  <c r="AD20" i="12"/>
  <c r="AE19" i="12"/>
  <c r="AK22" i="12"/>
  <c r="AB17" i="12"/>
  <c r="AA19" i="12"/>
  <c r="AA16" i="12"/>
  <c r="AD19" i="12"/>
  <c r="AE25" i="12"/>
  <c r="AA21" i="12"/>
  <c r="AB14" i="12"/>
  <c r="AA25" i="12"/>
  <c r="AG25" i="12" s="1"/>
  <c r="AB4" i="12"/>
  <c r="AC4" i="12"/>
  <c r="AB5" i="12"/>
  <c r="AE8" i="12"/>
  <c r="AB6" i="12"/>
  <c r="AA7" i="12"/>
  <c r="AE9" i="12"/>
  <c r="AC13" i="12"/>
  <c r="AD13" i="12"/>
  <c r="AB11" i="12"/>
  <c r="AC7" i="12"/>
  <c r="AD7" i="12"/>
  <c r="AB3" i="12"/>
  <c r="AA9" i="12"/>
  <c r="AD8" i="12"/>
  <c r="AD14" i="12"/>
  <c r="AA4" i="12"/>
  <c r="AE4" i="12"/>
  <c r="AE3" i="12"/>
  <c r="AB13" i="12"/>
  <c r="AD6" i="12"/>
  <c r="U85" i="6"/>
  <c r="AB10" i="12"/>
  <c r="AE14" i="12"/>
  <c r="U46" i="3"/>
  <c r="AA28" i="12"/>
  <c r="AC3" i="12"/>
  <c r="AD10" i="12"/>
  <c r="AB21" i="12"/>
  <c r="AC5" i="12"/>
  <c r="AD9" i="12"/>
  <c r="AC10" i="12"/>
  <c r="AA10" i="12"/>
  <c r="AA23" i="12"/>
  <c r="U85" i="3"/>
  <c r="AD5" i="12"/>
  <c r="AK20" i="12"/>
  <c r="AH27" i="12"/>
  <c r="AK21" i="12"/>
  <c r="AC28" i="12"/>
  <c r="AC11" i="12"/>
  <c r="AE7" i="12"/>
  <c r="AH23" i="12"/>
  <c r="AZ23" i="12" s="1"/>
  <c r="AA22" i="12"/>
  <c r="AA6" i="12"/>
  <c r="AE28" i="12"/>
  <c r="AC14" i="12"/>
  <c r="AE11" i="12"/>
  <c r="AD26" i="12"/>
  <c r="AE26" i="12"/>
  <c r="AA14" i="12"/>
  <c r="AE24" i="12"/>
  <c r="AC24" i="12"/>
  <c r="AI24" i="12" s="1"/>
  <c r="AK23" i="12"/>
  <c r="AE17" i="12"/>
  <c r="AB24" i="12"/>
  <c r="AA26" i="12"/>
  <c r="AE13" i="12"/>
  <c r="AB28" i="12"/>
  <c r="AC12" i="12"/>
  <c r="AE10" i="12"/>
  <c r="AA20" i="12"/>
  <c r="AB7" i="12"/>
  <c r="AA3" i="12"/>
  <c r="AD24" i="12"/>
  <c r="AJ24" i="12" s="1"/>
  <c r="AC9" i="12"/>
  <c r="AA24" i="12"/>
  <c r="AA12" i="12"/>
  <c r="AE5" i="12"/>
  <c r="AD28" i="12"/>
  <c r="AB26" i="12"/>
  <c r="AH26" i="12" s="1"/>
  <c r="AC26" i="12"/>
  <c r="AI26" i="12" s="1"/>
  <c r="AD3" i="12"/>
  <c r="AE12" i="12"/>
  <c r="AB12" i="12"/>
  <c r="AA11" i="12"/>
  <c r="AA13" i="12"/>
  <c r="AC8" i="12"/>
  <c r="AD11" i="12"/>
  <c r="AH20" i="12"/>
  <c r="AZ20" i="12" s="1"/>
  <c r="AD12" i="12"/>
  <c r="U24" i="3"/>
  <c r="U70" i="3"/>
  <c r="U48" i="3"/>
  <c r="U63" i="3"/>
  <c r="U64" i="3"/>
  <c r="U3" i="3"/>
  <c r="U49" i="3"/>
  <c r="U79" i="3"/>
  <c r="U91" i="3"/>
  <c r="U44" i="3"/>
  <c r="U33" i="3"/>
  <c r="U6" i="3"/>
  <c r="U87" i="3"/>
  <c r="U96" i="3"/>
  <c r="U8" i="3"/>
  <c r="U75" i="3"/>
  <c r="U89" i="3"/>
  <c r="U34" i="3"/>
  <c r="U62" i="3"/>
  <c r="U60" i="3"/>
  <c r="U35" i="3"/>
  <c r="U47" i="3"/>
  <c r="U42" i="3"/>
  <c r="U59" i="3"/>
  <c r="U67" i="3"/>
  <c r="U29" i="3"/>
  <c r="U52" i="3"/>
  <c r="U81" i="3"/>
  <c r="U26" i="3"/>
  <c r="U27" i="3"/>
  <c r="U15" i="3"/>
  <c r="U61" i="3"/>
  <c r="U97" i="3"/>
  <c r="AK29" i="12"/>
  <c r="BC29" i="12" s="1"/>
  <c r="AH29" i="12"/>
  <c r="AI29" i="12"/>
  <c r="AJ29" i="12"/>
  <c r="BB29" i="12" s="1"/>
  <c r="AG29" i="12"/>
  <c r="AY29" i="12" s="1"/>
  <c r="AK37" i="12"/>
  <c r="BC37" i="12" s="1"/>
  <c r="AK33" i="12"/>
  <c r="BC33" i="12" s="1"/>
  <c r="AO38" i="12"/>
  <c r="AJ30" i="12"/>
  <c r="BB30" i="12" s="1"/>
  <c r="AJ39" i="12"/>
  <c r="AK34" i="12"/>
  <c r="BC34" i="12" s="1"/>
  <c r="AJ37" i="12"/>
  <c r="BB37" i="12" s="1"/>
  <c r="AK39" i="12"/>
  <c r="BC39" i="12" s="1"/>
  <c r="AJ31" i="12"/>
  <c r="BB31" i="12" s="1"/>
  <c r="AN33" i="12"/>
  <c r="AM39" i="12"/>
  <c r="AN30" i="12"/>
  <c r="AN38" i="12"/>
  <c r="AN34" i="12"/>
  <c r="AN39" i="12"/>
  <c r="F33" i="6"/>
  <c r="U53" i="6"/>
  <c r="U88" i="6"/>
  <c r="F9" i="6"/>
  <c r="H46" i="12"/>
  <c r="AF46" i="12" s="1"/>
  <c r="U92" i="6"/>
  <c r="F21" i="6"/>
  <c r="H38" i="12"/>
  <c r="AF38" i="12" s="1"/>
  <c r="BH38" i="12" s="1"/>
  <c r="U81" i="6"/>
  <c r="H33" i="12"/>
  <c r="AF33" i="12" s="1"/>
  <c r="H32" i="12"/>
  <c r="AF32" i="12" s="1"/>
  <c r="BI32" i="12" s="1"/>
  <c r="F45" i="6"/>
  <c r="U93" i="6"/>
  <c r="U94" i="6"/>
  <c r="BC20" i="12" l="1"/>
  <c r="BG36" i="12"/>
  <c r="BG45" i="12"/>
  <c r="BI48" i="12"/>
  <c r="BG33" i="12"/>
  <c r="BC22" i="12"/>
  <c r="BC21" i="12"/>
  <c r="BI33" i="12"/>
  <c r="BC23" i="12"/>
  <c r="BH36" i="12"/>
  <c r="BH48" i="12"/>
  <c r="BA22" i="12"/>
  <c r="BI38" i="12"/>
  <c r="BF48" i="12"/>
  <c r="BE38" i="12"/>
  <c r="BF32" i="12"/>
  <c r="BI46" i="12"/>
  <c r="BH45" i="12"/>
  <c r="BF45" i="12"/>
  <c r="BE32" i="12"/>
  <c r="BI36" i="12"/>
  <c r="BE45" i="12"/>
  <c r="BE33" i="12"/>
  <c r="BG46" i="12"/>
  <c r="BH33" i="12"/>
  <c r="BF46" i="12"/>
  <c r="BE48" i="12"/>
  <c r="BE36" i="12"/>
  <c r="BE46" i="12"/>
  <c r="AX13" i="12"/>
  <c r="AX5" i="12"/>
  <c r="AX3" i="12"/>
  <c r="AX14" i="12"/>
  <c r="AX38" i="12"/>
  <c r="AX9" i="12"/>
  <c r="AX10" i="12"/>
  <c r="AX6" i="12"/>
  <c r="AX32" i="12"/>
  <c r="AX4" i="12"/>
  <c r="AX12" i="12"/>
  <c r="AX23" i="12"/>
  <c r="AX46" i="12"/>
  <c r="AX7" i="12"/>
  <c r="AX77" i="12"/>
  <c r="AX64" i="12"/>
  <c r="AX33" i="12"/>
  <c r="AX26" i="12"/>
  <c r="AX81" i="12"/>
  <c r="AX60" i="12"/>
  <c r="AX67" i="12"/>
  <c r="AX79" i="12"/>
  <c r="AX57" i="12"/>
  <c r="AX54" i="12"/>
  <c r="AX78" i="12"/>
  <c r="AX68" i="12"/>
  <c r="AX80" i="12"/>
  <c r="AX21" i="12"/>
  <c r="AX76" i="12"/>
  <c r="AX56" i="12"/>
  <c r="AX20" i="12"/>
  <c r="AX69" i="12"/>
  <c r="AX61" i="12"/>
  <c r="AX74" i="12"/>
  <c r="AX27" i="12"/>
  <c r="AX24" i="12"/>
  <c r="AX17" i="12"/>
  <c r="AX22" i="12"/>
  <c r="AX71" i="12"/>
  <c r="AX28" i="12"/>
  <c r="AX65" i="12"/>
  <c r="AX73" i="12"/>
  <c r="AX62" i="12"/>
  <c r="AX59" i="12"/>
  <c r="AX19" i="12"/>
  <c r="AO16" i="12"/>
  <c r="AN41" i="12"/>
  <c r="AM32" i="12"/>
  <c r="AQ46" i="12"/>
  <c r="AP48" i="12"/>
  <c r="AP16" i="12"/>
  <c r="AQ48" i="12"/>
  <c r="AM53" i="12"/>
  <c r="AP50" i="12"/>
  <c r="AM44" i="12"/>
  <c r="AP33" i="12"/>
  <c r="AO49" i="12"/>
  <c r="AN47" i="12"/>
  <c r="AP53" i="12"/>
  <c r="AN32" i="12"/>
  <c r="AN51" i="12"/>
  <c r="AP45" i="12"/>
  <c r="AO45" i="12"/>
  <c r="AO33" i="12"/>
  <c r="AO19" i="12"/>
  <c r="AM49" i="12"/>
  <c r="AM50" i="12"/>
  <c r="AP38" i="12"/>
  <c r="AO46" i="12"/>
  <c r="AP41" i="12"/>
  <c r="AM43" i="12"/>
  <c r="AO22" i="12"/>
  <c r="AF12" i="12"/>
  <c r="AM33" i="12"/>
  <c r="AF10" i="12"/>
  <c r="AM34" i="12"/>
  <c r="AF9" i="12"/>
  <c r="AF26" i="12"/>
  <c r="BI26" i="12" s="1"/>
  <c r="AN36" i="12"/>
  <c r="AN31" i="12"/>
  <c r="AF8" i="12"/>
  <c r="AQ40" i="12"/>
  <c r="AF81" i="12"/>
  <c r="BI81" i="12" s="1"/>
  <c r="AM37" i="12"/>
  <c r="AQ36" i="12"/>
  <c r="AF71" i="12"/>
  <c r="BI71" i="12" s="1"/>
  <c r="AF4" i="12"/>
  <c r="AL4" i="12" s="1"/>
  <c r="AR4" i="12" s="1"/>
  <c r="AF23" i="12"/>
  <c r="AF11" i="12"/>
  <c r="AF13" i="12"/>
  <c r="AF16" i="12"/>
  <c r="BI16" i="12" s="1"/>
  <c r="AF6" i="12"/>
  <c r="AF5" i="12"/>
  <c r="AF77" i="12"/>
  <c r="BI77" i="12" s="1"/>
  <c r="AF64" i="12"/>
  <c r="AF3" i="12"/>
  <c r="BI3" i="12" s="1"/>
  <c r="AF25" i="12"/>
  <c r="BI25" i="12" s="1"/>
  <c r="AF14" i="12"/>
  <c r="AF65" i="12"/>
  <c r="BH65" i="12" s="1"/>
  <c r="AF59" i="12"/>
  <c r="BE59" i="12" s="1"/>
  <c r="AF7" i="12"/>
  <c r="AF22" i="12"/>
  <c r="AF62" i="12"/>
  <c r="AF19" i="12"/>
  <c r="AQ31" i="12"/>
  <c r="AF57" i="12"/>
  <c r="BI57" i="12" s="1"/>
  <c r="AO36" i="12"/>
  <c r="AF73" i="12"/>
  <c r="BH73" i="12" s="1"/>
  <c r="AQ30" i="12"/>
  <c r="AQ35" i="12"/>
  <c r="AF78" i="12"/>
  <c r="AM36" i="12"/>
  <c r="AF60" i="12"/>
  <c r="AQ53" i="12"/>
  <c r="AP40" i="12"/>
  <c r="AF17" i="12"/>
  <c r="BF17" i="12" s="1"/>
  <c r="AF79" i="12"/>
  <c r="BF79" i="12" s="1"/>
  <c r="AN49" i="12"/>
  <c r="AF76" i="12"/>
  <c r="AF28" i="12"/>
  <c r="AF56" i="12"/>
  <c r="BF56" i="12" s="1"/>
  <c r="AF20" i="12"/>
  <c r="BE20" i="12" s="1"/>
  <c r="AF80" i="12"/>
  <c r="BI80" i="12" s="1"/>
  <c r="AF21" i="12"/>
  <c r="BH21" i="12" s="1"/>
  <c r="AF27" i="12"/>
  <c r="BI27" i="12" s="1"/>
  <c r="AF24" i="12"/>
  <c r="AF54" i="12"/>
  <c r="AF68" i="12"/>
  <c r="AF67" i="12"/>
  <c r="AF69" i="12"/>
  <c r="BI69" i="12" s="1"/>
  <c r="AM51" i="12"/>
  <c r="AF61" i="12"/>
  <c r="BE61" i="12" s="1"/>
  <c r="AF74" i="12"/>
  <c r="BE74" i="12" s="1"/>
  <c r="AP49" i="12"/>
  <c r="AM17" i="12"/>
  <c r="AO17" i="12"/>
  <c r="AN40" i="12"/>
  <c r="AN35" i="12"/>
  <c r="AM38" i="12"/>
  <c r="AP43" i="12"/>
  <c r="AP44" i="12"/>
  <c r="AN37" i="12"/>
  <c r="AM40" i="12"/>
  <c r="AM35" i="12"/>
  <c r="AH63" i="12"/>
  <c r="AN63" i="12" s="1"/>
  <c r="AI63" i="12"/>
  <c r="AO63" i="12" s="1"/>
  <c r="AJ7" i="12"/>
  <c r="AP7" i="12" s="1"/>
  <c r="AK6" i="12"/>
  <c r="AQ6" i="12" s="1"/>
  <c r="AP36" i="12"/>
  <c r="AG63" i="12"/>
  <c r="AM63" i="12" s="1"/>
  <c r="AM30" i="12"/>
  <c r="AI3" i="12"/>
  <c r="BA3" i="12" s="1"/>
  <c r="AH70" i="12"/>
  <c r="AN70" i="12" s="1"/>
  <c r="AG66" i="12"/>
  <c r="AM66" i="12" s="1"/>
  <c r="AJ63" i="12"/>
  <c r="AP63" i="12" s="1"/>
  <c r="AI66" i="12"/>
  <c r="AO66" i="12" s="1"/>
  <c r="AH6" i="12"/>
  <c r="AJ70" i="12"/>
  <c r="AP70" i="12" s="1"/>
  <c r="AJ10" i="12"/>
  <c r="AP10" i="12" s="1"/>
  <c r="AQ32" i="12"/>
  <c r="AG14" i="12"/>
  <c r="AM14" i="12" s="1"/>
  <c r="AI4" i="12"/>
  <c r="AO4" i="12" s="1"/>
  <c r="AH66" i="12"/>
  <c r="AN66" i="12" s="1"/>
  <c r="AH3" i="12"/>
  <c r="AN3" i="12" s="1"/>
  <c r="AH13" i="12"/>
  <c r="AN13" i="12" s="1"/>
  <c r="AI70" i="12"/>
  <c r="AO70" i="12" s="1"/>
  <c r="AI12" i="12"/>
  <c r="AO12" i="12" s="1"/>
  <c r="AI7" i="12"/>
  <c r="AO7" i="12" s="1"/>
  <c r="AJ12" i="12"/>
  <c r="AP12" i="12" s="1"/>
  <c r="AH8" i="12"/>
  <c r="AN8" i="12" s="1"/>
  <c r="AI13" i="12"/>
  <c r="AO13" i="12" s="1"/>
  <c r="AI6" i="12"/>
  <c r="AO6" i="12" s="1"/>
  <c r="AJ4" i="12"/>
  <c r="AP4" i="12" s="1"/>
  <c r="AH12" i="12"/>
  <c r="AN12" i="12" s="1"/>
  <c r="AH11" i="12"/>
  <c r="AN11" i="12" s="1"/>
  <c r="AH4" i="12"/>
  <c r="AN4" i="12" s="1"/>
  <c r="AJ14" i="12"/>
  <c r="AH10" i="12"/>
  <c r="AN10" i="12" s="1"/>
  <c r="AH14" i="12"/>
  <c r="AN14" i="12" s="1"/>
  <c r="AK70" i="12"/>
  <c r="AQ70" i="12" s="1"/>
  <c r="AJ6" i="12"/>
  <c r="AP6" i="12" s="1"/>
  <c r="AJ5" i="12"/>
  <c r="AP5" i="12" s="1"/>
  <c r="AH5" i="12"/>
  <c r="AN5" i="12" s="1"/>
  <c r="AM31" i="12"/>
  <c r="AJ3" i="12"/>
  <c r="AP3" i="12" s="1"/>
  <c r="AI11" i="12"/>
  <c r="AO11" i="12" s="1"/>
  <c r="AJ13" i="12"/>
  <c r="AP13" i="12" s="1"/>
  <c r="AI10" i="12"/>
  <c r="AO10" i="12" s="1"/>
  <c r="AQ38" i="12"/>
  <c r="AJ11" i="12"/>
  <c r="AP11" i="12" s="1"/>
  <c r="AI14" i="12"/>
  <c r="AO14" i="12" s="1"/>
  <c r="AJ9" i="12"/>
  <c r="AP9" i="12" s="1"/>
  <c r="AJ8" i="12"/>
  <c r="AP8" i="12" s="1"/>
  <c r="AG70" i="12"/>
  <c r="AM70" i="12" s="1"/>
  <c r="AK63" i="12"/>
  <c r="AQ63" i="12" s="1"/>
  <c r="AI8" i="12"/>
  <c r="AO8" i="12" s="1"/>
  <c r="AI5" i="12"/>
  <c r="AO5" i="12" s="1"/>
  <c r="AG9" i="12"/>
  <c r="AH9" i="12"/>
  <c r="AN9" i="12" s="1"/>
  <c r="AJ66" i="12"/>
  <c r="AP66" i="12" s="1"/>
  <c r="AG8" i="12"/>
  <c r="AM8" i="12" s="1"/>
  <c r="AK54" i="12"/>
  <c r="BC54" i="12" s="1"/>
  <c r="AG64" i="12"/>
  <c r="AY64" i="12" s="1"/>
  <c r="AG57" i="12"/>
  <c r="AY57" i="12" s="1"/>
  <c r="AJ73" i="12"/>
  <c r="AK71" i="12"/>
  <c r="BC71" i="12" s="1"/>
  <c r="AJ80" i="12"/>
  <c r="BB80" i="12" s="1"/>
  <c r="AG71" i="12"/>
  <c r="AY71" i="12" s="1"/>
  <c r="AG67" i="12"/>
  <c r="AY67" i="12" s="1"/>
  <c r="AK69" i="12"/>
  <c r="BC69" i="12" s="1"/>
  <c r="AK62" i="12"/>
  <c r="BC62" i="12" s="1"/>
  <c r="AH17" i="12"/>
  <c r="AZ17" i="12" s="1"/>
  <c r="AK79" i="12"/>
  <c r="BC79" i="12" s="1"/>
  <c r="AK78" i="12"/>
  <c r="BC78" i="12" s="1"/>
  <c r="AJ67" i="12"/>
  <c r="BB67" i="12" s="1"/>
  <c r="AH57" i="12"/>
  <c r="AZ57" i="12" s="1"/>
  <c r="AJ22" i="12"/>
  <c r="BB22" i="12" s="1"/>
  <c r="AG60" i="12"/>
  <c r="AY60" i="12" s="1"/>
  <c r="AJ28" i="12"/>
  <c r="BB28" i="12" s="1"/>
  <c r="AG20" i="12"/>
  <c r="AY20" i="12" s="1"/>
  <c r="AJ20" i="12"/>
  <c r="BB20" i="12" s="1"/>
  <c r="AG65" i="12"/>
  <c r="AY65" i="12" s="1"/>
  <c r="AG61" i="12"/>
  <c r="AY61" i="12" s="1"/>
  <c r="AJ54" i="12"/>
  <c r="BB54" i="12" s="1"/>
  <c r="AK64" i="12"/>
  <c r="BC64" i="12" s="1"/>
  <c r="AJ71" i="12"/>
  <c r="BB71" i="12" s="1"/>
  <c r="AG54" i="12"/>
  <c r="AY54" i="12" s="1"/>
  <c r="AH25" i="12"/>
  <c r="AN25" i="12" s="1"/>
  <c r="AJ21" i="12"/>
  <c r="BB21" i="12" s="1"/>
  <c r="AG74" i="12"/>
  <c r="AY74" i="12" s="1"/>
  <c r="AK59" i="12"/>
  <c r="BC59" i="12" s="1"/>
  <c r="AH74" i="12"/>
  <c r="AZ74" i="12" s="1"/>
  <c r="AJ62" i="12"/>
  <c r="BB62" i="12" s="1"/>
  <c r="AH80" i="12"/>
  <c r="AZ80" i="12" s="1"/>
  <c r="AG78" i="12"/>
  <c r="AY78" i="12" s="1"/>
  <c r="AG26" i="12"/>
  <c r="AY26" i="12" s="1"/>
  <c r="AK57" i="12"/>
  <c r="BC57" i="12" s="1"/>
  <c r="AK61" i="12"/>
  <c r="BC61" i="12" s="1"/>
  <c r="AJ23" i="12"/>
  <c r="BB23" i="12" s="1"/>
  <c r="AH79" i="12"/>
  <c r="AZ79" i="12" s="1"/>
  <c r="AK65" i="12"/>
  <c r="BC65" i="12" s="1"/>
  <c r="AJ65" i="12"/>
  <c r="BB65" i="12" s="1"/>
  <c r="AH78" i="12"/>
  <c r="AZ78" i="12" s="1"/>
  <c r="AH56" i="12"/>
  <c r="AZ56" i="12" s="1"/>
  <c r="AJ64" i="12"/>
  <c r="BB64" i="12" s="1"/>
  <c r="AJ26" i="12"/>
  <c r="AP26" i="12" s="1"/>
  <c r="AK17" i="12"/>
  <c r="BC17" i="12" s="1"/>
  <c r="AK74" i="12"/>
  <c r="BC74" i="12" s="1"/>
  <c r="AJ19" i="12"/>
  <c r="BB19" i="12" s="1"/>
  <c r="AG16" i="12"/>
  <c r="AY16" i="12" s="1"/>
  <c r="AG59" i="12"/>
  <c r="AY59" i="12" s="1"/>
  <c r="AK56" i="12"/>
  <c r="BC56" i="12" s="1"/>
  <c r="AH59" i="12"/>
  <c r="AZ59" i="12" s="1"/>
  <c r="AK76" i="12"/>
  <c r="BC76" i="12" s="1"/>
  <c r="AJ60" i="12"/>
  <c r="BB60" i="12" s="1"/>
  <c r="AK73" i="12"/>
  <c r="BC73" i="12" s="1"/>
  <c r="AG56" i="12"/>
  <c r="AY56" i="12" s="1"/>
  <c r="AI28" i="12"/>
  <c r="BA28" i="12" s="1"/>
  <c r="AG19" i="12"/>
  <c r="AY19" i="12" s="1"/>
  <c r="AJ17" i="12"/>
  <c r="BB17" i="12" s="1"/>
  <c r="AG79" i="12"/>
  <c r="AY79" i="12" s="1"/>
  <c r="AH62" i="12"/>
  <c r="AZ62" i="12" s="1"/>
  <c r="AJ69" i="12"/>
  <c r="BB69" i="12" s="1"/>
  <c r="AK81" i="12"/>
  <c r="BC81" i="12" s="1"/>
  <c r="AH54" i="12"/>
  <c r="AZ54" i="12" s="1"/>
  <c r="AH67" i="12"/>
  <c r="AZ67" i="12" s="1"/>
  <c r="AJ61" i="12"/>
  <c r="BB61" i="12" s="1"/>
  <c r="AK67" i="12"/>
  <c r="BC67" i="12" s="1"/>
  <c r="AM25" i="12"/>
  <c r="AP76" i="12"/>
  <c r="AO80" i="12"/>
  <c r="AO67" i="12"/>
  <c r="AO69" i="12"/>
  <c r="AO74" i="12"/>
  <c r="AM81" i="12"/>
  <c r="AP74" i="12"/>
  <c r="AO81" i="12"/>
  <c r="AN81" i="12"/>
  <c r="AO57" i="12"/>
  <c r="AN26" i="12"/>
  <c r="AO23" i="12"/>
  <c r="AO71" i="12"/>
  <c r="AP57" i="12"/>
  <c r="AO54" i="12"/>
  <c r="AN77" i="12"/>
  <c r="AO62" i="12"/>
  <c r="AN76" i="12"/>
  <c r="AO60" i="12"/>
  <c r="AO76" i="12"/>
  <c r="AP78" i="12"/>
  <c r="AN22" i="12"/>
  <c r="AP59" i="12"/>
  <c r="AN68" i="12"/>
  <c r="AO29" i="12"/>
  <c r="AP39" i="12"/>
  <c r="AO59" i="12"/>
  <c r="AM62" i="12"/>
  <c r="AP68" i="12"/>
  <c r="AN64" i="12"/>
  <c r="AP79" i="12"/>
  <c r="AP77" i="12"/>
  <c r="AO64" i="12"/>
  <c r="AM27" i="12"/>
  <c r="AO68" i="12"/>
  <c r="AN27" i="12"/>
  <c r="AM76" i="12"/>
  <c r="AP81" i="12"/>
  <c r="AO24" i="12"/>
  <c r="AO61" i="12"/>
  <c r="AO65" i="12"/>
  <c r="AO26" i="12"/>
  <c r="AO56" i="12"/>
  <c r="AN60" i="12"/>
  <c r="AN29" i="12"/>
  <c r="AO20" i="12"/>
  <c r="AN69" i="12"/>
  <c r="AO77" i="12"/>
  <c r="AO78" i="12"/>
  <c r="AO73" i="12"/>
  <c r="AN73" i="12"/>
  <c r="AN61" i="12"/>
  <c r="AP24" i="12"/>
  <c r="AM52" i="12"/>
  <c r="AP56" i="12"/>
  <c r="AO79" i="12"/>
  <c r="AM77" i="12"/>
  <c r="AN71" i="12"/>
  <c r="AN20" i="12"/>
  <c r="AM41" i="12"/>
  <c r="AQ39" i="12"/>
  <c r="AQ50" i="12"/>
  <c r="AN45" i="12"/>
  <c r="AQ47" i="12"/>
  <c r="AP37" i="12"/>
  <c r="AM45" i="12"/>
  <c r="AQ22" i="12"/>
  <c r="AQ23" i="12"/>
  <c r="AM29" i="12"/>
  <c r="AM47" i="12"/>
  <c r="AQ20" i="12"/>
  <c r="AN48" i="12"/>
  <c r="AQ29" i="12"/>
  <c r="AN46" i="12"/>
  <c r="AN44" i="12"/>
  <c r="AM48" i="12"/>
  <c r="AQ37" i="12"/>
  <c r="AQ45" i="12"/>
  <c r="AP29" i="12"/>
  <c r="AQ21" i="12"/>
  <c r="AQ34" i="12"/>
  <c r="AQ43" i="12"/>
  <c r="AP30" i="12"/>
  <c r="AN23" i="12"/>
  <c r="AM46" i="12"/>
  <c r="AQ49" i="12"/>
  <c r="AQ51" i="12"/>
  <c r="AP31" i="12"/>
  <c r="AN43" i="12"/>
  <c r="AQ41" i="12"/>
  <c r="AQ44" i="12"/>
  <c r="AQ33" i="12"/>
  <c r="AN53" i="12"/>
  <c r="AQ52" i="12"/>
  <c r="AG5" i="12"/>
  <c r="AK27" i="12"/>
  <c r="BC27" i="12" s="1"/>
  <c r="AK80" i="12"/>
  <c r="BC80" i="12" s="1"/>
  <c r="AK77" i="12"/>
  <c r="BC77" i="12" s="1"/>
  <c r="AK16" i="12"/>
  <c r="BC16" i="12" s="1"/>
  <c r="AG68" i="12"/>
  <c r="AK66" i="12"/>
  <c r="AG73" i="12"/>
  <c r="AY73" i="12" s="1"/>
  <c r="AK68" i="12"/>
  <c r="BC68" i="12" s="1"/>
  <c r="AK60" i="12"/>
  <c r="BC60" i="12" s="1"/>
  <c r="AG80" i="12"/>
  <c r="AH65" i="12"/>
  <c r="AG69" i="12"/>
  <c r="AY69" i="12" s="1"/>
  <c r="U54" i="6"/>
  <c r="U62" i="6"/>
  <c r="U97" i="6"/>
  <c r="U77" i="6"/>
  <c r="U76" i="6"/>
  <c r="U67" i="6"/>
  <c r="U69" i="6"/>
  <c r="U90" i="6"/>
  <c r="U70" i="6"/>
  <c r="U50" i="6"/>
  <c r="H41" i="12"/>
  <c r="AX41" i="12" s="1"/>
  <c r="U73" i="6"/>
  <c r="U96" i="6"/>
  <c r="U87" i="6"/>
  <c r="U51" i="6"/>
  <c r="H43" i="12"/>
  <c r="U65" i="6"/>
  <c r="U58" i="6"/>
  <c r="H50" i="12"/>
  <c r="AX50" i="12" s="1"/>
  <c r="U57" i="6"/>
  <c r="H49" i="12"/>
  <c r="U89" i="6"/>
  <c r="U91" i="6"/>
  <c r="U78" i="6"/>
  <c r="U63" i="6"/>
  <c r="U52" i="6"/>
  <c r="H44" i="12"/>
  <c r="U64" i="6"/>
  <c r="U80" i="6"/>
  <c r="U75" i="6"/>
  <c r="U66" i="6"/>
  <c r="U61" i="6"/>
  <c r="H53" i="12"/>
  <c r="U74" i="6"/>
  <c r="U59" i="6"/>
  <c r="H51" i="12"/>
  <c r="AX51" i="12" s="1"/>
  <c r="U84" i="6"/>
  <c r="U71" i="6"/>
  <c r="U56" i="6"/>
  <c r="U95" i="6"/>
  <c r="U68" i="6"/>
  <c r="U55" i="6"/>
  <c r="H47" i="12"/>
  <c r="U86" i="6"/>
  <c r="U82" i="6"/>
  <c r="U72" i="6"/>
  <c r="U79" i="6"/>
  <c r="U83" i="6"/>
  <c r="U60" i="6"/>
  <c r="H52" i="12"/>
  <c r="AK14" i="12"/>
  <c r="AK25" i="12"/>
  <c r="BC25" i="12" s="1"/>
  <c r="AK19" i="12"/>
  <c r="BC19" i="12" s="1"/>
  <c r="AG7" i="12"/>
  <c r="AG21" i="12"/>
  <c r="AY21" i="12" s="1"/>
  <c r="AK9" i="12"/>
  <c r="AK3" i="12"/>
  <c r="BC3" i="12" s="1"/>
  <c r="AG4" i="12"/>
  <c r="AL10" i="12"/>
  <c r="AK4" i="12"/>
  <c r="AK8" i="12"/>
  <c r="AL3" i="12"/>
  <c r="AG10" i="12"/>
  <c r="AK11" i="12"/>
  <c r="AG28" i="12"/>
  <c r="AY28" i="12" s="1"/>
  <c r="AK26" i="12"/>
  <c r="BC26" i="12" s="1"/>
  <c r="AK10" i="12"/>
  <c r="AG23" i="12"/>
  <c r="AY23" i="12" s="1"/>
  <c r="AH21" i="12"/>
  <c r="AK12" i="12"/>
  <c r="AK24" i="12"/>
  <c r="BC24" i="12" s="1"/>
  <c r="AK28" i="12"/>
  <c r="BC28" i="12" s="1"/>
  <c r="AG24" i="12"/>
  <c r="AY24" i="12" s="1"/>
  <c r="AK7" i="12"/>
  <c r="AG22" i="12"/>
  <c r="AY22" i="12" s="1"/>
  <c r="AK13" i="12"/>
  <c r="AK5" i="12"/>
  <c r="AI9" i="12"/>
  <c r="AG13" i="12"/>
  <c r="AG3" i="12"/>
  <c r="AH7" i="12"/>
  <c r="AG11" i="12"/>
  <c r="AH28" i="12"/>
  <c r="AH24" i="12"/>
  <c r="AZ24" i="12" s="1"/>
  <c r="AG12" i="12"/>
  <c r="AG6" i="12"/>
  <c r="U26" i="6"/>
  <c r="U9" i="6"/>
  <c r="U10" i="6"/>
  <c r="H37" i="12"/>
  <c r="U11" i="6"/>
  <c r="U36" i="6"/>
  <c r="U23" i="6"/>
  <c r="U46" i="6"/>
  <c r="U37" i="6"/>
  <c r="U49" i="6"/>
  <c r="U34" i="6"/>
  <c r="U44" i="6"/>
  <c r="U42" i="6"/>
  <c r="U25" i="6"/>
  <c r="U30" i="6"/>
  <c r="U27" i="6"/>
  <c r="U3" i="6"/>
  <c r="H30" i="12"/>
  <c r="U21" i="6"/>
  <c r="U7" i="6"/>
  <c r="H34" i="12"/>
  <c r="U29" i="6"/>
  <c r="U43" i="6"/>
  <c r="U4" i="6"/>
  <c r="H31" i="12"/>
  <c r="U40" i="6"/>
  <c r="U6" i="6"/>
  <c r="U20" i="6"/>
  <c r="U32" i="6"/>
  <c r="U33" i="6"/>
  <c r="U8" i="6"/>
  <c r="H35" i="12"/>
  <c r="AX35" i="12" s="1"/>
  <c r="U18" i="6"/>
  <c r="U15" i="6"/>
  <c r="U48" i="6"/>
  <c r="U45" i="6"/>
  <c r="U38" i="6"/>
  <c r="U39" i="6"/>
  <c r="U47" i="6"/>
  <c r="U5" i="6"/>
  <c r="U41" i="6"/>
  <c r="U28" i="6"/>
  <c r="U35" i="6"/>
  <c r="U12" i="6"/>
  <c r="U14" i="6"/>
  <c r="U13" i="6"/>
  <c r="H40" i="12"/>
  <c r="AX40" i="12" s="1"/>
  <c r="U24" i="6"/>
  <c r="U22" i="6"/>
  <c r="U31" i="6"/>
  <c r="U16" i="6"/>
  <c r="U2" i="6"/>
  <c r="H29" i="12"/>
  <c r="U17" i="6"/>
  <c r="U19" i="6"/>
  <c r="BH80" i="12" l="1"/>
  <c r="BH20" i="12"/>
  <c r="BF59" i="12"/>
  <c r="BF74" i="12"/>
  <c r="BI59" i="12"/>
  <c r="BI74" i="12"/>
  <c r="BI17" i="12"/>
  <c r="BE28" i="12"/>
  <c r="BG19" i="12"/>
  <c r="BF23" i="12"/>
  <c r="BI23" i="12"/>
  <c r="BI68" i="12"/>
  <c r="BJ68" i="12" s="1"/>
  <c r="BO68" i="12" s="1"/>
  <c r="BI28" i="12"/>
  <c r="BH67" i="12"/>
  <c r="BF54" i="12"/>
  <c r="BE23" i="12"/>
  <c r="BI56" i="12"/>
  <c r="BE56" i="12"/>
  <c r="BI64" i="12"/>
  <c r="BI78" i="12"/>
  <c r="BI22" i="12"/>
  <c r="BH54" i="12"/>
  <c r="BF78" i="12"/>
  <c r="BI61" i="12"/>
  <c r="BE57" i="12"/>
  <c r="BH64" i="12"/>
  <c r="BH69" i="12"/>
  <c r="BE16" i="12"/>
  <c r="BH22" i="12"/>
  <c r="BH19" i="12"/>
  <c r="BH23" i="12"/>
  <c r="BE60" i="12"/>
  <c r="BI62" i="12"/>
  <c r="BE64" i="12"/>
  <c r="BF57" i="12"/>
  <c r="BF62" i="12"/>
  <c r="BE22" i="12"/>
  <c r="BE24" i="12"/>
  <c r="BI21" i="12"/>
  <c r="BG17" i="12"/>
  <c r="BE17" i="12"/>
  <c r="BE78" i="12"/>
  <c r="BE73" i="12"/>
  <c r="BE54" i="12"/>
  <c r="BG28" i="12"/>
  <c r="BI54" i="12"/>
  <c r="BE79" i="12"/>
  <c r="BI73" i="12"/>
  <c r="BI60" i="12"/>
  <c r="BH16" i="12"/>
  <c r="BG16" i="12"/>
  <c r="BF80" i="12"/>
  <c r="BE21" i="12"/>
  <c r="BE65" i="12"/>
  <c r="BI79" i="12"/>
  <c r="BE67" i="12"/>
  <c r="BF24" i="12"/>
  <c r="BI67" i="12"/>
  <c r="BH17" i="12"/>
  <c r="BH60" i="12"/>
  <c r="BI65" i="12"/>
  <c r="BF67" i="12"/>
  <c r="BI20" i="12"/>
  <c r="BF20" i="12"/>
  <c r="BH62" i="12"/>
  <c r="BH28" i="12"/>
  <c r="BE69" i="12"/>
  <c r="BI19" i="12"/>
  <c r="BE71" i="12"/>
  <c r="BE26" i="12"/>
  <c r="BH71" i="12"/>
  <c r="BH61" i="12"/>
  <c r="BE19" i="12"/>
  <c r="BI76" i="12"/>
  <c r="BI24" i="12"/>
  <c r="BJ27" i="12"/>
  <c r="AF37" i="12"/>
  <c r="AX37" i="12"/>
  <c r="AF52" i="12"/>
  <c r="AX52" i="12"/>
  <c r="AF53" i="12"/>
  <c r="AX53" i="12"/>
  <c r="AF30" i="12"/>
  <c r="AX30" i="12"/>
  <c r="AF43" i="12"/>
  <c r="AX43" i="12"/>
  <c r="AF31" i="12"/>
  <c r="AX31" i="12"/>
  <c r="AR3" i="12"/>
  <c r="BD3" i="12"/>
  <c r="AF49" i="12"/>
  <c r="AL49" i="12" s="1"/>
  <c r="AX49" i="12"/>
  <c r="AF29" i="12"/>
  <c r="AX29" i="12"/>
  <c r="AF34" i="12"/>
  <c r="AX34" i="12"/>
  <c r="AR10" i="12"/>
  <c r="AF47" i="12"/>
  <c r="AX47" i="12"/>
  <c r="AF44" i="12"/>
  <c r="AX44" i="12"/>
  <c r="BJ12" i="12"/>
  <c r="BJ39" i="12"/>
  <c r="BO39" i="12" s="1"/>
  <c r="BJ45" i="12"/>
  <c r="BK45" i="12" s="1"/>
  <c r="AN79" i="12"/>
  <c r="AM65" i="12"/>
  <c r="BJ38" i="12"/>
  <c r="AM74" i="12"/>
  <c r="AQ61" i="12"/>
  <c r="AM57" i="12"/>
  <c r="AM16" i="12"/>
  <c r="AP64" i="12"/>
  <c r="AQ57" i="12"/>
  <c r="AM54" i="12"/>
  <c r="AM20" i="12"/>
  <c r="AQ69" i="12"/>
  <c r="AN59" i="12"/>
  <c r="AM61" i="12"/>
  <c r="AQ81" i="12"/>
  <c r="AP67" i="12"/>
  <c r="AM59" i="12"/>
  <c r="AP20" i="12"/>
  <c r="AM79" i="12"/>
  <c r="AP19" i="12"/>
  <c r="AM26" i="12"/>
  <c r="AP71" i="12"/>
  <c r="AM67" i="12"/>
  <c r="AP73" i="12"/>
  <c r="AP17" i="12"/>
  <c r="AQ73" i="12"/>
  <c r="AQ74" i="12"/>
  <c r="AN78" i="12"/>
  <c r="AP62" i="12"/>
  <c r="AN17" i="12"/>
  <c r="AM71" i="12"/>
  <c r="AM56" i="12"/>
  <c r="AP21" i="12"/>
  <c r="AM64" i="12"/>
  <c r="AM19" i="12"/>
  <c r="AP60" i="12"/>
  <c r="AQ17" i="12"/>
  <c r="AP65" i="12"/>
  <c r="AP22" i="12"/>
  <c r="BJ32" i="12"/>
  <c r="BL32" i="12" s="1"/>
  <c r="AP80" i="12"/>
  <c r="AQ56" i="12"/>
  <c r="AQ62" i="12"/>
  <c r="AN67" i="12"/>
  <c r="AO28" i="12"/>
  <c r="AQ76" i="12"/>
  <c r="AQ65" i="12"/>
  <c r="AQ59" i="12"/>
  <c r="AP54" i="12"/>
  <c r="AN57" i="12"/>
  <c r="AQ71" i="12"/>
  <c r="BJ36" i="12"/>
  <c r="BO36" i="12" s="1"/>
  <c r="BJ46" i="12"/>
  <c r="BN46" i="12" s="1"/>
  <c r="BJ48" i="12"/>
  <c r="BM48" i="12" s="1"/>
  <c r="BJ33" i="12"/>
  <c r="BL33" i="12" s="1"/>
  <c r="AN6" i="12"/>
  <c r="AL5" i="12"/>
  <c r="BE3" i="12"/>
  <c r="AL14" i="12"/>
  <c r="AO3" i="12"/>
  <c r="AL6" i="12"/>
  <c r="AR6" i="12" s="1"/>
  <c r="AM9" i="12"/>
  <c r="AF51" i="12"/>
  <c r="AF35" i="12"/>
  <c r="AL7" i="12"/>
  <c r="AR7" i="12" s="1"/>
  <c r="AF50" i="12"/>
  <c r="AF41" i="12"/>
  <c r="AF40" i="12"/>
  <c r="AM60" i="12"/>
  <c r="AQ64" i="12"/>
  <c r="AN74" i="12"/>
  <c r="AL16" i="12"/>
  <c r="BD16" i="12" s="1"/>
  <c r="AP14" i="12"/>
  <c r="BB3" i="12"/>
  <c r="BH3" i="12"/>
  <c r="BG3" i="12"/>
  <c r="AP28" i="12"/>
  <c r="AQ79" i="12"/>
  <c r="AQ67" i="12"/>
  <c r="AN56" i="12"/>
  <c r="AL23" i="12"/>
  <c r="BD23" i="12" s="1"/>
  <c r="AL25" i="12"/>
  <c r="BD25" i="12" s="1"/>
  <c r="AQ54" i="12"/>
  <c r="AL19" i="12"/>
  <c r="BD19" i="12" s="1"/>
  <c r="AQ78" i="12"/>
  <c r="AL9" i="12"/>
  <c r="AN62" i="12"/>
  <c r="AP69" i="12"/>
  <c r="AM78" i="12"/>
  <c r="AL8" i="12"/>
  <c r="AP61" i="12"/>
  <c r="AL28" i="12"/>
  <c r="BD28" i="12" s="1"/>
  <c r="AL21" i="12"/>
  <c r="BD21" i="12" s="1"/>
  <c r="AN80" i="12"/>
  <c r="AP23" i="12"/>
  <c r="AN54" i="12"/>
  <c r="AL22" i="12"/>
  <c r="BD22" i="12" s="1"/>
  <c r="AL20" i="12"/>
  <c r="BD20" i="12" s="1"/>
  <c r="AL17" i="12"/>
  <c r="BD17" i="12" s="1"/>
  <c r="AL24" i="12"/>
  <c r="BD24" i="12" s="1"/>
  <c r="AQ12" i="12"/>
  <c r="AM80" i="12"/>
  <c r="AQ14" i="12"/>
  <c r="AQ5" i="12"/>
  <c r="AO9" i="12"/>
  <c r="AN65" i="12"/>
  <c r="AQ10" i="12"/>
  <c r="AM6" i="12"/>
  <c r="AQ11" i="12"/>
  <c r="AM12" i="12"/>
  <c r="AM10" i="12"/>
  <c r="AQ13" i="12"/>
  <c r="AN28" i="12"/>
  <c r="AQ9" i="12"/>
  <c r="AM11" i="12"/>
  <c r="AN21" i="12"/>
  <c r="AQ8" i="12"/>
  <c r="AM5" i="12"/>
  <c r="AQ4" i="12"/>
  <c r="AM4" i="12"/>
  <c r="AQ7" i="12"/>
  <c r="AM7" i="12"/>
  <c r="AN7" i="12"/>
  <c r="AQ66" i="12"/>
  <c r="AM3" i="12"/>
  <c r="AY3" i="12"/>
  <c r="AM68" i="12"/>
  <c r="AM13" i="12"/>
  <c r="AQ3" i="12"/>
  <c r="AM73" i="12"/>
  <c r="AM22" i="12"/>
  <c r="AM28" i="12"/>
  <c r="AQ27" i="12"/>
  <c r="AQ19" i="12"/>
  <c r="AM23" i="12"/>
  <c r="AM24" i="12"/>
  <c r="AN24" i="12"/>
  <c r="AQ60" i="12"/>
  <c r="AQ68" i="12"/>
  <c r="AQ26" i="12"/>
  <c r="AQ28" i="12"/>
  <c r="AQ24" i="12"/>
  <c r="AQ25" i="12"/>
  <c r="AM69" i="12"/>
  <c r="AQ16" i="12"/>
  <c r="AQ77" i="12"/>
  <c r="AM21" i="12"/>
  <c r="AQ80" i="12"/>
  <c r="AL13" i="12"/>
  <c r="AL11" i="12"/>
  <c r="AL27" i="12"/>
  <c r="BD27" i="12" s="1"/>
  <c r="AL26" i="12"/>
  <c r="BD26" i="12" s="1"/>
  <c r="AL12" i="12"/>
  <c r="AL69" i="12"/>
  <c r="BD69" i="12" s="1"/>
  <c r="AL74" i="12"/>
  <c r="BD74" i="12" s="1"/>
  <c r="AL56" i="12"/>
  <c r="BD56" i="12" s="1"/>
  <c r="AL80" i="12"/>
  <c r="BD80" i="12" s="1"/>
  <c r="AL61" i="12"/>
  <c r="BD61" i="12" s="1"/>
  <c r="AL71" i="12"/>
  <c r="BD71" i="12" s="1"/>
  <c r="AL79" i="12"/>
  <c r="BD79" i="12" s="1"/>
  <c r="AL67" i="12"/>
  <c r="BD67" i="12" s="1"/>
  <c r="AL54" i="12"/>
  <c r="BD54" i="12" s="1"/>
  <c r="AL78" i="12"/>
  <c r="BD78" i="12" s="1"/>
  <c r="AL65" i="12"/>
  <c r="BD65" i="12" s="1"/>
  <c r="AL62" i="12"/>
  <c r="BD62" i="12" s="1"/>
  <c r="AL60" i="12"/>
  <c r="BD60" i="12" s="1"/>
  <c r="AL59" i="12"/>
  <c r="BD59" i="12" s="1"/>
  <c r="AL73" i="12"/>
  <c r="BD73" i="12" s="1"/>
  <c r="AL57" i="12"/>
  <c r="BD57" i="12" s="1"/>
  <c r="AL64" i="12"/>
  <c r="BD64" i="12" s="1"/>
  <c r="AL46" i="12"/>
  <c r="BD46" i="12" s="1"/>
  <c r="AL48" i="12"/>
  <c r="BD48" i="12" s="1"/>
  <c r="AL45" i="12"/>
  <c r="BD45" i="12" s="1"/>
  <c r="AL33" i="12"/>
  <c r="BD33" i="12" s="1"/>
  <c r="BJ80" i="12" l="1"/>
  <c r="BN80" i="12"/>
  <c r="BD49" i="12"/>
  <c r="BF41" i="12"/>
  <c r="BE41" i="12"/>
  <c r="BH41" i="12"/>
  <c r="BI41" i="12"/>
  <c r="BF44" i="12"/>
  <c r="BH44" i="12"/>
  <c r="BE44" i="12"/>
  <c r="BI44" i="12"/>
  <c r="BH29" i="12"/>
  <c r="BI29" i="12"/>
  <c r="BE29" i="12"/>
  <c r="BE50" i="12"/>
  <c r="BH50" i="12"/>
  <c r="BI50" i="12"/>
  <c r="BH49" i="12"/>
  <c r="BF49" i="12"/>
  <c r="BG49" i="12"/>
  <c r="BI49" i="12"/>
  <c r="BE49" i="12"/>
  <c r="BI30" i="12"/>
  <c r="BH30" i="12"/>
  <c r="BE30" i="12"/>
  <c r="BE43" i="12"/>
  <c r="BF43" i="12"/>
  <c r="BI43" i="12"/>
  <c r="BH43" i="12"/>
  <c r="BE47" i="12"/>
  <c r="BI47" i="12"/>
  <c r="BF47" i="12"/>
  <c r="BH40" i="12"/>
  <c r="BE40" i="12"/>
  <c r="BI40" i="12"/>
  <c r="BF40" i="12"/>
  <c r="BI35" i="12"/>
  <c r="BF35" i="12"/>
  <c r="BE35" i="12"/>
  <c r="BH53" i="12"/>
  <c r="BI53" i="12"/>
  <c r="BF53" i="12"/>
  <c r="BE53" i="12"/>
  <c r="BF51" i="12"/>
  <c r="BE51" i="12"/>
  <c r="BI51" i="12"/>
  <c r="BI37" i="12"/>
  <c r="BE37" i="12"/>
  <c r="BH37" i="12"/>
  <c r="BF37" i="12"/>
  <c r="BE34" i="12"/>
  <c r="BI34" i="12"/>
  <c r="BI31" i="12"/>
  <c r="BH31" i="12"/>
  <c r="BF31" i="12"/>
  <c r="BE31" i="12"/>
  <c r="BI52" i="12"/>
  <c r="BJ52" i="12" s="1"/>
  <c r="BO52" i="12" s="1"/>
  <c r="AL43" i="12"/>
  <c r="AL44" i="12"/>
  <c r="AL47" i="12"/>
  <c r="BD47" i="12" s="1"/>
  <c r="AL53" i="12"/>
  <c r="BD53" i="12" s="1"/>
  <c r="AL31" i="12"/>
  <c r="BD31" i="12" s="1"/>
  <c r="AR8" i="12"/>
  <c r="AR5" i="12"/>
  <c r="AR9" i="12"/>
  <c r="BJ14" i="12"/>
  <c r="BM14" i="12" s="1"/>
  <c r="AR14" i="12"/>
  <c r="AR23" i="12"/>
  <c r="AR17" i="12"/>
  <c r="AR16" i="12"/>
  <c r="AR20" i="12"/>
  <c r="AR25" i="12"/>
  <c r="AR22" i="12"/>
  <c r="AR62" i="12"/>
  <c r="AR24" i="12"/>
  <c r="AR28" i="12"/>
  <c r="AR19" i="12"/>
  <c r="AR21" i="12"/>
  <c r="AR80" i="12"/>
  <c r="BJ11" i="12"/>
  <c r="BO11" i="12" s="1"/>
  <c r="BJ7" i="12"/>
  <c r="BL12" i="12"/>
  <c r="BM12" i="12"/>
  <c r="BN12" i="12"/>
  <c r="BJ13" i="12"/>
  <c r="BO13" i="12" s="1"/>
  <c r="BJ8" i="12"/>
  <c r="BL8" i="12" s="1"/>
  <c r="BJ9" i="12"/>
  <c r="BO9" i="12" s="1"/>
  <c r="BK12" i="12"/>
  <c r="BJ6" i="12"/>
  <c r="BK6" i="12" s="1"/>
  <c r="BO12" i="12"/>
  <c r="BJ10" i="12"/>
  <c r="BO10" i="12" s="1"/>
  <c r="BJ4" i="12"/>
  <c r="BL4" i="12" s="1"/>
  <c r="BJ3" i="12"/>
  <c r="BN3" i="12" s="1"/>
  <c r="BJ5" i="12"/>
  <c r="BM5" i="12" s="1"/>
  <c r="BN48" i="12"/>
  <c r="BL36" i="12"/>
  <c r="BK33" i="12"/>
  <c r="BK46" i="12"/>
  <c r="BO46" i="12"/>
  <c r="BM33" i="12"/>
  <c r="BO48" i="12"/>
  <c r="BL46" i="12"/>
  <c r="BN36" i="12"/>
  <c r="BK36" i="12"/>
  <c r="BL38" i="12"/>
  <c r="BM38" i="12"/>
  <c r="BJ25" i="12"/>
  <c r="BO25" i="12" s="1"/>
  <c r="BJ77" i="12"/>
  <c r="BO77" i="12" s="1"/>
  <c r="BN32" i="12"/>
  <c r="BM32" i="12"/>
  <c r="BK32" i="12"/>
  <c r="BN38" i="12"/>
  <c r="BO38" i="12"/>
  <c r="BO33" i="12"/>
  <c r="BN33" i="12"/>
  <c r="BL45" i="12"/>
  <c r="BO45" i="12"/>
  <c r="BJ69" i="12"/>
  <c r="BK69" i="12" s="1"/>
  <c r="BJ57" i="12"/>
  <c r="BL57" i="12" s="1"/>
  <c r="BK38" i="12"/>
  <c r="BK48" i="12"/>
  <c r="BM36" i="12"/>
  <c r="BM46" i="12"/>
  <c r="BK27" i="12"/>
  <c r="BL27" i="12"/>
  <c r="BM27" i="12"/>
  <c r="BN27" i="12"/>
  <c r="BO32" i="12"/>
  <c r="BM45" i="12"/>
  <c r="BN45" i="12"/>
  <c r="BJ76" i="12"/>
  <c r="BO76" i="12" s="1"/>
  <c r="BJ81" i="12"/>
  <c r="BO81" i="12" s="1"/>
  <c r="BJ60" i="12"/>
  <c r="BO60" i="12" s="1"/>
  <c r="BL48" i="12"/>
  <c r="BO27" i="12"/>
  <c r="BK68" i="12"/>
  <c r="BL68" i="12"/>
  <c r="BM68" i="12"/>
  <c r="BN68" i="12"/>
  <c r="BL39" i="12"/>
  <c r="BM39" i="12"/>
  <c r="BN39" i="12"/>
  <c r="BK39" i="12"/>
  <c r="BJ62" i="12"/>
  <c r="BN62" i="12" s="1"/>
  <c r="BJ79" i="12"/>
  <c r="BL79" i="12" s="1"/>
  <c r="BJ22" i="12"/>
  <c r="BJ20" i="12"/>
  <c r="BN20" i="12" s="1"/>
  <c r="BJ21" i="12"/>
  <c r="BN21" i="12" s="1"/>
  <c r="BJ61" i="12"/>
  <c r="BK61" i="12" s="1"/>
  <c r="BJ59" i="12"/>
  <c r="BO59" i="12" s="1"/>
  <c r="BJ19" i="12"/>
  <c r="BJ56" i="12"/>
  <c r="BK56" i="12" s="1"/>
  <c r="BJ24" i="12"/>
  <c r="BL24" i="12" s="1"/>
  <c r="BJ28" i="12"/>
  <c r="BL28" i="12" s="1"/>
  <c r="BJ73" i="12"/>
  <c r="BK73" i="12" s="1"/>
  <c r="BJ65" i="12"/>
  <c r="BN65" i="12" s="1"/>
  <c r="BJ78" i="12"/>
  <c r="BJ17" i="12"/>
  <c r="BL17" i="12" s="1"/>
  <c r="BJ67" i="12"/>
  <c r="BM67" i="12" s="1"/>
  <c r="BJ74" i="12"/>
  <c r="BO74" i="12" s="1"/>
  <c r="BJ23" i="12"/>
  <c r="BM23" i="12" s="1"/>
  <c r="BJ26" i="12"/>
  <c r="BJ16" i="12"/>
  <c r="BJ64" i="12"/>
  <c r="BK64" i="12" s="1"/>
  <c r="BJ54" i="12"/>
  <c r="BM54" i="12" s="1"/>
  <c r="BJ71" i="12"/>
  <c r="BK71" i="12" s="1"/>
  <c r="AL51" i="12"/>
  <c r="BD51" i="12" s="1"/>
  <c r="AL50" i="12"/>
  <c r="BD50" i="12" s="1"/>
  <c r="AL41" i="12"/>
  <c r="BD41" i="12" s="1"/>
  <c r="AR61" i="12"/>
  <c r="AR60" i="12"/>
  <c r="AR49" i="12"/>
  <c r="AR46" i="12"/>
  <c r="AR79" i="12"/>
  <c r="AR45" i="12"/>
  <c r="AR71" i="12"/>
  <c r="AR65" i="12"/>
  <c r="AR74" i="12"/>
  <c r="AR73" i="12"/>
  <c r="AR56" i="12"/>
  <c r="AR78" i="12"/>
  <c r="AR54" i="12"/>
  <c r="AR59" i="12"/>
  <c r="AR48" i="12"/>
  <c r="AR64" i="12"/>
  <c r="AR69" i="12"/>
  <c r="AR57" i="12"/>
  <c r="AR67" i="12"/>
  <c r="AR26" i="12"/>
  <c r="AL63" i="12"/>
  <c r="AL66" i="12"/>
  <c r="AR27" i="12"/>
  <c r="AL81" i="12"/>
  <c r="BD81" i="12" s="1"/>
  <c r="AR11" i="12"/>
  <c r="AL52" i="12"/>
  <c r="BD52" i="12" s="1"/>
  <c r="AL70" i="12"/>
  <c r="AL68" i="12"/>
  <c r="BD68" i="12" s="1"/>
  <c r="AL76" i="12"/>
  <c r="BD76" i="12" s="1"/>
  <c r="AL77" i="12"/>
  <c r="BD77" i="12" s="1"/>
  <c r="AR12" i="12"/>
  <c r="AR13" i="12"/>
  <c r="AL39" i="12"/>
  <c r="BD39" i="12" s="1"/>
  <c r="AL35" i="12"/>
  <c r="BD35" i="12" s="1"/>
  <c r="AL29" i="12"/>
  <c r="BD29" i="12" s="1"/>
  <c r="AL32" i="12"/>
  <c r="BD32" i="12" s="1"/>
  <c r="AL30" i="12"/>
  <c r="BD30" i="12" s="1"/>
  <c r="AL36" i="12"/>
  <c r="BD36" i="12" s="1"/>
  <c r="AL38" i="12"/>
  <c r="BD38" i="12" s="1"/>
  <c r="AL37" i="12"/>
  <c r="BD37" i="12" s="1"/>
  <c r="AL40" i="12"/>
  <c r="BD40" i="12" s="1"/>
  <c r="AL34" i="12"/>
  <c r="BD34" i="12" s="1"/>
  <c r="AR33" i="12"/>
  <c r="BM80" i="12" l="1"/>
  <c r="BO80" i="12"/>
  <c r="BK80" i="12"/>
  <c r="BL80" i="12"/>
  <c r="BL14" i="12"/>
  <c r="BJ37" i="12"/>
  <c r="BM37" i="12" s="1"/>
  <c r="BK5" i="12"/>
  <c r="BJ34" i="12"/>
  <c r="BO34" i="12" s="1"/>
  <c r="AR44" i="12"/>
  <c r="BD44" i="12"/>
  <c r="AR43" i="12"/>
  <c r="BD43" i="12"/>
  <c r="BM3" i="12"/>
  <c r="BJ49" i="12"/>
  <c r="BM49" i="12" s="1"/>
  <c r="BO14" i="12"/>
  <c r="BJ43" i="12"/>
  <c r="BM43" i="12" s="1"/>
  <c r="BK9" i="12"/>
  <c r="BN5" i="12"/>
  <c r="BK14" i="12"/>
  <c r="BN14" i="12"/>
  <c r="BJ47" i="12"/>
  <c r="BK47" i="12" s="1"/>
  <c r="BJ29" i="12"/>
  <c r="BN29" i="12" s="1"/>
  <c r="BJ44" i="12"/>
  <c r="BM44" i="12" s="1"/>
  <c r="AR47" i="12"/>
  <c r="AR53" i="12"/>
  <c r="BJ31" i="12"/>
  <c r="BM31" i="12" s="1"/>
  <c r="BJ53" i="12"/>
  <c r="BM53" i="12" s="1"/>
  <c r="BJ30" i="12"/>
  <c r="BK30" i="12" s="1"/>
  <c r="AR31" i="12"/>
  <c r="BK8" i="12"/>
  <c r="BO8" i="12"/>
  <c r="AR51" i="12"/>
  <c r="AR41" i="12"/>
  <c r="AR50" i="12"/>
  <c r="BO4" i="12"/>
  <c r="BL9" i="12"/>
  <c r="BM4" i="12"/>
  <c r="BM10" i="12"/>
  <c r="BN10" i="12"/>
  <c r="BL10" i="12"/>
  <c r="BK10" i="12"/>
  <c r="BM6" i="12"/>
  <c r="BO6" i="12"/>
  <c r="BL6" i="12"/>
  <c r="BM8" i="12"/>
  <c r="BN6" i="12"/>
  <c r="BL3" i="12"/>
  <c r="BO3" i="12"/>
  <c r="BK13" i="12"/>
  <c r="BM13" i="12"/>
  <c r="BL13" i="12"/>
  <c r="BN13" i="12"/>
  <c r="BL7" i="12"/>
  <c r="BM7" i="12"/>
  <c r="BN7" i="12"/>
  <c r="BO7" i="12"/>
  <c r="BK3" i="12"/>
  <c r="BN4" i="12"/>
  <c r="BK7" i="12"/>
  <c r="BN8" i="12"/>
  <c r="BM11" i="12"/>
  <c r="BL11" i="12"/>
  <c r="BN11" i="12"/>
  <c r="BL5" i="12"/>
  <c r="BO5" i="12"/>
  <c r="BK4" i="12"/>
  <c r="BM9" i="12"/>
  <c r="BN9" i="12"/>
  <c r="BK11" i="12"/>
  <c r="BO57" i="12"/>
  <c r="BN67" i="12"/>
  <c r="BL20" i="12"/>
  <c r="BK60" i="12"/>
  <c r="BN69" i="12"/>
  <c r="BO56" i="12"/>
  <c r="BK17" i="12"/>
  <c r="BK65" i="12"/>
  <c r="BM17" i="12"/>
  <c r="BK74" i="12"/>
  <c r="BK54" i="12"/>
  <c r="BO20" i="12"/>
  <c r="BO67" i="12"/>
  <c r="BN23" i="12"/>
  <c r="BK28" i="12"/>
  <c r="BK24" i="12"/>
  <c r="BO17" i="12"/>
  <c r="BK37" i="12"/>
  <c r="BN17" i="12"/>
  <c r="BL16" i="12"/>
  <c r="BN16" i="12"/>
  <c r="BL73" i="12"/>
  <c r="BM73" i="12"/>
  <c r="BO73" i="12"/>
  <c r="BM59" i="12"/>
  <c r="BN59" i="12"/>
  <c r="BL59" i="12"/>
  <c r="BO65" i="12"/>
  <c r="BO28" i="12"/>
  <c r="BK81" i="12"/>
  <c r="BL81" i="12"/>
  <c r="BM81" i="12"/>
  <c r="BN81" i="12"/>
  <c r="BM26" i="12"/>
  <c r="BN26" i="12"/>
  <c r="BL26" i="12"/>
  <c r="BJ35" i="12"/>
  <c r="BL35" i="12" s="1"/>
  <c r="BL71" i="12"/>
  <c r="BM71" i="12"/>
  <c r="BN71" i="12"/>
  <c r="BM74" i="12"/>
  <c r="BN74" i="12"/>
  <c r="BL74" i="12"/>
  <c r="BM61" i="12"/>
  <c r="BL61" i="12"/>
  <c r="BO61" i="12"/>
  <c r="BM20" i="12"/>
  <c r="BK20" i="12"/>
  <c r="BN61" i="12"/>
  <c r="BO71" i="12"/>
  <c r="BM57" i="12"/>
  <c r="BN57" i="12"/>
  <c r="BK57" i="12"/>
  <c r="BO26" i="12"/>
  <c r="BO54" i="12"/>
  <c r="BL54" i="12"/>
  <c r="BO23" i="12"/>
  <c r="BM78" i="12"/>
  <c r="BN78" i="12"/>
  <c r="BO78" i="12"/>
  <c r="BK62" i="12"/>
  <c r="BM62" i="12"/>
  <c r="BO62" i="12"/>
  <c r="BL19" i="12"/>
  <c r="BN19" i="12"/>
  <c r="BM19" i="12"/>
  <c r="BL22" i="12"/>
  <c r="BK22" i="12"/>
  <c r="BK16" i="12"/>
  <c r="BK26" i="12"/>
  <c r="BM24" i="12"/>
  <c r="BN24" i="12"/>
  <c r="BO24" i="12"/>
  <c r="BM79" i="12"/>
  <c r="BN79" i="12"/>
  <c r="BK79" i="12"/>
  <c r="BL78" i="12"/>
  <c r="BO79" i="12"/>
  <c r="BM69" i="12"/>
  <c r="BL69" i="12"/>
  <c r="BO69" i="12"/>
  <c r="BN54" i="12"/>
  <c r="BO37" i="12"/>
  <c r="BL67" i="12"/>
  <c r="BK76" i="12"/>
  <c r="BL76" i="12"/>
  <c r="BM76" i="12"/>
  <c r="BN76" i="12"/>
  <c r="BM16" i="12"/>
  <c r="BO22" i="12"/>
  <c r="BL64" i="12"/>
  <c r="BM64" i="12"/>
  <c r="BN64" i="12"/>
  <c r="BK19" i="12"/>
  <c r="BK21" i="12"/>
  <c r="BK23" i="12"/>
  <c r="BK67" i="12"/>
  <c r="BL23" i="12"/>
  <c r="BO21" i="12"/>
  <c r="BO16" i="12"/>
  <c r="BL65" i="12"/>
  <c r="BM65" i="12"/>
  <c r="BK52" i="12"/>
  <c r="BL52" i="12"/>
  <c r="BM52" i="12"/>
  <c r="BN52" i="12"/>
  <c r="BL21" i="12"/>
  <c r="BM21" i="12"/>
  <c r="BN77" i="12"/>
  <c r="BM77" i="12"/>
  <c r="BK77" i="12"/>
  <c r="BL77" i="12"/>
  <c r="BN56" i="12"/>
  <c r="BM56" i="12"/>
  <c r="BL56" i="12"/>
  <c r="BN22" i="12"/>
  <c r="BL60" i="12"/>
  <c r="BM60" i="12"/>
  <c r="BN60" i="12"/>
  <c r="BM28" i="12"/>
  <c r="BN28" i="12"/>
  <c r="BK78" i="12"/>
  <c r="BN73" i="12"/>
  <c r="BK59" i="12"/>
  <c r="BO19" i="12"/>
  <c r="BO64" i="12"/>
  <c r="BL62" i="12"/>
  <c r="BM22" i="12"/>
  <c r="BK25" i="12"/>
  <c r="BL25" i="12"/>
  <c r="BM25" i="12"/>
  <c r="BN25" i="12"/>
  <c r="BJ41" i="12"/>
  <c r="BM41" i="12" s="1"/>
  <c r="BJ50" i="12"/>
  <c r="BO50" i="12" s="1"/>
  <c r="BJ51" i="12"/>
  <c r="BO51" i="12" s="1"/>
  <c r="BJ40" i="12"/>
  <c r="BM40" i="12" s="1"/>
  <c r="AR40" i="12"/>
  <c r="AR77" i="12"/>
  <c r="AR70" i="12"/>
  <c r="AR52" i="12"/>
  <c r="AR66" i="12"/>
  <c r="AR63" i="12"/>
  <c r="AR39" i="12"/>
  <c r="AR68" i="12"/>
  <c r="AR76" i="12"/>
  <c r="AR81" i="12"/>
  <c r="AR32" i="12"/>
  <c r="AR30" i="12"/>
  <c r="AR36" i="12"/>
  <c r="AR35" i="12"/>
  <c r="AR38" i="12"/>
  <c r="AR37" i="12"/>
  <c r="AR29" i="12"/>
  <c r="AR34" i="12"/>
  <c r="BN37" i="12" l="1"/>
  <c r="BK34" i="12"/>
  <c r="BL37" i="12"/>
  <c r="BL34" i="12"/>
  <c r="BN34" i="12"/>
  <c r="BM34" i="12"/>
  <c r="BM47" i="12"/>
  <c r="BN49" i="12"/>
  <c r="BL49" i="12"/>
  <c r="BL29" i="12"/>
  <c r="BK49" i="12"/>
  <c r="BO29" i="12"/>
  <c r="BL43" i="12"/>
  <c r="BO49" i="12"/>
  <c r="BK43" i="12"/>
  <c r="BN43" i="12"/>
  <c r="BO43" i="12"/>
  <c r="BN47" i="12"/>
  <c r="BM29" i="12"/>
  <c r="BL47" i="12"/>
  <c r="BO47" i="12"/>
  <c r="BK29" i="12"/>
  <c r="BN44" i="12"/>
  <c r="BK44" i="12"/>
  <c r="BL31" i="12"/>
  <c r="BL44" i="12"/>
  <c r="BO44" i="12"/>
  <c r="BN31" i="12"/>
  <c r="BO31" i="12"/>
  <c r="BM30" i="12"/>
  <c r="BO30" i="12"/>
  <c r="BL30" i="12"/>
  <c r="BK53" i="12"/>
  <c r="BO53" i="12"/>
  <c r="BN53" i="12"/>
  <c r="BL53" i="12"/>
  <c r="BK31" i="12"/>
  <c r="BN30" i="12"/>
  <c r="BK35" i="12"/>
  <c r="BO41" i="12"/>
  <c r="BO35" i="12"/>
  <c r="BK50" i="12"/>
  <c r="BN41" i="12"/>
  <c r="BK41" i="12"/>
  <c r="BL51" i="12"/>
  <c r="BL41" i="12"/>
  <c r="BN50" i="12"/>
  <c r="BK40" i="12"/>
  <c r="BO40" i="12"/>
  <c r="BM35" i="12"/>
  <c r="BN35" i="12"/>
  <c r="BN40" i="12"/>
  <c r="BM51" i="12"/>
  <c r="BN51" i="12"/>
  <c r="BM50" i="12"/>
  <c r="BL50" i="12"/>
  <c r="BL40" i="12"/>
  <c r="BK5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711BA6C4-08D5-D948-9C79-AA677B376F25}">
      <text>
        <r>
          <rPr>
            <sz val="10"/>
            <color rgb="FF000000"/>
            <rFont val="Calibri"/>
            <family val="2"/>
          </rPr>
          <t xml:space="preserve">Prepare 5 samples using the repeater pipette (most accurate). Submit each sample to your optimized LC, GC, or SFC method and record the integrals of your peaks under Area Count in B17-B21. 
</t>
        </r>
      </text>
    </comment>
    <comment ref="A8" authorId="0" shapeId="0" xr:uid="{A85C26C0-6026-8B4A-95E4-55C417149688}">
      <text>
        <r>
          <rPr>
            <sz val="10"/>
            <color rgb="FF000000"/>
            <rFont val="Tahoma"/>
            <family val="2"/>
          </rPr>
          <t>RUN A BLANK!!!! do not just put an area count of zero. By recording this you will help substract noise from your plot.</t>
        </r>
      </text>
    </comment>
    <comment ref="D12" authorId="0" shapeId="0" xr:uid="{EBCD5365-1B43-F749-868D-3EFA70B82690}">
      <text>
        <r>
          <rPr>
            <sz val="10"/>
            <color rgb="FF000000"/>
            <rFont val="Tahoma"/>
            <family val="2"/>
          </rPr>
          <t xml:space="preserve">Record the EXACT Mass (mg) of the amount of pure compound added to the 5mL volumetric flask. </t>
        </r>
      </text>
    </comment>
    <comment ref="D17" authorId="0" shapeId="0" xr:uid="{F7020E59-E2C9-1040-B95B-20D8966FA0C7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B17-B21.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21" authorId="0" shapeId="0" xr:uid="{62482BDA-633C-DF44-BFF2-477CB1C348EC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30" authorId="0" shapeId="0" xr:uid="{972679D6-A4D0-2845-A059-7125D8F0EAC5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B30-B33.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0" shapeId="0" xr:uid="{C561A950-F61F-A649-AAF8-88EBC24EAAE4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43" authorId="0" shapeId="0" xr:uid="{08CDB3CC-9E74-5042-8518-54AE22149984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B43-B47.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7" authorId="0" shapeId="0" xr:uid="{4A56A874-57F2-0440-8F6E-9AB51374622D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F9327AB1-01BE-C24A-ABFC-4632E37D7D7C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17142291-6813-C040-B6A9-ED5AA6CFCA7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A8C63762-5E0A-2D40-810B-203369CFA380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14B650FF-3350-534A-B04B-35EDB25B503B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5C3C3BBE-7245-9E44-BE64-C1E7EC591979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AAB72146-4AA8-BF47-A656-DE2BF55CE694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1DC6F518-A40F-6E41-BC6F-FC34849B3CB9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B941BAEE-7F5B-3543-9D00-34589B205A61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F14B5B93-AEEA-9E45-9EE1-8DB5769644B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7476F33E-05D5-784B-B2FF-C773A65C4B0A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FD948ADB-8506-3E41-AB76-B1E61C9B69F1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CF532545-9A0F-BD4D-A2C7-1FC5EA89952E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B48ADDC9-8A63-8941-8495-DF1BAFD3D487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D10F3EF5-260D-1749-9648-41A3CAF17E30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25A72A29-D7A3-974A-8C32-BFF1348E1D0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DE2004CB-03C4-BE4C-A985-E3F3B24C683F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1" authorId="0" shapeId="0" xr:uid="{BD3D23F3-8AAD-E748-A84D-1B22B72E09B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ACCF4EC4-EB4F-594E-BF71-7D5E5E66B6E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4" authorId="0" shapeId="0" xr:uid="{AD979F68-4C47-4743-81FD-422A42CA9B08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7" authorId="0" shapeId="0" xr:uid="{2298D350-01EB-2B4F-8DF1-887F0B4E7744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3" authorId="0" shapeId="0" xr:uid="{FE5B3BF2-BD18-9246-B077-83D97E765A37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4" authorId="0" shapeId="0" xr:uid="{CCC85A9F-5B9B-A440-A857-01DAE40A8487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02ACFA87-1FF7-DB42-A962-45B29F35603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22789F7F-3FB0-2948-95B9-998F9F12E8A9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7C9BE292-41E8-924C-B80D-79F81D5D43D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6" authorId="0" shapeId="0" xr:uid="{8B578B05-6B5F-2A4A-91FA-6CE054FB0989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68744A20-B59F-094F-96DA-589D8344B5AD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0" shapeId="0" xr:uid="{B300985B-2AA2-224A-B773-10844EEF2CE6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1048CF02-AE46-5F48-88E2-ACBD42326DE7}">
      <text>
        <r>
          <rPr>
            <sz val="10"/>
            <color rgb="FF000000"/>
            <rFont val="Calibri"/>
            <family val="2"/>
          </rPr>
          <t xml:space="preserve">Prepare 5 samples using the repeater pipette (most accurate). Submit each sample to your optimized LC, GC, or SFC method and record the integrals of your peaks under Area Count in B17-B21. 
</t>
        </r>
      </text>
    </comment>
    <comment ref="A8" authorId="0" shapeId="0" xr:uid="{6418166C-D15D-AB49-BBA2-7000C0009E73}">
      <text>
        <r>
          <rPr>
            <sz val="10"/>
            <color rgb="FF000000"/>
            <rFont val="Tahoma"/>
            <family val="2"/>
          </rPr>
          <t>RUN A BLANK!!!! do not just put an area count of zero. By recording this you will help substract noise from your plot.</t>
        </r>
      </text>
    </comment>
    <comment ref="D12" authorId="0" shapeId="0" xr:uid="{FFAAFDBE-5569-3C4A-A8E9-BB23DEDECD8A}">
      <text>
        <r>
          <rPr>
            <sz val="10"/>
            <color rgb="FF000000"/>
            <rFont val="Tahoma"/>
            <family val="2"/>
          </rPr>
          <t xml:space="preserve">Record the EXACT Mass (mg) of the amount of pure compound added to the 5mL volumetric flask. </t>
        </r>
      </text>
    </comment>
    <comment ref="D17" authorId="0" shapeId="0" xr:uid="{A977DE04-7948-F34B-BCA8-757D6CB068EF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B17-B21.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21" authorId="0" shapeId="0" xr:uid="{D0BA8E0D-49C5-3347-98BC-F43DF9F0C074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30" authorId="0" shapeId="0" xr:uid="{5A0C00F2-A560-8E43-B7C1-3D3287832242}">
      <text>
        <r>
          <rPr>
            <sz val="10"/>
            <color rgb="FF000000"/>
            <rFont val="Calibri"/>
            <family val="2"/>
          </rPr>
          <t xml:space="preserve">Prepare 5 samples using the repeater pipette (most accurate). Submit each sample to your optimized LC, GC, or SFC method and record the integrals of your peaks under Area Count in B30-B33. 
</t>
        </r>
      </text>
    </comment>
    <comment ref="A34" authorId="0" shapeId="0" xr:uid="{8C955ADF-2BAE-2349-961A-75B3FDB57336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43" authorId="0" shapeId="0" xr:uid="{BA72B4ED-DCA4-4E43-8F03-BAEE852C30D2}">
      <text>
        <r>
          <rPr>
            <sz val="10"/>
            <color rgb="FF000000"/>
            <rFont val="Calibri"/>
            <family val="2"/>
            <scheme val="minor"/>
          </rPr>
          <t xml:space="preserve">Prepare 5 samples using the repeater pipette (most accurate). Submit each sample to your optimized LC, GC, or SFC method and record the integrals of your peaks under Area Count in B43-B47.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7" authorId="0" shapeId="0" xr:uid="{F7724117-84D8-A349-A40E-71E40557A680}">
      <text>
        <r>
          <rPr>
            <sz val="10"/>
            <color rgb="FF000000"/>
            <rFont val="Calibri"/>
            <family val="2"/>
            <scheme val="minor"/>
          </rPr>
          <t>RUN A BLANK!!!! do not just put an area count of zero. By recording this you will help substract noise from your plot.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8F3755E-A634-1848-9055-B41D79BCA374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9E93049-99E9-5145-96CE-1A099A2D9DFA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B9EB6E18-965D-4241-9FC8-662CC45B1582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B7ED559C-33C4-924E-966E-9ED71EF59516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EC1C3632-2493-5047-88FC-6CDF09FBC983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FF92A1CB-C02E-604E-BADA-D17C79541531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9FA3B1F4-1968-EB4D-B438-52AD25E200B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199997F5-D30A-0A4E-AAE9-4CF2298C3A3C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2D36B79E-1FA5-A744-BA66-C27802AFD7A2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EF4C8027-7082-F042-A69C-82EF80FB13E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AD599BFB-9C6E-6A44-A7F8-7F3291937F34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8899D454-C1D6-EE4B-A6FF-CBF22A74798B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305127D2-27EB-AF4A-BF6C-39930EDD78DE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FD0A49E3-FD27-3841-A0DC-A3C2DBF21916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AA76D8FC-BB1E-0342-ACA8-09A64FD9F03F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FA643471-F888-7443-9625-352533BC30D3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1" authorId="0" shapeId="0" xr:uid="{DDB79979-D631-BE46-9D1D-FFEAB4A7457C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6E2EBE3F-6CE4-D24A-AD67-D690DB534815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4" authorId="0" shapeId="0" xr:uid="{5F41A5DB-00D3-C94F-AD97-0144BBC6D5E6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7" authorId="0" shapeId="0" xr:uid="{6EA0B00B-5190-B14C-B848-51DA471E1E04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3" authorId="0" shapeId="0" xr:uid="{99F9F247-5B09-CF4D-9861-FC715E35955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4" authorId="0" shapeId="0" xr:uid="{F5FE9ED2-C159-7340-8F8B-9B76F8398820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958F355B-A09B-274D-ACE3-7ECA479507C1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82AA3E72-CF4C-BD45-ABC5-C31B1AF31E10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86803262-F98E-7045-9E55-E5C3EB1162B9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6" authorId="0" shapeId="0" xr:uid="{10537C0D-E186-F649-A4E8-55647AC31979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4909F852-B05A-2649-B62C-ADB75BDA9959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0" shapeId="0" xr:uid="{7F2BDAC2-FD4F-BB4F-9B16-71F7CB1BB0E7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C298B810-BC8B-3B40-98AC-B98C8EC50600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3906BFC6-77BE-C14F-8CDD-033E28D9CC45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9E1F7089-69F0-644A-82E2-4112BCBFDF65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E49E068-EDB2-4344-9E1C-FE8B1C99FD8D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3C6D932B-AFC1-3D44-89C3-1F6B4B14DE12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18FEA32C-5CEF-6046-B3A1-4D1D063E99F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7930FE79-928E-154B-9F79-B52888B4870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0CC5FC66-248D-EB49-95A0-21A7057A5B55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8DBAE35B-3097-F24E-9564-F2EC3E4EA082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6C31886E-5F8C-2C44-9971-5D1BF357A3FA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A9DF7E5B-158C-214A-BF79-F7C220D92304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62460704-CA5D-BE42-B2C3-505604881A9F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72AA6B2B-CBC1-D34F-B8ED-7015478A7DD4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3CCA72B9-89BC-884D-AE89-CFA2ABCCB42A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985FF8E8-EAFC-9745-97D1-8A02675DD178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E8B9F8C4-2ED9-F24C-BE1A-5E8E569A5F9F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1" authorId="0" shapeId="0" xr:uid="{CBB530F5-27D6-5C4D-9B66-5332292F4CCF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02E6707D-6054-3144-8F38-634907910AC0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4" authorId="0" shapeId="0" xr:uid="{C4D48EBB-1D5B-5648-815A-A7C0F0038D9D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7" authorId="0" shapeId="0" xr:uid="{9725DD0B-8307-DE4C-AFC5-E00349FACC4E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3" authorId="0" shapeId="0" xr:uid="{44D75372-5347-4C4A-8E59-4F58778814A7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4" authorId="0" shapeId="0" xr:uid="{DCD6AC63-DF4A-2F43-97A7-F28530C46EB7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1B9C27D3-298D-874F-893C-1D3E64475DD0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1B7B6C49-45F9-014D-BD73-82FBD68ECFA7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A7D22597-27A9-D44F-9C84-564EBC29AE6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6" authorId="0" shapeId="0" xr:uid="{23C69FB6-9502-D64C-979A-FF7879899C3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81A0D711-4FBC-D14D-BA01-BACFEB0FAB03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0" shapeId="0" xr:uid="{C41A7FC7-B4EA-FD41-B86C-843622BAE390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1E136DC1-F1AA-3243-8C26-691798064925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B89BF018-BB63-AB4A-9BAB-6BD5DBC6CC79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90BB6A87-47A9-5D44-B2D4-68509966E879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B06D4EC5-0123-1C48-AC94-4BB66E3908D1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FA5DAA5E-B9F8-1F4F-9911-E1A414EC2A35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5B7376D1-5C1E-D846-9E95-24B469D10B6F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907D2889-5435-314A-9ED4-3EA08BADC52C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09A84A85-E033-7E47-B0A6-58228691E149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35C59A24-3FC9-E64C-BB9F-E36BC779C6B1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750E6F9F-CA0D-0B43-9CA2-BA0E27C450E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36ABE067-4FEE-9244-8CEA-EA98499C50C7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321A31B6-00B7-D644-826E-1197E2DAC06F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227525F9-7BA0-8F45-A336-262BC4FA275F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1DF7A0D2-53E4-824D-BD7D-63BFC567131E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1FD74C0F-DC70-F043-84CD-83612ACD7242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11923F86-E68D-EE40-AF41-E01BC1C669AB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1" authorId="0" shapeId="0" xr:uid="{A08A8E55-A372-264A-814C-DCAD2F4E6FD6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20E22D6B-1070-2B49-B995-46C1CB8D3F09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4" authorId="0" shapeId="0" xr:uid="{F1AA141A-9250-DA47-B937-C5BA025AE76D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7" authorId="0" shapeId="0" xr:uid="{73C9CEE6-B25F-A448-95D6-63A55AAFE3A1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3" authorId="0" shapeId="0" xr:uid="{937DA74E-1FAC-4049-BBBB-FE62BB317EA8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4" authorId="0" shapeId="0" xr:uid="{351049A0-A3D5-FB44-980D-AF0274926F8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12A9607C-73E3-FB4B-9C25-AAF3517BB424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67A17CD9-9E89-454D-9FEB-1FDFBD7F1B0F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351FC025-D480-D348-8E52-6970DACD96B8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6" authorId="0" shapeId="0" xr:uid="{402F5394-101C-AB43-A1E2-3971080A12DF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7A19DAF3-7445-6449-AE02-CE585125611D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0" shapeId="0" xr:uid="{2F158B64-F9D8-D642-B481-4203882573FC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C9157387-13A7-854D-B2F8-520473A85750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E96D661-FF2F-2B41-9FE5-7AA62DD4B4BA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01107A01-E121-C74A-8117-EC0950FC939C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C90400A-9280-0F41-878D-6056F805491B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5" authorId="0" shapeId="0" xr:uid="{8245B8E4-EADC-4048-84CC-F56CB8BFC083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522AA449-38EC-124D-9C0A-81187037D60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8" authorId="0" shapeId="0" xr:uid="{920FC1DD-BC9B-7F4E-8342-FE7CA292BD5F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1" authorId="0" shapeId="0" xr:uid="{B3F17B96-FBF5-A744-97E4-6A967742BF57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7" authorId="0" shapeId="0" xr:uid="{2F5CD412-5A08-034D-9AD2-87A3716B58E3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8" authorId="0" shapeId="0" xr:uid="{50C4E6AE-33DD-AC45-A732-44D654D793A8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0" authorId="0" shapeId="0" xr:uid="{0622652D-5A64-B145-8BB3-0043D3CFF8E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045CA27D-66EF-5C49-A742-AB81FD45A866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9" authorId="0" shapeId="0" xr:uid="{C8A19D49-86E1-0A4F-B538-206450B604ED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0" authorId="0" shapeId="0" xr:uid="{772A2B7B-FF91-7348-8201-E5445E73FDC2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2" authorId="0" shapeId="0" xr:uid="{ECDD4053-185D-6B4D-A5F9-0B3C80593420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5" authorId="0" shapeId="0" xr:uid="{9EB94BB9-A8BB-3844-9543-4C47298E3355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1" authorId="0" shapeId="0" xr:uid="{5AA6DDFF-B355-984A-A2E7-4030D3ECB2F7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2" authorId="0" shapeId="0" xr:uid="{985BA2CD-823F-4340-BE20-AA4FAF7DAD63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4" authorId="0" shapeId="0" xr:uid="{E5EC80BA-6751-5447-B56A-E2E70ECE77D6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57" authorId="0" shapeId="0" xr:uid="{4634BFA4-8E01-4049-92EC-E203DA408F53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3" authorId="0" shapeId="0" xr:uid="{61891A82-F5CB-0944-82A8-12BAE84A636F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4" authorId="0" shapeId="0" xr:uid="{97FED092-2C60-F246-A4AF-F2B5C814D728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6" authorId="0" shapeId="0" xr:uid="{35C7E838-9A6B-894F-97A6-0F44D5A17D7B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9" authorId="0" shapeId="0" xr:uid="{01ED117B-055F-024C-B6C7-329D9528EFF2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5" authorId="0" shapeId="0" xr:uid="{14B51B62-F401-8E47-8B46-C6B3D80407BF}">
      <text>
        <r>
          <rPr>
            <b/>
            <sz val="10"/>
            <color rgb="FF000000"/>
            <rFont val="Tahoma"/>
            <family val="2"/>
          </rPr>
          <t>Calculate the mass of your product if your reaction has a 100% yield.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6" authorId="0" shapeId="0" xr:uid="{94E6A7E9-CB9D-7840-9F5B-625DA1FB70D8}">
      <text>
        <r>
          <rPr>
            <b/>
            <sz val="10"/>
            <color rgb="FF000000"/>
            <rFont val="Tahoma"/>
            <family val="2"/>
          </rPr>
          <t>Total volume in your reaction vial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0" shapeId="0" xr:uid="{9E863F2C-712F-C244-88DB-3D4F6590C78F}">
      <text>
        <r>
          <rPr>
            <b/>
            <sz val="10"/>
            <color rgb="FF000000"/>
            <rFont val="Tahoma"/>
            <family val="2"/>
          </rPr>
          <t>Amount taken from your crude reaction vial.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0" shapeId="0" xr:uid="{41C77E4A-12EF-3047-BA70-DA618D29502C}">
      <text>
        <r>
          <rPr>
            <b/>
            <sz val="10"/>
            <color rgb="FF000000"/>
            <rFont val="Tahoma"/>
            <family val="2"/>
          </rPr>
          <t>Volume of solution in your analytical plate.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D1BF9-AE59-8340-8E42-93C7B0C2A38E}" name="HP3a_PhOTf" type="6" refreshedVersion="6" background="1" saveData="1">
    <textPr sourceFile="/Users/athkelly/Desktop/HP3a_PhOTf.csv" comma="1">
      <textFields count="5">
        <textField/>
        <textField type="skip"/>
        <textField/>
        <textField/>
        <textField type="skip"/>
      </textFields>
    </textPr>
  </connection>
  <connection id="2" xr16:uid="{D2A0FA1E-5864-C94B-8B22-E11F133C4EE8}" name="HP3a_PhOTf1" type="6" refreshedVersion="6" background="1" saveData="1">
    <textPr sourceFile="/Users/athkelly/Desktop/HP3a_PhOTf.csv" comma="1">
      <textFields count="5">
        <textField/>
        <textField/>
        <textField/>
        <textField/>
        <textField/>
      </textFields>
    </textPr>
  </connection>
  <connection id="3" xr16:uid="{9730326C-2017-2A4B-803D-ACF1A46429D2}" name="HP4a_PhOTf" type="6" refreshedVersion="6" background="1" saveData="1">
    <textPr sourceFile="/Users/athkelly/Desktop/HP4a_PhOTf.csv" comma="1">
      <textFields count="5">
        <textField type="skip"/>
        <textField/>
        <textField/>
        <textField/>
        <textField/>
      </textFields>
    </textPr>
  </connection>
  <connection id="4" xr16:uid="{EC860F03-9350-D743-8F21-32B19F375334}" name="HP5a_PhOTf" type="6" refreshedVersion="6" background="1" saveData="1">
    <textPr sourceFile="/Users/athkelly/Desktop/HP5a_PhOTf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<sst xmlns="http://schemas.openxmlformats.org/spreadsheetml/2006/main" count="1128" uniqueCount="172">
  <si>
    <t>HP1A-Branched Product</t>
  </si>
  <si>
    <t>Solution Prep</t>
  </si>
  <si>
    <t>Run</t>
  </si>
  <si>
    <t>Area Count</t>
  </si>
  <si>
    <t>Concentration(mg/mL)</t>
  </si>
  <si>
    <t>Stock solution</t>
  </si>
  <si>
    <t>Solvent</t>
  </si>
  <si>
    <t>1mL</t>
  </si>
  <si>
    <t>0mL</t>
  </si>
  <si>
    <t>0.75mL</t>
  </si>
  <si>
    <t>0.25mL</t>
  </si>
  <si>
    <t>0.5mL</t>
  </si>
  <si>
    <t>Blank</t>
  </si>
  <si>
    <t>slope</t>
  </si>
  <si>
    <t>intercept</t>
  </si>
  <si>
    <t>Prepare solution in 5mL HPLC solvent try to get 10mg in 5mL</t>
  </si>
  <si>
    <t>Actual Mass(mg)</t>
  </si>
  <si>
    <t>USE VOLUMETRIC GLASSWARE!!!!</t>
  </si>
  <si>
    <t>HP1A-Linear Product (1.884)</t>
  </si>
  <si>
    <t>HP1B-Branched Product</t>
  </si>
  <si>
    <t>Peak at 1.109.                                                               Plate Well       Area Count        Product (mg)      Yield %</t>
  </si>
  <si>
    <r>
      <t xml:space="preserve">Peak at 1.270.                                                                          Plate Well      </t>
    </r>
    <r>
      <rPr>
        <sz val="16"/>
        <color rgb="FFFFC000"/>
        <rFont val="Calibri (Body)"/>
      </rPr>
      <t xml:space="preserve"> .</t>
    </r>
    <r>
      <rPr>
        <sz val="16"/>
        <color rgb="FFFFC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  Area Count     </t>
    </r>
    <r>
      <rPr>
        <sz val="16"/>
        <color theme="0"/>
        <rFont val="Calibri (Body)"/>
      </rPr>
      <t xml:space="preserve"> </t>
    </r>
    <r>
      <rPr>
        <sz val="16"/>
        <color rgb="FFFFC000"/>
        <rFont val="Calibri (Body)"/>
      </rPr>
      <t>…..</t>
    </r>
    <r>
      <rPr>
        <sz val="16"/>
        <color rgb="FFFFC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Product (mg)      Yield %</t>
    </r>
    <r>
      <rPr>
        <sz val="16"/>
        <color rgb="FFFFC000"/>
        <rFont val="Calibri (Body)"/>
      </rPr>
      <t>......</t>
    </r>
    <r>
      <rPr>
        <sz val="16"/>
        <color theme="1"/>
        <rFont val="Calibri"/>
        <family val="2"/>
        <scheme val="minor"/>
      </rPr>
      <t xml:space="preserve">                 </t>
    </r>
  </si>
  <si>
    <t>Peak 1.355                                                                     Plate Well      Area Count     Product (mg)      Yield %</t>
  </si>
  <si>
    <r>
      <t xml:space="preserve">Peak 1.480   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</si>
  <si>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1.520.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</si>
  <si>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1.540 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</si>
  <si>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1.560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</si>
  <si>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1.60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</si>
  <si>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t>100% Yield Mass (mg):</t>
  </si>
  <si>
    <t>Final Volume of Vial (µL):</t>
  </si>
  <si>
    <t>theoretical mg/µL:</t>
  </si>
  <si>
    <t>Amount taken from crude (µL):</t>
  </si>
  <si>
    <t>Fraction taken from crude:</t>
  </si>
  <si>
    <t>Mass taken from cude(mg):</t>
  </si>
  <si>
    <t>Volume in Final Well (µL):</t>
  </si>
  <si>
    <t>(mg/mL) in Final Well:</t>
  </si>
  <si>
    <t>Calibration Injection Volume (µL):</t>
  </si>
  <si>
    <t>Injection Volume (µL):</t>
  </si>
  <si>
    <t>absorbance of injection (100% yield):</t>
  </si>
  <si>
    <t>[=</t>
  </si>
  <si>
    <t>HP1A-Linear Product</t>
  </si>
  <si>
    <r>
      <t xml:space="preserve">Peak at 1.71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</si>
  <si>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1.77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</si>
  <si>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1.797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</si>
  <si>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1.815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</si>
  <si>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1.89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</si>
  <si>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1.92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</si>
  <si>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1.96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</si>
  <si>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r>
      <t xml:space="preserve">Peak at 2.01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</si>
  <si>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t>Well</t>
  </si>
  <si>
    <t>Total Yield</t>
  </si>
  <si>
    <r>
      <t xml:space="preserve">Peak at 2.03                                                                                        Plate Well             Area Count  </t>
    </r>
    <r>
      <rPr>
        <sz val="16"/>
        <color rgb="FF92D050"/>
        <rFont val="Calibri (Body)"/>
      </rPr>
      <t xml:space="preserve"> ...</t>
    </r>
    <r>
      <rPr>
        <sz val="16"/>
        <color theme="0"/>
        <rFont val="Calibri (Body)"/>
      </rPr>
      <t xml:space="preserve">    </t>
    </r>
    <r>
      <rPr>
        <sz val="16"/>
        <color theme="1"/>
        <rFont val="Calibri"/>
        <family val="2"/>
        <scheme val="minor"/>
      </rPr>
      <t xml:space="preserve"> Product (mg)         Yield % </t>
    </r>
    <r>
      <rPr>
        <sz val="16"/>
        <color theme="0"/>
        <rFont val="Calibri (Body)"/>
      </rPr>
      <t xml:space="preserve">  </t>
    </r>
    <r>
      <rPr>
        <sz val="16"/>
        <color rgb="FF92D050"/>
        <rFont val="Calibri (Body)"/>
      </rPr>
      <t xml:space="preserve">…..... </t>
    </r>
    <r>
      <rPr>
        <sz val="16"/>
        <color theme="1"/>
        <rFont val="Calibri"/>
        <family val="2"/>
        <scheme val="minor"/>
      </rPr>
      <t xml:space="preserve">     </t>
    </r>
  </si>
  <si>
    <t>Ligand #</t>
  </si>
  <si>
    <t>Ligand Name</t>
  </si>
  <si>
    <t xml:space="preserve"> (tBu)P(tBu)(Me)</t>
  </si>
  <si>
    <t xml:space="preserve"> P(Bu)3</t>
  </si>
  <si>
    <t xml:space="preserve"> (tBu)P(tBu)2</t>
  </si>
  <si>
    <t xml:space="preserve"> P(Cy)3</t>
  </si>
  <si>
    <t xml:space="preserve"> (Ad)P(Ad)(Bu)</t>
  </si>
  <si>
    <t xml:space="preserve"> (tBu)P(Ph)2</t>
  </si>
  <si>
    <t xml:space="preserve"> (Cy)P(Cy)(Ph)</t>
  </si>
  <si>
    <t xml:space="preserve"> P(p-OMePh)3</t>
  </si>
  <si>
    <t xml:space="preserve"> tBuXPhos</t>
  </si>
  <si>
    <t xml:space="preserve"> XPhos</t>
  </si>
  <si>
    <t xml:space="preserve"> qPhos</t>
  </si>
  <si>
    <t xml:space="preserve"> P(2-furyl)3</t>
  </si>
  <si>
    <t xml:space="preserve"> P(Ph)3</t>
  </si>
  <si>
    <t xml:space="preserve"> P(Ph)2(2-py)</t>
  </si>
  <si>
    <t xml:space="preserve"> P(o-MePh)3</t>
  </si>
  <si>
    <t xml:space="preserve"> P(3,5-diCF3Ph)3</t>
  </si>
  <si>
    <t>23 P(1-Nphth)3</t>
  </si>
  <si>
    <t xml:space="preserve"> RuPhos</t>
  </si>
  <si>
    <t xml:space="preserve"> BrettPhos</t>
  </si>
  <si>
    <t xml:space="preserve"> tBuBrettPhos</t>
  </si>
  <si>
    <t xml:space="preserve"> JohnPhos</t>
  </si>
  <si>
    <t xml:space="preserve"> JackiePhos</t>
  </si>
  <si>
    <t xml:space="preserve"> SymPhos</t>
  </si>
  <si>
    <t xml:space="preserve"> (tBu)P(tBu)(p-NMe2Ph)</t>
  </si>
  <si>
    <t xml:space="preserve"> DrewPhos</t>
  </si>
  <si>
    <t xml:space="preserve"> P(Cp)3</t>
  </si>
  <si>
    <t xml:space="preserve"> (tBu)P(Cy)2</t>
  </si>
  <si>
    <t xml:space="preserve"> (tBu)P(tBu)(Cy)</t>
  </si>
  <si>
    <t xml:space="preserve"> (tBu)P(3,5-ditBuPh)2</t>
  </si>
  <si>
    <t xml:space="preserve"> (Cy)P(Ph)2</t>
  </si>
  <si>
    <t xml:space="preserve"> (Et)P(Ph)2</t>
  </si>
  <si>
    <t xml:space="preserve"> (Bn)P(Ph)2</t>
  </si>
  <si>
    <t xml:space="preserve"> P(Bn)3</t>
  </si>
  <si>
    <t xml:space="preserve"> (tBu)P(tBu)(Ph)</t>
  </si>
  <si>
    <t xml:space="preserve"> (Cy)P(Cy)(p-NMe2Ph)</t>
  </si>
  <si>
    <t xml:space="preserve"> CyJohnPhos</t>
  </si>
  <si>
    <t xml:space="preserve"> MePhos</t>
  </si>
  <si>
    <t xml:space="preserve"> (tBu)P(p-NMe2Ph)2</t>
  </si>
  <si>
    <t xml:space="preserve"> (tBu)P(3,5-diMe-4-NMe2Ph)2</t>
  </si>
  <si>
    <t xml:space="preserve"> (tBu)P(3,5-diiPr-4-NMe2Ph)2</t>
  </si>
  <si>
    <t xml:space="preserve"> (tBu)P(3,5-diMe-4-OMePh)2</t>
  </si>
  <si>
    <t xml:space="preserve"> (tBu)P(3,5-ditBu-4-OMePh)2</t>
  </si>
  <si>
    <t xml:space="preserve"> (tBu)P(3,5-diCF3Ph)2</t>
  </si>
  <si>
    <t xml:space="preserve"> P(m-MePh)3</t>
  </si>
  <si>
    <t xml:space="preserve"> P(p-MePh)3</t>
  </si>
  <si>
    <t xml:space="preserve"> (tBu)P(3,5-diOMePh)2</t>
  </si>
  <si>
    <t xml:space="preserve"> P(p-FPh)3</t>
  </si>
  <si>
    <t xml:space="preserve"> P(2,4,6-triMePh)3</t>
  </si>
  <si>
    <t xml:space="preserve"> P(2,5,6-triOMePh)3</t>
  </si>
  <si>
    <t xml:space="preserve"> TrixiePhos</t>
  </si>
  <si>
    <t xml:space="preserve"> (tBu)P(3,5-diiPrPh)2</t>
  </si>
  <si>
    <t xml:space="preserve"> (tBu)P(p-OMePh)2</t>
  </si>
  <si>
    <t xml:space="preserve"> P(Ph)2(pyrene)</t>
  </si>
  <si>
    <t xml:space="preserve"> P(Ph)2 (C6F5)</t>
  </si>
  <si>
    <t xml:space="preserve"> P(Ph)2(o-MePh)</t>
  </si>
  <si>
    <t xml:space="preserve"> P(Ph)2(o-OMePh)</t>
  </si>
  <si>
    <t xml:space="preserve"> TyrannoPhos</t>
  </si>
  <si>
    <t xml:space="preserve"> (Cy)P(Cy)(2,6-diiPrPh)</t>
  </si>
  <si>
    <t xml:space="preserve"> tBu-BippyPhos</t>
  </si>
  <si>
    <t xml:space="preserve"> (Ad)P(Ad)2</t>
  </si>
  <si>
    <t xml:space="preserve"> CM-Phos</t>
  </si>
  <si>
    <t xml:space="preserve"> cataCXium PtB</t>
  </si>
  <si>
    <t xml:space="preserve"> (Cy)P(Cy)(N-Phindole)</t>
  </si>
  <si>
    <t xml:space="preserve"> (Ad)P(Ad)(o-NMe2Ph)</t>
  </si>
  <si>
    <t xml:space="preserve"> P(2,4-diMePh)3</t>
  </si>
  <si>
    <t xml:space="preserve"> (tBu)P(tBu)(Ph-pyrazole)</t>
  </si>
  <si>
    <t xml:space="preserve"> (TMS)P(Ph)2</t>
  </si>
  <si>
    <t xml:space="preserve"> P(Ph)(ferrocene)</t>
  </si>
  <si>
    <t xml:space="preserve"> (Et)P(Cy)2</t>
  </si>
  <si>
    <t xml:space="preserve"> P(TMS)3</t>
  </si>
  <si>
    <t xml:space="preserve"> rac-BI-DIME</t>
  </si>
  <si>
    <t xml:space="preserve"> P(Ph)(o-OMePh)2</t>
  </si>
  <si>
    <t xml:space="preserve"> P(m-OMePh)3</t>
  </si>
  <si>
    <t xml:space="preserve"> P(Ph)2(o-CNPh)</t>
  </si>
  <si>
    <t xml:space="preserve"> Cy-vBRIDP</t>
  </si>
  <si>
    <t xml:space="preserve"> P(3,5-diMe-4-OMePh)3</t>
  </si>
  <si>
    <t xml:space="preserve"> P(Ph)2(p-MePh)</t>
  </si>
  <si>
    <t xml:space="preserve"> EvanPhos</t>
  </si>
  <si>
    <t xml:space="preserve"> Cy-cBRIDP</t>
  </si>
  <si>
    <t xml:space="preserve"> cBRIDP</t>
  </si>
  <si>
    <t xml:space="preserve"> trop2-PPh</t>
  </si>
  <si>
    <t xml:space="preserve"> P(2-thienyl)3</t>
  </si>
  <si>
    <t xml:space="preserve"> troppPh</t>
  </si>
  <si>
    <t xml:space="preserve"> (tBu)P(tBu)(o-NMe2Ph)</t>
  </si>
  <si>
    <t xml:space="preserve"> (Ad)P(Ad)(Bn)</t>
  </si>
  <si>
    <t xml:space="preserve"> DMPP</t>
  </si>
  <si>
    <t xml:space="preserve"> (Cy)P(Cy)(Ph-benzimidazole)</t>
  </si>
  <si>
    <t xml:space="preserve"> rac-AntPhos</t>
  </si>
  <si>
    <t xml:space="preserve"> P(3,5-diMePh)3</t>
  </si>
  <si>
    <t xml:space="preserve"> P(o-OMePh)3</t>
  </si>
  <si>
    <t xml:space="preserve"> P(Ph)(C6F5)2</t>
  </si>
  <si>
    <t xml:space="preserve"> P(C6F5)3</t>
  </si>
  <si>
    <t xml:space="preserve"> (iPr)P(iPr)(Ph-carbazole)</t>
  </si>
  <si>
    <t>None</t>
  </si>
  <si>
    <t>-</t>
  </si>
  <si>
    <t>Trial 1</t>
  </si>
  <si>
    <t>Trial 2</t>
  </si>
  <si>
    <t>Trial 3</t>
  </si>
  <si>
    <t>Trial 4</t>
  </si>
  <si>
    <t>CV</t>
  </si>
  <si>
    <t>Peak at 0.56                      HP3a                                                                  Plate Well       Area Count        Product (mg)            Conversion %</t>
  </si>
  <si>
    <t>Peak at 0.56                      HP4a                                                                  Plate Well       Area Count        Product (mg)            Conversion %</t>
  </si>
  <si>
    <t>Peak at 0.56                                  HP5a                                                      Plate Well       Area Count        Product (mg)            Conversion %</t>
  </si>
  <si>
    <t>PhOTf Conversion</t>
  </si>
  <si>
    <t>Peak at 1.109.                                                               Plate Well       Area Count        Product (mg/mL)      Yield %</t>
  </si>
  <si>
    <t>theoretical mg/mL:</t>
  </si>
  <si>
    <t>AY17</t>
  </si>
  <si>
    <t>Average Yield</t>
  </si>
  <si>
    <t>Stdev</t>
  </si>
  <si>
    <t>Count</t>
  </si>
  <si>
    <t>Standard Error</t>
  </si>
  <si>
    <t>Normalized Yields</t>
  </si>
  <si>
    <t>L236</t>
  </si>
  <si>
    <t>L253</t>
  </si>
  <si>
    <t>L17</t>
  </si>
  <si>
    <t>L233</t>
  </si>
  <si>
    <t>L220</t>
  </si>
  <si>
    <t>L250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</si>
</sst>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0.000"/>
    <numFmt numFmtId="166" formatCode="0.000000000000000000"/>
    <numFmt numFmtId="167" formatCode="0.00000"/>
    <numFmt numFmtId="168" formatCode="0.0"/>
  </numFmts>
  <fonts count="15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theme="1"/>
      <name val="Calibri"/>
      <family val="2"/>
      <scheme val="minor"/>
    </font>
    <font>
      <sz val="16"/>
      <color rgb="FFFFC000"/>
      <name val="Calibri (Body)"/>
    </font>
    <font>
      <sz val="16"/>
      <color rgb="FFFFC000"/>
      <name val="Calibri"/>
      <family val="2"/>
      <scheme val="minor"/>
    </font>
    <font>
      <sz val="16"/>
      <color theme="0"/>
      <name val="Calibri (Body)"/>
    </font>
    <font>
      <sz val="16"/>
      <color rgb="FF92D050"/>
      <name val="Calibri (Body)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6E1B4"/>
        <bgColor indexed="64"/>
      </patternFill>
    </fill>
    <fill>
      <patternFill patternType="solid">
        <fgColor rgb="FF12D1D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0" fillId="0" borderId="0" xfId="0" applyNumberFormat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 applyProtection="1">
      <alignment horizontal="center"/>
      <protection locked="0"/>
    </xf>
    <xf numFmtId="0" fontId="0" fillId="4" borderId="0" xfId="0" applyFill="1"/>
    <xf numFmtId="166" fontId="0" fillId="0" borderId="0" xfId="0" applyNumberFormat="1"/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5" borderId="0" xfId="0" applyFill="1"/>
    <xf numFmtId="0" fontId="0" fillId="0" borderId="8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6" borderId="0" xfId="0" applyFill="1"/>
    <xf numFmtId="165" fontId="0" fillId="0" borderId="0" xfId="0" applyNumberFormat="1" applyProtection="1">
      <protection locked="0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12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right"/>
    </xf>
    <xf numFmtId="0" fontId="3" fillId="0" borderId="14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right"/>
      <protection hidden="1"/>
    </xf>
    <xf numFmtId="167" fontId="3" fillId="0" borderId="15" xfId="0" applyNumberFormat="1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/>
      <protection hidden="1"/>
    </xf>
    <xf numFmtId="0" fontId="8" fillId="0" borderId="10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1" fontId="3" fillId="0" borderId="10" xfId="0" applyNumberFormat="1" applyFont="1" applyBorder="1" applyAlignment="1" applyProtection="1">
      <alignment horizontal="center"/>
      <protection hidden="1"/>
    </xf>
    <xf numFmtId="0" fontId="3" fillId="0" borderId="17" xfId="0" applyFont="1" applyBorder="1" applyAlignment="1">
      <alignment horizontal="center"/>
    </xf>
    <xf numFmtId="0" fontId="8" fillId="3" borderId="0" xfId="0" applyFont="1" applyFill="1" applyAlignment="1">
      <alignment horizontal="right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3" borderId="0" xfId="0" applyNumberForma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/>
    </xf>
    <xf numFmtId="2" fontId="0" fillId="0" borderId="17" xfId="0" applyNumberFormat="1" applyBorder="1"/>
    <xf numFmtId="0" fontId="10" fillId="0" borderId="0" xfId="0" applyFont="1"/>
    <xf numFmtId="2" fontId="10" fillId="0" borderId="0" xfId="0" applyNumberFormat="1" applyFont="1"/>
    <xf numFmtId="2" fontId="10" fillId="0" borderId="18" xfId="0" applyNumberFormat="1" applyFont="1" applyBorder="1"/>
    <xf numFmtId="2" fontId="10" fillId="0" borderId="18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19" xfId="0" applyNumberFormat="1" applyFont="1" applyBorder="1"/>
    <xf numFmtId="165" fontId="10" fillId="0" borderId="0" xfId="0" applyNumberFormat="1" applyFo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/>
    <xf numFmtId="0" fontId="0" fillId="0" borderId="20" xfId="0" applyFill="1" applyBorder="1" applyAlignment="1">
      <alignment horizontal="center"/>
    </xf>
    <xf numFmtId="0" fontId="0" fillId="0" borderId="2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10" fillId="0" borderId="0" xfId="0" applyNumberFormat="1" applyFont="1" applyFill="1"/>
    <xf numFmtId="165" fontId="0" fillId="0" borderId="0" xfId="0" applyNumberFormat="1" applyFill="1"/>
    <xf numFmtId="0" fontId="10" fillId="0" borderId="0" xfId="0" applyFont="1" applyFill="1"/>
    <xf numFmtId="0" fontId="8" fillId="0" borderId="0" xfId="0" applyFont="1" applyFill="1" applyAlignment="1">
      <alignment horizontal="right"/>
    </xf>
    <xf numFmtId="2" fontId="11" fillId="0" borderId="0" xfId="0" applyNumberFormat="1" applyFont="1" applyFill="1"/>
    <xf numFmtId="2" fontId="13" fillId="0" borderId="0" xfId="0" applyNumberFormat="1" applyFont="1" applyFill="1"/>
    <xf numFmtId="2" fontId="3" fillId="0" borderId="0" xfId="0" applyNumberFormat="1" applyFont="1" applyFill="1"/>
    <xf numFmtId="2" fontId="1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wrapText="1"/>
    </xf>
    <xf numFmtId="0" fontId="0" fillId="0" borderId="21" xfId="0" applyFill="1" applyBorder="1"/>
    <xf numFmtId="0" fontId="0" fillId="0" borderId="14" xfId="0" applyBorder="1"/>
    <xf numFmtId="165" fontId="3" fillId="0" borderId="10" xfId="0" applyNumberFormat="1" applyFont="1" applyBorder="1" applyAlignment="1" applyProtection="1">
      <alignment horizontal="center"/>
      <protection hidden="1"/>
    </xf>
    <xf numFmtId="2" fontId="3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6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5" xfId="0" applyFill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2</a:t>
            </a:r>
          </a:p>
        </c:rich>
      </c:tx>
      <c:layout>
        <c:manualLayout>
          <c:xMode val="edge"/>
          <c:yMode val="edge"/>
          <c:x val="4.8918630766265438E-2"/>
          <c:y val="3.0484158039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692298900572393"/>
                  <c:y val="-0.23024652974840534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PhOTf'!$B$17:$B$21</c:f>
              <c:numCache>
                <c:formatCode>General</c:formatCode>
                <c:ptCount val="5"/>
              </c:numCache>
            </c:numRef>
          </c:xVal>
          <c:yVal>
            <c:numRef>
              <c:f>'Calibration PhOTf'!$C$17:$C$21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C-E74C-A198-D2810F5E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72640"/>
        <c:axId val="368449872"/>
      </c:scatterChart>
      <c:valAx>
        <c:axId val="368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9872"/>
        <c:crosses val="autoZero"/>
        <c:crossBetween val="midCat"/>
      </c:valAx>
      <c:valAx>
        <c:axId val="368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PhOTf'!$B$30:$B$34</c:f>
              <c:numCache>
                <c:formatCode>General</c:formatCode>
                <c:ptCount val="5"/>
              </c:numCache>
            </c:numRef>
          </c:xVal>
          <c:yVal>
            <c:numRef>
              <c:f>'Calibration PhOTf'!$C$30:$C$34</c:f>
              <c:numCache>
                <c:formatCode>0.0000000000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3-964C-A0B6-252D138D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49328"/>
        <c:axId val="361176944"/>
      </c:scatterChart>
      <c:valAx>
        <c:axId val="3643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6944"/>
        <c:crosses val="autoZero"/>
        <c:crossBetween val="midCat"/>
      </c:valAx>
      <c:valAx>
        <c:axId val="361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PhOTf'!$B$43:$B$47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2">
                  <c:v>6.6</c:v>
                </c:pt>
                <c:pt idx="3">
                  <c:v>19.7</c:v>
                </c:pt>
              </c:numCache>
            </c:numRef>
          </c:xVal>
          <c:yVal>
            <c:numRef>
              <c:f>'Calibration PhOTf'!$C$43:$C$47</c:f>
              <c:numCache>
                <c:formatCode>General</c:formatCode>
                <c:ptCount val="5"/>
                <c:pt idx="0">
                  <c:v>0</c:v>
                </c:pt>
                <c:pt idx="1">
                  <c:v>7.8373862893156543E-4</c:v>
                </c:pt>
                <c:pt idx="2">
                  <c:v>7.9493489505915935E-3</c:v>
                </c:pt>
                <c:pt idx="3">
                  <c:v>4.8031981687377372E-2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D-704F-BF85-7EC4F071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9648"/>
        <c:axId val="362250624"/>
      </c:scatterChart>
      <c:valAx>
        <c:axId val="3609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0624"/>
        <c:crosses val="autoZero"/>
        <c:crossBetween val="midCat"/>
      </c:valAx>
      <c:valAx>
        <c:axId val="362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1</a:t>
            </a:r>
          </a:p>
        </c:rich>
      </c:tx>
      <c:layout>
        <c:manualLayout>
          <c:xMode val="edge"/>
          <c:yMode val="edge"/>
          <c:x val="1.1809110695375281E-2"/>
          <c:y val="3.251296924426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18278677011185"/>
                  <c:y val="-0.23292209045818324"/>
                </c:manualLayout>
              </c:layout>
              <c:numFmt formatCode="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PhOTf'!$B$4:$B$8</c:f>
              <c:numCache>
                <c:formatCode>General</c:formatCode>
                <c:ptCount val="5"/>
                <c:pt idx="0">
                  <c:v>0</c:v>
                </c:pt>
                <c:pt idx="1">
                  <c:v>48.9</c:v>
                </c:pt>
                <c:pt idx="2">
                  <c:v>93.7</c:v>
                </c:pt>
              </c:numCache>
            </c:numRef>
          </c:xVal>
          <c:yVal>
            <c:numRef>
              <c:f>'Calibration PhOTf'!$C$4:$C$8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0.63</c:v>
                </c:pt>
                <c:pt idx="2" formatCode="General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4-004D-B132-640D4A0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16144"/>
        <c:axId val="413368240"/>
      </c:scatterChart>
      <c:valAx>
        <c:axId val="3249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8240"/>
        <c:crosses val="autoZero"/>
        <c:crossBetween val="midCat"/>
      </c:valAx>
      <c:valAx>
        <c:axId val="413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2</a:t>
            </a:r>
          </a:p>
        </c:rich>
      </c:tx>
      <c:layout>
        <c:manualLayout>
          <c:xMode val="edge"/>
          <c:yMode val="edge"/>
          <c:x val="4.8918630766265438E-2"/>
          <c:y val="3.0484158039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692298900572393"/>
                  <c:y val="-0.23024652974840534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Calibration!$B$17:$B$21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3">
                  <c:v>19.7</c:v>
                </c:pt>
              </c:numCache>
            </c:numRef>
          </c:xVal>
          <c:yVal>
            <c:numRef>
              <c:f>Calibration!$C$17:$C$21</c:f>
              <c:numCache>
                <c:formatCode>General</c:formatCode>
                <c:ptCount val="5"/>
                <c:pt idx="0">
                  <c:v>0</c:v>
                </c:pt>
                <c:pt idx="1">
                  <c:v>7.8373862893156543E-4</c:v>
                </c:pt>
                <c:pt idx="3">
                  <c:v>4.8031981687377372E-2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E346-AA9E-B0F1B8C6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72640"/>
        <c:axId val="368449872"/>
      </c:scatterChart>
      <c:valAx>
        <c:axId val="368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9872"/>
        <c:crosses val="autoZero"/>
        <c:crossBetween val="midCat"/>
      </c:valAx>
      <c:valAx>
        <c:axId val="368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Calibration!$B$30:$B$34</c:f>
              <c:numCache>
                <c:formatCode>General</c:formatCode>
                <c:ptCount val="5"/>
                <c:pt idx="0">
                  <c:v>0</c:v>
                </c:pt>
                <c:pt idx="1">
                  <c:v>3.2</c:v>
                </c:pt>
                <c:pt idx="3">
                  <c:v>88.4</c:v>
                </c:pt>
              </c:numCache>
            </c:numRef>
          </c:xVal>
          <c:yVal>
            <c:numRef>
              <c:f>Calibration!$C$30:$C$34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5.0159272251620191E-3</c:v>
                </c:pt>
                <c:pt idx="3" formatCode="General">
                  <c:v>0.21060176586003923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A-954B-98EB-F8CF2F1D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49328"/>
        <c:axId val="361176944"/>
      </c:scatterChart>
      <c:valAx>
        <c:axId val="3643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6944"/>
        <c:crosses val="autoZero"/>
        <c:crossBetween val="midCat"/>
      </c:valAx>
      <c:valAx>
        <c:axId val="361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Calibration!$B$43:$B$47</c:f>
              <c:numCache>
                <c:formatCode>General</c:formatCode>
                <c:ptCount val="5"/>
                <c:pt idx="0">
                  <c:v>0</c:v>
                </c:pt>
                <c:pt idx="1">
                  <c:v>0.67</c:v>
                </c:pt>
                <c:pt idx="2">
                  <c:v>6.6</c:v>
                </c:pt>
                <c:pt idx="3">
                  <c:v>19.7</c:v>
                </c:pt>
              </c:numCache>
            </c:numRef>
          </c:xVal>
          <c:yVal>
            <c:numRef>
              <c:f>Calibration!$C$43:$C$47</c:f>
              <c:numCache>
                <c:formatCode>General</c:formatCode>
                <c:ptCount val="5"/>
                <c:pt idx="0">
                  <c:v>0</c:v>
                </c:pt>
                <c:pt idx="1">
                  <c:v>7.8373862893156543E-4</c:v>
                </c:pt>
                <c:pt idx="2">
                  <c:v>7.9493489505915935E-3</c:v>
                </c:pt>
                <c:pt idx="3">
                  <c:v>4.8031981687377372E-2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C54D-A3C3-FBE23DDE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9648"/>
        <c:axId val="362250624"/>
      </c:scatterChart>
      <c:valAx>
        <c:axId val="3609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50624"/>
        <c:crosses val="autoZero"/>
        <c:crossBetween val="midCat"/>
      </c:valAx>
      <c:valAx>
        <c:axId val="362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1</a:t>
            </a:r>
          </a:p>
        </c:rich>
      </c:tx>
      <c:layout>
        <c:manualLayout>
          <c:xMode val="edge"/>
          <c:yMode val="edge"/>
          <c:x val="1.1809110695375281E-2"/>
          <c:y val="3.251296924426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18278677011185"/>
                  <c:y val="-0.23292209045818324"/>
                </c:manualLayout>
              </c:layout>
              <c:numFmt formatCode="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Calibration!$B$4:$B$8</c:f>
              <c:numCache>
                <c:formatCode>General</c:formatCode>
                <c:ptCount val="5"/>
                <c:pt idx="0">
                  <c:v>0</c:v>
                </c:pt>
                <c:pt idx="1">
                  <c:v>3.2</c:v>
                </c:pt>
                <c:pt idx="3">
                  <c:v>88.4</c:v>
                </c:pt>
              </c:numCache>
            </c:numRef>
          </c:xVal>
          <c:yVal>
            <c:numRef>
              <c:f>Calibration!$C$4:$C$8</c:f>
              <c:numCache>
                <c:formatCode>0.0000000000</c:formatCode>
                <c:ptCount val="5"/>
                <c:pt idx="0" formatCode="General">
                  <c:v>0</c:v>
                </c:pt>
                <c:pt idx="1">
                  <c:v>5.0159272251620191E-3</c:v>
                </c:pt>
                <c:pt idx="3" formatCode="General">
                  <c:v>0.21060176586003923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5-B24C-BD96-D1C16749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16144"/>
        <c:axId val="413368240"/>
      </c:scatterChart>
      <c:valAx>
        <c:axId val="3249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8240"/>
        <c:crosses val="autoZero"/>
        <c:crossBetween val="midCat"/>
      </c:valAx>
      <c:valAx>
        <c:axId val="4133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22412</xdr:colOff>
      <xdr:row>14</xdr:row>
      <xdr:rowOff>67235</xdr:rowOff>
    </xdr:from>
    <xdr:to>
      <xdr:col>9</xdr:col>
      <xdr:colOff>806823</xdr:colOff>
      <xdr:row>24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FB6CB-3C28-8947-8860-87EEE3E52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1001057</xdr:colOff>
      <xdr:row>27</xdr:row>
      <xdr:rowOff>67236</xdr:rowOff>
    </xdr:from>
    <xdr:to>
      <xdr:col>9</xdr:col>
      <xdr:colOff>806823</xdr:colOff>
      <xdr:row>37</xdr:row>
      <xdr:rowOff>194234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E3F51-68BA-1D45-9BE1-76E016FDE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14943</xdr:colOff>
      <xdr:row>40</xdr:row>
      <xdr:rowOff>32867</xdr:rowOff>
    </xdr:from>
    <xdr:to>
      <xdr:col>9</xdr:col>
      <xdr:colOff>806823</xdr:colOff>
      <xdr:row>50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34CA7-673F-F64E-85D4-938555D3D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37353</xdr:colOff>
      <xdr:row>1</xdr:row>
      <xdr:rowOff>40341</xdr:rowOff>
    </xdr:from>
    <xdr:to>
      <xdr:col>9</xdr:col>
      <xdr:colOff>776940</xdr:colOff>
      <xdr:row>11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6A567F-C862-704D-9C5A-BB5B745B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22412</xdr:colOff>
      <xdr:row>14</xdr:row>
      <xdr:rowOff>67235</xdr:rowOff>
    </xdr:from>
    <xdr:to>
      <xdr:col>9</xdr:col>
      <xdr:colOff>806823</xdr:colOff>
      <xdr:row>24</xdr:row>
      <xdr:rowOff>201706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C18F-1330-424B-96FF-BDD2306B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1001057</xdr:colOff>
      <xdr:row>27</xdr:row>
      <xdr:rowOff>67236</xdr:rowOff>
    </xdr:from>
    <xdr:to>
      <xdr:col>9</xdr:col>
      <xdr:colOff>806823</xdr:colOff>
      <xdr:row>37</xdr:row>
      <xdr:rowOff>194234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6CEE7-86FE-BE46-80F2-6E79F8CF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14943</xdr:colOff>
      <xdr:row>40</xdr:row>
      <xdr:rowOff>32867</xdr:rowOff>
    </xdr:from>
    <xdr:to>
      <xdr:col>9</xdr:col>
      <xdr:colOff>806823</xdr:colOff>
      <xdr:row>50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1F30E-E768-8D44-92D8-FB7BFCF16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37353</xdr:colOff>
      <xdr:row>1</xdr:row>
      <xdr:rowOff>40341</xdr:rowOff>
    </xdr:from>
    <xdr:to>
      <xdr:col>9</xdr:col>
      <xdr:colOff>776940</xdr:colOff>
      <xdr:row>11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0B9AB-CEB9-2948-B63D-25AB21477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38100</xdr:rowOff>
    </xdr:from>
    <xdr:to>
      <xdr:col>29</xdr:col>
      <xdr:colOff>1079500</xdr:colOff>
      <xdr:row>1</xdr:row>
      <xdr:rowOff>469900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67C641-DCD2-4541-B873-D804C465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00" y="254000"/>
          <a:ext cx="927100" cy="4318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139700</xdr:colOff>
      <xdr:row>1</xdr:row>
      <xdr:rowOff>25400</xdr:rowOff>
    </xdr:from>
    <xdr:to>
      <xdr:col>26</xdr:col>
      <xdr:colOff>749300</xdr:colOff>
      <xdr:row>1</xdr:row>
      <xdr:rowOff>495300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E1E937-FAEE-5948-AAB8-50BA6FA8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54800" y="241300"/>
          <a:ext cx="609600" cy="469900"/>
        </a:xfrm>
        <a:prstGeom prst="rect">
          <a:avLst/>
        </a:prstGeom>
      </xdr:spPr>
    </xdr:pic>
    <xdr:clientData/>
  </xdr:twoCellAnchor>
  <xdr:twoCellAnchor editAs="oneCell">
    <xdr:from>
      <xdr:col>30</xdr:col>
      <xdr:colOff>63501</xdr:colOff>
      <xdr:row>1</xdr:row>
      <xdr:rowOff>105834</xdr:rowOff>
    </xdr:from>
    <xdr:to>
      <xdr:col>30</xdr:col>
      <xdr:colOff>927101</xdr:colOff>
      <xdr:row>1</xdr:row>
      <xdr:rowOff>397934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84E47-0872-7A47-A35E-99D909E0F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82751" y="317501"/>
          <a:ext cx="863600" cy="2921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105833</xdr:colOff>
      <xdr:row>1</xdr:row>
      <xdr:rowOff>126999</xdr:rowOff>
    </xdr:from>
    <xdr:to>
      <xdr:col>28</xdr:col>
      <xdr:colOff>1096433</xdr:colOff>
      <xdr:row>1</xdr:row>
      <xdr:rowOff>431799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52B019-5576-134C-8E19-97231E73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16583" y="338666"/>
          <a:ext cx="99060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42332</xdr:colOff>
      <xdr:row>1</xdr:row>
      <xdr:rowOff>148166</xdr:rowOff>
    </xdr:from>
    <xdr:to>
      <xdr:col>27</xdr:col>
      <xdr:colOff>1121832</xdr:colOff>
      <xdr:row>1</xdr:row>
      <xdr:rowOff>414866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1BC39F-0392-654B-8307-857D8213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92582" y="359833"/>
          <a:ext cx="1079500" cy="266700"/>
        </a:xfrm>
        <a:prstGeom prst="rect">
          <a:avLst/>
        </a:prstGeom>
      </xdr:spPr>
    </xdr:pic>
    <xdr:clientData/>
  </xdr:twoCellAnchor>
  <xdr:oneCellAnchor>
    <xdr:from>
      <xdr:col>35</xdr:col>
      <xdr:colOff>152400</xdr:colOff>
      <xdr:row>1</xdr:row>
      <xdr:rowOff>38100</xdr:rowOff>
    </xdr:from>
    <xdr:ext cx="927100" cy="431800"/>
    <xdr:pic>
      <xdr:nvPicPr>
        <xdr:cNvPr id="10" name="Picture 9">
          <a:extLst>
            <a:ext uri="{FF2B5EF4-FFF2-40B4-BE49-F238E27FC236}">
              <a16:creationId xmlns:a16="http://schemas.microsoft.com/office/drawing/2014/main" id="{270B6901-F6D4-A742-9173-BD6C831BC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73317" y="249767"/>
          <a:ext cx="927100" cy="431800"/>
        </a:xfrm>
        <a:prstGeom prst="rect">
          <a:avLst/>
        </a:prstGeom>
      </xdr:spPr>
    </xdr:pic>
    <xdr:clientData/>
  </xdr:oneCellAnchor>
  <xdr:oneCellAnchor>
    <xdr:from>
      <xdr:col>32</xdr:col>
      <xdr:colOff>139700</xdr:colOff>
      <xdr:row>1</xdr:row>
      <xdr:rowOff>25400</xdr:rowOff>
    </xdr:from>
    <xdr:ext cx="609600" cy="469900"/>
    <xdr:pic>
      <xdr:nvPicPr>
        <xdr:cNvPr id="11" name="Picture 10">
          <a:extLst>
            <a:ext uri="{FF2B5EF4-FFF2-40B4-BE49-F238E27FC236}">
              <a16:creationId xmlns:a16="http://schemas.microsoft.com/office/drawing/2014/main" id="{8AFA9934-F3D9-D847-93C5-BB67E9EA2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3450" y="237067"/>
          <a:ext cx="609600" cy="469900"/>
        </a:xfrm>
        <a:prstGeom prst="rect">
          <a:avLst/>
        </a:prstGeom>
      </xdr:spPr>
    </xdr:pic>
    <xdr:clientData/>
  </xdr:oneCellAnchor>
  <xdr:oneCellAnchor>
    <xdr:from>
      <xdr:col>36</xdr:col>
      <xdr:colOff>63501</xdr:colOff>
      <xdr:row>1</xdr:row>
      <xdr:rowOff>105834</xdr:rowOff>
    </xdr:from>
    <xdr:ext cx="863600" cy="292100"/>
    <xdr:pic>
      <xdr:nvPicPr>
        <xdr:cNvPr id="12" name="Picture 11">
          <a:extLst>
            <a:ext uri="{FF2B5EF4-FFF2-40B4-BE49-F238E27FC236}">
              <a16:creationId xmlns:a16="http://schemas.microsoft.com/office/drawing/2014/main" id="{53E842D5-4727-A34C-A1C4-3FC80864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67418" y="317501"/>
          <a:ext cx="863600" cy="292100"/>
        </a:xfrm>
        <a:prstGeom prst="rect">
          <a:avLst/>
        </a:prstGeom>
      </xdr:spPr>
    </xdr:pic>
    <xdr:clientData/>
  </xdr:oneCellAnchor>
  <xdr:oneCellAnchor>
    <xdr:from>
      <xdr:col>34</xdr:col>
      <xdr:colOff>105833</xdr:colOff>
      <xdr:row>1</xdr:row>
      <xdr:rowOff>126999</xdr:rowOff>
    </xdr:from>
    <xdr:ext cx="990600" cy="304800"/>
    <xdr:pic>
      <xdr:nvPicPr>
        <xdr:cNvPr id="13" name="Picture 12">
          <a:extLst>
            <a:ext uri="{FF2B5EF4-FFF2-40B4-BE49-F238E27FC236}">
              <a16:creationId xmlns:a16="http://schemas.microsoft.com/office/drawing/2014/main" id="{89B2C450-B2BE-AA4A-9910-D42710086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41416" y="338666"/>
          <a:ext cx="990600" cy="304800"/>
        </a:xfrm>
        <a:prstGeom prst="rect">
          <a:avLst/>
        </a:prstGeom>
      </xdr:spPr>
    </xdr:pic>
    <xdr:clientData/>
  </xdr:oneCellAnchor>
  <xdr:oneCellAnchor>
    <xdr:from>
      <xdr:col>33</xdr:col>
      <xdr:colOff>10583</xdr:colOff>
      <xdr:row>1</xdr:row>
      <xdr:rowOff>148166</xdr:rowOff>
    </xdr:from>
    <xdr:ext cx="1079500" cy="266700"/>
    <xdr:pic>
      <xdr:nvPicPr>
        <xdr:cNvPr id="14" name="Picture 13">
          <a:extLst>
            <a:ext uri="{FF2B5EF4-FFF2-40B4-BE49-F238E27FC236}">
              <a16:creationId xmlns:a16="http://schemas.microsoft.com/office/drawing/2014/main" id="{AA3E30F5-3524-004A-B8D1-94C3036CF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60833" y="359833"/>
          <a:ext cx="1079500" cy="266700"/>
        </a:xfrm>
        <a:prstGeom prst="rect">
          <a:avLst/>
        </a:prstGeom>
      </xdr:spPr>
    </xdr:pic>
    <xdr:clientData/>
  </xdr:oneCellAnchor>
  <xdr:oneCellAnchor>
    <xdr:from>
      <xdr:col>41</xdr:col>
      <xdr:colOff>25400</xdr:colOff>
      <xdr:row>1</xdr:row>
      <xdr:rowOff>101600</xdr:rowOff>
    </xdr:from>
    <xdr:ext cx="927100" cy="431800"/>
    <xdr:pic>
      <xdr:nvPicPr>
        <xdr:cNvPr id="15" name="Picture 14">
          <a:extLst>
            <a:ext uri="{FF2B5EF4-FFF2-40B4-BE49-F238E27FC236}">
              <a16:creationId xmlns:a16="http://schemas.microsoft.com/office/drawing/2014/main" id="{06E5328F-8C98-3F44-B04E-FF216EC07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84400" y="313267"/>
          <a:ext cx="927100" cy="431800"/>
        </a:xfrm>
        <a:prstGeom prst="rect">
          <a:avLst/>
        </a:prstGeom>
      </xdr:spPr>
    </xdr:pic>
    <xdr:clientData/>
  </xdr:oneCellAnchor>
  <xdr:oneCellAnchor>
    <xdr:from>
      <xdr:col>38</xdr:col>
      <xdr:colOff>139700</xdr:colOff>
      <xdr:row>1</xdr:row>
      <xdr:rowOff>25400</xdr:rowOff>
    </xdr:from>
    <xdr:ext cx="609600" cy="469900"/>
    <xdr:pic>
      <xdr:nvPicPr>
        <xdr:cNvPr id="16" name="Picture 15">
          <a:extLst>
            <a:ext uri="{FF2B5EF4-FFF2-40B4-BE49-F238E27FC236}">
              <a16:creationId xmlns:a16="http://schemas.microsoft.com/office/drawing/2014/main" id="{B3A4DCA2-94FF-8E45-9469-2519A1BA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12617" y="237067"/>
          <a:ext cx="609600" cy="469900"/>
        </a:xfrm>
        <a:prstGeom prst="rect">
          <a:avLst/>
        </a:prstGeom>
      </xdr:spPr>
    </xdr:pic>
    <xdr:clientData/>
  </xdr:oneCellAnchor>
  <xdr:oneCellAnchor>
    <xdr:from>
      <xdr:col>42</xdr:col>
      <xdr:colOff>211668</xdr:colOff>
      <xdr:row>1</xdr:row>
      <xdr:rowOff>52917</xdr:rowOff>
    </xdr:from>
    <xdr:ext cx="863600" cy="292100"/>
    <xdr:pic>
      <xdr:nvPicPr>
        <xdr:cNvPr id="17" name="Picture 16">
          <a:extLst>
            <a:ext uri="{FF2B5EF4-FFF2-40B4-BE49-F238E27FC236}">
              <a16:creationId xmlns:a16="http://schemas.microsoft.com/office/drawing/2014/main" id="{7D03F525-E813-7F49-B66D-DEFCA7551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84335" y="264584"/>
          <a:ext cx="863600" cy="292100"/>
        </a:xfrm>
        <a:prstGeom prst="rect">
          <a:avLst/>
        </a:prstGeom>
      </xdr:spPr>
    </xdr:pic>
    <xdr:clientData/>
  </xdr:oneCellAnchor>
  <xdr:oneCellAnchor>
    <xdr:from>
      <xdr:col>40</xdr:col>
      <xdr:colOff>95250</xdr:colOff>
      <xdr:row>1</xdr:row>
      <xdr:rowOff>169332</xdr:rowOff>
    </xdr:from>
    <xdr:ext cx="990600" cy="304800"/>
    <xdr:pic>
      <xdr:nvPicPr>
        <xdr:cNvPr id="18" name="Picture 17">
          <a:extLst>
            <a:ext uri="{FF2B5EF4-FFF2-40B4-BE49-F238E27FC236}">
              <a16:creationId xmlns:a16="http://schemas.microsoft.com/office/drawing/2014/main" id="{C5E2C918-2C7E-4747-BB63-71D457C56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94833" y="380999"/>
          <a:ext cx="990600" cy="304800"/>
        </a:xfrm>
        <a:prstGeom prst="rect">
          <a:avLst/>
        </a:prstGeom>
      </xdr:spPr>
    </xdr:pic>
    <xdr:clientData/>
  </xdr:oneCellAnchor>
  <xdr:oneCellAnchor>
    <xdr:from>
      <xdr:col>39</xdr:col>
      <xdr:colOff>74084</xdr:colOff>
      <xdr:row>1</xdr:row>
      <xdr:rowOff>148165</xdr:rowOff>
    </xdr:from>
    <xdr:ext cx="1079500" cy="266700"/>
    <xdr:pic>
      <xdr:nvPicPr>
        <xdr:cNvPr id="19" name="Picture 18">
          <a:extLst>
            <a:ext uri="{FF2B5EF4-FFF2-40B4-BE49-F238E27FC236}">
              <a16:creationId xmlns:a16="http://schemas.microsoft.com/office/drawing/2014/main" id="{1FFE4DC0-3F38-E941-A989-7A3BBBF83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24834" y="359832"/>
          <a:ext cx="1079500" cy="266700"/>
        </a:xfrm>
        <a:prstGeom prst="rect">
          <a:avLst/>
        </a:prstGeom>
      </xdr:spPr>
    </xdr:pic>
    <xdr:clientData/>
  </xdr:oneCellAnchor>
  <xdr:oneCellAnchor>
    <xdr:from>
      <xdr:col>23</xdr:col>
      <xdr:colOff>152400</xdr:colOff>
      <xdr:row>1</xdr:row>
      <xdr:rowOff>38100</xdr:rowOff>
    </xdr:from>
    <xdr:ext cx="927100" cy="431800"/>
    <xdr:pic>
      <xdr:nvPicPr>
        <xdr:cNvPr id="20" name="Picture 19">
          <a:extLst>
            <a:ext uri="{FF2B5EF4-FFF2-40B4-BE49-F238E27FC236}">
              <a16:creationId xmlns:a16="http://schemas.microsoft.com/office/drawing/2014/main" id="{6757311B-5E6D-8C46-BF6F-C3B29F27D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6275" y="260350"/>
          <a:ext cx="927100" cy="431800"/>
        </a:xfrm>
        <a:prstGeom prst="rect">
          <a:avLst/>
        </a:prstGeom>
      </xdr:spPr>
    </xdr:pic>
    <xdr:clientData/>
  </xdr:oneCellAnchor>
  <xdr:oneCellAnchor>
    <xdr:from>
      <xdr:col>20</xdr:col>
      <xdr:colOff>139700</xdr:colOff>
      <xdr:row>1</xdr:row>
      <xdr:rowOff>25400</xdr:rowOff>
    </xdr:from>
    <xdr:ext cx="609600" cy="469900"/>
    <xdr:pic>
      <xdr:nvPicPr>
        <xdr:cNvPr id="21" name="Picture 20">
          <a:extLst>
            <a:ext uri="{FF2B5EF4-FFF2-40B4-BE49-F238E27FC236}">
              <a16:creationId xmlns:a16="http://schemas.microsoft.com/office/drawing/2014/main" id="{CEAE6CC6-CF30-BB4E-A0B3-5CF667B3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8207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24</xdr:col>
      <xdr:colOff>63501</xdr:colOff>
      <xdr:row>1</xdr:row>
      <xdr:rowOff>105834</xdr:rowOff>
    </xdr:from>
    <xdr:ext cx="863600" cy="292100"/>
    <xdr:pic>
      <xdr:nvPicPr>
        <xdr:cNvPr id="22" name="Picture 21">
          <a:extLst>
            <a:ext uri="{FF2B5EF4-FFF2-40B4-BE49-F238E27FC236}">
              <a16:creationId xmlns:a16="http://schemas.microsoft.com/office/drawing/2014/main" id="{9AFF3F98-803B-2C45-874A-536F5F7B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30376" y="328084"/>
          <a:ext cx="863600" cy="292100"/>
        </a:xfrm>
        <a:prstGeom prst="rect">
          <a:avLst/>
        </a:prstGeom>
      </xdr:spPr>
    </xdr:pic>
    <xdr:clientData/>
  </xdr:oneCellAnchor>
  <xdr:oneCellAnchor>
    <xdr:from>
      <xdr:col>22</xdr:col>
      <xdr:colOff>105833</xdr:colOff>
      <xdr:row>1</xdr:row>
      <xdr:rowOff>126999</xdr:rowOff>
    </xdr:from>
    <xdr:ext cx="990600" cy="304800"/>
    <xdr:pic>
      <xdr:nvPicPr>
        <xdr:cNvPr id="23" name="Picture 22">
          <a:extLst>
            <a:ext uri="{FF2B5EF4-FFF2-40B4-BE49-F238E27FC236}">
              <a16:creationId xmlns:a16="http://schemas.microsoft.com/office/drawing/2014/main" id="{D9B1EFDA-5EE3-2D47-BFA0-84B03D42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14958" y="349249"/>
          <a:ext cx="990600" cy="304800"/>
        </a:xfrm>
        <a:prstGeom prst="rect">
          <a:avLst/>
        </a:prstGeom>
      </xdr:spPr>
    </xdr:pic>
    <xdr:clientData/>
  </xdr:oneCellAnchor>
  <xdr:oneCellAnchor>
    <xdr:from>
      <xdr:col>21</xdr:col>
      <xdr:colOff>42332</xdr:colOff>
      <xdr:row>1</xdr:row>
      <xdr:rowOff>148166</xdr:rowOff>
    </xdr:from>
    <xdr:ext cx="1079500" cy="266700"/>
    <xdr:pic>
      <xdr:nvPicPr>
        <xdr:cNvPr id="24" name="Picture 23">
          <a:extLst>
            <a:ext uri="{FF2B5EF4-FFF2-40B4-BE49-F238E27FC236}">
              <a16:creationId xmlns:a16="http://schemas.microsoft.com/office/drawing/2014/main" id="{261C6387-DAAF-384A-90E0-6068D42D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76707" y="370416"/>
          <a:ext cx="1079500" cy="266700"/>
        </a:xfrm>
        <a:prstGeom prst="rect">
          <a:avLst/>
        </a:prstGeom>
      </xdr:spPr>
    </xdr:pic>
    <xdr:clientData/>
  </xdr:oneCellAnchor>
  <xdr:oneCellAnchor>
    <xdr:from>
      <xdr:col>17</xdr:col>
      <xdr:colOff>152400</xdr:colOff>
      <xdr:row>1</xdr:row>
      <xdr:rowOff>38100</xdr:rowOff>
    </xdr:from>
    <xdr:ext cx="927100" cy="431800"/>
    <xdr:pic>
      <xdr:nvPicPr>
        <xdr:cNvPr id="25" name="Picture 24">
          <a:extLst>
            <a:ext uri="{FF2B5EF4-FFF2-40B4-BE49-F238E27FC236}">
              <a16:creationId xmlns:a16="http://schemas.microsoft.com/office/drawing/2014/main" id="{7974A558-3B74-DE46-92C8-9DA8342FE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6275" y="260350"/>
          <a:ext cx="927100" cy="431800"/>
        </a:xfrm>
        <a:prstGeom prst="rect">
          <a:avLst/>
        </a:prstGeom>
      </xdr:spPr>
    </xdr:pic>
    <xdr:clientData/>
  </xdr:oneCellAnchor>
  <xdr:oneCellAnchor>
    <xdr:from>
      <xdr:col>14</xdr:col>
      <xdr:colOff>139700</xdr:colOff>
      <xdr:row>1</xdr:row>
      <xdr:rowOff>25400</xdr:rowOff>
    </xdr:from>
    <xdr:ext cx="609600" cy="469900"/>
    <xdr:pic>
      <xdr:nvPicPr>
        <xdr:cNvPr id="26" name="Picture 25">
          <a:extLst>
            <a:ext uri="{FF2B5EF4-FFF2-40B4-BE49-F238E27FC236}">
              <a16:creationId xmlns:a16="http://schemas.microsoft.com/office/drawing/2014/main" id="{D8320C7D-DB0A-D547-BC48-C90C86EE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757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18</xdr:col>
      <xdr:colOff>63501</xdr:colOff>
      <xdr:row>1</xdr:row>
      <xdr:rowOff>105834</xdr:rowOff>
    </xdr:from>
    <xdr:ext cx="863600" cy="292100"/>
    <xdr:pic>
      <xdr:nvPicPr>
        <xdr:cNvPr id="27" name="Picture 26">
          <a:extLst>
            <a:ext uri="{FF2B5EF4-FFF2-40B4-BE49-F238E27FC236}">
              <a16:creationId xmlns:a16="http://schemas.microsoft.com/office/drawing/2014/main" id="{7F38CA23-0666-8A45-B04F-8FDF5DF22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30376" y="328084"/>
          <a:ext cx="863600" cy="292100"/>
        </a:xfrm>
        <a:prstGeom prst="rect">
          <a:avLst/>
        </a:prstGeom>
      </xdr:spPr>
    </xdr:pic>
    <xdr:clientData/>
  </xdr:oneCellAnchor>
  <xdr:oneCellAnchor>
    <xdr:from>
      <xdr:col>16</xdr:col>
      <xdr:colOff>105833</xdr:colOff>
      <xdr:row>1</xdr:row>
      <xdr:rowOff>126999</xdr:rowOff>
    </xdr:from>
    <xdr:ext cx="990600" cy="304800"/>
    <xdr:pic>
      <xdr:nvPicPr>
        <xdr:cNvPr id="28" name="Picture 27">
          <a:extLst>
            <a:ext uri="{FF2B5EF4-FFF2-40B4-BE49-F238E27FC236}">
              <a16:creationId xmlns:a16="http://schemas.microsoft.com/office/drawing/2014/main" id="{DA6C4939-1AA5-A04B-B0F8-883A665ED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14958" y="349249"/>
          <a:ext cx="990600" cy="304800"/>
        </a:xfrm>
        <a:prstGeom prst="rect">
          <a:avLst/>
        </a:prstGeom>
      </xdr:spPr>
    </xdr:pic>
    <xdr:clientData/>
  </xdr:oneCellAnchor>
  <xdr:oneCellAnchor>
    <xdr:from>
      <xdr:col>15</xdr:col>
      <xdr:colOff>42332</xdr:colOff>
      <xdr:row>1</xdr:row>
      <xdr:rowOff>148166</xdr:rowOff>
    </xdr:from>
    <xdr:ext cx="1079500" cy="266700"/>
    <xdr:pic>
      <xdr:nvPicPr>
        <xdr:cNvPr id="29" name="Picture 28">
          <a:extLst>
            <a:ext uri="{FF2B5EF4-FFF2-40B4-BE49-F238E27FC236}">
              <a16:creationId xmlns:a16="http://schemas.microsoft.com/office/drawing/2014/main" id="{2377CD48-5D82-7C47-B7F5-4DE445DC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76707" y="370416"/>
          <a:ext cx="1079500" cy="266700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1</xdr:row>
      <xdr:rowOff>38100</xdr:rowOff>
    </xdr:from>
    <xdr:ext cx="927100" cy="431800"/>
    <xdr:pic>
      <xdr:nvPicPr>
        <xdr:cNvPr id="30" name="Picture 29">
          <a:extLst>
            <a:ext uri="{FF2B5EF4-FFF2-40B4-BE49-F238E27FC236}">
              <a16:creationId xmlns:a16="http://schemas.microsoft.com/office/drawing/2014/main" id="{B6564C13-8E2B-8041-9717-1FBB445AE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6275" y="260350"/>
          <a:ext cx="927100" cy="431800"/>
        </a:xfrm>
        <a:prstGeom prst="rect">
          <a:avLst/>
        </a:prstGeom>
      </xdr:spPr>
    </xdr:pic>
    <xdr:clientData/>
  </xdr:oneCellAnchor>
  <xdr:oneCellAnchor>
    <xdr:from>
      <xdr:col>8</xdr:col>
      <xdr:colOff>139700</xdr:colOff>
      <xdr:row>1</xdr:row>
      <xdr:rowOff>25400</xdr:rowOff>
    </xdr:from>
    <xdr:ext cx="609600" cy="469900"/>
    <xdr:pic>
      <xdr:nvPicPr>
        <xdr:cNvPr id="31" name="Picture 30">
          <a:extLst>
            <a:ext uri="{FF2B5EF4-FFF2-40B4-BE49-F238E27FC236}">
              <a16:creationId xmlns:a16="http://schemas.microsoft.com/office/drawing/2014/main" id="{604B3058-D8BF-AD47-919A-623F121F0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2033" y="237067"/>
          <a:ext cx="609600" cy="469900"/>
        </a:xfrm>
        <a:prstGeom prst="rect">
          <a:avLst/>
        </a:prstGeom>
      </xdr:spPr>
    </xdr:pic>
    <xdr:clientData/>
  </xdr:oneCellAnchor>
  <xdr:oneCellAnchor>
    <xdr:from>
      <xdr:col>12</xdr:col>
      <xdr:colOff>63501</xdr:colOff>
      <xdr:row>1</xdr:row>
      <xdr:rowOff>105834</xdr:rowOff>
    </xdr:from>
    <xdr:ext cx="863600" cy="292100"/>
    <xdr:pic>
      <xdr:nvPicPr>
        <xdr:cNvPr id="32" name="Picture 31">
          <a:extLst>
            <a:ext uri="{FF2B5EF4-FFF2-40B4-BE49-F238E27FC236}">
              <a16:creationId xmlns:a16="http://schemas.microsoft.com/office/drawing/2014/main" id="{F60251E1-8666-D84D-BBDC-76C233887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30376" y="328084"/>
          <a:ext cx="863600" cy="292100"/>
        </a:xfrm>
        <a:prstGeom prst="rect">
          <a:avLst/>
        </a:prstGeom>
      </xdr:spPr>
    </xdr:pic>
    <xdr:clientData/>
  </xdr:oneCellAnchor>
  <xdr:oneCellAnchor>
    <xdr:from>
      <xdr:col>10</xdr:col>
      <xdr:colOff>105833</xdr:colOff>
      <xdr:row>1</xdr:row>
      <xdr:rowOff>126999</xdr:rowOff>
    </xdr:from>
    <xdr:ext cx="990600" cy="304800"/>
    <xdr:pic>
      <xdr:nvPicPr>
        <xdr:cNvPr id="33" name="Picture 32">
          <a:extLst>
            <a:ext uri="{FF2B5EF4-FFF2-40B4-BE49-F238E27FC236}">
              <a16:creationId xmlns:a16="http://schemas.microsoft.com/office/drawing/2014/main" id="{517545E7-3C23-F54D-A07F-B9A0FA104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14958" y="349249"/>
          <a:ext cx="990600" cy="304800"/>
        </a:xfrm>
        <a:prstGeom prst="rect">
          <a:avLst/>
        </a:prstGeom>
      </xdr:spPr>
    </xdr:pic>
    <xdr:clientData/>
  </xdr:oneCellAnchor>
  <xdr:oneCellAnchor>
    <xdr:from>
      <xdr:col>9</xdr:col>
      <xdr:colOff>42332</xdr:colOff>
      <xdr:row>1</xdr:row>
      <xdr:rowOff>148166</xdr:rowOff>
    </xdr:from>
    <xdr:ext cx="1079500" cy="266700"/>
    <xdr:pic>
      <xdr:nvPicPr>
        <xdr:cNvPr id="34" name="Picture 33">
          <a:extLst>
            <a:ext uri="{FF2B5EF4-FFF2-40B4-BE49-F238E27FC236}">
              <a16:creationId xmlns:a16="http://schemas.microsoft.com/office/drawing/2014/main" id="{DCA0221D-CF81-A94B-8179-ACFFA9CDE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76707" y="370416"/>
          <a:ext cx="1079500" cy="266700"/>
        </a:xfrm>
        <a:prstGeom prst="rect">
          <a:avLst/>
        </a:prstGeom>
      </xdr:spPr>
    </xdr:pic>
    <xdr:clientData/>
  </xdr:oneCellAnchor>
  <xdr:oneCellAnchor>
    <xdr:from>
      <xdr:col>5</xdr:col>
      <xdr:colOff>152400</xdr:colOff>
      <xdr:row>1</xdr:row>
      <xdr:rowOff>38100</xdr:rowOff>
    </xdr:from>
    <xdr:ext cx="927100" cy="431800"/>
    <xdr:pic>
      <xdr:nvPicPr>
        <xdr:cNvPr id="35" name="Picture 34">
          <a:extLst>
            <a:ext uri="{FF2B5EF4-FFF2-40B4-BE49-F238E27FC236}">
              <a16:creationId xmlns:a16="http://schemas.microsoft.com/office/drawing/2014/main" id="{D3C1DB78-8894-744E-9947-34733A5AB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6275" y="260350"/>
          <a:ext cx="927100" cy="431800"/>
        </a:xfrm>
        <a:prstGeom prst="rect">
          <a:avLst/>
        </a:prstGeom>
      </xdr:spPr>
    </xdr:pic>
    <xdr:clientData/>
  </xdr:oneCellAnchor>
  <xdr:oneCellAnchor>
    <xdr:from>
      <xdr:col>2</xdr:col>
      <xdr:colOff>139700</xdr:colOff>
      <xdr:row>1</xdr:row>
      <xdr:rowOff>25400</xdr:rowOff>
    </xdr:from>
    <xdr:ext cx="609600" cy="469900"/>
    <xdr:pic>
      <xdr:nvPicPr>
        <xdr:cNvPr id="36" name="Picture 35">
          <a:extLst>
            <a:ext uri="{FF2B5EF4-FFF2-40B4-BE49-F238E27FC236}">
              <a16:creationId xmlns:a16="http://schemas.microsoft.com/office/drawing/2014/main" id="{1723815D-F063-3A4F-A772-5385588FB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757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6</xdr:col>
      <xdr:colOff>63501</xdr:colOff>
      <xdr:row>1</xdr:row>
      <xdr:rowOff>105834</xdr:rowOff>
    </xdr:from>
    <xdr:ext cx="863600" cy="292100"/>
    <xdr:pic>
      <xdr:nvPicPr>
        <xdr:cNvPr id="37" name="Picture 36">
          <a:extLst>
            <a:ext uri="{FF2B5EF4-FFF2-40B4-BE49-F238E27FC236}">
              <a16:creationId xmlns:a16="http://schemas.microsoft.com/office/drawing/2014/main" id="{85A94F79-F267-244E-BF35-E8C0EE7C5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30376" y="328084"/>
          <a:ext cx="863600" cy="292100"/>
        </a:xfrm>
        <a:prstGeom prst="rect">
          <a:avLst/>
        </a:prstGeom>
      </xdr:spPr>
    </xdr:pic>
    <xdr:clientData/>
  </xdr:oneCellAnchor>
  <xdr:oneCellAnchor>
    <xdr:from>
      <xdr:col>4</xdr:col>
      <xdr:colOff>105833</xdr:colOff>
      <xdr:row>1</xdr:row>
      <xdr:rowOff>126999</xdr:rowOff>
    </xdr:from>
    <xdr:ext cx="990600" cy="304800"/>
    <xdr:pic>
      <xdr:nvPicPr>
        <xdr:cNvPr id="38" name="Picture 37">
          <a:extLst>
            <a:ext uri="{FF2B5EF4-FFF2-40B4-BE49-F238E27FC236}">
              <a16:creationId xmlns:a16="http://schemas.microsoft.com/office/drawing/2014/main" id="{633BF6BC-4E93-1247-B2B5-6885AE4B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14958" y="349249"/>
          <a:ext cx="990600" cy="304800"/>
        </a:xfrm>
        <a:prstGeom prst="rect">
          <a:avLst/>
        </a:prstGeom>
      </xdr:spPr>
    </xdr:pic>
    <xdr:clientData/>
  </xdr:oneCellAnchor>
  <xdr:oneCellAnchor>
    <xdr:from>
      <xdr:col>3</xdr:col>
      <xdr:colOff>42332</xdr:colOff>
      <xdr:row>1</xdr:row>
      <xdr:rowOff>148166</xdr:rowOff>
    </xdr:from>
    <xdr:ext cx="1079500" cy="266700"/>
    <xdr:pic>
      <xdr:nvPicPr>
        <xdr:cNvPr id="39" name="Picture 38">
          <a:extLst>
            <a:ext uri="{FF2B5EF4-FFF2-40B4-BE49-F238E27FC236}">
              <a16:creationId xmlns:a16="http://schemas.microsoft.com/office/drawing/2014/main" id="{FA8F79B6-63E5-1940-ACA3-4C93AFB8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76707" y="370416"/>
          <a:ext cx="1079500" cy="266700"/>
        </a:xfrm>
        <a:prstGeom prst="rect">
          <a:avLst/>
        </a:prstGeom>
      </xdr:spPr>
    </xdr:pic>
    <xdr:clientData/>
  </xdr:oneCellAnchor>
  <xdr:oneCellAnchor>
    <xdr:from>
      <xdr:col>47</xdr:col>
      <xdr:colOff>25400</xdr:colOff>
      <xdr:row>1</xdr:row>
      <xdr:rowOff>101600</xdr:rowOff>
    </xdr:from>
    <xdr:ext cx="927100" cy="431800"/>
    <xdr:pic>
      <xdr:nvPicPr>
        <xdr:cNvPr id="40" name="Picture 39">
          <a:extLst>
            <a:ext uri="{FF2B5EF4-FFF2-40B4-BE49-F238E27FC236}">
              <a16:creationId xmlns:a16="http://schemas.microsoft.com/office/drawing/2014/main" id="{4F6B046A-BFDD-4449-924B-C82E86BF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69025" y="323850"/>
          <a:ext cx="927100" cy="431800"/>
        </a:xfrm>
        <a:prstGeom prst="rect">
          <a:avLst/>
        </a:prstGeom>
      </xdr:spPr>
    </xdr:pic>
    <xdr:clientData/>
  </xdr:oneCellAnchor>
  <xdr:oneCellAnchor>
    <xdr:from>
      <xdr:col>44</xdr:col>
      <xdr:colOff>139700</xdr:colOff>
      <xdr:row>1</xdr:row>
      <xdr:rowOff>25400</xdr:rowOff>
    </xdr:from>
    <xdr:ext cx="609600" cy="469900"/>
    <xdr:pic>
      <xdr:nvPicPr>
        <xdr:cNvPr id="41" name="Picture 40">
          <a:extLst>
            <a:ext uri="{FF2B5EF4-FFF2-40B4-BE49-F238E27FC236}">
              <a16:creationId xmlns:a16="http://schemas.microsoft.com/office/drawing/2014/main" id="{060B926C-29FA-D941-B3AD-68DC0E83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8532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48</xdr:col>
      <xdr:colOff>211668</xdr:colOff>
      <xdr:row>1</xdr:row>
      <xdr:rowOff>52917</xdr:rowOff>
    </xdr:from>
    <xdr:ext cx="863600" cy="292100"/>
    <xdr:pic>
      <xdr:nvPicPr>
        <xdr:cNvPr id="42" name="Picture 41">
          <a:extLst>
            <a:ext uri="{FF2B5EF4-FFF2-40B4-BE49-F238E27FC236}">
              <a16:creationId xmlns:a16="http://schemas.microsoft.com/office/drawing/2014/main" id="{87D8BBB5-A12E-AF43-91DB-12F20A7AB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03043" y="275167"/>
          <a:ext cx="863600" cy="292100"/>
        </a:xfrm>
        <a:prstGeom prst="rect">
          <a:avLst/>
        </a:prstGeom>
      </xdr:spPr>
    </xdr:pic>
    <xdr:clientData/>
  </xdr:oneCellAnchor>
  <xdr:oneCellAnchor>
    <xdr:from>
      <xdr:col>46</xdr:col>
      <xdr:colOff>95250</xdr:colOff>
      <xdr:row>1</xdr:row>
      <xdr:rowOff>169332</xdr:rowOff>
    </xdr:from>
    <xdr:ext cx="990600" cy="304800"/>
    <xdr:pic>
      <xdr:nvPicPr>
        <xdr:cNvPr id="43" name="Picture 42">
          <a:extLst>
            <a:ext uri="{FF2B5EF4-FFF2-40B4-BE49-F238E27FC236}">
              <a16:creationId xmlns:a16="http://schemas.microsoft.com/office/drawing/2014/main" id="{4E13314D-9327-E348-80F5-61DD43701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84750" y="391582"/>
          <a:ext cx="990600" cy="304800"/>
        </a:xfrm>
        <a:prstGeom prst="rect">
          <a:avLst/>
        </a:prstGeom>
      </xdr:spPr>
    </xdr:pic>
    <xdr:clientData/>
  </xdr:oneCellAnchor>
  <xdr:oneCellAnchor>
    <xdr:from>
      <xdr:col>45</xdr:col>
      <xdr:colOff>74084</xdr:colOff>
      <xdr:row>1</xdr:row>
      <xdr:rowOff>148165</xdr:rowOff>
    </xdr:from>
    <xdr:ext cx="1079500" cy="266700"/>
    <xdr:pic>
      <xdr:nvPicPr>
        <xdr:cNvPr id="44" name="Picture 43">
          <a:extLst>
            <a:ext uri="{FF2B5EF4-FFF2-40B4-BE49-F238E27FC236}">
              <a16:creationId xmlns:a16="http://schemas.microsoft.com/office/drawing/2014/main" id="{22C1995F-3DA2-E447-B12A-F743C03B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825334" y="370415"/>
          <a:ext cx="1079500" cy="266700"/>
        </a:xfrm>
        <a:prstGeom prst="rect">
          <a:avLst/>
        </a:prstGeom>
      </xdr:spPr>
    </xdr:pic>
    <xdr:clientData/>
  </xdr:oneCellAnchor>
  <xdr:oneCellAnchor>
    <xdr:from>
      <xdr:col>53</xdr:col>
      <xdr:colOff>25400</xdr:colOff>
      <xdr:row>1</xdr:row>
      <xdr:rowOff>101600</xdr:rowOff>
    </xdr:from>
    <xdr:ext cx="927100" cy="431800"/>
    <xdr:pic>
      <xdr:nvPicPr>
        <xdr:cNvPr id="45" name="Picture 44">
          <a:extLst>
            <a:ext uri="{FF2B5EF4-FFF2-40B4-BE49-F238E27FC236}">
              <a16:creationId xmlns:a16="http://schemas.microsoft.com/office/drawing/2014/main" id="{0BF2831B-06DA-0241-88B1-B9470004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22275" y="323850"/>
          <a:ext cx="927100" cy="431800"/>
        </a:xfrm>
        <a:prstGeom prst="rect">
          <a:avLst/>
        </a:prstGeom>
      </xdr:spPr>
    </xdr:pic>
    <xdr:clientData/>
  </xdr:oneCellAnchor>
  <xdr:oneCellAnchor>
    <xdr:from>
      <xdr:col>50</xdr:col>
      <xdr:colOff>139700</xdr:colOff>
      <xdr:row>1</xdr:row>
      <xdr:rowOff>25400</xdr:rowOff>
    </xdr:from>
    <xdr:ext cx="609600" cy="469900"/>
    <xdr:pic>
      <xdr:nvPicPr>
        <xdr:cNvPr id="46" name="Picture 45">
          <a:extLst>
            <a:ext uri="{FF2B5EF4-FFF2-40B4-BE49-F238E27FC236}">
              <a16:creationId xmlns:a16="http://schemas.microsoft.com/office/drawing/2014/main" id="{97E35421-12C8-1142-A0B7-1424473C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8532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54</xdr:col>
      <xdr:colOff>211668</xdr:colOff>
      <xdr:row>1</xdr:row>
      <xdr:rowOff>52917</xdr:rowOff>
    </xdr:from>
    <xdr:ext cx="863600" cy="292100"/>
    <xdr:pic>
      <xdr:nvPicPr>
        <xdr:cNvPr id="47" name="Picture 46">
          <a:extLst>
            <a:ext uri="{FF2B5EF4-FFF2-40B4-BE49-F238E27FC236}">
              <a16:creationId xmlns:a16="http://schemas.microsoft.com/office/drawing/2014/main" id="{D02E2F29-EE95-8548-91D1-A2DAED4A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56293" y="275167"/>
          <a:ext cx="863600" cy="292100"/>
        </a:xfrm>
        <a:prstGeom prst="rect">
          <a:avLst/>
        </a:prstGeom>
      </xdr:spPr>
    </xdr:pic>
    <xdr:clientData/>
  </xdr:oneCellAnchor>
  <xdr:oneCellAnchor>
    <xdr:from>
      <xdr:col>52</xdr:col>
      <xdr:colOff>95250</xdr:colOff>
      <xdr:row>1</xdr:row>
      <xdr:rowOff>169332</xdr:rowOff>
    </xdr:from>
    <xdr:ext cx="990600" cy="304800"/>
    <xdr:pic>
      <xdr:nvPicPr>
        <xdr:cNvPr id="48" name="Picture 47">
          <a:extLst>
            <a:ext uri="{FF2B5EF4-FFF2-40B4-BE49-F238E27FC236}">
              <a16:creationId xmlns:a16="http://schemas.microsoft.com/office/drawing/2014/main" id="{2F46B63D-370E-1D47-AB14-F76A457AB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38000" y="391582"/>
          <a:ext cx="990600" cy="304800"/>
        </a:xfrm>
        <a:prstGeom prst="rect">
          <a:avLst/>
        </a:prstGeom>
      </xdr:spPr>
    </xdr:pic>
    <xdr:clientData/>
  </xdr:oneCellAnchor>
  <xdr:oneCellAnchor>
    <xdr:from>
      <xdr:col>51</xdr:col>
      <xdr:colOff>74084</xdr:colOff>
      <xdr:row>1</xdr:row>
      <xdr:rowOff>148165</xdr:rowOff>
    </xdr:from>
    <xdr:ext cx="1079500" cy="266700"/>
    <xdr:pic>
      <xdr:nvPicPr>
        <xdr:cNvPr id="49" name="Picture 48">
          <a:extLst>
            <a:ext uri="{FF2B5EF4-FFF2-40B4-BE49-F238E27FC236}">
              <a16:creationId xmlns:a16="http://schemas.microsoft.com/office/drawing/2014/main" id="{C032F00D-07E1-E24B-A363-1B204186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78584" y="370415"/>
          <a:ext cx="1079500" cy="266700"/>
        </a:xfrm>
        <a:prstGeom prst="rect">
          <a:avLst/>
        </a:prstGeom>
      </xdr:spPr>
    </xdr:pic>
    <xdr:clientData/>
  </xdr:oneCellAnchor>
  <xdr:oneCellAnchor>
    <xdr:from>
      <xdr:col>59</xdr:col>
      <xdr:colOff>25400</xdr:colOff>
      <xdr:row>1</xdr:row>
      <xdr:rowOff>101600</xdr:rowOff>
    </xdr:from>
    <xdr:ext cx="927100" cy="431800"/>
    <xdr:pic>
      <xdr:nvPicPr>
        <xdr:cNvPr id="56" name="Picture 55">
          <a:extLst>
            <a:ext uri="{FF2B5EF4-FFF2-40B4-BE49-F238E27FC236}">
              <a16:creationId xmlns:a16="http://schemas.microsoft.com/office/drawing/2014/main" id="{D44C0234-F5C7-CC45-BB33-DD8C3DA01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50025" y="323850"/>
          <a:ext cx="927100" cy="431800"/>
        </a:xfrm>
        <a:prstGeom prst="rect">
          <a:avLst/>
        </a:prstGeom>
      </xdr:spPr>
    </xdr:pic>
    <xdr:clientData/>
  </xdr:oneCellAnchor>
  <xdr:oneCellAnchor>
    <xdr:from>
      <xdr:col>56</xdr:col>
      <xdr:colOff>139700</xdr:colOff>
      <xdr:row>1</xdr:row>
      <xdr:rowOff>25400</xdr:rowOff>
    </xdr:from>
    <xdr:ext cx="609600" cy="469900"/>
    <xdr:pic>
      <xdr:nvPicPr>
        <xdr:cNvPr id="57" name="Picture 56">
          <a:extLst>
            <a:ext uri="{FF2B5EF4-FFF2-40B4-BE49-F238E27FC236}">
              <a16:creationId xmlns:a16="http://schemas.microsoft.com/office/drawing/2014/main" id="{6C857061-ED62-FD43-9418-54C3DBB01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3075" y="247650"/>
          <a:ext cx="609600" cy="469900"/>
        </a:xfrm>
        <a:prstGeom prst="rect">
          <a:avLst/>
        </a:prstGeom>
      </xdr:spPr>
    </xdr:pic>
    <xdr:clientData/>
  </xdr:oneCellAnchor>
  <xdr:oneCellAnchor>
    <xdr:from>
      <xdr:col>60</xdr:col>
      <xdr:colOff>211668</xdr:colOff>
      <xdr:row>1</xdr:row>
      <xdr:rowOff>52917</xdr:rowOff>
    </xdr:from>
    <xdr:ext cx="863600" cy="292100"/>
    <xdr:pic>
      <xdr:nvPicPr>
        <xdr:cNvPr id="58" name="Picture 57">
          <a:extLst>
            <a:ext uri="{FF2B5EF4-FFF2-40B4-BE49-F238E27FC236}">
              <a16:creationId xmlns:a16="http://schemas.microsoft.com/office/drawing/2014/main" id="{6132A662-2D27-AA44-BB7D-83F103BE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84043" y="275167"/>
          <a:ext cx="863600" cy="292100"/>
        </a:xfrm>
        <a:prstGeom prst="rect">
          <a:avLst/>
        </a:prstGeom>
      </xdr:spPr>
    </xdr:pic>
    <xdr:clientData/>
  </xdr:oneCellAnchor>
  <xdr:oneCellAnchor>
    <xdr:from>
      <xdr:col>58</xdr:col>
      <xdr:colOff>95250</xdr:colOff>
      <xdr:row>1</xdr:row>
      <xdr:rowOff>169332</xdr:rowOff>
    </xdr:from>
    <xdr:ext cx="990600" cy="304800"/>
    <xdr:pic>
      <xdr:nvPicPr>
        <xdr:cNvPr id="59" name="Picture 58">
          <a:extLst>
            <a:ext uri="{FF2B5EF4-FFF2-40B4-BE49-F238E27FC236}">
              <a16:creationId xmlns:a16="http://schemas.microsoft.com/office/drawing/2014/main" id="{0E2EBA00-D0CE-0343-8553-C6728CAFC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65750" y="391582"/>
          <a:ext cx="990600" cy="304800"/>
        </a:xfrm>
        <a:prstGeom prst="rect">
          <a:avLst/>
        </a:prstGeom>
      </xdr:spPr>
    </xdr:pic>
    <xdr:clientData/>
  </xdr:oneCellAnchor>
  <xdr:oneCellAnchor>
    <xdr:from>
      <xdr:col>57</xdr:col>
      <xdr:colOff>74084</xdr:colOff>
      <xdr:row>1</xdr:row>
      <xdr:rowOff>148165</xdr:rowOff>
    </xdr:from>
    <xdr:ext cx="1079500" cy="266700"/>
    <xdr:pic>
      <xdr:nvPicPr>
        <xdr:cNvPr id="60" name="Picture 59">
          <a:extLst>
            <a:ext uri="{FF2B5EF4-FFF2-40B4-BE49-F238E27FC236}">
              <a16:creationId xmlns:a16="http://schemas.microsoft.com/office/drawing/2014/main" id="{B052788E-16D6-4E48-841F-3141ACAFC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06334" y="370415"/>
          <a:ext cx="1079500" cy="266700"/>
        </a:xfrm>
        <a:prstGeom prst="rect">
          <a:avLst/>
        </a:prstGeom>
      </xdr:spPr>
    </xdr:pic>
    <xdr:clientData/>
  </xdr:oneCellAnchor>
  <xdr:oneCellAnchor>
    <xdr:from>
      <xdr:col>65</xdr:col>
      <xdr:colOff>25400</xdr:colOff>
      <xdr:row>1</xdr:row>
      <xdr:rowOff>101600</xdr:rowOff>
    </xdr:from>
    <xdr:ext cx="927100" cy="431800"/>
    <xdr:pic>
      <xdr:nvPicPr>
        <xdr:cNvPr id="62" name="Picture 61">
          <a:extLst>
            <a:ext uri="{FF2B5EF4-FFF2-40B4-BE49-F238E27FC236}">
              <a16:creationId xmlns:a16="http://schemas.microsoft.com/office/drawing/2014/main" id="{88E0954E-DA15-0646-BF7C-AC2274C0F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88900" y="313267"/>
          <a:ext cx="927100" cy="431800"/>
        </a:xfrm>
        <a:prstGeom prst="rect">
          <a:avLst/>
        </a:prstGeom>
      </xdr:spPr>
    </xdr:pic>
    <xdr:clientData/>
  </xdr:oneCellAnchor>
  <xdr:oneCellAnchor>
    <xdr:from>
      <xdr:col>62</xdr:col>
      <xdr:colOff>139700</xdr:colOff>
      <xdr:row>1</xdr:row>
      <xdr:rowOff>25400</xdr:rowOff>
    </xdr:from>
    <xdr:ext cx="609600" cy="469900"/>
    <xdr:pic>
      <xdr:nvPicPr>
        <xdr:cNvPr id="63" name="Picture 62">
          <a:extLst>
            <a:ext uri="{FF2B5EF4-FFF2-40B4-BE49-F238E27FC236}">
              <a16:creationId xmlns:a16="http://schemas.microsoft.com/office/drawing/2014/main" id="{2FFF966B-6C3E-C24C-A465-39BE71CB3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41367" y="237067"/>
          <a:ext cx="609600" cy="469900"/>
        </a:xfrm>
        <a:prstGeom prst="rect">
          <a:avLst/>
        </a:prstGeom>
      </xdr:spPr>
    </xdr:pic>
    <xdr:clientData/>
  </xdr:oneCellAnchor>
  <xdr:oneCellAnchor>
    <xdr:from>
      <xdr:col>66</xdr:col>
      <xdr:colOff>211668</xdr:colOff>
      <xdr:row>1</xdr:row>
      <xdr:rowOff>52917</xdr:rowOff>
    </xdr:from>
    <xdr:ext cx="863600" cy="292100"/>
    <xdr:pic>
      <xdr:nvPicPr>
        <xdr:cNvPr id="64" name="Picture 63">
          <a:extLst>
            <a:ext uri="{FF2B5EF4-FFF2-40B4-BE49-F238E27FC236}">
              <a16:creationId xmlns:a16="http://schemas.microsoft.com/office/drawing/2014/main" id="{300A8A87-D8DB-6444-BF15-EA3CC9287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12335" y="264584"/>
          <a:ext cx="863600" cy="292100"/>
        </a:xfrm>
        <a:prstGeom prst="rect">
          <a:avLst/>
        </a:prstGeom>
      </xdr:spPr>
    </xdr:pic>
    <xdr:clientData/>
  </xdr:oneCellAnchor>
  <xdr:oneCellAnchor>
    <xdr:from>
      <xdr:col>64</xdr:col>
      <xdr:colOff>95250</xdr:colOff>
      <xdr:row>1</xdr:row>
      <xdr:rowOff>169332</xdr:rowOff>
    </xdr:from>
    <xdr:ext cx="990600" cy="304800"/>
    <xdr:pic>
      <xdr:nvPicPr>
        <xdr:cNvPr id="65" name="Picture 64">
          <a:extLst>
            <a:ext uri="{FF2B5EF4-FFF2-40B4-BE49-F238E27FC236}">
              <a16:creationId xmlns:a16="http://schemas.microsoft.com/office/drawing/2014/main" id="{83437065-CD00-A345-81A3-9931C8655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09917" y="380999"/>
          <a:ext cx="990600" cy="304800"/>
        </a:xfrm>
        <a:prstGeom prst="rect">
          <a:avLst/>
        </a:prstGeom>
      </xdr:spPr>
    </xdr:pic>
    <xdr:clientData/>
  </xdr:oneCellAnchor>
  <xdr:oneCellAnchor>
    <xdr:from>
      <xdr:col>63</xdr:col>
      <xdr:colOff>74084</xdr:colOff>
      <xdr:row>1</xdr:row>
      <xdr:rowOff>148165</xdr:rowOff>
    </xdr:from>
    <xdr:ext cx="1079500" cy="266700"/>
    <xdr:pic>
      <xdr:nvPicPr>
        <xdr:cNvPr id="66" name="Picture 65">
          <a:extLst>
            <a:ext uri="{FF2B5EF4-FFF2-40B4-BE49-F238E27FC236}">
              <a16:creationId xmlns:a16="http://schemas.microsoft.com/office/drawing/2014/main" id="{A31C2DC5-390C-9B4D-805E-DA2510D79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39917" y="359832"/>
          <a:ext cx="1079500" cy="266700"/>
        </a:xfrm>
        <a:prstGeom prst="rect">
          <a:avLst/>
        </a:prstGeom>
      </xdr:spPr>
    </xdr:pic>
    <xdr:clientData/>
  </xdr:oneCellAnchor>
  <xdr:oneCellAnchor>
    <xdr:from>
      <xdr:col>35</xdr:col>
      <xdr:colOff>152400</xdr:colOff>
      <xdr:row>1</xdr:row>
      <xdr:rowOff>38100</xdr:rowOff>
    </xdr:from>
    <xdr:ext cx="927100" cy="431800"/>
    <xdr:pic>
      <xdr:nvPicPr>
        <xdr:cNvPr id="68" name="Picture 67">
          <a:extLst>
            <a:ext uri="{FF2B5EF4-FFF2-40B4-BE49-F238E27FC236}">
              <a16:creationId xmlns:a16="http://schemas.microsoft.com/office/drawing/2014/main" id="{BF07F5E3-CA24-5A45-822D-D1306B95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32733" y="249767"/>
          <a:ext cx="927100" cy="431800"/>
        </a:xfrm>
        <a:prstGeom prst="rect">
          <a:avLst/>
        </a:prstGeom>
      </xdr:spPr>
    </xdr:pic>
    <xdr:clientData/>
  </xdr:oneCellAnchor>
  <xdr:oneCellAnchor>
    <xdr:from>
      <xdr:col>32</xdr:col>
      <xdr:colOff>139700</xdr:colOff>
      <xdr:row>1</xdr:row>
      <xdr:rowOff>25400</xdr:rowOff>
    </xdr:from>
    <xdr:ext cx="609600" cy="469900"/>
    <xdr:pic>
      <xdr:nvPicPr>
        <xdr:cNvPr id="69" name="Picture 68">
          <a:extLst>
            <a:ext uri="{FF2B5EF4-FFF2-40B4-BE49-F238E27FC236}">
              <a16:creationId xmlns:a16="http://schemas.microsoft.com/office/drawing/2014/main" id="{533CB8BB-643F-2B4F-BFB9-FF9102B59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23867" y="237067"/>
          <a:ext cx="609600" cy="469900"/>
        </a:xfrm>
        <a:prstGeom prst="rect">
          <a:avLst/>
        </a:prstGeom>
      </xdr:spPr>
    </xdr:pic>
    <xdr:clientData/>
  </xdr:oneCellAnchor>
  <xdr:oneCellAnchor>
    <xdr:from>
      <xdr:col>36</xdr:col>
      <xdr:colOff>63501</xdr:colOff>
      <xdr:row>1</xdr:row>
      <xdr:rowOff>105834</xdr:rowOff>
    </xdr:from>
    <xdr:ext cx="863600" cy="292100"/>
    <xdr:pic>
      <xdr:nvPicPr>
        <xdr:cNvPr id="70" name="Picture 69">
          <a:extLst>
            <a:ext uri="{FF2B5EF4-FFF2-40B4-BE49-F238E27FC236}">
              <a16:creationId xmlns:a16="http://schemas.microsoft.com/office/drawing/2014/main" id="{8066416E-62D7-4B4F-8FB3-B1222195C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50334" y="317501"/>
          <a:ext cx="863600" cy="292100"/>
        </a:xfrm>
        <a:prstGeom prst="rect">
          <a:avLst/>
        </a:prstGeom>
      </xdr:spPr>
    </xdr:pic>
    <xdr:clientData/>
  </xdr:oneCellAnchor>
  <xdr:oneCellAnchor>
    <xdr:from>
      <xdr:col>34</xdr:col>
      <xdr:colOff>105833</xdr:colOff>
      <xdr:row>1</xdr:row>
      <xdr:rowOff>126999</xdr:rowOff>
    </xdr:from>
    <xdr:ext cx="990600" cy="304800"/>
    <xdr:pic>
      <xdr:nvPicPr>
        <xdr:cNvPr id="71" name="Picture 70">
          <a:extLst>
            <a:ext uri="{FF2B5EF4-FFF2-40B4-BE49-F238E27FC236}">
              <a16:creationId xmlns:a16="http://schemas.microsoft.com/office/drawing/2014/main" id="{188BE160-9280-474A-8BFB-0756830BF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00833" y="338666"/>
          <a:ext cx="990600" cy="304800"/>
        </a:xfrm>
        <a:prstGeom prst="rect">
          <a:avLst/>
        </a:prstGeom>
      </xdr:spPr>
    </xdr:pic>
    <xdr:clientData/>
  </xdr:oneCellAnchor>
  <xdr:oneCellAnchor>
    <xdr:from>
      <xdr:col>33</xdr:col>
      <xdr:colOff>10583</xdr:colOff>
      <xdr:row>1</xdr:row>
      <xdr:rowOff>148166</xdr:rowOff>
    </xdr:from>
    <xdr:ext cx="1079500" cy="266700"/>
    <xdr:pic>
      <xdr:nvPicPr>
        <xdr:cNvPr id="72" name="Picture 71">
          <a:extLst>
            <a:ext uri="{FF2B5EF4-FFF2-40B4-BE49-F238E27FC236}">
              <a16:creationId xmlns:a16="http://schemas.microsoft.com/office/drawing/2014/main" id="{1C2BDBBF-68B2-F04F-96CA-D0A195851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020250" y="359833"/>
          <a:ext cx="1079500" cy="2667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5a_PhOTf" connectionId="4" xr16:uid="{67893F31-3039-B440-A30F-BA97694B251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4a_PhOTf" connectionId="3" xr16:uid="{A0366CB1-2F74-9644-9B0F-D42ADC84488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3a_PhOTf_1" connectionId="2" xr16:uid="{8AA18557-D210-9F46-B9CA-7E660B3B58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P3a_PhOTf" connectionId="1" xr16:uid="{3C437602-5C60-874B-AEFC-737EA468E3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93F2-FD21-F54D-9D9F-51F3118F9928}">
  <sheetPr codeName="Sheet1"/>
  <dimension ref="A1:T106"/>
  <sheetViews>
    <sheetView zoomScale="140" zoomScaleNormal="140" workbookViewId="0">
      <selection activeCell="D9" sqref="D9"/>
    </sheetView>
  </sheetViews>
  <sheetFormatPr baseColWidth="10" defaultColWidth="11.1640625" defaultRowHeight="16"/>
  <cols>
    <col min="2" max="2" width="14.6640625" bestFit="1" customWidth="1" collapsed="1"/>
    <col min="3" max="3" width="22.6640625" bestFit="1" customWidth="1" collapsed="1"/>
    <col min="4" max="4" width="15.6640625" customWidth="1" collapsed="1"/>
    <col min="5" max="5" width="13.1640625" customWidth="1" collapsed="1"/>
  </cols>
  <sheetData>
    <row r="1" spans="1:20">
      <c r="A1" s="172" t="s">
        <v>0</v>
      </c>
      <c r="B1" s="172"/>
      <c r="C1" s="172"/>
      <c r="D1" s="172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/>
      <c r="B2" s="4"/>
      <c r="C2" s="4"/>
      <c r="D2" s="171" t="s">
        <v>1</v>
      </c>
      <c r="E2" s="171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4">
        <v>1</v>
      </c>
      <c r="B4" s="4">
        <v>0</v>
      </c>
      <c r="C4" s="4">
        <v>0</v>
      </c>
      <c r="D4" s="4" t="s">
        <v>7</v>
      </c>
      <c r="E4" s="4" t="s">
        <v>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4">
        <v>2</v>
      </c>
      <c r="B5" s="4">
        <v>48.9</v>
      </c>
      <c r="C5" s="5">
        <v>0.63</v>
      </c>
      <c r="D5" s="4" t="s">
        <v>9</v>
      </c>
      <c r="E5" s="4" t="s">
        <v>10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4">
        <v>3</v>
      </c>
      <c r="B6" s="4">
        <v>93.7</v>
      </c>
      <c r="C6" s="4">
        <v>1.26</v>
      </c>
      <c r="D6" s="4" t="s">
        <v>11</v>
      </c>
      <c r="E6" s="4" t="s">
        <v>11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4">
        <v>4</v>
      </c>
      <c r="B7" s="4"/>
      <c r="C7" s="4"/>
      <c r="D7" s="4" t="s">
        <v>10</v>
      </c>
      <c r="E7" s="4" t="s">
        <v>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7" thickBot="1">
      <c r="A8" s="4" t="s">
        <v>12</v>
      </c>
      <c r="B8" s="6"/>
      <c r="C8" s="7"/>
      <c r="D8" s="4" t="s">
        <v>8</v>
      </c>
      <c r="E8" s="4" t="s">
        <v>7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B9" t="s">
        <v>13</v>
      </c>
      <c r="C9">
        <f>SLOPE(C4:C8,B4:B8)</f>
        <v>1.3438595106670692E-2</v>
      </c>
      <c r="D9" s="4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7" thickBot="1">
      <c r="B10" t="s">
        <v>14</v>
      </c>
      <c r="C10">
        <f>INTERCEPT(C4:C8,B4:B8)</f>
        <v>-8.7812207370802087E-3</v>
      </c>
      <c r="D10" s="8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8" thickTop="1" thickBot="1">
      <c r="A11" s="173" t="s">
        <v>15</v>
      </c>
      <c r="B11" s="173"/>
      <c r="C11" s="174"/>
      <c r="D11" s="9" t="s">
        <v>16</v>
      </c>
      <c r="E11" s="10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7" thickTop="1">
      <c r="A12" s="173" t="s">
        <v>17</v>
      </c>
      <c r="B12" s="173"/>
      <c r="C12" s="174"/>
      <c r="D12" s="11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75" t="s">
        <v>18</v>
      </c>
      <c r="B14" s="175"/>
      <c r="C14" s="175"/>
      <c r="D14" s="175"/>
      <c r="E14" s="12"/>
      <c r="F14" s="12"/>
      <c r="G14" s="12"/>
      <c r="H14" s="12"/>
      <c r="I14" s="12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4"/>
      <c r="B15" s="4"/>
      <c r="C15" s="4"/>
      <c r="D15" s="171" t="s">
        <v>1</v>
      </c>
      <c r="E15" s="171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4">
        <v>1</v>
      </c>
      <c r="D17" s="4" t="s">
        <v>7</v>
      </c>
      <c r="E17" s="4" t="s">
        <v>8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4">
        <v>2</v>
      </c>
      <c r="D18" s="4" t="s">
        <v>9</v>
      </c>
      <c r="E18" s="4" t="s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4">
        <v>3</v>
      </c>
      <c r="D19" s="4" t="s">
        <v>11</v>
      </c>
      <c r="E19" s="4" t="s">
        <v>11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4">
        <v>4</v>
      </c>
      <c r="D20" s="4" t="s">
        <v>10</v>
      </c>
      <c r="E20" s="4" t="s">
        <v>9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4" t="s">
        <v>12</v>
      </c>
      <c r="C21" s="7"/>
      <c r="D21" s="4" t="s">
        <v>8</v>
      </c>
      <c r="E21" s="4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B22" t="s">
        <v>13</v>
      </c>
      <c r="C22" s="13" t="e">
        <f>SLOPE(C17:C21,B17:B21)</f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7" thickBot="1">
      <c r="B23" t="s">
        <v>14</v>
      </c>
      <c r="C23" s="14" t="e">
        <f>INTERCEPT(C17:C20,B17:B20)</f>
        <v>#DIV/0!</v>
      </c>
      <c r="D23" s="8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8" thickTop="1" thickBot="1">
      <c r="A24" s="173" t="s">
        <v>15</v>
      </c>
      <c r="B24" s="173"/>
      <c r="C24" s="174"/>
      <c r="D24" s="15" t="s">
        <v>16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7" thickTop="1">
      <c r="A25" s="173" t="s">
        <v>17</v>
      </c>
      <c r="B25" s="173"/>
      <c r="C25" s="174"/>
      <c r="D25" s="11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77" t="s">
        <v>19</v>
      </c>
      <c r="B27" s="177"/>
      <c r="C27" s="177"/>
      <c r="D27" s="177"/>
      <c r="E27" s="16"/>
      <c r="F27" s="16"/>
      <c r="G27" s="16"/>
      <c r="H27" s="16"/>
      <c r="I27" s="16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4"/>
      <c r="B28" s="4"/>
      <c r="C28" s="4"/>
      <c r="D28" s="171" t="s">
        <v>1</v>
      </c>
      <c r="E28" s="171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4" t="s">
        <v>2</v>
      </c>
      <c r="B29" s="4" t="s">
        <v>3</v>
      </c>
      <c r="C29" s="4" t="s">
        <v>4</v>
      </c>
      <c r="D29" s="4" t="s">
        <v>5</v>
      </c>
      <c r="E29" s="4" t="s">
        <v>6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4">
        <v>1</v>
      </c>
      <c r="B30" s="4"/>
      <c r="C30" s="4"/>
      <c r="D30" s="4" t="s">
        <v>7</v>
      </c>
      <c r="E30" s="4" t="s">
        <v>8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4">
        <v>2</v>
      </c>
      <c r="B31" s="4"/>
      <c r="C31" s="5"/>
      <c r="D31" s="4" t="s">
        <v>9</v>
      </c>
      <c r="E31" s="4" t="s">
        <v>10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4">
        <v>3</v>
      </c>
      <c r="B32" s="4"/>
      <c r="C32" s="4"/>
      <c r="D32" s="4" t="s">
        <v>11</v>
      </c>
      <c r="E32" s="4" t="s">
        <v>11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4">
        <v>4</v>
      </c>
      <c r="B33" s="4"/>
      <c r="C33" s="4"/>
      <c r="D33" s="4" t="s">
        <v>10</v>
      </c>
      <c r="E33" s="4" t="s">
        <v>9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4" t="s">
        <v>12</v>
      </c>
      <c r="C34" s="7"/>
      <c r="D34" s="4" t="s">
        <v>8</v>
      </c>
      <c r="E34" s="4" t="s">
        <v>7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B35" t="s">
        <v>13</v>
      </c>
      <c r="C35" s="13" t="e">
        <f>SLOPE(C30:C34,B30:B34)</f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7" thickBot="1">
      <c r="B36" t="s">
        <v>14</v>
      </c>
      <c r="C36" s="14" t="e">
        <f>INTERCEPT(C30:C34,B30:B34)</f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8" thickTop="1" thickBot="1">
      <c r="A37" s="173" t="s">
        <v>15</v>
      </c>
      <c r="B37" s="173"/>
      <c r="C37" s="174"/>
      <c r="D37" s="17" t="s">
        <v>16</v>
      </c>
      <c r="E37" s="10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7" thickTop="1">
      <c r="A38" s="173" t="s">
        <v>17</v>
      </c>
      <c r="B38" s="173"/>
      <c r="C38" s="174"/>
      <c r="D38" s="18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76" t="s">
        <v>18</v>
      </c>
      <c r="B40" s="176"/>
      <c r="C40" s="176"/>
      <c r="D40" s="176"/>
      <c r="E40" s="19"/>
      <c r="F40" s="19"/>
      <c r="G40" s="19"/>
      <c r="H40" s="19"/>
      <c r="I40" s="19"/>
      <c r="J40" s="19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4"/>
      <c r="B41" s="4"/>
      <c r="C41" s="4"/>
      <c r="D41" s="171" t="s">
        <v>1</v>
      </c>
      <c r="E41" s="171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4" t="s">
        <v>2</v>
      </c>
      <c r="B42" s="4" t="s">
        <v>3</v>
      </c>
      <c r="C42" s="4" t="s">
        <v>4</v>
      </c>
      <c r="D42" s="4" t="s">
        <v>5</v>
      </c>
      <c r="E42" s="4" t="s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4">
        <v>1</v>
      </c>
      <c r="B43">
        <v>0</v>
      </c>
      <c r="C43">
        <v>0</v>
      </c>
      <c r="D43" s="4" t="s">
        <v>7</v>
      </c>
      <c r="E43" s="4" t="s">
        <v>8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4">
        <v>2</v>
      </c>
      <c r="B44">
        <v>0.67</v>
      </c>
      <c r="C44">
        <v>7.8373862893156543E-4</v>
      </c>
      <c r="D44" s="4" t="s">
        <v>9</v>
      </c>
      <c r="E44" s="4" t="s">
        <v>10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4">
        <v>3</v>
      </c>
      <c r="B45">
        <v>6.6</v>
      </c>
      <c r="C45">
        <v>7.9493489505915935E-3</v>
      </c>
      <c r="D45" s="4" t="s">
        <v>11</v>
      </c>
      <c r="E45" s="4" t="s">
        <v>11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4">
        <v>4</v>
      </c>
      <c r="B46">
        <v>19.7</v>
      </c>
      <c r="C46">
        <v>4.8031981687377372E-2</v>
      </c>
      <c r="D46" s="4" t="s">
        <v>10</v>
      </c>
      <c r="E46" s="4" t="s">
        <v>9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7" thickBot="1">
      <c r="A47" s="4" t="s">
        <v>12</v>
      </c>
      <c r="B47" s="6"/>
      <c r="C47" s="20"/>
      <c r="D47" s="4" t="s">
        <v>8</v>
      </c>
      <c r="E47" s="4" t="s">
        <v>7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B48" t="s">
        <v>13</v>
      </c>
      <c r="C48" s="13">
        <f>SLOPE(C43:C47,B43:B47)</f>
        <v>2.4634298284112953E-3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7" thickBot="1">
      <c r="B49" t="s">
        <v>14</v>
      </c>
      <c r="C49" s="14">
        <f>INTERCEPT(C43:C47,B43:B47)</f>
        <v>-2.4184083013380243E-3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8" thickTop="1" thickBot="1">
      <c r="A50" s="173" t="s">
        <v>15</v>
      </c>
      <c r="B50" s="173"/>
      <c r="C50" s="174"/>
      <c r="D50" s="15" t="s">
        <v>16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7" thickTop="1">
      <c r="A51" s="173" t="s">
        <v>17</v>
      </c>
      <c r="B51" s="173"/>
      <c r="C51" s="174"/>
      <c r="D51" s="18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>
      <c r="A91" s="2"/>
      <c r="B91" s="2"/>
      <c r="C91" s="2"/>
      <c r="D91" s="2"/>
      <c r="E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>
      <c r="A92" s="2"/>
      <c r="B92" s="2"/>
      <c r="C92" s="2"/>
      <c r="D92" s="2"/>
      <c r="E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>
      <c r="A93" s="2"/>
      <c r="B93" s="2"/>
      <c r="C93" s="2"/>
      <c r="D93" s="2"/>
      <c r="E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>
      <c r="A94" s="2"/>
      <c r="B94" s="2"/>
      <c r="C94" s="2"/>
      <c r="D94" s="2"/>
      <c r="E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>
      <c r="A95" s="2"/>
      <c r="B95" s="2"/>
      <c r="C95" s="2"/>
      <c r="D95" s="2"/>
      <c r="E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>
      <c r="A96" s="2"/>
      <c r="B96" s="2"/>
      <c r="C96" s="2"/>
      <c r="D96" s="2"/>
      <c r="E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>
      <c r="A97" s="2"/>
      <c r="B97" s="2"/>
      <c r="C97" s="2"/>
      <c r="D97" s="2"/>
      <c r="E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>
      <c r="A98" s="2"/>
      <c r="B98" s="2"/>
      <c r="C98" s="2"/>
      <c r="D98" s="2"/>
      <c r="E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>
      <c r="A99" s="2"/>
      <c r="B99" s="2"/>
      <c r="C99" s="2"/>
      <c r="D99" s="2"/>
      <c r="E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>
      <c r="A100" s="2"/>
      <c r="B100" s="2"/>
      <c r="C100" s="2"/>
      <c r="D100" s="2"/>
      <c r="E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>
      <c r="A101" s="2"/>
      <c r="B101" s="2"/>
      <c r="C101" s="2"/>
      <c r="D101" s="2"/>
      <c r="E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>
      <c r="A102" s="2"/>
      <c r="B102" s="2"/>
      <c r="C102" s="2"/>
      <c r="D102" s="2"/>
      <c r="E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>
      <c r="A103" s="2"/>
      <c r="B103" s="2"/>
      <c r="C103" s="2"/>
      <c r="D103" s="2"/>
      <c r="E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>
      <c r="A104" s="2"/>
      <c r="B104" s="2"/>
      <c r="C104" s="2"/>
      <c r="D104" s="2"/>
      <c r="E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>
      <c r="A105" s="2"/>
      <c r="B105" s="2"/>
      <c r="C105" s="2"/>
      <c r="D105" s="2"/>
      <c r="E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>
      <c r="K106" s="2"/>
      <c r="L106" s="2"/>
      <c r="M106" s="2"/>
      <c r="N106" s="2"/>
      <c r="O106" s="2"/>
      <c r="P106" s="2"/>
      <c r="Q106" s="2"/>
      <c r="R106" s="2"/>
      <c r="S106" s="2"/>
      <c r="T106" s="2"/>
    </row>
  </sheetData>
  <mergeCells count="16">
    <mergeCell ref="A40:D40"/>
    <mergeCell ref="D41:E41"/>
    <mergeCell ref="A50:C50"/>
    <mergeCell ref="A51:C51"/>
    <mergeCell ref="A24:C24"/>
    <mergeCell ref="A25:C25"/>
    <mergeCell ref="A27:D27"/>
    <mergeCell ref="D28:E28"/>
    <mergeCell ref="A37:C37"/>
    <mergeCell ref="A38:C38"/>
    <mergeCell ref="D15:E15"/>
    <mergeCell ref="A1:D1"/>
    <mergeCell ref="D2:E2"/>
    <mergeCell ref="A11:C11"/>
    <mergeCell ref="A12:C12"/>
    <mergeCell ref="A14:D14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4229-58F0-D644-BEEE-551D79B62DD5}">
  <sheetPr codeName="Sheet5"/>
  <dimension ref="A1:CJ173"/>
  <sheetViews>
    <sheetView topLeftCell="N1" zoomScaleNormal="100" workbookViewId="0">
      <pane ySplit="1" topLeftCell="A13" activePane="bottomLeft" state="frozen"/>
      <selection activeCell="V97" sqref="V2:V97"/>
      <selection pane="bottomLeft" activeCell="T33" sqref="T33"/>
    </sheetView>
  </sheetViews>
  <sheetFormatPr baseColWidth="10" defaultColWidth="10.83203125" defaultRowHeight="21"/>
  <cols>
    <col min="1" max="1" width="47" style="23" bestFit="1" customWidth="1" collapsed="1"/>
    <col min="2" max="2" width="20.6640625" style="24" bestFit="1" customWidth="1" collapsed="1"/>
    <col min="3" max="3" width="9.83203125" style="21" customWidth="1" collapsed="1"/>
    <col min="4" max="4" width="12.33203125" style="24" bestFit="1" customWidth="1" collapsed="1"/>
    <col min="5" max="5" width="20.33203125" style="24" customWidth="1" collapsed="1"/>
    <col min="6" max="6" width="15.33203125" style="24" bestFit="1" customWidth="1" collapsed="1"/>
    <col min="7" max="7" width="19.83203125" style="23" customWidth="1" collapsed="1"/>
    <col min="8" max="8" width="10.83203125" style="22" collapsed="1"/>
    <col min="9" max="9" width="12.33203125" style="24" bestFit="1" customWidth="1" collapsed="1"/>
    <col min="10" max="10" width="26.33203125" style="24" customWidth="1" collapsed="1"/>
    <col min="11" max="11" width="15.33203125" style="24" bestFit="1" customWidth="1" collapsed="1"/>
    <col min="12" max="12" width="19.83203125" style="23" customWidth="1" collapsed="1"/>
    <col min="13" max="13" width="10.83203125" style="22" collapsed="1"/>
    <col min="14" max="14" width="12.33203125" style="24" bestFit="1" customWidth="1" collapsed="1"/>
    <col min="15" max="15" width="20.33203125" style="24" customWidth="1" collapsed="1"/>
    <col min="16" max="16" width="15.33203125" style="24" bestFit="1" customWidth="1" collapsed="1"/>
    <col min="17" max="17" width="19.83203125" style="23" customWidth="1" collapsed="1"/>
    <col min="18" max="18" width="10.83203125" style="22" collapsed="1"/>
    <col min="19" max="19" width="18.33203125" style="23" customWidth="1" collapsed="1"/>
    <col min="20" max="20" width="19.1640625" style="23" customWidth="1" collapsed="1"/>
    <col min="21" max="21" width="15.33203125" style="24" bestFit="1" customWidth="1" collapsed="1"/>
    <col min="22" max="22" width="19.83203125" style="23" customWidth="1" collapsed="1"/>
    <col min="23" max="23" width="10.83203125" style="22" collapsed="1"/>
    <col min="24" max="24" width="18.33203125" style="23" customWidth="1" collapsed="1"/>
    <col min="25" max="25" width="19.1640625" style="23" customWidth="1" collapsed="1"/>
    <col min="26" max="26" width="15.33203125" style="24" bestFit="1" customWidth="1" collapsed="1"/>
    <col min="27" max="27" width="19.83203125" style="23" customWidth="1" collapsed="1"/>
    <col min="28" max="28" width="10.83203125" style="22" collapsed="1"/>
    <col min="29" max="29" width="18.33203125" style="23" customWidth="1" collapsed="1"/>
    <col min="30" max="30" width="19.1640625" style="23" customWidth="1" collapsed="1"/>
    <col min="31" max="31" width="15.33203125" style="24" bestFit="1" customWidth="1" collapsed="1"/>
    <col min="32" max="32" width="19.83203125" style="23" customWidth="1" collapsed="1"/>
    <col min="33" max="33" width="10.83203125" style="22" collapsed="1"/>
    <col min="34" max="34" width="18.33203125" style="23" customWidth="1" collapsed="1"/>
    <col min="35" max="35" width="19.1640625" style="23" customWidth="1" collapsed="1"/>
    <col min="36" max="36" width="15.33203125" style="24" bestFit="1" customWidth="1" collapsed="1"/>
    <col min="37" max="37" width="19.83203125" style="23" customWidth="1" collapsed="1"/>
    <col min="38" max="38" width="10.83203125" style="22" collapsed="1"/>
    <col min="39" max="39" width="18.33203125" style="23" customWidth="1" collapsed="1"/>
    <col min="40" max="40" width="19.1640625" style="23" customWidth="1" collapsed="1"/>
    <col min="41" max="41" width="15.33203125" style="24" bestFit="1" customWidth="1" collapsed="1"/>
    <col min="42" max="42" width="19.83203125" style="23" customWidth="1" collapsed="1"/>
    <col min="43" max="43" width="10.83203125" style="22" collapsed="1"/>
    <col min="44" max="44" width="18.33203125" style="23" customWidth="1" collapsed="1"/>
    <col min="45" max="45" width="19.1640625" style="23" customWidth="1" collapsed="1"/>
    <col min="46" max="46" width="15.33203125" style="24" bestFit="1" customWidth="1" collapsed="1"/>
    <col min="47" max="47" width="19.83203125" style="23" customWidth="1" collapsed="1"/>
    <col min="48" max="48" width="10.83203125" style="22" collapsed="1"/>
    <col min="49" max="49" width="18.33203125" style="23" customWidth="1" collapsed="1"/>
    <col min="50" max="50" width="19.1640625" style="23" customWidth="1" collapsed="1"/>
    <col min="51" max="51" width="15.33203125" style="24" bestFit="1" customWidth="1" collapsed="1"/>
    <col min="52" max="52" width="19.83203125" style="23" customWidth="1" collapsed="1"/>
    <col min="53" max="53" width="10.83203125" style="22" collapsed="1"/>
    <col min="54" max="54" width="18.33203125" style="23" customWidth="1" collapsed="1"/>
    <col min="55" max="55" width="19.1640625" style="23" customWidth="1" collapsed="1"/>
    <col min="56" max="56" width="15.33203125" style="24" bestFit="1" customWidth="1" collapsed="1"/>
    <col min="57" max="57" width="19.83203125" style="23" customWidth="1" collapsed="1"/>
    <col min="58" max="58" width="10.83203125" style="22" collapsed="1"/>
    <col min="59" max="59" width="18.33203125" style="23" customWidth="1" collapsed="1"/>
    <col min="60" max="60" width="19.1640625" style="23" customWidth="1" collapsed="1"/>
    <col min="61" max="61" width="15.33203125" style="24" bestFit="1" customWidth="1" collapsed="1"/>
    <col min="62" max="62" width="19.83203125" style="23" customWidth="1" collapsed="1"/>
    <col min="63" max="63" width="10.83203125" style="22" collapsed="1"/>
    <col min="64" max="64" width="18.33203125" style="23" customWidth="1" collapsed="1"/>
    <col min="65" max="65" width="19.1640625" style="23" customWidth="1" collapsed="1"/>
    <col min="66" max="66" width="15.33203125" style="24" bestFit="1" customWidth="1" collapsed="1"/>
    <col min="67" max="67" width="19.83203125" style="23" customWidth="1" collapsed="1"/>
    <col min="68" max="68" width="10.83203125" style="22" collapsed="1"/>
    <col min="69" max="69" width="18.33203125" style="23" customWidth="1" collapsed="1"/>
    <col min="70" max="70" width="19.1640625" style="23" customWidth="1" collapsed="1"/>
    <col min="71" max="71" width="15.33203125" style="24" bestFit="1" customWidth="1" collapsed="1"/>
    <col min="72" max="72" width="19.83203125" style="23" customWidth="1" collapsed="1"/>
    <col min="73" max="73" width="10.83203125" style="22" collapsed="1"/>
    <col min="74" max="74" width="18.33203125" style="23" customWidth="1" collapsed="1"/>
    <col min="75" max="75" width="19.1640625" style="23" customWidth="1" collapsed="1"/>
    <col min="76" max="76" width="15.33203125" style="24" bestFit="1" customWidth="1" collapsed="1"/>
    <col min="77" max="77" width="19.83203125" style="23" customWidth="1" collapsed="1"/>
    <col min="78" max="78" width="10.83203125" style="22" collapsed="1"/>
    <col min="79" max="79" width="18.33203125" style="23" customWidth="1" collapsed="1"/>
    <col min="80" max="80" width="19.1640625" style="23" customWidth="1" collapsed="1"/>
    <col min="81" max="81" width="15.33203125" style="24" bestFit="1" customWidth="1" collapsed="1"/>
    <col min="82" max="82" width="19.83203125" style="23" customWidth="1" collapsed="1"/>
    <col min="83" max="83" width="10.83203125" style="22" collapsed="1"/>
    <col min="84" max="84" width="18.33203125" style="23" customWidth="1" collapsed="1"/>
    <col min="85" max="85" width="19.1640625" style="23" customWidth="1" collapsed="1"/>
    <col min="86" max="86" width="15.33203125" style="24" bestFit="1" customWidth="1" collapsed="1"/>
    <col min="87" max="87" width="19.83203125" style="23" customWidth="1" collapsed="1"/>
    <col min="88" max="88" width="10.83203125" style="22" collapsed="1"/>
    <col min="89" max="16384" width="10.83203125" style="23" collapsed="1"/>
  </cols>
  <sheetData>
    <row r="1" spans="1:87" ht="37" customHeight="1">
      <c r="A1" s="178"/>
      <c r="B1" s="178"/>
      <c r="D1" s="179" t="s">
        <v>20</v>
      </c>
      <c r="E1" s="179"/>
      <c r="F1" s="179"/>
      <c r="G1" s="179"/>
      <c r="I1" s="188" t="s">
        <v>21</v>
      </c>
      <c r="J1" s="188"/>
      <c r="K1" s="188"/>
      <c r="L1" s="188"/>
      <c r="N1" s="189" t="s">
        <v>22</v>
      </c>
      <c r="O1" s="189"/>
      <c r="P1" s="189"/>
      <c r="Q1" s="189"/>
      <c r="S1" s="187" t="s">
        <v>23</v>
      </c>
      <c r="T1" s="187"/>
      <c r="U1" s="187"/>
      <c r="V1" s="187"/>
      <c r="X1" s="187" t="s">
        <v>24</v>
      </c>
      <c r="Y1" s="187"/>
      <c r="Z1" s="187"/>
      <c r="AA1" s="187"/>
      <c r="AC1" s="187" t="s">
        <v>25</v>
      </c>
      <c r="AD1" s="187"/>
      <c r="AE1" s="187"/>
      <c r="AF1" s="187"/>
      <c r="AH1" s="187" t="s">
        <v>26</v>
      </c>
      <c r="AI1" s="187"/>
      <c r="AJ1" s="187"/>
      <c r="AK1" s="187"/>
      <c r="AM1" s="187" t="s">
        <v>27</v>
      </c>
      <c r="AN1" s="187"/>
      <c r="AO1" s="187"/>
      <c r="AP1" s="187"/>
      <c r="AR1" s="187" t="s">
        <v>41</v>
      </c>
      <c r="AS1" s="187"/>
      <c r="AT1" s="187"/>
      <c r="AU1" s="187"/>
      <c r="AW1" s="187" t="s">
        <v>42</v>
      </c>
      <c r="AX1" s="187"/>
      <c r="AY1" s="187"/>
      <c r="AZ1" s="187"/>
      <c r="BB1" s="187" t="s">
        <v>43</v>
      </c>
      <c r="BC1" s="187"/>
      <c r="BD1" s="187"/>
      <c r="BE1" s="187"/>
      <c r="BG1" s="187" t="s">
        <v>44</v>
      </c>
      <c r="BH1" s="187"/>
      <c r="BI1" s="187"/>
      <c r="BJ1" s="187"/>
      <c r="BL1" s="187" t="s">
        <v>45</v>
      </c>
      <c r="BM1" s="187"/>
      <c r="BN1" s="187"/>
      <c r="BO1" s="187"/>
      <c r="BQ1" s="187" t="s">
        <v>46</v>
      </c>
      <c r="BR1" s="187"/>
      <c r="BS1" s="187"/>
      <c r="BT1" s="187"/>
      <c r="BV1" s="187" t="s">
        <v>47</v>
      </c>
      <c r="BW1" s="187"/>
      <c r="BX1" s="187"/>
      <c r="BY1" s="187"/>
      <c r="CA1" s="187" t="s">
        <v>48</v>
      </c>
      <c r="CB1" s="187"/>
      <c r="CC1" s="187"/>
      <c r="CD1" s="187"/>
      <c r="CF1" s="187" t="s">
        <v>51</v>
      </c>
      <c r="CG1" s="187"/>
      <c r="CH1" s="187"/>
      <c r="CI1" s="187"/>
    </row>
    <row r="2" spans="1:87" ht="22" thickBot="1">
      <c r="A2" s="183" t="s">
        <v>0</v>
      </c>
      <c r="B2" s="184"/>
      <c r="D2" s="24">
        <v>1</v>
      </c>
      <c r="E2" s="25"/>
      <c r="F2" s="169">
        <f>((Calibration!$C$9*'Yields HP5a'!E2)+Calibration!$C$10)</f>
        <v>-1.3020627824793102E-3</v>
      </c>
      <c r="G2" s="26">
        <f>(100*(F2/$B$10))*($B$11/$B$12)</f>
        <v>-0.34273704191698257</v>
      </c>
      <c r="I2" s="24">
        <v>1</v>
      </c>
      <c r="J2" s="25">
        <v>1.996888</v>
      </c>
      <c r="K2" s="169">
        <f>((Calibration!$C$9*'Yields HP5a'!J2)+Calibration!$C$10)</f>
        <v>3.4835770051436154E-3</v>
      </c>
      <c r="L2" s="26">
        <f>(100*(K2/$B$10))*($B$11/$B$12)</f>
        <v>0.91696874689828245</v>
      </c>
      <c r="N2" s="24">
        <v>1</v>
      </c>
      <c r="P2" s="169">
        <f>((Calibration!$C$9*'Yields HP5a'!O2)+Calibration!$C$10)</f>
        <v>-1.3020627824793102E-3</v>
      </c>
      <c r="Q2" s="26">
        <f>(100*(P2/$B$10))*($B$11/$B$12)</f>
        <v>-0.34273704191698257</v>
      </c>
      <c r="S2" s="24">
        <v>1</v>
      </c>
      <c r="T2" s="23">
        <v>27.253602999999998</v>
      </c>
      <c r="U2" s="169">
        <f>((Calibration!$C$9*'Yields HP5a'!T2)+Calibration!$C$10)</f>
        <v>6.4012530160579839E-2</v>
      </c>
      <c r="V2" s="26">
        <f>(100*(U2/$B$10))*($B$11/$B$12)</f>
        <v>16.84977523977987</v>
      </c>
      <c r="X2" s="24">
        <v>1</v>
      </c>
      <c r="Y2" s="43"/>
      <c r="Z2" s="169">
        <f>((Calibration!$C$9*'Yields HP5a'!Y2)+Calibration!$C$10)</f>
        <v>-1.3020627824793102E-3</v>
      </c>
      <c r="AA2" s="26">
        <f>(100*(Z2/$B$10))*($B$11/$B$12)</f>
        <v>-0.34273704191698257</v>
      </c>
      <c r="AC2" s="24">
        <v>1</v>
      </c>
      <c r="AD2" s="43"/>
      <c r="AE2" s="169">
        <f>((Calibration!$C$9*'Yields HP5a'!AD2)+Calibration!$C$10)</f>
        <v>-1.3020627824793102E-3</v>
      </c>
      <c r="AF2" s="26">
        <f>(100*(AE2/$B$10))*($B$11/$B$12)</f>
        <v>-0.34273704191698257</v>
      </c>
      <c r="AH2" s="24">
        <v>1</v>
      </c>
      <c r="AI2" s="44">
        <v>4.7097769999999999</v>
      </c>
      <c r="AJ2" s="169">
        <f>((Calibration!$C$9*'Yields HP5a'!AI2)+Calibration!$C$10)</f>
        <v>9.9851482188544338E-3</v>
      </c>
      <c r="AK2" s="26">
        <f>(100*(AJ2/$B$10))*($B$11/$B$12)</f>
        <v>2.6283526491067462</v>
      </c>
      <c r="AM2" s="24">
        <v>1</v>
      </c>
      <c r="AO2" s="169">
        <f>((Calibration!$C$9*'Yields HP5a'!AN2)+Calibration!$C$10)</f>
        <v>-1.3020627824793102E-3</v>
      </c>
      <c r="AP2" s="26">
        <f>(100*(AO2/$B$10))*($B$11/$B$12)</f>
        <v>-0.34273704191698257</v>
      </c>
      <c r="AR2" s="24">
        <v>1</v>
      </c>
      <c r="AS2" s="43">
        <v>6.9560570000000004</v>
      </c>
      <c r="AT2" s="169">
        <f>((Calibration!$C$9*'Yields HP5a'!AS2)+Calibration!$C$10)</f>
        <v>1.5368468135715883E-2</v>
      </c>
      <c r="AU2" s="26">
        <f>(100*(AT2/$B$10))*($B$11/$B$12)</f>
        <v>4.0453835087743659</v>
      </c>
      <c r="AW2" s="24">
        <v>1</v>
      </c>
      <c r="AX2" s="50"/>
      <c r="AY2" s="169">
        <f>((Calibration!$C$9*'Yields HP5a'!AX2)+Calibration!$C$10)</f>
        <v>-1.3020627824793102E-3</v>
      </c>
      <c r="AZ2" s="26">
        <f>(100*(AY2/$B$10))*($B$11/$B$12)</f>
        <v>-0.34273704191698257</v>
      </c>
      <c r="BB2" s="24">
        <v>1</v>
      </c>
      <c r="BC2" s="50"/>
      <c r="BD2" s="169">
        <f>((Calibration!$C$9*'Yields HP5a'!BC2)+Calibration!$C$10)</f>
        <v>-1.3020627824793102E-3</v>
      </c>
      <c r="BE2" s="26">
        <f>(100*(BD2/$B$10))*($B$11/$B$12)</f>
        <v>-0.34273704191698257</v>
      </c>
      <c r="BG2" s="24">
        <v>1</v>
      </c>
      <c r="BH2" s="50"/>
      <c r="BI2" s="169">
        <f>((Calibration!$C$9*'Yields HP5a'!BH2)+Calibration!$C$10)</f>
        <v>-1.3020627824793102E-3</v>
      </c>
      <c r="BJ2" s="26">
        <f>(100*(BI2/$B$10))*($B$11/$B$12)</f>
        <v>-0.34273704191698257</v>
      </c>
      <c r="BL2" s="24">
        <v>1</v>
      </c>
      <c r="BM2" s="44">
        <v>7.9312469999999999</v>
      </c>
      <c r="BN2" s="169">
        <f>((Calibration!$C$9*'Yields HP5a'!BM2)+Calibration!$C$10)</f>
        <v>1.7705558680850112E-2</v>
      </c>
      <c r="BO2" s="26">
        <f>(100*(BN2/$B$10))*($B$11/$B$12)</f>
        <v>4.6605669783504053</v>
      </c>
      <c r="BQ2" s="24">
        <v>1</v>
      </c>
      <c r="BR2" s="50"/>
      <c r="BS2" s="169">
        <f>((Calibration!$C$9*'Yields HP5a'!BR2)+Calibration!$C$10)</f>
        <v>-1.3020627824793102E-3</v>
      </c>
      <c r="BT2" s="26">
        <f>(100*(BS2/$B$10))*($B$11/$B$12)</f>
        <v>-0.34273704191698257</v>
      </c>
      <c r="BV2" s="24">
        <v>1</v>
      </c>
      <c r="BW2" s="50"/>
      <c r="BX2" s="169">
        <f>((Calibration!$C$9*'Yields HP5a'!BW2)+Calibration!$C$10)</f>
        <v>-1.3020627824793102E-3</v>
      </c>
      <c r="BY2" s="26">
        <f>(100*(BX2/$B$10))*($B$11/$B$12)</f>
        <v>-0.34273704191698257</v>
      </c>
      <c r="CA2" s="24">
        <v>1</v>
      </c>
      <c r="CB2" s="50">
        <v>1.7670349999999999</v>
      </c>
      <c r="CC2" s="169">
        <f>((Calibration!$C$9*'Yields HP5a'!CB2)+Calibration!$C$10)</f>
        <v>2.9327230453298986E-3</v>
      </c>
      <c r="CD2" s="26">
        <f>(100*(CC2/$B$10))*($B$11/$B$12)</f>
        <v>0.7719695508108928</v>
      </c>
      <c r="CF2" s="24">
        <v>1</v>
      </c>
      <c r="CG2" s="50"/>
      <c r="CH2" s="169">
        <f>((Calibration!$C$9*'Yields HP5a'!CG2)+Calibration!$C$10)</f>
        <v>-1.3020627824793102E-3</v>
      </c>
      <c r="CI2" s="26">
        <f>(100*(CH2/$B$10))*($B$11/$B$12)</f>
        <v>-0.34273704191698257</v>
      </c>
    </row>
    <row r="3" spans="1:87" ht="22" thickBot="1">
      <c r="A3" s="27" t="s">
        <v>28</v>
      </c>
      <c r="B3" s="28">
        <v>1.046</v>
      </c>
      <c r="D3" s="24">
        <v>2</v>
      </c>
      <c r="E3" s="25"/>
      <c r="F3" s="169">
        <f>((Calibration!$C$9*'Yields HP5a'!E3)+Calibration!$C$10)</f>
        <v>-1.3020627824793102E-3</v>
      </c>
      <c r="G3" s="26">
        <f t="shared" ref="G3:G66" si="0">(100*(F3/$B$10))*($B$11/$B$12)</f>
        <v>-0.34273704191698257</v>
      </c>
      <c r="I3" s="24">
        <v>2</v>
      </c>
      <c r="J3" s="25"/>
      <c r="K3" s="169">
        <f>((Calibration!$C$9*'Yields HP5a'!J3)+Calibration!$C$10)</f>
        <v>-1.3020627824793102E-3</v>
      </c>
      <c r="L3" s="26">
        <f t="shared" ref="L3:L66" si="1">(100*(K3/$B$10))*($B$11/$B$12)</f>
        <v>-0.34273704191698257</v>
      </c>
      <c r="N3" s="24">
        <v>2</v>
      </c>
      <c r="P3" s="169">
        <f>((Calibration!$C$9*'Yields HP5a'!O3)+Calibration!$C$10)</f>
        <v>-1.3020627824793102E-3</v>
      </c>
      <c r="Q3" s="26">
        <f t="shared" ref="Q3:Q66" si="2">(100*(P3/$B$10))*($B$11/$B$12)</f>
        <v>-0.34273704191698257</v>
      </c>
      <c r="S3" s="24">
        <v>2</v>
      </c>
      <c r="T3" s="23">
        <v>11.682677</v>
      </c>
      <c r="U3" s="169">
        <f>((Calibration!$C$9*'Yields HP5a'!T3)+Calibration!$C$10)</f>
        <v>2.66960442105755E-2</v>
      </c>
      <c r="V3" s="26">
        <f t="shared" ref="V3:V66" si="3">(100*(U3/$B$10))*($B$11/$B$12)</f>
        <v>7.027098344824263</v>
      </c>
      <c r="X3" s="24">
        <v>2</v>
      </c>
      <c r="Y3" s="43"/>
      <c r="Z3" s="169">
        <f>((Calibration!$C$9*'Yields HP5a'!Y3)+Calibration!$C$10)</f>
        <v>-1.3020627824793102E-3</v>
      </c>
      <c r="AA3" s="26">
        <f t="shared" ref="AA3:AA66" si="4">(100*(Z3/$B$10))*($B$11/$B$12)</f>
        <v>-0.34273704191698257</v>
      </c>
      <c r="AC3" s="24">
        <v>2</v>
      </c>
      <c r="AD3" s="3"/>
      <c r="AE3" s="169">
        <f>((Calibration!$C$9*'Yields HP5a'!AD3)+Calibration!$C$10)</f>
        <v>-1.3020627824793102E-3</v>
      </c>
      <c r="AF3" s="26">
        <f t="shared" ref="AF3:AF66" si="5">(100*(AE3/$B$10))*($B$11/$B$12)</f>
        <v>-0.34273704191698257</v>
      </c>
      <c r="AH3" s="24">
        <v>2</v>
      </c>
      <c r="AI3" s="43">
        <v>3.0038010000000002</v>
      </c>
      <c r="AJ3" s="169">
        <f>((Calibration!$C$9*'Yields HP5a'!AI3)+Calibration!$C$10)</f>
        <v>5.8966932717919012E-3</v>
      </c>
      <c r="AK3" s="26">
        <f t="shared" ref="AK3:AK66" si="6">(100*(AJ3/$B$10))*($B$11/$B$12)</f>
        <v>1.5521641784564593</v>
      </c>
      <c r="AM3" s="24">
        <v>2</v>
      </c>
      <c r="AO3" s="169">
        <f>((Calibration!$C$9*'Yields HP5a'!AN3)+Calibration!$C$10)</f>
        <v>-1.3020627824793102E-3</v>
      </c>
      <c r="AP3" s="26">
        <f t="shared" ref="AP3:AP66" si="7">(100*(AO3/$B$10))*($B$11/$B$12)</f>
        <v>-0.34273704191698257</v>
      </c>
      <c r="AR3" s="24">
        <v>2</v>
      </c>
      <c r="AS3" s="14"/>
      <c r="AT3" s="169">
        <f>((Calibration!$C$9*'Yields HP5a'!AS3)+Calibration!$C$10)</f>
        <v>-1.3020627824793102E-3</v>
      </c>
      <c r="AU3" s="26">
        <f t="shared" ref="AU3:AU66" si="8">(100*(AT3/$B$10))*($B$11/$B$12)</f>
        <v>-0.34273704191698257</v>
      </c>
      <c r="AW3" s="24">
        <v>2</v>
      </c>
      <c r="AX3" s="51"/>
      <c r="AY3" s="169">
        <f>((Calibration!$C$9*'Yields HP5a'!AX3)+Calibration!$C$10)</f>
        <v>-1.3020627824793102E-3</v>
      </c>
      <c r="AZ3" s="26">
        <f t="shared" ref="AZ3:AZ66" si="9">(100*(AY3/$B$10))*($B$11/$B$12)</f>
        <v>-0.34273704191698257</v>
      </c>
      <c r="BB3" s="24">
        <v>2</v>
      </c>
      <c r="BC3" s="51"/>
      <c r="BD3" s="169">
        <f>((Calibration!$C$9*'Yields HP5a'!BC3)+Calibration!$C$10)</f>
        <v>-1.3020627824793102E-3</v>
      </c>
      <c r="BE3" s="26">
        <f t="shared" ref="BE3:BE66" si="10">(100*(BD3/$B$10))*($B$11/$B$12)</f>
        <v>-0.34273704191698257</v>
      </c>
      <c r="BG3" s="24">
        <v>2</v>
      </c>
      <c r="BH3" s="51"/>
      <c r="BI3" s="169">
        <f>((Calibration!$C$9*'Yields HP5a'!BH3)+Calibration!$C$10)</f>
        <v>-1.3020627824793102E-3</v>
      </c>
      <c r="BJ3" s="26">
        <f t="shared" ref="BJ3:BJ66" si="11">(100*(BI3/$B$10))*($B$11/$B$12)</f>
        <v>-0.34273704191698257</v>
      </c>
      <c r="BL3" s="24">
        <v>2</v>
      </c>
      <c r="BM3" s="44">
        <v>3.9059560000000002</v>
      </c>
      <c r="BN3" s="169">
        <f>((Calibration!$C$9*'Yields HP5a'!BM3)+Calibration!$C$10)</f>
        <v>8.0587518662663844E-3</v>
      </c>
      <c r="BO3" s="26">
        <f t="shared" ref="BO3:BO66" si="12">(100*(BN3/$B$10))*($B$11/$B$12)</f>
        <v>2.1212746523080903</v>
      </c>
      <c r="BQ3" s="24">
        <v>2</v>
      </c>
      <c r="BR3" s="51"/>
      <c r="BS3" s="169">
        <f>((Calibration!$C$9*'Yields HP5a'!BR3)+Calibration!$C$10)</f>
        <v>-1.3020627824793102E-3</v>
      </c>
      <c r="BT3" s="26">
        <f t="shared" ref="BT3:BT66" si="13">(100*(BS3/$B$10))*($B$11/$B$12)</f>
        <v>-0.34273704191698257</v>
      </c>
      <c r="BV3" s="24">
        <v>2</v>
      </c>
      <c r="BW3" s="51"/>
      <c r="BX3" s="169">
        <f>((Calibration!$C$9*'Yields HP5a'!BW3)+Calibration!$C$10)</f>
        <v>-1.3020627824793102E-3</v>
      </c>
      <c r="BY3" s="26">
        <f t="shared" ref="BY3:BY66" si="14">(100*(BX3/$B$10))*($B$11/$B$12)</f>
        <v>-0.34273704191698257</v>
      </c>
      <c r="CA3" s="24">
        <v>2</v>
      </c>
      <c r="CB3" s="51"/>
      <c r="CC3" s="169">
        <f>((Calibration!$C$9*'Yields HP5a'!CB3)+Calibration!$C$10)</f>
        <v>-1.3020627824793102E-3</v>
      </c>
      <c r="CD3" s="26">
        <f t="shared" ref="CD3:CD66" si="15">(100*(CC3/$B$10))*($B$11/$B$12)</f>
        <v>-0.34273704191698257</v>
      </c>
      <c r="CF3" s="24">
        <v>2</v>
      </c>
      <c r="CG3" s="51"/>
      <c r="CH3" s="169">
        <f>((Calibration!$C$9*'Yields HP5a'!CG3)+Calibration!$C$10)</f>
        <v>-1.3020627824793102E-3</v>
      </c>
      <c r="CI3" s="26">
        <f t="shared" ref="CI3:CI66" si="16">(100*(CH3/$B$10))*($B$11/$B$12)</f>
        <v>-0.34273704191698257</v>
      </c>
    </row>
    <row r="4" spans="1:87" ht="22" thickBot="1">
      <c r="A4" s="27" t="s">
        <v>29</v>
      </c>
      <c r="B4" s="28">
        <v>600</v>
      </c>
      <c r="D4" s="24">
        <v>3</v>
      </c>
      <c r="E4" s="25"/>
      <c r="F4" s="169">
        <f>((Calibration!$C$9*'Yields HP5a'!E4)+Calibration!$C$10)</f>
        <v>-1.3020627824793102E-3</v>
      </c>
      <c r="G4" s="26">
        <f t="shared" si="0"/>
        <v>-0.34273704191698257</v>
      </c>
      <c r="I4" s="24">
        <v>3</v>
      </c>
      <c r="J4" s="25"/>
      <c r="K4" s="169">
        <f>((Calibration!$C$9*'Yields HP5a'!J4)+Calibration!$C$10)</f>
        <v>-1.3020627824793102E-3</v>
      </c>
      <c r="L4" s="26">
        <f t="shared" si="1"/>
        <v>-0.34273704191698257</v>
      </c>
      <c r="N4" s="24">
        <v>3</v>
      </c>
      <c r="P4" s="169">
        <f>((Calibration!$C$9*'Yields HP5a'!O4)+Calibration!$C$10)</f>
        <v>-1.3020627824793102E-3</v>
      </c>
      <c r="Q4" s="26">
        <f t="shared" si="2"/>
        <v>-0.34273704191698257</v>
      </c>
      <c r="S4" s="24">
        <v>3</v>
      </c>
      <c r="T4" s="23">
        <v>33.412089999999999</v>
      </c>
      <c r="U4" s="169">
        <f>((Calibration!$C$9*'Yields HP5a'!T4)+Calibration!$C$10)</f>
        <v>7.8771645553510516E-2</v>
      </c>
      <c r="V4" s="26">
        <f t="shared" si="3"/>
        <v>20.73476113996233</v>
      </c>
      <c r="X4" s="24">
        <v>3</v>
      </c>
      <c r="Y4" s="43"/>
      <c r="Z4" s="169">
        <f>((Calibration!$C$9*'Yields HP5a'!Y4)+Calibration!$C$10)</f>
        <v>-1.3020627824793102E-3</v>
      </c>
      <c r="AA4" s="26">
        <f t="shared" si="4"/>
        <v>-0.34273704191698257</v>
      </c>
      <c r="AC4" s="24">
        <v>3</v>
      </c>
      <c r="AD4" s="3"/>
      <c r="AE4" s="169">
        <f>((Calibration!$C$9*'Yields HP5a'!AD4)+Calibration!$C$10)</f>
        <v>-1.3020627824793102E-3</v>
      </c>
      <c r="AF4" s="26">
        <f t="shared" si="5"/>
        <v>-0.34273704191698257</v>
      </c>
      <c r="AH4" s="24">
        <v>3</v>
      </c>
      <c r="AI4" s="43">
        <v>5.3610009999999999</v>
      </c>
      <c r="AJ4" s="169">
        <f>((Calibration!$C$9*'Yields HP5a'!AI4)+Calibration!$C$10)</f>
        <v>1.1545838395296453E-2</v>
      </c>
      <c r="AK4" s="26">
        <f t="shared" si="6"/>
        <v>3.03916719785231</v>
      </c>
      <c r="AM4" s="24">
        <v>3</v>
      </c>
      <c r="AO4" s="169">
        <f>((Calibration!$C$9*'Yields HP5a'!AN4)+Calibration!$C$10)</f>
        <v>-1.3020627824793102E-3</v>
      </c>
      <c r="AP4" s="26">
        <f t="shared" si="7"/>
        <v>-0.34273704191698257</v>
      </c>
      <c r="AR4" s="24">
        <v>3</v>
      </c>
      <c r="AS4" s="14"/>
      <c r="AT4" s="169">
        <f>((Calibration!$C$9*'Yields HP5a'!AS4)+Calibration!$C$10)</f>
        <v>-1.3020627824793102E-3</v>
      </c>
      <c r="AU4" s="26">
        <f t="shared" si="8"/>
        <v>-0.34273704191698257</v>
      </c>
      <c r="AW4" s="24">
        <v>3</v>
      </c>
      <c r="AX4" s="51"/>
      <c r="AY4" s="169">
        <f>((Calibration!$C$9*'Yields HP5a'!AX4)+Calibration!$C$10)</f>
        <v>-1.3020627824793102E-3</v>
      </c>
      <c r="AZ4" s="26">
        <f t="shared" si="9"/>
        <v>-0.34273704191698257</v>
      </c>
      <c r="BB4" s="24">
        <v>3</v>
      </c>
      <c r="BC4" s="51"/>
      <c r="BD4" s="169">
        <f>((Calibration!$C$9*'Yields HP5a'!BC4)+Calibration!$C$10)</f>
        <v>-1.3020627824793102E-3</v>
      </c>
      <c r="BE4" s="26">
        <f t="shared" si="10"/>
        <v>-0.34273704191698257</v>
      </c>
      <c r="BG4" s="24">
        <v>3</v>
      </c>
      <c r="BH4" s="51"/>
      <c r="BI4" s="169">
        <f>((Calibration!$C$9*'Yields HP5a'!BH4)+Calibration!$C$10)</f>
        <v>-1.3020627824793102E-3</v>
      </c>
      <c r="BJ4" s="26">
        <f t="shared" si="11"/>
        <v>-0.34273704191698257</v>
      </c>
      <c r="BL4" s="24">
        <v>3</v>
      </c>
      <c r="BM4" s="44">
        <v>4.684272</v>
      </c>
      <c r="BN4" s="169">
        <f>((Calibration!$C$9*'Yields HP5a'!BM4)+Calibration!$C$10)</f>
        <v>9.9240242385494181E-3</v>
      </c>
      <c r="BO4" s="26">
        <f t="shared" si="12"/>
        <v>2.6122632158767738</v>
      </c>
      <c r="BQ4" s="24">
        <v>3</v>
      </c>
      <c r="BR4" s="51"/>
      <c r="BS4" s="169">
        <f>((Calibration!$C$9*'Yields HP5a'!BR4)+Calibration!$C$10)</f>
        <v>-1.3020627824793102E-3</v>
      </c>
      <c r="BT4" s="26">
        <f t="shared" si="13"/>
        <v>-0.34273704191698257</v>
      </c>
      <c r="BV4" s="24">
        <v>3</v>
      </c>
      <c r="BW4" s="51"/>
      <c r="BX4" s="169">
        <f>((Calibration!$C$9*'Yields HP5a'!BW4)+Calibration!$C$10)</f>
        <v>-1.3020627824793102E-3</v>
      </c>
      <c r="BY4" s="26">
        <f t="shared" si="14"/>
        <v>-0.34273704191698257</v>
      </c>
      <c r="CA4" s="24">
        <v>3</v>
      </c>
      <c r="CB4" s="51"/>
      <c r="CC4" s="169">
        <f>((Calibration!$C$9*'Yields HP5a'!CB4)+Calibration!$C$10)</f>
        <v>-1.3020627824793102E-3</v>
      </c>
      <c r="CD4" s="26">
        <f t="shared" si="15"/>
        <v>-0.34273704191698257</v>
      </c>
      <c r="CF4" s="24">
        <v>3</v>
      </c>
      <c r="CG4" s="51"/>
      <c r="CH4" s="169">
        <f>((Calibration!$C$9*'Yields HP5a'!CG4)+Calibration!$C$10)</f>
        <v>-1.3020627824793102E-3</v>
      </c>
      <c r="CI4" s="26">
        <f t="shared" si="16"/>
        <v>-0.34273704191698257</v>
      </c>
    </row>
    <row r="5" spans="1:87" ht="22" thickBot="1">
      <c r="A5" s="29" t="s">
        <v>30</v>
      </c>
      <c r="B5" s="30">
        <f>(B3/B4)*1000</f>
        <v>1.7433333333333334</v>
      </c>
      <c r="D5" s="24">
        <v>4</v>
      </c>
      <c r="E5" s="25"/>
      <c r="F5" s="169">
        <f>((Calibration!$C$9*'Yields HP5a'!E5)+Calibration!$C$10)</f>
        <v>-1.3020627824793102E-3</v>
      </c>
      <c r="G5" s="26">
        <f t="shared" si="0"/>
        <v>-0.34273704191698257</v>
      </c>
      <c r="I5" s="24">
        <v>4</v>
      </c>
      <c r="J5" s="25">
        <v>3.768214</v>
      </c>
      <c r="K5" s="169">
        <f>((Calibration!$C$9*'Yields HP5a'!J5)+Calibration!$C$10)</f>
        <v>7.7286464243854387E-3</v>
      </c>
      <c r="L5" s="26">
        <f t="shared" si="1"/>
        <v>2.0343822503491462</v>
      </c>
      <c r="N5" s="24">
        <v>4</v>
      </c>
      <c r="P5" s="169">
        <f>((Calibration!$C$9*'Yields HP5a'!O5)+Calibration!$C$10)</f>
        <v>-1.3020627824793102E-3</v>
      </c>
      <c r="Q5" s="26">
        <f t="shared" si="2"/>
        <v>-0.34273704191698257</v>
      </c>
      <c r="S5" s="24">
        <v>4</v>
      </c>
      <c r="T5" s="23">
        <v>22.519235999999999</v>
      </c>
      <c r="U5" s="169">
        <f>((Calibration!$C$9*'Yields HP5a'!T5)+Calibration!$C$10)</f>
        <v>5.2666388021206489E-2</v>
      </c>
      <c r="V5" s="26">
        <f t="shared" si="3"/>
        <v>13.863173329068825</v>
      </c>
      <c r="X5" s="24">
        <v>4</v>
      </c>
      <c r="Y5" s="3"/>
      <c r="Z5" s="169">
        <f>((Calibration!$C$9*'Yields HP5a'!Y5)+Calibration!$C$10)</f>
        <v>-1.3020627824793102E-3</v>
      </c>
      <c r="AA5" s="26">
        <f t="shared" si="4"/>
        <v>-0.34273704191698257</v>
      </c>
      <c r="AC5" s="24">
        <v>4</v>
      </c>
      <c r="AD5" s="3"/>
      <c r="AE5" s="169">
        <f>((Calibration!$C$9*'Yields HP5a'!AD5)+Calibration!$C$10)</f>
        <v>-1.3020627824793102E-3</v>
      </c>
      <c r="AF5" s="26">
        <f t="shared" si="5"/>
        <v>-0.34273704191698257</v>
      </c>
      <c r="AH5" s="24">
        <v>4</v>
      </c>
      <c r="AI5" s="44">
        <v>2.0371429999999999</v>
      </c>
      <c r="AJ5" s="169">
        <f>((Calibration!$C$9*'Yields HP5a'!AI5)+Calibration!$C$10)</f>
        <v>3.5800500820767035E-3</v>
      </c>
      <c r="AK5" s="26">
        <f t="shared" si="6"/>
        <v>0.94236298860275369</v>
      </c>
      <c r="AM5" s="24">
        <v>4</v>
      </c>
      <c r="AO5" s="169">
        <f>((Calibration!$C$9*'Yields HP5a'!AN5)+Calibration!$C$10)</f>
        <v>-1.3020627824793102E-3</v>
      </c>
      <c r="AP5" s="26">
        <f t="shared" si="7"/>
        <v>-0.34273704191698257</v>
      </c>
      <c r="AR5" s="24">
        <v>4</v>
      </c>
      <c r="AS5" s="14"/>
      <c r="AT5" s="169">
        <f>((Calibration!$C$9*'Yields HP5a'!AS5)+Calibration!$C$10)</f>
        <v>-1.3020627824793102E-3</v>
      </c>
      <c r="AU5" s="26">
        <f t="shared" si="8"/>
        <v>-0.34273704191698257</v>
      </c>
      <c r="AW5" s="24">
        <v>4</v>
      </c>
      <c r="AX5" s="51"/>
      <c r="AY5" s="169">
        <f>((Calibration!$C$9*'Yields HP5a'!AX5)+Calibration!$C$10)</f>
        <v>-1.3020627824793102E-3</v>
      </c>
      <c r="AZ5" s="26">
        <f t="shared" si="9"/>
        <v>-0.34273704191698257</v>
      </c>
      <c r="BB5" s="24">
        <v>4</v>
      </c>
      <c r="BC5" s="51"/>
      <c r="BD5" s="169">
        <f>((Calibration!$C$9*'Yields HP5a'!BC5)+Calibration!$C$10)</f>
        <v>-1.3020627824793102E-3</v>
      </c>
      <c r="BE5" s="26">
        <f t="shared" si="10"/>
        <v>-0.34273704191698257</v>
      </c>
      <c r="BG5" s="24">
        <v>4</v>
      </c>
      <c r="BH5" s="51"/>
      <c r="BI5" s="169">
        <f>((Calibration!$C$9*'Yields HP5a'!BH5)+Calibration!$C$10)</f>
        <v>-1.3020627824793102E-3</v>
      </c>
      <c r="BJ5" s="26">
        <f t="shared" si="11"/>
        <v>-0.34273704191698257</v>
      </c>
      <c r="BL5" s="24">
        <v>4</v>
      </c>
      <c r="BM5" s="43">
        <v>2.0032760000000001</v>
      </c>
      <c r="BN5" s="169">
        <f>((Calibration!$C$9*'Yields HP5a'!BM5)+Calibration!$C$10)</f>
        <v>3.498886159669725E-3</v>
      </c>
      <c r="BO5" s="26">
        <f t="shared" si="12"/>
        <v>0.92099851751083139</v>
      </c>
      <c r="BQ5" s="24">
        <v>4</v>
      </c>
      <c r="BR5" s="51"/>
      <c r="BS5" s="169">
        <f>((Calibration!$C$9*'Yields HP5a'!BR5)+Calibration!$C$10)</f>
        <v>-1.3020627824793102E-3</v>
      </c>
      <c r="BT5" s="26">
        <f t="shared" si="13"/>
        <v>-0.34273704191698257</v>
      </c>
      <c r="BV5" s="24">
        <v>4</v>
      </c>
      <c r="BW5" s="51"/>
      <c r="BX5" s="169">
        <f>((Calibration!$C$9*'Yields HP5a'!BW5)+Calibration!$C$10)</f>
        <v>-1.3020627824793102E-3</v>
      </c>
      <c r="BY5" s="26">
        <f t="shared" si="14"/>
        <v>-0.34273704191698257</v>
      </c>
      <c r="CA5" s="24">
        <v>4</v>
      </c>
      <c r="CB5" s="51"/>
      <c r="CC5" s="169">
        <f>((Calibration!$C$9*'Yields HP5a'!CB5)+Calibration!$C$10)</f>
        <v>-1.3020627824793102E-3</v>
      </c>
      <c r="CD5" s="26">
        <f t="shared" si="15"/>
        <v>-0.34273704191698257</v>
      </c>
      <c r="CF5" s="24">
        <v>4</v>
      </c>
      <c r="CG5" s="51"/>
      <c r="CH5" s="169">
        <f>((Calibration!$C$9*'Yields HP5a'!CG5)+Calibration!$C$10)</f>
        <v>-1.3020627824793102E-3</v>
      </c>
      <c r="CI5" s="26">
        <f t="shared" si="16"/>
        <v>-0.34273704191698257</v>
      </c>
    </row>
    <row r="6" spans="1:87" ht="22" thickBot="1">
      <c r="A6" s="27" t="s">
        <v>31</v>
      </c>
      <c r="B6" s="28">
        <v>250</v>
      </c>
      <c r="D6" s="24">
        <v>5</v>
      </c>
      <c r="E6" s="25"/>
      <c r="F6" s="169">
        <f>((Calibration!$C$9*'Yields HP5a'!E6)+Calibration!$C$10)</f>
        <v>-1.3020627824793102E-3</v>
      </c>
      <c r="G6" s="26">
        <f t="shared" si="0"/>
        <v>-0.34273704191698257</v>
      </c>
      <c r="I6" s="24">
        <v>5</v>
      </c>
      <c r="J6" s="25"/>
      <c r="K6" s="169">
        <f>((Calibration!$C$9*'Yields HP5a'!J6)+Calibration!$C$10)</f>
        <v>-1.3020627824793102E-3</v>
      </c>
      <c r="L6" s="26">
        <f t="shared" si="1"/>
        <v>-0.34273704191698257</v>
      </c>
      <c r="N6" s="24">
        <v>5</v>
      </c>
      <c r="P6" s="169">
        <f>((Calibration!$C$9*'Yields HP5a'!O6)+Calibration!$C$10)</f>
        <v>-1.3020627824793102E-3</v>
      </c>
      <c r="Q6" s="26">
        <f t="shared" si="2"/>
        <v>-0.34273704191698257</v>
      </c>
      <c r="S6" s="24">
        <v>5</v>
      </c>
      <c r="T6" s="23">
        <v>1.808289</v>
      </c>
      <c r="U6" s="169">
        <f>((Calibration!$C$9*'Yields HP5a'!T6)+Calibration!$C$10)</f>
        <v>3.0315902746380005E-3</v>
      </c>
      <c r="V6" s="26">
        <f t="shared" si="3"/>
        <v>0.79799399615373878</v>
      </c>
      <c r="X6" s="24">
        <v>5</v>
      </c>
      <c r="Y6" s="3"/>
      <c r="Z6" s="169">
        <f>((Calibration!$C$9*'Yields HP5a'!Y6)+Calibration!$C$10)</f>
        <v>-1.3020627824793102E-3</v>
      </c>
      <c r="AA6" s="26">
        <f t="shared" si="4"/>
        <v>-0.34273704191698257</v>
      </c>
      <c r="AC6" s="24">
        <v>5</v>
      </c>
      <c r="AD6" s="3"/>
      <c r="AE6" s="169">
        <f>((Calibration!$C$9*'Yields HP5a'!AD6)+Calibration!$C$10)</f>
        <v>-1.3020627824793102E-3</v>
      </c>
      <c r="AF6" s="26">
        <f t="shared" si="5"/>
        <v>-0.34273704191698257</v>
      </c>
      <c r="AH6" s="24">
        <v>5</v>
      </c>
      <c r="AI6" s="44"/>
      <c r="AJ6" s="169">
        <f>((Calibration!$C$9*'Yields HP5a'!AI6)+Calibration!$C$10)</f>
        <v>-1.3020627824793102E-3</v>
      </c>
      <c r="AK6" s="26">
        <f t="shared" si="6"/>
        <v>-0.34273704191698257</v>
      </c>
      <c r="AM6" s="24">
        <v>5</v>
      </c>
      <c r="AO6" s="169">
        <f>((Calibration!$C$9*'Yields HP5a'!AN6)+Calibration!$C$10)</f>
        <v>-1.3020627824793102E-3</v>
      </c>
      <c r="AP6" s="26">
        <f t="shared" si="7"/>
        <v>-0.34273704191698257</v>
      </c>
      <c r="AR6" s="24">
        <v>5</v>
      </c>
      <c r="AS6" s="44">
        <v>5.2638059999999998</v>
      </c>
      <c r="AT6" s="169">
        <f>((Calibration!$C$9*'Yields HP5a'!AS6)+Calibration!$C$10)</f>
        <v>1.1312905822634386E-2</v>
      </c>
      <c r="AU6" s="26">
        <f t="shared" si="8"/>
        <v>2.9778532412639089</v>
      </c>
      <c r="AW6" s="24">
        <v>5</v>
      </c>
      <c r="AX6" s="49"/>
      <c r="AY6" s="169">
        <f>((Calibration!$C$9*'Yields HP5a'!AX6)+Calibration!$C$10)</f>
        <v>-1.3020627824793102E-3</v>
      </c>
      <c r="AZ6" s="26">
        <f t="shared" si="9"/>
        <v>-0.34273704191698257</v>
      </c>
      <c r="BB6" s="24">
        <v>5</v>
      </c>
      <c r="BC6" s="49"/>
      <c r="BD6" s="169">
        <f>((Calibration!$C$9*'Yields HP5a'!BC6)+Calibration!$C$10)</f>
        <v>-1.3020627824793102E-3</v>
      </c>
      <c r="BE6" s="26">
        <f t="shared" si="10"/>
        <v>-0.34273704191698257</v>
      </c>
      <c r="BG6" s="24">
        <v>5</v>
      </c>
      <c r="BH6" s="49"/>
      <c r="BI6" s="169">
        <f>((Calibration!$C$9*'Yields HP5a'!BH6)+Calibration!$C$10)</f>
        <v>-1.3020627824793102E-3</v>
      </c>
      <c r="BJ6" s="26">
        <f t="shared" si="11"/>
        <v>-0.34273704191698257</v>
      </c>
      <c r="BL6" s="24">
        <v>5</v>
      </c>
      <c r="BM6" s="43">
        <v>4.2787369999999996</v>
      </c>
      <c r="BN6" s="169">
        <f>((Calibration!$C$9*'Yields HP5a'!BM6)+Calibration!$C$10)</f>
        <v>8.9521397706805814E-3</v>
      </c>
      <c r="BO6" s="26">
        <f t="shared" si="12"/>
        <v>2.3564377579306099</v>
      </c>
      <c r="BQ6" s="24">
        <v>5</v>
      </c>
      <c r="BR6" s="49"/>
      <c r="BS6" s="169">
        <f>((Calibration!$C$9*'Yields HP5a'!BR6)+Calibration!$C$10)</f>
        <v>-1.3020627824793102E-3</v>
      </c>
      <c r="BT6" s="26">
        <f t="shared" si="13"/>
        <v>-0.34273704191698257</v>
      </c>
      <c r="BV6" s="24">
        <v>5</v>
      </c>
      <c r="BW6" s="49"/>
      <c r="BX6" s="169">
        <f>((Calibration!$C$9*'Yields HP5a'!BW6)+Calibration!$C$10)</f>
        <v>-1.3020627824793102E-3</v>
      </c>
      <c r="BY6" s="26">
        <f t="shared" si="14"/>
        <v>-0.34273704191698257</v>
      </c>
      <c r="CA6" s="24">
        <v>5</v>
      </c>
      <c r="CB6" s="49"/>
      <c r="CC6" s="169">
        <f>((Calibration!$C$9*'Yields HP5a'!CB6)+Calibration!$C$10)</f>
        <v>-1.3020627824793102E-3</v>
      </c>
      <c r="CD6" s="26">
        <f t="shared" si="15"/>
        <v>-0.34273704191698257</v>
      </c>
      <c r="CF6" s="24">
        <v>5</v>
      </c>
      <c r="CG6" s="49"/>
      <c r="CH6" s="169">
        <f>((Calibration!$C$9*'Yields HP5a'!CG6)+Calibration!$C$10)</f>
        <v>-1.3020627824793102E-3</v>
      </c>
      <c r="CI6" s="26">
        <f t="shared" si="16"/>
        <v>-0.34273704191698257</v>
      </c>
    </row>
    <row r="7" spans="1:87">
      <c r="A7" s="29" t="s">
        <v>32</v>
      </c>
      <c r="B7" s="31">
        <f>$B6/$B4</f>
        <v>0.41666666666666669</v>
      </c>
      <c r="D7" s="24">
        <v>6</v>
      </c>
      <c r="E7" s="25"/>
      <c r="F7" s="169">
        <f>((Calibration!$C$9*'Yields HP5a'!E7)+Calibration!$C$10)</f>
        <v>-1.3020627824793102E-3</v>
      </c>
      <c r="G7" s="26">
        <f t="shared" si="0"/>
        <v>-0.34273704191698257</v>
      </c>
      <c r="I7" s="24">
        <v>6</v>
      </c>
      <c r="J7" s="25"/>
      <c r="K7" s="169">
        <f>((Calibration!$C$9*'Yields HP5a'!J7)+Calibration!$C$10)</f>
        <v>-1.3020627824793102E-3</v>
      </c>
      <c r="L7" s="26">
        <f t="shared" si="1"/>
        <v>-0.34273704191698257</v>
      </c>
      <c r="N7" s="24">
        <v>6</v>
      </c>
      <c r="P7" s="169">
        <f>((Calibration!$C$9*'Yields HP5a'!O7)+Calibration!$C$10)</f>
        <v>-1.3020627824793102E-3</v>
      </c>
      <c r="Q7" s="26">
        <f t="shared" si="2"/>
        <v>-0.34273704191698257</v>
      </c>
      <c r="S7" s="24">
        <v>6</v>
      </c>
      <c r="T7" s="23">
        <v>3.4428179999999999</v>
      </c>
      <c r="U7" s="169">
        <f>((Calibration!$C$9*'Yields HP5a'!T7)+Calibration!$C$10)</f>
        <v>6.9488189907319989E-3</v>
      </c>
      <c r="V7" s="26">
        <f t="shared" si="3"/>
        <v>1.8291112362224988</v>
      </c>
      <c r="X7" s="24">
        <v>6</v>
      </c>
      <c r="Y7" s="3"/>
      <c r="Z7" s="169">
        <f>((Calibration!$C$9*'Yields HP5a'!Y7)+Calibration!$C$10)</f>
        <v>-1.3020627824793102E-3</v>
      </c>
      <c r="AA7" s="26">
        <f t="shared" si="4"/>
        <v>-0.34273704191698257</v>
      </c>
      <c r="AC7" s="24">
        <v>6</v>
      </c>
      <c r="AD7" s="3"/>
      <c r="AE7" s="169">
        <f>((Calibration!$C$9*'Yields HP5a'!AD7)+Calibration!$C$10)</f>
        <v>-1.3020627824793102E-3</v>
      </c>
      <c r="AF7" s="26">
        <f t="shared" si="5"/>
        <v>-0.34273704191698257</v>
      </c>
      <c r="AH7" s="24">
        <v>6</v>
      </c>
      <c r="AI7" s="3"/>
      <c r="AJ7" s="169">
        <f>((Calibration!$C$9*'Yields HP5a'!AI7)+Calibration!$C$10)</f>
        <v>-1.3020627824793102E-3</v>
      </c>
      <c r="AK7" s="26">
        <f t="shared" si="6"/>
        <v>-0.34273704191698257</v>
      </c>
      <c r="AM7" s="24">
        <v>6</v>
      </c>
      <c r="AO7" s="169">
        <f>((Calibration!$C$9*'Yields HP5a'!AN7)+Calibration!$C$10)</f>
        <v>-1.3020627824793102E-3</v>
      </c>
      <c r="AP7" s="26">
        <f t="shared" si="7"/>
        <v>-0.34273704191698257</v>
      </c>
      <c r="AR7" s="24">
        <v>6</v>
      </c>
      <c r="AS7" s="14"/>
      <c r="AT7" s="169">
        <f>((Calibration!$C$9*'Yields HP5a'!AS7)+Calibration!$C$10)</f>
        <v>-1.3020627824793102E-3</v>
      </c>
      <c r="AU7" s="26">
        <f t="shared" si="8"/>
        <v>-0.34273704191698257</v>
      </c>
      <c r="AW7" s="24">
        <v>6</v>
      </c>
      <c r="AX7" s="52">
        <v>2.68</v>
      </c>
      <c r="AY7" s="169">
        <f>((Calibration!$C$9*'Yields HP5a'!AX7)+Calibration!$C$10)</f>
        <v>5.120688333672142E-3</v>
      </c>
      <c r="AZ7" s="26">
        <f t="shared" si="9"/>
        <v>1.347899345314004</v>
      </c>
      <c r="BB7" s="24">
        <v>6</v>
      </c>
      <c r="BC7" s="52">
        <v>3.0474890000000001</v>
      </c>
      <c r="BD7" s="169">
        <f>((Calibration!$C$9*'Yields HP5a'!BC7)+Calibration!$C$10)</f>
        <v>6.0013937011808658E-3</v>
      </c>
      <c r="BE7" s="26">
        <f t="shared" si="10"/>
        <v>1.5797240749062156</v>
      </c>
      <c r="BG7" s="24">
        <v>6</v>
      </c>
      <c r="BH7" s="52">
        <v>3.0474890000000001</v>
      </c>
      <c r="BI7" s="169">
        <f>((Calibration!$C$9*'Yields HP5a'!BH7)+Calibration!$C$10)</f>
        <v>6.0013937011808658E-3</v>
      </c>
      <c r="BJ7" s="26">
        <f t="shared" si="11"/>
        <v>1.5797240749062156</v>
      </c>
      <c r="BL7" s="24">
        <v>6</v>
      </c>
      <c r="BM7" s="44">
        <v>4.9355700000000002</v>
      </c>
      <c r="BN7" s="169">
        <f>((Calibration!$C$9*'Yields HP5a'!BM7)+Calibration!$C$10)</f>
        <v>1.0526272190036967E-2</v>
      </c>
      <c r="BO7" s="26">
        <f t="shared" si="12"/>
        <v>2.7707906572343757</v>
      </c>
      <c r="BQ7" s="24">
        <v>6</v>
      </c>
      <c r="BR7" s="52"/>
      <c r="BS7" s="169">
        <f>((Calibration!$C$9*'Yields HP5a'!BR7)+Calibration!$C$10)</f>
        <v>-1.3020627824793102E-3</v>
      </c>
      <c r="BT7" s="26">
        <f t="shared" si="13"/>
        <v>-0.34273704191698257</v>
      </c>
      <c r="BV7" s="24">
        <v>6</v>
      </c>
      <c r="BW7" s="52"/>
      <c r="BX7" s="169">
        <f>((Calibration!$C$9*'Yields HP5a'!BW7)+Calibration!$C$10)</f>
        <v>-1.3020627824793102E-3</v>
      </c>
      <c r="BY7" s="26">
        <f t="shared" si="14"/>
        <v>-0.34273704191698257</v>
      </c>
      <c r="CA7" s="24">
        <v>6</v>
      </c>
      <c r="CB7" s="52"/>
      <c r="CC7" s="169">
        <f>((Calibration!$C$9*'Yields HP5a'!CB7)+Calibration!$C$10)</f>
        <v>-1.3020627824793102E-3</v>
      </c>
      <c r="CD7" s="26">
        <f t="shared" si="15"/>
        <v>-0.34273704191698257</v>
      </c>
      <c r="CF7" s="24">
        <v>6</v>
      </c>
      <c r="CG7" s="52"/>
      <c r="CH7" s="169">
        <f>((Calibration!$C$9*'Yields HP5a'!CG7)+Calibration!$C$10)</f>
        <v>-1.3020627824793102E-3</v>
      </c>
      <c r="CI7" s="26">
        <f t="shared" si="16"/>
        <v>-0.34273704191698257</v>
      </c>
    </row>
    <row r="8" spans="1:87" ht="22" thickBot="1">
      <c r="A8" s="29" t="s">
        <v>33</v>
      </c>
      <c r="B8" s="32">
        <f>B3*B7</f>
        <v>0.43583333333333335</v>
      </c>
      <c r="D8" s="24">
        <v>7</v>
      </c>
      <c r="E8" s="25"/>
      <c r="F8" s="169">
        <f>((Calibration!$C$9*'Yields HP5a'!E8)+Calibration!$C$10)</f>
        <v>-1.3020627824793102E-3</v>
      </c>
      <c r="G8" s="26">
        <f t="shared" si="0"/>
        <v>-0.34273704191698257</v>
      </c>
      <c r="I8" s="24">
        <v>7</v>
      </c>
      <c r="J8" s="25"/>
      <c r="K8" s="169">
        <f>((Calibration!$C$9*'Yields HP5a'!J8)+Calibration!$C$10)</f>
        <v>-1.3020627824793102E-3</v>
      </c>
      <c r="L8" s="26">
        <f t="shared" si="1"/>
        <v>-0.34273704191698257</v>
      </c>
      <c r="N8" s="24">
        <v>7</v>
      </c>
      <c r="P8" s="169">
        <f>((Calibration!$C$9*'Yields HP5a'!O8)+Calibration!$C$10)</f>
        <v>-1.3020627824793102E-3</v>
      </c>
      <c r="Q8" s="26">
        <f t="shared" si="2"/>
        <v>-0.34273704191698257</v>
      </c>
      <c r="S8" s="24">
        <v>7</v>
      </c>
      <c r="U8" s="169">
        <f>((Calibration!$C$9*'Yields HP5a'!T8)+Calibration!$C$10)</f>
        <v>-1.3020627824793102E-3</v>
      </c>
      <c r="V8" s="26">
        <f t="shared" si="3"/>
        <v>-0.34273704191698257</v>
      </c>
      <c r="X8" s="24">
        <v>7</v>
      </c>
      <c r="Y8" s="43"/>
      <c r="Z8" s="169">
        <f>((Calibration!$C$9*'Yields HP5a'!Y8)+Calibration!$C$10)</f>
        <v>-1.3020627824793102E-3</v>
      </c>
      <c r="AA8" s="26">
        <f t="shared" si="4"/>
        <v>-0.34273704191698257</v>
      </c>
      <c r="AC8" s="24">
        <v>7</v>
      </c>
      <c r="AD8" s="44"/>
      <c r="AE8" s="169">
        <f>((Calibration!$C$9*'Yields HP5a'!AD8)+Calibration!$C$10)</f>
        <v>-1.3020627824793102E-3</v>
      </c>
      <c r="AF8" s="26">
        <f t="shared" si="5"/>
        <v>-0.34273704191698257</v>
      </c>
      <c r="AH8" s="24">
        <v>7</v>
      </c>
      <c r="AI8" s="43"/>
      <c r="AJ8" s="169">
        <f>((Calibration!$C$9*'Yields HP5a'!AI8)+Calibration!$C$10)</f>
        <v>-1.3020627824793102E-3</v>
      </c>
      <c r="AK8" s="26">
        <f t="shared" si="6"/>
        <v>-0.34273704191698257</v>
      </c>
      <c r="AM8" s="24">
        <v>7</v>
      </c>
      <c r="AO8" s="169">
        <f>((Calibration!$C$9*'Yields HP5a'!AN8)+Calibration!$C$10)</f>
        <v>-1.3020627824793102E-3</v>
      </c>
      <c r="AP8" s="26">
        <f t="shared" si="7"/>
        <v>-0.34273704191698257</v>
      </c>
      <c r="AR8" s="24">
        <v>7</v>
      </c>
      <c r="AS8" s="43">
        <v>4.1374690000000003</v>
      </c>
      <c r="AT8" s="169">
        <f>((Calibration!$C$9*'Yields HP5a'!AS8)+Calibration!$C$10)</f>
        <v>8.6135840972938367E-3</v>
      </c>
      <c r="AU8" s="26">
        <f t="shared" si="8"/>
        <v>2.2673210336204068</v>
      </c>
      <c r="AW8" s="24">
        <v>7</v>
      </c>
      <c r="AX8" s="49"/>
      <c r="AY8" s="169">
        <f>((Calibration!$C$9*'Yields HP5a'!AX8)+Calibration!$C$10)</f>
        <v>-1.3020627824793102E-3</v>
      </c>
      <c r="AZ8" s="26">
        <f t="shared" si="9"/>
        <v>-0.34273704191698257</v>
      </c>
      <c r="BB8" s="24">
        <v>7</v>
      </c>
      <c r="BC8" s="49"/>
      <c r="BD8" s="169">
        <f>((Calibration!$C$9*'Yields HP5a'!BC8)+Calibration!$C$10)</f>
        <v>-1.3020627824793102E-3</v>
      </c>
      <c r="BE8" s="26">
        <f t="shared" si="10"/>
        <v>-0.34273704191698257</v>
      </c>
      <c r="BG8" s="24">
        <v>7</v>
      </c>
      <c r="BH8" s="49"/>
      <c r="BI8" s="169">
        <f>((Calibration!$C$9*'Yields HP5a'!BH8)+Calibration!$C$10)</f>
        <v>-1.3020627824793102E-3</v>
      </c>
      <c r="BJ8" s="26">
        <f t="shared" si="11"/>
        <v>-0.34273704191698257</v>
      </c>
      <c r="BL8" s="24">
        <v>7</v>
      </c>
      <c r="BM8" s="44">
        <v>6.2378729999999996</v>
      </c>
      <c r="BN8" s="169">
        <f>((Calibration!$C$9*'Yields HP5a'!BM8)+Calibration!$C$10)</f>
        <v>1.3647305043327033E-2</v>
      </c>
      <c r="BO8" s="26">
        <f t="shared" si="12"/>
        <v>3.5923282837269408</v>
      </c>
      <c r="BQ8" s="24">
        <v>7</v>
      </c>
      <c r="BR8" s="49"/>
      <c r="BS8" s="169">
        <f>((Calibration!$C$9*'Yields HP5a'!BR8)+Calibration!$C$10)</f>
        <v>-1.3020627824793102E-3</v>
      </c>
      <c r="BT8" s="26">
        <f t="shared" si="13"/>
        <v>-0.34273704191698257</v>
      </c>
      <c r="BV8" s="24">
        <v>7</v>
      </c>
      <c r="BW8" s="49"/>
      <c r="BX8" s="169">
        <f>((Calibration!$C$9*'Yields HP5a'!BW8)+Calibration!$C$10)</f>
        <v>-1.3020627824793102E-3</v>
      </c>
      <c r="BY8" s="26">
        <f t="shared" si="14"/>
        <v>-0.34273704191698257</v>
      </c>
      <c r="CA8" s="24">
        <v>7</v>
      </c>
      <c r="CB8" s="49">
        <v>1.7336929999999999</v>
      </c>
      <c r="CC8" s="169">
        <f>((Calibration!$C$9*'Yields HP5a'!CB8)+Calibration!$C$10)</f>
        <v>2.8528173111079871E-3</v>
      </c>
      <c r="CD8" s="26">
        <f t="shared" si="15"/>
        <v>0.75093626781721523</v>
      </c>
      <c r="CF8" s="24">
        <v>7</v>
      </c>
      <c r="CG8" s="49"/>
      <c r="CH8" s="169">
        <f>((Calibration!$C$9*'Yields HP5a'!CG8)+Calibration!$C$10)</f>
        <v>-1.3020627824793102E-3</v>
      </c>
      <c r="CI8" s="26">
        <f t="shared" si="16"/>
        <v>-0.34273704191698257</v>
      </c>
    </row>
    <row r="9" spans="1:87" ht="22" thickBot="1">
      <c r="A9" s="27" t="s">
        <v>34</v>
      </c>
      <c r="B9" s="28">
        <v>500</v>
      </c>
      <c r="D9" s="24">
        <v>8</v>
      </c>
      <c r="E9" s="25"/>
      <c r="F9" s="169">
        <f>((Calibration!$C$9*'Yields HP5a'!E9)+Calibration!$C$10)</f>
        <v>-1.3020627824793102E-3</v>
      </c>
      <c r="G9" s="26">
        <f t="shared" si="0"/>
        <v>-0.34273704191698257</v>
      </c>
      <c r="I9" s="24">
        <v>8</v>
      </c>
      <c r="J9" s="25"/>
      <c r="K9" s="169">
        <f>((Calibration!$C$9*'Yields HP5a'!J9)+Calibration!$C$10)</f>
        <v>-1.3020627824793102E-3</v>
      </c>
      <c r="L9" s="26">
        <f t="shared" si="1"/>
        <v>-0.34273704191698257</v>
      </c>
      <c r="N9" s="24">
        <v>8</v>
      </c>
      <c r="P9" s="169">
        <f>((Calibration!$C$9*'Yields HP5a'!O9)+Calibration!$C$10)</f>
        <v>-1.3020627824793102E-3</v>
      </c>
      <c r="Q9" s="26">
        <f t="shared" si="2"/>
        <v>-0.34273704191698257</v>
      </c>
      <c r="S9" s="24">
        <v>8</v>
      </c>
      <c r="U9" s="169">
        <f>((Calibration!$C$9*'Yields HP5a'!T9)+Calibration!$C$10)</f>
        <v>-1.3020627824793102E-3</v>
      </c>
      <c r="V9" s="26">
        <f t="shared" si="3"/>
        <v>-0.34273704191698257</v>
      </c>
      <c r="X9" s="24">
        <v>8</v>
      </c>
      <c r="Y9" s="43"/>
      <c r="Z9" s="169">
        <f>((Calibration!$C$9*'Yields HP5a'!Y9)+Calibration!$C$10)</f>
        <v>-1.3020627824793102E-3</v>
      </c>
      <c r="AA9" s="26">
        <f t="shared" si="4"/>
        <v>-0.34273704191698257</v>
      </c>
      <c r="AC9" s="24">
        <v>8</v>
      </c>
      <c r="AD9" s="44"/>
      <c r="AE9" s="169">
        <f>((Calibration!$C$9*'Yields HP5a'!AD9)+Calibration!$C$10)</f>
        <v>-1.3020627824793102E-3</v>
      </c>
      <c r="AF9" s="26">
        <f t="shared" si="5"/>
        <v>-0.34273704191698257</v>
      </c>
      <c r="AH9" s="24">
        <v>8</v>
      </c>
      <c r="AI9" s="43"/>
      <c r="AJ9" s="169">
        <f>((Calibration!$C$9*'Yields HP5a'!AI9)+Calibration!$C$10)</f>
        <v>-1.3020627824793102E-3</v>
      </c>
      <c r="AK9" s="26">
        <f t="shared" si="6"/>
        <v>-0.34273704191698257</v>
      </c>
      <c r="AM9" s="24">
        <v>8</v>
      </c>
      <c r="AO9" s="169">
        <f>((Calibration!$C$9*'Yields HP5a'!AN9)+Calibration!$C$10)</f>
        <v>-1.3020627824793102E-3</v>
      </c>
      <c r="AP9" s="26">
        <f t="shared" si="7"/>
        <v>-0.34273704191698257</v>
      </c>
      <c r="AR9" s="24">
        <v>8</v>
      </c>
      <c r="AS9" s="14"/>
      <c r="AT9" s="169">
        <f>((Calibration!$C$9*'Yields HP5a'!AS9)+Calibration!$C$10)</f>
        <v>-1.3020627824793102E-3</v>
      </c>
      <c r="AU9" s="26">
        <f t="shared" si="8"/>
        <v>-0.34273704191698257</v>
      </c>
      <c r="AW9" s="24">
        <v>8</v>
      </c>
      <c r="AX9" s="51"/>
      <c r="AY9" s="169">
        <f>((Calibration!$C$9*'Yields HP5a'!AX9)+Calibration!$C$10)</f>
        <v>-1.3020627824793102E-3</v>
      </c>
      <c r="AZ9" s="26">
        <f t="shared" si="9"/>
        <v>-0.34273704191698257</v>
      </c>
      <c r="BB9" s="24">
        <v>8</v>
      </c>
      <c r="BC9" s="51"/>
      <c r="BD9" s="169">
        <f>((Calibration!$C$9*'Yields HP5a'!BC9)+Calibration!$C$10)</f>
        <v>-1.3020627824793102E-3</v>
      </c>
      <c r="BE9" s="26">
        <f t="shared" si="10"/>
        <v>-0.34273704191698257</v>
      </c>
      <c r="BG9" s="24">
        <v>8</v>
      </c>
      <c r="BH9" s="51"/>
      <c r="BI9" s="169">
        <f>((Calibration!$C$9*'Yields HP5a'!BH9)+Calibration!$C$10)</f>
        <v>-1.3020627824793102E-3</v>
      </c>
      <c r="BJ9" s="26">
        <f t="shared" si="11"/>
        <v>-0.34273704191698257</v>
      </c>
      <c r="BL9" s="24">
        <v>8</v>
      </c>
      <c r="BM9" s="14"/>
      <c r="BN9" s="169">
        <f>((Calibration!$C$9*'Yields HP5a'!BM9)+Calibration!$C$10)</f>
        <v>-1.3020627824793102E-3</v>
      </c>
      <c r="BO9" s="26">
        <f t="shared" si="12"/>
        <v>-0.34273704191698257</v>
      </c>
      <c r="BQ9" s="24">
        <v>8</v>
      </c>
      <c r="BR9" s="51"/>
      <c r="BS9" s="169">
        <f>((Calibration!$C$9*'Yields HP5a'!BR9)+Calibration!$C$10)</f>
        <v>-1.3020627824793102E-3</v>
      </c>
      <c r="BT9" s="26">
        <f t="shared" si="13"/>
        <v>-0.34273704191698257</v>
      </c>
      <c r="BV9" s="24">
        <v>8</v>
      </c>
      <c r="BW9" s="51"/>
      <c r="BX9" s="169">
        <f>((Calibration!$C$9*'Yields HP5a'!BW9)+Calibration!$C$10)</f>
        <v>-1.3020627824793102E-3</v>
      </c>
      <c r="BY9" s="26">
        <f t="shared" si="14"/>
        <v>-0.34273704191698257</v>
      </c>
      <c r="CA9" s="24">
        <v>8</v>
      </c>
      <c r="CB9" s="51"/>
      <c r="CC9" s="169">
        <f>((Calibration!$C$9*'Yields HP5a'!CB9)+Calibration!$C$10)</f>
        <v>-1.3020627824793102E-3</v>
      </c>
      <c r="CD9" s="26">
        <f t="shared" si="15"/>
        <v>-0.34273704191698257</v>
      </c>
      <c r="CF9" s="24">
        <v>8</v>
      </c>
      <c r="CG9" s="51"/>
      <c r="CH9" s="169">
        <f>((Calibration!$C$9*'Yields HP5a'!CG9)+Calibration!$C$10)</f>
        <v>-1.3020627824793102E-3</v>
      </c>
      <c r="CI9" s="26">
        <f t="shared" si="16"/>
        <v>-0.34273704191698257</v>
      </c>
    </row>
    <row r="10" spans="1:87">
      <c r="A10" s="33" t="s">
        <v>35</v>
      </c>
      <c r="B10" s="34">
        <f>B5*(B3*B7)*(B6/B9)</f>
        <v>0.37990138888888891</v>
      </c>
      <c r="D10" s="24">
        <v>9</v>
      </c>
      <c r="E10" s="25"/>
      <c r="F10" s="169">
        <f>((Calibration!$C$9*'Yields HP5a'!E10)+Calibration!$C$10)</f>
        <v>-1.3020627824793102E-3</v>
      </c>
      <c r="G10" s="26">
        <f t="shared" si="0"/>
        <v>-0.34273704191698257</v>
      </c>
      <c r="I10" s="24">
        <v>9</v>
      </c>
      <c r="J10" s="25"/>
      <c r="K10" s="169">
        <f>((Calibration!$C$9*'Yields HP5a'!J10)+Calibration!$C$10)</f>
        <v>-1.3020627824793102E-3</v>
      </c>
      <c r="L10" s="26">
        <f t="shared" si="1"/>
        <v>-0.34273704191698257</v>
      </c>
      <c r="N10" s="24">
        <v>9</v>
      </c>
      <c r="P10" s="169">
        <f>((Calibration!$C$9*'Yields HP5a'!O10)+Calibration!$C$10)</f>
        <v>-1.3020627824793102E-3</v>
      </c>
      <c r="Q10" s="26">
        <f t="shared" si="2"/>
        <v>-0.34273704191698257</v>
      </c>
      <c r="S10" s="24">
        <v>9</v>
      </c>
      <c r="T10" s="23">
        <v>15.306604</v>
      </c>
      <c r="U10" s="169">
        <f>((Calibration!$C$9*'Yields HP5a'!T10)+Calibration!$C$10)</f>
        <v>3.5380962562852135E-2</v>
      </c>
      <c r="V10" s="26">
        <f t="shared" si="3"/>
        <v>9.3131964235066622</v>
      </c>
      <c r="X10" s="24">
        <v>9</v>
      </c>
      <c r="Y10" s="3"/>
      <c r="Z10" s="169">
        <f>((Calibration!$C$9*'Yields HP5a'!Y10)+Calibration!$C$10)</f>
        <v>-1.3020627824793102E-3</v>
      </c>
      <c r="AA10" s="26">
        <f t="shared" si="4"/>
        <v>-0.34273704191698257</v>
      </c>
      <c r="AC10" s="24">
        <v>9</v>
      </c>
      <c r="AD10" s="3"/>
      <c r="AE10" s="169">
        <f>((Calibration!$C$9*'Yields HP5a'!AD10)+Calibration!$C$10)</f>
        <v>-1.3020627824793102E-3</v>
      </c>
      <c r="AF10" s="26">
        <f t="shared" si="5"/>
        <v>-0.34273704191698257</v>
      </c>
      <c r="AH10" s="24">
        <v>9</v>
      </c>
      <c r="AI10" s="43"/>
      <c r="AJ10" s="169">
        <f>((Calibration!$C$9*'Yields HP5a'!AI10)+Calibration!$C$10)</f>
        <v>-1.3020627824793102E-3</v>
      </c>
      <c r="AK10" s="26">
        <f t="shared" si="6"/>
        <v>-0.34273704191698257</v>
      </c>
      <c r="AM10" s="24">
        <v>9</v>
      </c>
      <c r="AO10" s="169">
        <f>((Calibration!$C$9*'Yields HP5a'!AN10)+Calibration!$C$10)</f>
        <v>-1.3020627824793102E-3</v>
      </c>
      <c r="AP10" s="26">
        <f t="shared" si="7"/>
        <v>-0.34273704191698257</v>
      </c>
      <c r="AR10" s="24">
        <v>9</v>
      </c>
      <c r="AS10" s="44">
        <v>6.479959</v>
      </c>
      <c r="AT10" s="169">
        <f>((Calibration!$C$9*'Yields HP5a'!AS10)+Calibration!$C$10)</f>
        <v>1.4227475986127273E-2</v>
      </c>
      <c r="AU10" s="26">
        <f t="shared" si="8"/>
        <v>3.7450444779206729</v>
      </c>
      <c r="AW10" s="24">
        <v>9</v>
      </c>
      <c r="AX10" s="49"/>
      <c r="AY10" s="169">
        <f>((Calibration!$C$9*'Yields HP5a'!AX10)+Calibration!$C$10)</f>
        <v>-1.3020627824793102E-3</v>
      </c>
      <c r="AZ10" s="26">
        <f t="shared" si="9"/>
        <v>-0.34273704191698257</v>
      </c>
      <c r="BB10" s="24">
        <v>9</v>
      </c>
      <c r="BC10" s="49"/>
      <c r="BD10" s="169">
        <f>((Calibration!$C$9*'Yields HP5a'!BC10)+Calibration!$C$10)</f>
        <v>-1.3020627824793102E-3</v>
      </c>
      <c r="BE10" s="26">
        <f t="shared" si="10"/>
        <v>-0.34273704191698257</v>
      </c>
      <c r="BG10" s="24">
        <v>9</v>
      </c>
      <c r="BH10" s="49"/>
      <c r="BI10" s="169">
        <f>((Calibration!$C$9*'Yields HP5a'!BH10)+Calibration!$C$10)</f>
        <v>-1.3020627824793102E-3</v>
      </c>
      <c r="BJ10" s="26">
        <f t="shared" si="11"/>
        <v>-0.34273704191698257</v>
      </c>
      <c r="BL10" s="24">
        <v>9</v>
      </c>
      <c r="BM10" s="43">
        <v>12.016297</v>
      </c>
      <c r="BN10" s="169">
        <f>((Calibration!$C$9*'Yields HP5a'!BM10)+Calibration!$C$10)</f>
        <v>2.7495580862579399E-2</v>
      </c>
      <c r="BO10" s="26">
        <f t="shared" si="12"/>
        <v>7.2375573416556067</v>
      </c>
      <c r="BQ10" s="24">
        <v>9</v>
      </c>
      <c r="BR10" s="49"/>
      <c r="BS10" s="169">
        <f>((Calibration!$C$9*'Yields HP5a'!BR10)+Calibration!$C$10)</f>
        <v>-1.3020627824793102E-3</v>
      </c>
      <c r="BT10" s="26">
        <f t="shared" si="13"/>
        <v>-0.34273704191698257</v>
      </c>
      <c r="BV10" s="24">
        <v>9</v>
      </c>
      <c r="BW10" s="49"/>
      <c r="BX10" s="169">
        <f>((Calibration!$C$9*'Yields HP5a'!BW10)+Calibration!$C$10)</f>
        <v>-1.3020627824793102E-3</v>
      </c>
      <c r="BY10" s="26">
        <f t="shared" si="14"/>
        <v>-0.34273704191698257</v>
      </c>
      <c r="CA10" s="24">
        <v>9</v>
      </c>
      <c r="CB10" s="49"/>
      <c r="CC10" s="169">
        <f>((Calibration!$C$9*'Yields HP5a'!CB10)+Calibration!$C$10)</f>
        <v>-1.3020627824793102E-3</v>
      </c>
      <c r="CD10" s="26">
        <f t="shared" si="15"/>
        <v>-0.34273704191698257</v>
      </c>
      <c r="CF10" s="24">
        <v>9</v>
      </c>
      <c r="CG10" s="49"/>
      <c r="CH10" s="169">
        <f>((Calibration!$C$9*'Yields HP5a'!CG10)+Calibration!$C$10)</f>
        <v>-1.3020627824793102E-3</v>
      </c>
      <c r="CI10" s="26">
        <f t="shared" si="16"/>
        <v>-0.34273704191698257</v>
      </c>
    </row>
    <row r="11" spans="1:87">
      <c r="A11" s="33" t="s">
        <v>36</v>
      </c>
      <c r="B11" s="35">
        <v>1</v>
      </c>
      <c r="D11" s="24">
        <v>10</v>
      </c>
      <c r="E11" s="25"/>
      <c r="F11" s="169">
        <f>((Calibration!$C$9*'Yields HP5a'!E11)+Calibration!$C$10)</f>
        <v>-1.3020627824793102E-3</v>
      </c>
      <c r="G11" s="26">
        <f t="shared" si="0"/>
        <v>-0.34273704191698257</v>
      </c>
      <c r="I11" s="24">
        <v>10</v>
      </c>
      <c r="J11" s="25"/>
      <c r="K11" s="169">
        <f>((Calibration!$C$9*'Yields HP5a'!J11)+Calibration!$C$10)</f>
        <v>-1.3020627824793102E-3</v>
      </c>
      <c r="L11" s="26">
        <f t="shared" si="1"/>
        <v>-0.34273704191698257</v>
      </c>
      <c r="N11" s="24">
        <v>10</v>
      </c>
      <c r="P11" s="169">
        <f>((Calibration!$C$9*'Yields HP5a'!O11)+Calibration!$C$10)</f>
        <v>-1.3020627824793102E-3</v>
      </c>
      <c r="Q11" s="26">
        <f t="shared" si="2"/>
        <v>-0.34273704191698257</v>
      </c>
      <c r="S11" s="24">
        <v>10</v>
      </c>
      <c r="T11" s="23">
        <v>10.352568</v>
      </c>
      <c r="U11" s="169">
        <f>((Calibration!$C$9*'Yields HP5a'!T11)+Calibration!$C$10)</f>
        <v>2.3508372917906434E-2</v>
      </c>
      <c r="V11" s="26">
        <f t="shared" si="3"/>
        <v>6.1880197349797026</v>
      </c>
      <c r="X11" s="24">
        <v>10</v>
      </c>
      <c r="Y11" s="3"/>
      <c r="Z11" s="169">
        <f>((Calibration!$C$9*'Yields HP5a'!Y11)+Calibration!$C$10)</f>
        <v>-1.3020627824793102E-3</v>
      </c>
      <c r="AA11" s="26">
        <f t="shared" si="4"/>
        <v>-0.34273704191698257</v>
      </c>
      <c r="AC11" s="24">
        <v>10</v>
      </c>
      <c r="AD11" s="3"/>
      <c r="AE11" s="169">
        <f>((Calibration!$C$9*'Yields HP5a'!AD11)+Calibration!$C$10)</f>
        <v>-1.3020627824793102E-3</v>
      </c>
      <c r="AF11" s="26">
        <f t="shared" si="5"/>
        <v>-0.34273704191698257</v>
      </c>
      <c r="AH11" s="24">
        <v>10</v>
      </c>
      <c r="AI11" s="43"/>
      <c r="AJ11" s="169">
        <f>((Calibration!$C$9*'Yields HP5a'!AI11)+Calibration!$C$10)</f>
        <v>-1.3020627824793102E-3</v>
      </c>
      <c r="AK11" s="26">
        <f t="shared" si="6"/>
        <v>-0.34273704191698257</v>
      </c>
      <c r="AM11" s="24">
        <v>10</v>
      </c>
      <c r="AO11" s="169">
        <f>((Calibration!$C$9*'Yields HP5a'!AN11)+Calibration!$C$10)</f>
        <v>-1.3020627824793102E-3</v>
      </c>
      <c r="AP11" s="26">
        <f t="shared" si="7"/>
        <v>-0.34273704191698257</v>
      </c>
      <c r="AR11" s="24">
        <v>10</v>
      </c>
      <c r="AS11" s="44">
        <v>10.993380999999999</v>
      </c>
      <c r="AT11" s="169">
        <f>((Calibration!$C$9*'Yields HP5a'!AS11)+Calibration!$C$10)</f>
        <v>2.5044112623501345E-2</v>
      </c>
      <c r="AU11" s="26">
        <f t="shared" si="8"/>
        <v>6.5922666660284523</v>
      </c>
      <c r="AW11" s="24">
        <v>10</v>
      </c>
      <c r="AX11" s="49"/>
      <c r="AY11" s="169">
        <f>((Calibration!$C$9*'Yields HP5a'!AX11)+Calibration!$C$10)</f>
        <v>-1.3020627824793102E-3</v>
      </c>
      <c r="AZ11" s="26">
        <f t="shared" si="9"/>
        <v>-0.34273704191698257</v>
      </c>
      <c r="BB11" s="24">
        <v>10</v>
      </c>
      <c r="BC11" s="49"/>
      <c r="BD11" s="169">
        <f>((Calibration!$C$9*'Yields HP5a'!BC11)+Calibration!$C$10)</f>
        <v>-1.3020627824793102E-3</v>
      </c>
      <c r="BE11" s="26">
        <f t="shared" si="10"/>
        <v>-0.34273704191698257</v>
      </c>
      <c r="BG11" s="24">
        <v>10</v>
      </c>
      <c r="BH11" s="49"/>
      <c r="BI11" s="169">
        <f>((Calibration!$C$9*'Yields HP5a'!BH11)+Calibration!$C$10)</f>
        <v>-1.3020627824793102E-3</v>
      </c>
      <c r="BJ11" s="26">
        <f t="shared" si="11"/>
        <v>-0.34273704191698257</v>
      </c>
      <c r="BL11" s="24">
        <v>10</v>
      </c>
      <c r="BM11" s="43">
        <v>4.9735259999999997</v>
      </c>
      <c r="BN11" s="169">
        <f>((Calibration!$C$9*'Yields HP5a'!BM11)+Calibration!$C$10)</f>
        <v>1.0617235600993922E-2</v>
      </c>
      <c r="BO11" s="26">
        <f t="shared" si="12"/>
        <v>2.7947346104857709</v>
      </c>
      <c r="BQ11" s="24">
        <v>10</v>
      </c>
      <c r="BR11" s="49"/>
      <c r="BS11" s="169">
        <f>((Calibration!$C$9*'Yields HP5a'!BR11)+Calibration!$C$10)</f>
        <v>-1.3020627824793102E-3</v>
      </c>
      <c r="BT11" s="26">
        <f t="shared" si="13"/>
        <v>-0.34273704191698257</v>
      </c>
      <c r="BV11" s="24">
        <v>10</v>
      </c>
      <c r="BW11" s="49"/>
      <c r="BX11" s="169">
        <f>((Calibration!$C$9*'Yields HP5a'!BW11)+Calibration!$C$10)</f>
        <v>-1.3020627824793102E-3</v>
      </c>
      <c r="BY11" s="26">
        <f t="shared" si="14"/>
        <v>-0.34273704191698257</v>
      </c>
      <c r="CA11" s="24">
        <v>10</v>
      </c>
      <c r="CB11" s="49"/>
      <c r="CC11" s="169">
        <f>((Calibration!$C$9*'Yields HP5a'!CB11)+Calibration!$C$10)</f>
        <v>-1.3020627824793102E-3</v>
      </c>
      <c r="CD11" s="26">
        <f t="shared" si="15"/>
        <v>-0.34273704191698257</v>
      </c>
      <c r="CF11" s="24">
        <v>10</v>
      </c>
      <c r="CG11" s="49"/>
      <c r="CH11" s="169">
        <f>((Calibration!$C$9*'Yields HP5a'!CG11)+Calibration!$C$10)</f>
        <v>-1.3020627824793102E-3</v>
      </c>
      <c r="CI11" s="26">
        <f t="shared" si="16"/>
        <v>-0.34273704191698257</v>
      </c>
    </row>
    <row r="12" spans="1:87">
      <c r="A12" s="33" t="s">
        <v>37</v>
      </c>
      <c r="B12" s="35">
        <v>1</v>
      </c>
      <c r="D12" s="24">
        <v>11</v>
      </c>
      <c r="E12" s="25"/>
      <c r="F12" s="169">
        <f>((Calibration!$C$9*'Yields HP5a'!E12)+Calibration!$C$10)</f>
        <v>-1.3020627824793102E-3</v>
      </c>
      <c r="G12" s="26">
        <f t="shared" si="0"/>
        <v>-0.34273704191698257</v>
      </c>
      <c r="I12" s="24">
        <v>11</v>
      </c>
      <c r="J12" s="25"/>
      <c r="K12" s="169">
        <f>((Calibration!$C$9*'Yields HP5a'!J12)+Calibration!$C$10)</f>
        <v>-1.3020627824793102E-3</v>
      </c>
      <c r="L12" s="26">
        <f t="shared" si="1"/>
        <v>-0.34273704191698257</v>
      </c>
      <c r="N12" s="24">
        <v>11</v>
      </c>
      <c r="P12" s="169">
        <f>((Calibration!$C$9*'Yields HP5a'!O12)+Calibration!$C$10)</f>
        <v>-1.3020627824793102E-3</v>
      </c>
      <c r="Q12" s="26">
        <f t="shared" si="2"/>
        <v>-0.34273704191698257</v>
      </c>
      <c r="S12" s="24">
        <v>11</v>
      </c>
      <c r="U12" s="169">
        <f>((Calibration!$C$9*'Yields HP5a'!T12)+Calibration!$C$10)</f>
        <v>-1.3020627824793102E-3</v>
      </c>
      <c r="V12" s="26">
        <f t="shared" si="3"/>
        <v>-0.34273704191698257</v>
      </c>
      <c r="X12" s="24">
        <v>11</v>
      </c>
      <c r="Y12" s="43"/>
      <c r="Z12" s="169">
        <f>((Calibration!$C$9*'Yields HP5a'!Y12)+Calibration!$C$10)</f>
        <v>-1.3020627824793102E-3</v>
      </c>
      <c r="AA12" s="26">
        <f t="shared" si="4"/>
        <v>-0.34273704191698257</v>
      </c>
      <c r="AC12" s="24">
        <v>11</v>
      </c>
      <c r="AD12" s="44"/>
      <c r="AE12" s="169">
        <f>((Calibration!$C$9*'Yields HP5a'!AD12)+Calibration!$C$10)</f>
        <v>-1.3020627824793102E-3</v>
      </c>
      <c r="AF12" s="26">
        <f t="shared" si="5"/>
        <v>-0.34273704191698257</v>
      </c>
      <c r="AH12" s="24">
        <v>11</v>
      </c>
      <c r="AI12" s="43"/>
      <c r="AJ12" s="169">
        <f>((Calibration!$C$9*'Yields HP5a'!AI12)+Calibration!$C$10)</f>
        <v>-1.3020627824793102E-3</v>
      </c>
      <c r="AK12" s="26">
        <f t="shared" si="6"/>
        <v>-0.34273704191698257</v>
      </c>
      <c r="AM12" s="24">
        <v>11</v>
      </c>
      <c r="AO12" s="169">
        <f>((Calibration!$C$9*'Yields HP5a'!AN12)+Calibration!$C$10)</f>
        <v>-1.3020627824793102E-3</v>
      </c>
      <c r="AP12" s="26">
        <f t="shared" si="7"/>
        <v>-0.34273704191698257</v>
      </c>
      <c r="AR12" s="24">
        <v>11</v>
      </c>
      <c r="AS12" s="14"/>
      <c r="AT12" s="169">
        <f>((Calibration!$C$9*'Yields HP5a'!AS12)+Calibration!$C$10)</f>
        <v>-1.3020627824793102E-3</v>
      </c>
      <c r="AU12" s="26">
        <f t="shared" si="8"/>
        <v>-0.34273704191698257</v>
      </c>
      <c r="AW12" s="24">
        <v>11</v>
      </c>
      <c r="AX12" s="51"/>
      <c r="AY12" s="169">
        <f>((Calibration!$C$9*'Yields HP5a'!AX12)+Calibration!$C$10)</f>
        <v>-1.3020627824793102E-3</v>
      </c>
      <c r="AZ12" s="26">
        <f t="shared" si="9"/>
        <v>-0.34273704191698257</v>
      </c>
      <c r="BB12" s="24">
        <v>11</v>
      </c>
      <c r="BC12" s="51"/>
      <c r="BD12" s="169">
        <f>((Calibration!$C$9*'Yields HP5a'!BC12)+Calibration!$C$10)</f>
        <v>-1.3020627824793102E-3</v>
      </c>
      <c r="BE12" s="26">
        <f t="shared" si="10"/>
        <v>-0.34273704191698257</v>
      </c>
      <c r="BG12" s="24">
        <v>11</v>
      </c>
      <c r="BH12" s="51"/>
      <c r="BI12" s="169">
        <f>((Calibration!$C$9*'Yields HP5a'!BH12)+Calibration!$C$10)</f>
        <v>-1.3020627824793102E-3</v>
      </c>
      <c r="BJ12" s="26">
        <f t="shared" si="11"/>
        <v>-0.34273704191698257</v>
      </c>
      <c r="BL12" s="24">
        <v>11</v>
      </c>
      <c r="BM12" s="14"/>
      <c r="BN12" s="169">
        <f>((Calibration!$C$9*'Yields HP5a'!BM12)+Calibration!$C$10)</f>
        <v>-1.3020627824793102E-3</v>
      </c>
      <c r="BO12" s="26">
        <f t="shared" si="12"/>
        <v>-0.34273704191698257</v>
      </c>
      <c r="BQ12" s="24">
        <v>11</v>
      </c>
      <c r="BR12" s="51"/>
      <c r="BS12" s="169">
        <f>((Calibration!$C$9*'Yields HP5a'!BR12)+Calibration!$C$10)</f>
        <v>-1.3020627824793102E-3</v>
      </c>
      <c r="BT12" s="26">
        <f t="shared" si="13"/>
        <v>-0.34273704191698257</v>
      </c>
      <c r="BV12" s="24">
        <v>11</v>
      </c>
      <c r="BW12" s="51"/>
      <c r="BX12" s="169">
        <f>((Calibration!$C$9*'Yields HP5a'!BW12)+Calibration!$C$10)</f>
        <v>-1.3020627824793102E-3</v>
      </c>
      <c r="BY12" s="26">
        <f t="shared" si="14"/>
        <v>-0.34273704191698257</v>
      </c>
      <c r="CA12" s="24">
        <v>11</v>
      </c>
      <c r="CB12" s="51"/>
      <c r="CC12" s="169">
        <f>((Calibration!$C$9*'Yields HP5a'!CB12)+Calibration!$C$10)</f>
        <v>-1.3020627824793102E-3</v>
      </c>
      <c r="CD12" s="26">
        <f t="shared" si="15"/>
        <v>-0.34273704191698257</v>
      </c>
      <c r="CF12" s="24">
        <v>11</v>
      </c>
      <c r="CG12" s="51"/>
      <c r="CH12" s="169">
        <f>((Calibration!$C$9*'Yields HP5a'!CG12)+Calibration!$C$10)</f>
        <v>-1.3020627824793102E-3</v>
      </c>
      <c r="CI12" s="26">
        <f t="shared" si="16"/>
        <v>-0.34273704191698257</v>
      </c>
    </row>
    <row r="13" spans="1:87" ht="22" thickBot="1">
      <c r="A13" s="29" t="s">
        <v>38</v>
      </c>
      <c r="B13" s="36">
        <f>(B10-Calibration!$C$10)/Calibration!$C$9</f>
        <v>159.06349662376928</v>
      </c>
      <c r="D13" s="37">
        <v>12</v>
      </c>
      <c r="E13" s="25"/>
      <c r="F13" s="169">
        <f>((Calibration!$C$9*'Yields HP5a'!E13)+Calibration!$C$10)</f>
        <v>-1.3020627824793102E-3</v>
      </c>
      <c r="G13" s="26">
        <f t="shared" si="0"/>
        <v>-0.34273704191698257</v>
      </c>
      <c r="I13" s="37">
        <v>12</v>
      </c>
      <c r="J13" s="25"/>
      <c r="K13" s="169">
        <f>((Calibration!$C$9*'Yields HP5a'!J13)+Calibration!$C$10)</f>
        <v>-1.3020627824793102E-3</v>
      </c>
      <c r="L13" s="26">
        <f t="shared" si="1"/>
        <v>-0.34273704191698257</v>
      </c>
      <c r="N13" s="24" t="s">
        <v>39</v>
      </c>
      <c r="P13" s="169">
        <f>((Calibration!$C$9*'Yields HP5a'!O13)+Calibration!$C$10)</f>
        <v>-1.3020627824793102E-3</v>
      </c>
      <c r="Q13" s="26">
        <f t="shared" si="2"/>
        <v>-0.34273704191698257</v>
      </c>
      <c r="S13" s="24">
        <v>12</v>
      </c>
      <c r="T13" s="23">
        <v>34.076790000000003</v>
      </c>
      <c r="U13" s="169">
        <f>((Calibration!$C$9*'Yields HP5a'!T13)+Calibration!$C$10)</f>
        <v>8.0364631623251526E-2</v>
      </c>
      <c r="V13" s="26">
        <f t="shared" si="3"/>
        <v>21.154076814063991</v>
      </c>
      <c r="X13" s="24">
        <v>12</v>
      </c>
      <c r="Y13" s="3"/>
      <c r="Z13" s="169">
        <f>((Calibration!$C$9*'Yields HP5a'!Y13)+Calibration!$C$10)</f>
        <v>-1.3020627824793102E-3</v>
      </c>
      <c r="AA13" s="26">
        <f t="shared" si="4"/>
        <v>-0.34273704191698257</v>
      </c>
      <c r="AC13" s="24">
        <v>12</v>
      </c>
      <c r="AD13" s="3"/>
      <c r="AE13" s="169">
        <f>((Calibration!$C$9*'Yields HP5a'!AD13)+Calibration!$C$10)</f>
        <v>-1.3020627824793102E-3</v>
      </c>
      <c r="AF13" s="26">
        <f t="shared" si="5"/>
        <v>-0.34273704191698257</v>
      </c>
      <c r="AH13" s="24">
        <v>12</v>
      </c>
      <c r="AI13" s="44">
        <v>7.9895740000000002</v>
      </c>
      <c r="AJ13" s="169">
        <f>((Calibration!$C$9*'Yields HP5a'!AI13)+Calibration!$C$10)</f>
        <v>1.7845342189936591E-2</v>
      </c>
      <c r="AK13" s="26">
        <f t="shared" si="6"/>
        <v>4.6973616606481743</v>
      </c>
      <c r="AM13" s="24">
        <v>12</v>
      </c>
      <c r="AO13" s="169">
        <f>((Calibration!$C$9*'Yields HP5a'!AN13)+Calibration!$C$10)</f>
        <v>-1.3020627824793102E-3</v>
      </c>
      <c r="AP13" s="26">
        <f t="shared" si="7"/>
        <v>-0.34273704191698257</v>
      </c>
      <c r="AR13" s="24">
        <v>12</v>
      </c>
      <c r="AS13" s="43">
        <v>5.3448890000000002</v>
      </c>
      <c r="AT13" s="169">
        <f>((Calibration!$C$9*'Yields HP5a'!AS13)+Calibration!$C$10)</f>
        <v>1.150722519903398E-2</v>
      </c>
      <c r="AU13" s="26">
        <f t="shared" si="8"/>
        <v>3.0290031928257934</v>
      </c>
      <c r="AW13" s="24">
        <v>12</v>
      </c>
      <c r="AX13" s="49"/>
      <c r="AY13" s="169">
        <f>((Calibration!$C$9*'Yields HP5a'!AX13)+Calibration!$C$10)</f>
        <v>-1.3020627824793102E-3</v>
      </c>
      <c r="AZ13" s="26">
        <f t="shared" si="9"/>
        <v>-0.34273704191698257</v>
      </c>
      <c r="BB13" s="24">
        <v>12</v>
      </c>
      <c r="BC13" s="49"/>
      <c r="BD13" s="169">
        <f>((Calibration!$C$9*'Yields HP5a'!BC13)+Calibration!$C$10)</f>
        <v>-1.3020627824793102E-3</v>
      </c>
      <c r="BE13" s="26">
        <f t="shared" si="10"/>
        <v>-0.34273704191698257</v>
      </c>
      <c r="BG13" s="24">
        <v>12</v>
      </c>
      <c r="BH13" s="49"/>
      <c r="BI13" s="169">
        <f>((Calibration!$C$9*'Yields HP5a'!BH13)+Calibration!$C$10)</f>
        <v>-1.3020627824793102E-3</v>
      </c>
      <c r="BJ13" s="26">
        <f t="shared" si="11"/>
        <v>-0.34273704191698257</v>
      </c>
      <c r="BL13" s="24">
        <v>12</v>
      </c>
      <c r="BM13" s="44">
        <v>8.5871560000000002</v>
      </c>
      <c r="BN13" s="169">
        <f>((Calibration!$C$9*'Yields HP5a'!BM13)+Calibration!$C$10)</f>
        <v>1.9277476689000778E-2</v>
      </c>
      <c r="BO13" s="26">
        <f t="shared" si="12"/>
        <v>5.07433698660126</v>
      </c>
      <c r="BQ13" s="24">
        <v>12</v>
      </c>
      <c r="BR13" s="49"/>
      <c r="BS13" s="169">
        <f>((Calibration!$C$9*'Yields HP5a'!BR13)+Calibration!$C$10)</f>
        <v>-1.3020627824793102E-3</v>
      </c>
      <c r="BT13" s="26">
        <f t="shared" si="13"/>
        <v>-0.34273704191698257</v>
      </c>
      <c r="BV13" s="24">
        <v>12</v>
      </c>
      <c r="BW13" s="49"/>
      <c r="BX13" s="169">
        <f>((Calibration!$C$9*'Yields HP5a'!BW13)+Calibration!$C$10)</f>
        <v>-1.3020627824793102E-3</v>
      </c>
      <c r="BY13" s="26">
        <f t="shared" si="14"/>
        <v>-0.34273704191698257</v>
      </c>
      <c r="CA13" s="24">
        <v>12</v>
      </c>
      <c r="CB13" s="49">
        <v>2.0791879999999998</v>
      </c>
      <c r="CC13" s="169">
        <f>((Calibration!$C$9*'Yields HP5a'!CB13)+Calibration!$C$10)</f>
        <v>3.6808129815836385E-3</v>
      </c>
      <c r="CD13" s="26">
        <f t="shared" si="15"/>
        <v>0.96888642401362179</v>
      </c>
      <c r="CF13" s="24">
        <v>12</v>
      </c>
      <c r="CG13" s="49"/>
      <c r="CH13" s="169">
        <f>((Calibration!$C$9*'Yields HP5a'!CG13)+Calibration!$C$10)</f>
        <v>-1.3020627824793102E-3</v>
      </c>
      <c r="CI13" s="26">
        <f t="shared" si="16"/>
        <v>-0.34273704191698257</v>
      </c>
    </row>
    <row r="14" spans="1:87" ht="22" thickBot="1">
      <c r="A14" s="185" t="s">
        <v>40</v>
      </c>
      <c r="B14" s="185"/>
      <c r="D14" s="24">
        <v>13</v>
      </c>
      <c r="E14" s="25"/>
      <c r="F14" s="169">
        <f>((Calibration!$C$9*'Yields HP5a'!E14)+Calibration!$C$10)</f>
        <v>-1.3020627824793102E-3</v>
      </c>
      <c r="G14" s="26">
        <f t="shared" si="0"/>
        <v>-0.34273704191698257</v>
      </c>
      <c r="I14" s="24">
        <v>13</v>
      </c>
      <c r="J14" s="25">
        <v>2.1885249999999998</v>
      </c>
      <c r="K14" s="169">
        <f>((Calibration!$C$9*'Yields HP5a'!J14)+Calibration!$C$10)</f>
        <v>3.9428444512801504E-3</v>
      </c>
      <c r="L14" s="26">
        <f t="shared" si="1"/>
        <v>1.0378599727713362</v>
      </c>
      <c r="N14" s="24">
        <v>13</v>
      </c>
      <c r="P14" s="169">
        <f>((Calibration!$C$9*'Yields HP5a'!O14)+Calibration!$C$10)</f>
        <v>-1.3020627824793102E-3</v>
      </c>
      <c r="Q14" s="26">
        <f t="shared" si="2"/>
        <v>-0.34273704191698257</v>
      </c>
      <c r="S14" s="24">
        <v>13</v>
      </c>
      <c r="T14" s="23">
        <v>28.581016999999999</v>
      </c>
      <c r="U14" s="169">
        <f>((Calibration!$C$9*'Yields HP5a'!T14)+Calibration!$C$10)</f>
        <v>6.7193742753898902E-2</v>
      </c>
      <c r="V14" s="26">
        <f t="shared" si="3"/>
        <v>17.687153750720107</v>
      </c>
      <c r="X14" s="24">
        <v>13</v>
      </c>
      <c r="Y14" s="44">
        <v>1.1150100000000001</v>
      </c>
      <c r="Z14" s="169">
        <f>((Calibration!$C$9*'Yields HP5a'!Y14)+Calibration!$C$10)</f>
        <v>1.3701132331998054E-3</v>
      </c>
      <c r="AA14" s="26">
        <f t="shared" si="4"/>
        <v>0.36064970365257792</v>
      </c>
      <c r="AC14" s="24">
        <v>13</v>
      </c>
      <c r="AD14" s="3"/>
      <c r="AE14" s="169">
        <f>((Calibration!$C$9*'Yields HP5a'!AD14)+Calibration!$C$10)</f>
        <v>-1.3020627824793102E-3</v>
      </c>
      <c r="AF14" s="26">
        <f t="shared" si="5"/>
        <v>-0.34273704191698257</v>
      </c>
      <c r="AH14" s="24">
        <v>13</v>
      </c>
      <c r="AI14" s="43">
        <v>4.9182969999999999</v>
      </c>
      <c r="AJ14" s="169">
        <f>((Calibration!$C$9*'Yields HP5a'!AI14)+Calibration!$C$10)</f>
        <v>1.04848766004738E-2</v>
      </c>
      <c r="AK14" s="26">
        <f t="shared" si="6"/>
        <v>2.7598942533848825</v>
      </c>
      <c r="AM14" s="24">
        <v>13</v>
      </c>
      <c r="AO14" s="169">
        <f>((Calibration!$C$9*'Yields HP5a'!AN14)+Calibration!$C$10)</f>
        <v>-1.3020627824793102E-3</v>
      </c>
      <c r="AP14" s="26">
        <f t="shared" si="7"/>
        <v>-0.34273704191698257</v>
      </c>
      <c r="AR14" s="24">
        <v>13</v>
      </c>
      <c r="AS14" s="44">
        <v>7.645518</v>
      </c>
      <c r="AT14" s="169">
        <f>((Calibration!$C$9*'Yields HP5a'!AS14)+Calibration!$C$10)</f>
        <v>1.7020795153362484E-2</v>
      </c>
      <c r="AU14" s="26">
        <f t="shared" si="8"/>
        <v>4.4803192752581946</v>
      </c>
      <c r="AW14" s="24">
        <v>13</v>
      </c>
      <c r="AX14" s="51"/>
      <c r="AY14" s="169">
        <f>((Calibration!$C$9*'Yields HP5a'!AX14)+Calibration!$C$10)</f>
        <v>-1.3020627824793102E-3</v>
      </c>
      <c r="AZ14" s="26">
        <f t="shared" si="9"/>
        <v>-0.34273704191698257</v>
      </c>
      <c r="BB14" s="24">
        <v>13</v>
      </c>
      <c r="BC14" s="51"/>
      <c r="BD14" s="169">
        <f>((Calibration!$C$9*'Yields HP5a'!BC14)+Calibration!$C$10)</f>
        <v>-1.3020627824793102E-3</v>
      </c>
      <c r="BE14" s="26">
        <f t="shared" si="10"/>
        <v>-0.34273704191698257</v>
      </c>
      <c r="BG14" s="24">
        <v>13</v>
      </c>
      <c r="BH14" s="51"/>
      <c r="BI14" s="169">
        <f>((Calibration!$C$9*'Yields HP5a'!BH14)+Calibration!$C$10)</f>
        <v>-1.3020627824793102E-3</v>
      </c>
      <c r="BJ14" s="26">
        <f t="shared" si="11"/>
        <v>-0.34273704191698257</v>
      </c>
      <c r="BL14" s="24">
        <v>13</v>
      </c>
      <c r="BM14" s="43">
        <v>8.3949300000000004</v>
      </c>
      <c r="BN14" s="169">
        <f>((Calibration!$C$9*'Yields HP5a'!BM14)+Calibration!$C$10)</f>
        <v>1.8816797675548044E-2</v>
      </c>
      <c r="BO14" s="26">
        <f t="shared" si="12"/>
        <v>4.9530741992236988</v>
      </c>
      <c r="BQ14" s="24">
        <v>13</v>
      </c>
      <c r="BR14" s="51"/>
      <c r="BS14" s="169">
        <f>((Calibration!$C$9*'Yields HP5a'!BR14)+Calibration!$C$10)</f>
        <v>-1.3020627824793102E-3</v>
      </c>
      <c r="BT14" s="26">
        <f t="shared" si="13"/>
        <v>-0.34273704191698257</v>
      </c>
      <c r="BV14" s="24">
        <v>13</v>
      </c>
      <c r="BW14" s="51"/>
      <c r="BX14" s="169">
        <f>((Calibration!$C$9*'Yields HP5a'!BW14)+Calibration!$C$10)</f>
        <v>-1.3020627824793102E-3</v>
      </c>
      <c r="BY14" s="26">
        <f t="shared" si="14"/>
        <v>-0.34273704191698257</v>
      </c>
      <c r="CA14" s="24">
        <v>13</v>
      </c>
      <c r="CB14" s="51">
        <v>1.7099169999999999</v>
      </c>
      <c r="CC14" s="169">
        <f>((Calibration!$C$9*'Yields HP5a'!CB14)+Calibration!$C$10)</f>
        <v>2.7958369638924592E-3</v>
      </c>
      <c r="CD14" s="26">
        <f t="shared" si="15"/>
        <v>0.73593754739079598</v>
      </c>
      <c r="CF14" s="24">
        <v>13</v>
      </c>
      <c r="CG14" s="51"/>
      <c r="CH14" s="169">
        <f>((Calibration!$C$9*'Yields HP5a'!CG14)+Calibration!$C$10)</f>
        <v>-1.3020627824793102E-3</v>
      </c>
      <c r="CI14" s="26">
        <f t="shared" si="16"/>
        <v>-0.34273704191698257</v>
      </c>
    </row>
    <row r="15" spans="1:87" ht="22" thickBot="1">
      <c r="A15" s="27" t="s">
        <v>28</v>
      </c>
      <c r="B15" s="28">
        <v>1.046</v>
      </c>
      <c r="D15" s="24">
        <v>14</v>
      </c>
      <c r="E15" s="25"/>
      <c r="F15" s="169">
        <f>((Calibration!$C$9*'Yields HP5a'!E15)+Calibration!$C$10)</f>
        <v>-1.3020627824793102E-3</v>
      </c>
      <c r="G15" s="26">
        <f t="shared" si="0"/>
        <v>-0.34273704191698257</v>
      </c>
      <c r="I15" s="24">
        <v>14</v>
      </c>
      <c r="J15" s="25"/>
      <c r="K15" s="169">
        <f>((Calibration!$C$9*'Yields HP5a'!J15)+Calibration!$C$10)</f>
        <v>-1.3020627824793102E-3</v>
      </c>
      <c r="L15" s="26">
        <f t="shared" si="1"/>
        <v>-0.34273704191698257</v>
      </c>
      <c r="N15" s="24">
        <v>14</v>
      </c>
      <c r="P15" s="169">
        <f>((Calibration!$C$9*'Yields HP5a'!O15)+Calibration!$C$10)</f>
        <v>-1.3020627824793102E-3</v>
      </c>
      <c r="Q15" s="26">
        <f t="shared" si="2"/>
        <v>-0.34273704191698257</v>
      </c>
      <c r="S15" s="24">
        <v>14</v>
      </c>
      <c r="T15" s="23">
        <v>11.286136000000001</v>
      </c>
      <c r="U15" s="169">
        <f>((Calibration!$C$9*'Yields HP5a'!T15)+Calibration!$C$10)</f>
        <v>2.5745714303728556E-2</v>
      </c>
      <c r="V15" s="26">
        <f t="shared" si="3"/>
        <v>6.7769466121268902</v>
      </c>
      <c r="X15" s="24">
        <v>14</v>
      </c>
      <c r="Y15" s="3"/>
      <c r="Z15" s="169">
        <f>((Calibration!$C$9*'Yields HP5a'!Y15)+Calibration!$C$10)</f>
        <v>-1.3020627824793102E-3</v>
      </c>
      <c r="AA15" s="26">
        <f t="shared" si="4"/>
        <v>-0.34273704191698257</v>
      </c>
      <c r="AC15" s="24">
        <v>14</v>
      </c>
      <c r="AD15" s="3"/>
      <c r="AE15" s="169">
        <f>((Calibration!$C$9*'Yields HP5a'!AD15)+Calibration!$C$10)</f>
        <v>-1.3020627824793102E-3</v>
      </c>
      <c r="AF15" s="26">
        <f t="shared" si="5"/>
        <v>-0.34273704191698257</v>
      </c>
      <c r="AH15" s="24">
        <v>14</v>
      </c>
      <c r="AI15" s="44">
        <v>3.0826910000000001</v>
      </c>
      <c r="AJ15" s="169">
        <f>((Calibration!$C$9*'Yields HP5a'!AI15)+Calibration!$C$10)</f>
        <v>6.0857570164012994E-3</v>
      </c>
      <c r="AK15" s="26">
        <f t="shared" si="6"/>
        <v>1.6019307100193891</v>
      </c>
      <c r="AM15" s="24">
        <v>14</v>
      </c>
      <c r="AO15" s="169">
        <f>((Calibration!$C$9*'Yields HP5a'!AN15)+Calibration!$C$10)</f>
        <v>-1.3020627824793102E-3</v>
      </c>
      <c r="AP15" s="26">
        <f t="shared" si="7"/>
        <v>-0.34273704191698257</v>
      </c>
      <c r="AR15" s="24">
        <v>14</v>
      </c>
      <c r="AS15" s="44"/>
      <c r="AT15" s="169">
        <f>((Calibration!$C$9*'Yields HP5a'!AS15)+Calibration!$C$10)</f>
        <v>-1.3020627824793102E-3</v>
      </c>
      <c r="AU15" s="26">
        <f t="shared" si="8"/>
        <v>-0.34273704191698257</v>
      </c>
      <c r="AW15" s="24">
        <v>14</v>
      </c>
      <c r="AX15" s="51"/>
      <c r="AY15" s="169">
        <f>((Calibration!$C$9*'Yields HP5a'!AX15)+Calibration!$C$10)</f>
        <v>-1.3020627824793102E-3</v>
      </c>
      <c r="AZ15" s="26">
        <f t="shared" si="9"/>
        <v>-0.34273704191698257</v>
      </c>
      <c r="BB15" s="24">
        <v>14</v>
      </c>
      <c r="BC15" s="51"/>
      <c r="BD15" s="169">
        <f>((Calibration!$C$9*'Yields HP5a'!BC15)+Calibration!$C$10)</f>
        <v>-1.3020627824793102E-3</v>
      </c>
      <c r="BE15" s="26">
        <f t="shared" si="10"/>
        <v>-0.34273704191698257</v>
      </c>
      <c r="BG15" s="24">
        <v>14</v>
      </c>
      <c r="BH15" s="51"/>
      <c r="BI15" s="169">
        <f>((Calibration!$C$9*'Yields HP5a'!BH15)+Calibration!$C$10)</f>
        <v>-1.3020627824793102E-3</v>
      </c>
      <c r="BJ15" s="26">
        <f t="shared" si="11"/>
        <v>-0.34273704191698257</v>
      </c>
      <c r="BL15" s="24">
        <v>14</v>
      </c>
      <c r="BM15" s="43">
        <v>4.2571399999999997</v>
      </c>
      <c r="BN15" s="169">
        <f>((Calibration!$C$9*'Yields HP5a'!BM15)+Calibration!$C$10)</f>
        <v>8.9003815035703128E-3</v>
      </c>
      <c r="BO15" s="26">
        <f t="shared" si="12"/>
        <v>2.3428136258205257</v>
      </c>
      <c r="BQ15" s="24">
        <v>14</v>
      </c>
      <c r="BR15" s="51"/>
      <c r="BS15" s="169">
        <f>((Calibration!$C$9*'Yields HP5a'!BR15)+Calibration!$C$10)</f>
        <v>-1.3020627824793102E-3</v>
      </c>
      <c r="BT15" s="26">
        <f t="shared" si="13"/>
        <v>-0.34273704191698257</v>
      </c>
      <c r="BV15" s="24">
        <v>14</v>
      </c>
      <c r="BW15" s="51"/>
      <c r="BX15" s="169">
        <f>((Calibration!$C$9*'Yields HP5a'!BW15)+Calibration!$C$10)</f>
        <v>-1.3020627824793102E-3</v>
      </c>
      <c r="BY15" s="26">
        <f t="shared" si="14"/>
        <v>-0.34273704191698257</v>
      </c>
      <c r="CA15" s="24">
        <v>14</v>
      </c>
      <c r="CB15" s="51"/>
      <c r="CC15" s="169">
        <f>((Calibration!$C$9*'Yields HP5a'!CB15)+Calibration!$C$10)</f>
        <v>-1.3020627824793102E-3</v>
      </c>
      <c r="CD15" s="26">
        <f t="shared" si="15"/>
        <v>-0.34273704191698257</v>
      </c>
      <c r="CF15" s="24">
        <v>14</v>
      </c>
      <c r="CG15" s="51"/>
      <c r="CH15" s="169">
        <f>((Calibration!$C$9*'Yields HP5a'!CG15)+Calibration!$C$10)</f>
        <v>-1.3020627824793102E-3</v>
      </c>
      <c r="CI15" s="26">
        <f t="shared" si="16"/>
        <v>-0.34273704191698257</v>
      </c>
    </row>
    <row r="16" spans="1:87" ht="22" thickBot="1">
      <c r="A16" s="27" t="s">
        <v>29</v>
      </c>
      <c r="B16" s="28">
        <v>600</v>
      </c>
      <c r="D16" s="24">
        <v>15</v>
      </c>
      <c r="E16" s="25"/>
      <c r="F16" s="169">
        <f>((Calibration!$C$9*'Yields HP5a'!E16)+Calibration!$C$10)</f>
        <v>-1.3020627824793102E-3</v>
      </c>
      <c r="G16" s="26">
        <f t="shared" si="0"/>
        <v>-0.34273704191698257</v>
      </c>
      <c r="I16" s="24">
        <v>15</v>
      </c>
      <c r="J16" s="25">
        <v>1.535148</v>
      </c>
      <c r="K16" s="169">
        <f>((Calibration!$C$9*'Yields HP5a'!J16)+Calibration!$C$10)</f>
        <v>2.3769945050048946E-3</v>
      </c>
      <c r="L16" s="26">
        <f t="shared" si="1"/>
        <v>0.62568723740573173</v>
      </c>
      <c r="N16" s="24">
        <v>15</v>
      </c>
      <c r="P16" s="169">
        <f>((Calibration!$C$9*'Yields HP5a'!O16)+Calibration!$C$10)</f>
        <v>-1.3020627824793102E-3</v>
      </c>
      <c r="Q16" s="26">
        <f t="shared" si="2"/>
        <v>-0.34273704191698257</v>
      </c>
      <c r="S16" s="24">
        <v>15</v>
      </c>
      <c r="T16" s="23">
        <v>32.090893000000001</v>
      </c>
      <c r="U16" s="169">
        <f>((Calibration!$C$9*'Yields HP5a'!T16)+Calibration!$C$10)</f>
        <v>7.5605332304851586E-2</v>
      </c>
      <c r="V16" s="26">
        <f t="shared" si="3"/>
        <v>19.901304526939789</v>
      </c>
      <c r="X16" s="24">
        <v>15</v>
      </c>
      <c r="Y16" s="3"/>
      <c r="Z16" s="169">
        <f>((Calibration!$C$9*'Yields HP5a'!Y16)+Calibration!$C$10)</f>
        <v>-1.3020627824793102E-3</v>
      </c>
      <c r="AA16" s="26">
        <f t="shared" si="4"/>
        <v>-0.34273704191698257</v>
      </c>
      <c r="AC16" s="24">
        <v>15</v>
      </c>
      <c r="AD16" s="3"/>
      <c r="AE16" s="169">
        <f>((Calibration!$C$9*'Yields HP5a'!AD16)+Calibration!$C$10)</f>
        <v>-1.3020627824793102E-3</v>
      </c>
      <c r="AF16" s="26">
        <f t="shared" si="5"/>
        <v>-0.34273704191698257</v>
      </c>
      <c r="AH16" s="24">
        <v>15</v>
      </c>
      <c r="AI16" s="44">
        <v>5.8562940000000001</v>
      </c>
      <c r="AJ16" s="169">
        <f>((Calibration!$C$9*'Yields HP5a'!AI16)+Calibration!$C$10)</f>
        <v>1.2732832301480037E-2</v>
      </c>
      <c r="AK16" s="26">
        <f t="shared" si="6"/>
        <v>3.3516150964123095</v>
      </c>
      <c r="AM16" s="24">
        <v>15</v>
      </c>
      <c r="AO16" s="169">
        <f>((Calibration!$C$9*'Yields HP5a'!AN16)+Calibration!$C$10)</f>
        <v>-1.3020627824793102E-3</v>
      </c>
      <c r="AP16" s="26">
        <f t="shared" si="7"/>
        <v>-0.34273704191698257</v>
      </c>
      <c r="AR16" s="24">
        <v>15</v>
      </c>
      <c r="AS16" s="44"/>
      <c r="AT16" s="169">
        <f>((Calibration!$C$9*'Yields HP5a'!AS16)+Calibration!$C$10)</f>
        <v>-1.3020627824793102E-3</v>
      </c>
      <c r="AU16" s="26">
        <f t="shared" si="8"/>
        <v>-0.34273704191698257</v>
      </c>
      <c r="AW16" s="24">
        <v>15</v>
      </c>
      <c r="AX16" s="51"/>
      <c r="AY16" s="169">
        <f>((Calibration!$C$9*'Yields HP5a'!AX16)+Calibration!$C$10)</f>
        <v>-1.3020627824793102E-3</v>
      </c>
      <c r="AZ16" s="26">
        <f t="shared" si="9"/>
        <v>-0.34273704191698257</v>
      </c>
      <c r="BB16" s="24">
        <v>15</v>
      </c>
      <c r="BC16" s="51"/>
      <c r="BD16" s="169">
        <f>((Calibration!$C$9*'Yields HP5a'!BC16)+Calibration!$C$10)</f>
        <v>-1.3020627824793102E-3</v>
      </c>
      <c r="BE16" s="26">
        <f t="shared" si="10"/>
        <v>-0.34273704191698257</v>
      </c>
      <c r="BG16" s="24">
        <v>15</v>
      </c>
      <c r="BH16" s="51"/>
      <c r="BI16" s="169">
        <f>((Calibration!$C$9*'Yields HP5a'!BH16)+Calibration!$C$10)</f>
        <v>-1.3020627824793102E-3</v>
      </c>
      <c r="BJ16" s="26">
        <f t="shared" si="11"/>
        <v>-0.34273704191698257</v>
      </c>
      <c r="BL16" s="24">
        <v>15</v>
      </c>
      <c r="BM16" s="43">
        <v>5.2858099999999997</v>
      </c>
      <c r="BN16" s="169">
        <f>((Calibration!$C$9*'Yields HP5a'!BM16)+Calibration!$C$10)</f>
        <v>1.1365639485156698E-2</v>
      </c>
      <c r="BO16" s="26">
        <f t="shared" si="12"/>
        <v>2.9917341230044427</v>
      </c>
      <c r="BQ16" s="24">
        <v>15</v>
      </c>
      <c r="BR16" s="51"/>
      <c r="BS16" s="169">
        <f>((Calibration!$C$9*'Yields HP5a'!BR16)+Calibration!$C$10)</f>
        <v>-1.3020627824793102E-3</v>
      </c>
      <c r="BT16" s="26">
        <f t="shared" si="13"/>
        <v>-0.34273704191698257</v>
      </c>
      <c r="BV16" s="24">
        <v>15</v>
      </c>
      <c r="BW16" s="51"/>
      <c r="BX16" s="169">
        <f>((Calibration!$C$9*'Yields HP5a'!BW16)+Calibration!$C$10)</f>
        <v>-1.3020627824793102E-3</v>
      </c>
      <c r="BY16" s="26">
        <f t="shared" si="14"/>
        <v>-0.34273704191698257</v>
      </c>
      <c r="CA16" s="24">
        <v>15</v>
      </c>
      <c r="CB16" s="51"/>
      <c r="CC16" s="169">
        <f>((Calibration!$C$9*'Yields HP5a'!CB16)+Calibration!$C$10)</f>
        <v>-1.3020627824793102E-3</v>
      </c>
      <c r="CD16" s="26">
        <f t="shared" si="15"/>
        <v>-0.34273704191698257</v>
      </c>
      <c r="CF16" s="24">
        <v>15</v>
      </c>
      <c r="CG16" s="51"/>
      <c r="CH16" s="169">
        <f>((Calibration!$C$9*'Yields HP5a'!CG16)+Calibration!$C$10)</f>
        <v>-1.3020627824793102E-3</v>
      </c>
      <c r="CI16" s="26">
        <f t="shared" si="16"/>
        <v>-0.34273704191698257</v>
      </c>
    </row>
    <row r="17" spans="1:87" ht="22" thickBot="1">
      <c r="A17" s="29" t="s">
        <v>30</v>
      </c>
      <c r="B17" s="30">
        <f>(B15/B16)*1000</f>
        <v>1.7433333333333334</v>
      </c>
      <c r="D17" s="24">
        <v>16</v>
      </c>
      <c r="E17" s="25"/>
      <c r="F17" s="169">
        <f>((Calibration!$C$9*'Yields HP5a'!E17)+Calibration!$C$10)</f>
        <v>-1.3020627824793102E-3</v>
      </c>
      <c r="G17" s="26">
        <f t="shared" si="0"/>
        <v>-0.34273704191698257</v>
      </c>
      <c r="I17" s="24">
        <v>16</v>
      </c>
      <c r="J17" s="25">
        <v>4.137982</v>
      </c>
      <c r="K17" s="169">
        <f>((Calibration!$C$9*'Yields HP5a'!J17)+Calibration!$C$10)</f>
        <v>8.6148135268918156E-3</v>
      </c>
      <c r="L17" s="26">
        <f t="shared" si="1"/>
        <v>2.2676446517049769</v>
      </c>
      <c r="N17" s="24">
        <v>16</v>
      </c>
      <c r="P17" s="169">
        <f>((Calibration!$C$9*'Yields HP5a'!O17)+Calibration!$C$10)</f>
        <v>-1.3020627824793102E-3</v>
      </c>
      <c r="Q17" s="26">
        <f t="shared" si="2"/>
        <v>-0.34273704191698257</v>
      </c>
      <c r="S17" s="24">
        <v>16</v>
      </c>
      <c r="T17" s="23">
        <v>22.952756999999998</v>
      </c>
      <c r="U17" s="169">
        <f>((Calibration!$C$9*'Yields HP5a'!T17)+Calibration!$C$10)</f>
        <v>5.370534230726063E-2</v>
      </c>
      <c r="V17" s="26">
        <f t="shared" si="3"/>
        <v>14.136653320572096</v>
      </c>
      <c r="X17" s="24">
        <v>16</v>
      </c>
      <c r="Y17" s="3"/>
      <c r="Z17" s="169">
        <f>((Calibration!$C$9*'Yields HP5a'!Y17)+Calibration!$C$10)</f>
        <v>-1.3020627824793102E-3</v>
      </c>
      <c r="AA17" s="26">
        <f t="shared" si="4"/>
        <v>-0.34273704191698257</v>
      </c>
      <c r="AC17" s="24">
        <v>16</v>
      </c>
      <c r="AD17" s="3"/>
      <c r="AE17" s="169">
        <f>((Calibration!$C$9*'Yields HP5a'!AD17)+Calibration!$C$10)</f>
        <v>-1.3020627824793102E-3</v>
      </c>
      <c r="AF17" s="26">
        <f t="shared" si="5"/>
        <v>-0.34273704191698257</v>
      </c>
      <c r="AH17" s="24">
        <v>16</v>
      </c>
      <c r="AI17" s="44">
        <v>2.1413190000000002</v>
      </c>
      <c r="AJ17" s="169">
        <f>((Calibration!$C$9*'Yields HP5a'!AI17)+Calibration!$C$10)</f>
        <v>3.8297129627767757E-3</v>
      </c>
      <c r="AK17" s="26">
        <f t="shared" si="6"/>
        <v>1.0080808006461028</v>
      </c>
      <c r="AM17" s="24">
        <v>16</v>
      </c>
      <c r="AO17" s="169">
        <f>((Calibration!$C$9*'Yields HP5a'!AN17)+Calibration!$C$10)</f>
        <v>-1.3020627824793102E-3</v>
      </c>
      <c r="AP17" s="26">
        <f t="shared" si="7"/>
        <v>-0.34273704191698257</v>
      </c>
      <c r="AR17" s="24">
        <v>16</v>
      </c>
      <c r="AS17" s="44"/>
      <c r="AT17" s="169">
        <f>((Calibration!$C$9*'Yields HP5a'!AS17)+Calibration!$C$10)</f>
        <v>-1.3020627824793102E-3</v>
      </c>
      <c r="AU17" s="26">
        <f t="shared" si="8"/>
        <v>-0.34273704191698257</v>
      </c>
      <c r="AW17" s="24">
        <v>16</v>
      </c>
      <c r="AX17" s="53">
        <v>1.19</v>
      </c>
      <c r="AY17" s="169">
        <f>((Calibration!$C$9*'Yields HP5a'!AX17)+Calibration!$C$10)</f>
        <v>1.5498304370058489E-3</v>
      </c>
      <c r="AZ17" s="26">
        <f t="shared" si="9"/>
        <v>0.4079559807714031</v>
      </c>
      <c r="BB17" s="24">
        <v>16</v>
      </c>
      <c r="BC17" s="53"/>
      <c r="BD17" s="169">
        <f>((Calibration!$C$9*'Yields HP5a'!BC17)+Calibration!$C$10)</f>
        <v>-1.3020627824793102E-3</v>
      </c>
      <c r="BE17" s="26">
        <f t="shared" si="10"/>
        <v>-0.34273704191698257</v>
      </c>
      <c r="BG17" s="24">
        <v>16</v>
      </c>
      <c r="BH17" s="53"/>
      <c r="BI17" s="169">
        <f>((Calibration!$C$9*'Yields HP5a'!BH17)+Calibration!$C$10)</f>
        <v>-1.3020627824793102E-3</v>
      </c>
      <c r="BJ17" s="26">
        <f t="shared" si="11"/>
        <v>-0.34273704191698257</v>
      </c>
      <c r="BL17" s="24">
        <v>16</v>
      </c>
      <c r="BM17" s="44">
        <v>2.3240940000000001</v>
      </c>
      <c r="BN17" s="169">
        <f>((Calibration!$C$9*'Yields HP5a'!BM17)+Calibration!$C$10)</f>
        <v>4.2677421923493809E-3</v>
      </c>
      <c r="BO17" s="26">
        <f t="shared" si="12"/>
        <v>1.1233815714207831</v>
      </c>
      <c r="BQ17" s="24">
        <v>16</v>
      </c>
      <c r="BR17" s="53"/>
      <c r="BS17" s="169">
        <f>((Calibration!$C$9*'Yields HP5a'!BR17)+Calibration!$C$10)</f>
        <v>-1.3020627824793102E-3</v>
      </c>
      <c r="BT17" s="26">
        <f t="shared" si="13"/>
        <v>-0.34273704191698257</v>
      </c>
      <c r="BV17" s="24">
        <v>16</v>
      </c>
      <c r="BW17" s="53"/>
      <c r="BX17" s="169">
        <f>((Calibration!$C$9*'Yields HP5a'!BW17)+Calibration!$C$10)</f>
        <v>-1.3020627824793102E-3</v>
      </c>
      <c r="BY17" s="26">
        <f t="shared" si="14"/>
        <v>-0.34273704191698257</v>
      </c>
      <c r="CA17" s="24">
        <v>16</v>
      </c>
      <c r="CB17" s="53"/>
      <c r="CC17" s="169">
        <f>((Calibration!$C$9*'Yields HP5a'!CB17)+Calibration!$C$10)</f>
        <v>-1.3020627824793102E-3</v>
      </c>
      <c r="CD17" s="26">
        <f t="shared" si="15"/>
        <v>-0.34273704191698257</v>
      </c>
      <c r="CF17" s="24">
        <v>16</v>
      </c>
      <c r="CG17" s="53"/>
      <c r="CH17" s="169">
        <f>((Calibration!$C$9*'Yields HP5a'!CG17)+Calibration!$C$10)</f>
        <v>-1.3020627824793102E-3</v>
      </c>
      <c r="CI17" s="26">
        <f t="shared" si="16"/>
        <v>-0.34273704191698257</v>
      </c>
    </row>
    <row r="18" spans="1:87" ht="22" thickBot="1">
      <c r="A18" s="27" t="s">
        <v>31</v>
      </c>
      <c r="B18" s="28">
        <v>250</v>
      </c>
      <c r="D18" s="24">
        <v>17</v>
      </c>
      <c r="E18" s="25"/>
      <c r="F18" s="169">
        <f>((Calibration!$C$9*'Yields HP5a'!E18)+Calibration!$C$10)</f>
        <v>-1.3020627824793102E-3</v>
      </c>
      <c r="G18" s="26">
        <f t="shared" si="0"/>
        <v>-0.34273704191698257</v>
      </c>
      <c r="I18" s="24">
        <v>17</v>
      </c>
      <c r="J18" s="25"/>
      <c r="K18" s="169">
        <f>((Calibration!$C$9*'Yields HP5a'!J18)+Calibration!$C$10)</f>
        <v>-1.3020627824793102E-3</v>
      </c>
      <c r="L18" s="26">
        <f t="shared" si="1"/>
        <v>-0.34273704191698257</v>
      </c>
      <c r="N18" s="24">
        <v>17</v>
      </c>
      <c r="P18" s="169">
        <f>((Calibration!$C$9*'Yields HP5a'!O18)+Calibration!$C$10)</f>
        <v>-1.3020627824793102E-3</v>
      </c>
      <c r="Q18" s="26">
        <f t="shared" si="2"/>
        <v>-0.34273704191698257</v>
      </c>
      <c r="S18" s="24">
        <v>17</v>
      </c>
      <c r="T18" s="23">
        <v>1.774375</v>
      </c>
      <c r="U18" s="169">
        <f>((Calibration!$C$9*'Yields HP5a'!T18)+Calibration!$C$10)</f>
        <v>2.9503137144315976E-3</v>
      </c>
      <c r="V18" s="26">
        <f t="shared" si="3"/>
        <v>0.77659987584159273</v>
      </c>
      <c r="X18" s="24">
        <v>17</v>
      </c>
      <c r="Y18" s="3"/>
      <c r="Z18" s="169">
        <f>((Calibration!$C$9*'Yields HP5a'!Y18)+Calibration!$C$10)</f>
        <v>-1.3020627824793102E-3</v>
      </c>
      <c r="AA18" s="26">
        <f t="shared" si="4"/>
        <v>-0.34273704191698257</v>
      </c>
      <c r="AC18" s="24">
        <v>17</v>
      </c>
      <c r="AD18" s="3"/>
      <c r="AE18" s="169">
        <f>((Calibration!$C$9*'Yields HP5a'!AD18)+Calibration!$C$10)</f>
        <v>-1.3020627824793102E-3</v>
      </c>
      <c r="AF18" s="26">
        <f t="shared" si="5"/>
        <v>-0.34273704191698257</v>
      </c>
      <c r="AH18" s="24">
        <v>17</v>
      </c>
      <c r="AI18" s="3"/>
      <c r="AJ18" s="169">
        <f>((Calibration!$C$9*'Yields HP5a'!AI18)+Calibration!$C$10)</f>
        <v>-1.3020627824793102E-3</v>
      </c>
      <c r="AK18" s="26">
        <f t="shared" si="6"/>
        <v>-0.34273704191698257</v>
      </c>
      <c r="AM18" s="24">
        <v>17</v>
      </c>
      <c r="AO18" s="169">
        <f>((Calibration!$C$9*'Yields HP5a'!AN18)+Calibration!$C$10)</f>
        <v>-1.3020627824793102E-3</v>
      </c>
      <c r="AP18" s="26">
        <f t="shared" si="7"/>
        <v>-0.34273704191698257</v>
      </c>
      <c r="AR18" s="24">
        <v>17</v>
      </c>
      <c r="AS18" s="44">
        <v>4.8351860000000002</v>
      </c>
      <c r="AT18" s="169">
        <f>((Calibration!$C$9*'Yields HP5a'!AS18)+Calibration!$C$10)</f>
        <v>1.0285697022856463E-2</v>
      </c>
      <c r="AU18" s="26">
        <f t="shared" si="8"/>
        <v>2.7074649695120638</v>
      </c>
      <c r="AW18" s="24">
        <v>17</v>
      </c>
      <c r="AX18" s="49"/>
      <c r="AY18" s="169">
        <f>((Calibration!$C$9*'Yields HP5a'!AX18)+Calibration!$C$10)</f>
        <v>-1.3020627824793102E-3</v>
      </c>
      <c r="AZ18" s="26">
        <f t="shared" si="9"/>
        <v>-0.34273704191698257</v>
      </c>
      <c r="BB18" s="24">
        <v>17</v>
      </c>
      <c r="BC18" s="49"/>
      <c r="BD18" s="169">
        <f>((Calibration!$C$9*'Yields HP5a'!BC18)+Calibration!$C$10)</f>
        <v>-1.3020627824793102E-3</v>
      </c>
      <c r="BE18" s="26">
        <f t="shared" si="10"/>
        <v>-0.34273704191698257</v>
      </c>
      <c r="BG18" s="24">
        <v>17</v>
      </c>
      <c r="BH18" s="49"/>
      <c r="BI18" s="169">
        <f>((Calibration!$C$9*'Yields HP5a'!BH18)+Calibration!$C$10)</f>
        <v>-1.3020627824793102E-3</v>
      </c>
      <c r="BJ18" s="26">
        <f t="shared" si="11"/>
        <v>-0.34273704191698257</v>
      </c>
      <c r="BL18" s="24">
        <v>17</v>
      </c>
      <c r="BM18" s="43">
        <v>4.4278180000000003</v>
      </c>
      <c r="BN18" s="169">
        <f>((Calibration!$C$9*'Yields HP5a'!BM18)+Calibration!$C$10)</f>
        <v>9.3094196808100518E-3</v>
      </c>
      <c r="BO18" s="26">
        <f t="shared" si="12"/>
        <v>2.4504831919771712</v>
      </c>
      <c r="BQ18" s="24">
        <v>17</v>
      </c>
      <c r="BR18" s="49"/>
      <c r="BS18" s="169">
        <f>((Calibration!$C$9*'Yields HP5a'!BR18)+Calibration!$C$10)</f>
        <v>-1.3020627824793102E-3</v>
      </c>
      <c r="BT18" s="26">
        <f t="shared" si="13"/>
        <v>-0.34273704191698257</v>
      </c>
      <c r="BV18" s="24">
        <v>17</v>
      </c>
      <c r="BW18" s="49"/>
      <c r="BX18" s="169">
        <f>((Calibration!$C$9*'Yields HP5a'!BW18)+Calibration!$C$10)</f>
        <v>-1.3020627824793102E-3</v>
      </c>
      <c r="BY18" s="26">
        <f t="shared" si="14"/>
        <v>-0.34273704191698257</v>
      </c>
      <c r="CA18" s="24">
        <v>17</v>
      </c>
      <c r="CB18" s="49"/>
      <c r="CC18" s="169">
        <f>((Calibration!$C$9*'Yields HP5a'!CB18)+Calibration!$C$10)</f>
        <v>-1.3020627824793102E-3</v>
      </c>
      <c r="CD18" s="26">
        <f t="shared" si="15"/>
        <v>-0.34273704191698257</v>
      </c>
      <c r="CF18" s="24">
        <v>17</v>
      </c>
      <c r="CG18" s="49"/>
      <c r="CH18" s="169">
        <f>((Calibration!$C$9*'Yields HP5a'!CG18)+Calibration!$C$10)</f>
        <v>-1.3020627824793102E-3</v>
      </c>
      <c r="CI18" s="26">
        <f t="shared" si="16"/>
        <v>-0.34273704191698257</v>
      </c>
    </row>
    <row r="19" spans="1:87">
      <c r="A19" s="29" t="s">
        <v>32</v>
      </c>
      <c r="B19" s="31">
        <f>$B18/$B16</f>
        <v>0.41666666666666669</v>
      </c>
      <c r="D19" s="24">
        <v>18</v>
      </c>
      <c r="E19" s="25"/>
      <c r="F19" s="169">
        <f>((Calibration!$C$9*'Yields HP5a'!E19)+Calibration!$C$10)</f>
        <v>-1.3020627824793102E-3</v>
      </c>
      <c r="G19" s="26">
        <f t="shared" si="0"/>
        <v>-0.34273704191698257</v>
      </c>
      <c r="I19" s="24">
        <v>18</v>
      </c>
      <c r="J19" s="25"/>
      <c r="K19" s="169">
        <f>((Calibration!$C$9*'Yields HP5a'!J19)+Calibration!$C$10)</f>
        <v>-1.3020627824793102E-3</v>
      </c>
      <c r="L19" s="26">
        <f t="shared" si="1"/>
        <v>-0.34273704191698257</v>
      </c>
      <c r="N19" s="24">
        <v>18</v>
      </c>
      <c r="P19" s="169">
        <f>((Calibration!$C$9*'Yields HP5a'!O19)+Calibration!$C$10)</f>
        <v>-1.3020627824793102E-3</v>
      </c>
      <c r="Q19" s="26">
        <f t="shared" si="2"/>
        <v>-0.34273704191698257</v>
      </c>
      <c r="S19" s="24">
        <v>18</v>
      </c>
      <c r="T19" s="23">
        <v>2.440083</v>
      </c>
      <c r="U19" s="169">
        <f>((Calibration!$C$9*'Yields HP5a'!T19)+Calibration!$C$10)</f>
        <v>4.545715505487922E-3</v>
      </c>
      <c r="V19" s="26">
        <f t="shared" si="3"/>
        <v>1.1965514310918781</v>
      </c>
      <c r="X19" s="24">
        <v>18</v>
      </c>
      <c r="Y19" s="3"/>
      <c r="Z19" s="169">
        <f>((Calibration!$C$9*'Yields HP5a'!Y19)+Calibration!$C$10)</f>
        <v>-1.3020627824793102E-3</v>
      </c>
      <c r="AA19" s="26">
        <f t="shared" si="4"/>
        <v>-0.34273704191698257</v>
      </c>
      <c r="AC19" s="24">
        <v>18</v>
      </c>
      <c r="AD19" s="3"/>
      <c r="AE19" s="169">
        <f>((Calibration!$C$9*'Yields HP5a'!AD19)+Calibration!$C$10)</f>
        <v>-1.3020627824793102E-3</v>
      </c>
      <c r="AF19" s="26">
        <f t="shared" si="5"/>
        <v>-0.34273704191698257</v>
      </c>
      <c r="AH19" s="24">
        <v>18</v>
      </c>
      <c r="AI19" s="3"/>
      <c r="AJ19" s="169">
        <f>((Calibration!$C$9*'Yields HP5a'!AI19)+Calibration!$C$10)</f>
        <v>-1.3020627824793102E-3</v>
      </c>
      <c r="AK19" s="26">
        <f t="shared" si="6"/>
        <v>-0.34273704191698257</v>
      </c>
      <c r="AM19" s="24">
        <v>18</v>
      </c>
      <c r="AO19" s="169">
        <f>((Calibration!$C$9*'Yields HP5a'!AN19)+Calibration!$C$10)</f>
        <v>-1.3020627824793102E-3</v>
      </c>
      <c r="AP19" s="26">
        <f t="shared" si="7"/>
        <v>-0.34273704191698257</v>
      </c>
      <c r="AR19" s="24">
        <v>18</v>
      </c>
      <c r="AS19" s="44">
        <v>1.9885889999999999</v>
      </c>
      <c r="AT19" s="169">
        <f>((Calibration!$C$9*'Yields HP5a'!AS19)+Calibration!$C$10)</f>
        <v>3.4636880456238609E-3</v>
      </c>
      <c r="AU19" s="26">
        <f t="shared" si="8"/>
        <v>0.91173345160812191</v>
      </c>
      <c r="AW19" s="24">
        <v>18</v>
      </c>
      <c r="AX19" s="49"/>
      <c r="AY19" s="169">
        <f>((Calibration!$C$9*'Yields HP5a'!AX19)+Calibration!$C$10)</f>
        <v>-1.3020627824793102E-3</v>
      </c>
      <c r="AZ19" s="26">
        <f t="shared" si="9"/>
        <v>-0.34273704191698257</v>
      </c>
      <c r="BB19" s="24">
        <v>18</v>
      </c>
      <c r="BC19" s="49">
        <v>2.4158379999999999</v>
      </c>
      <c r="BD19" s="169">
        <f>((Calibration!$C$9*'Yields HP5a'!BC19)+Calibration!$C$10)</f>
        <v>4.4876111768270667E-3</v>
      </c>
      <c r="BE19" s="26">
        <f t="shared" si="10"/>
        <v>1.1812568492976934</v>
      </c>
      <c r="BG19" s="24">
        <v>18</v>
      </c>
      <c r="BH19" s="49">
        <v>2.4158379999999999</v>
      </c>
      <c r="BI19" s="169">
        <f>((Calibration!$C$9*'Yields HP5a'!BH19)+Calibration!$C$10)</f>
        <v>4.4876111768270667E-3</v>
      </c>
      <c r="BJ19" s="26">
        <f t="shared" si="11"/>
        <v>1.1812568492976934</v>
      </c>
      <c r="BL19" s="24">
        <v>18</v>
      </c>
      <c r="BM19" s="44">
        <v>4.0675179999999997</v>
      </c>
      <c r="BN19" s="169">
        <f>((Calibration!$C$9*'Yields HP5a'!BM19)+Calibration!$C$10)</f>
        <v>8.4459431035155096E-3</v>
      </c>
      <c r="BO19" s="26">
        <f t="shared" si="12"/>
        <v>2.2231935314102587</v>
      </c>
      <c r="BQ19" s="24">
        <v>18</v>
      </c>
      <c r="BR19" s="49"/>
      <c r="BS19" s="169">
        <f>((Calibration!$C$9*'Yields HP5a'!BR19)+Calibration!$C$10)</f>
        <v>-1.3020627824793102E-3</v>
      </c>
      <c r="BT19" s="26">
        <f t="shared" si="13"/>
        <v>-0.34273704191698257</v>
      </c>
      <c r="BV19" s="24">
        <v>18</v>
      </c>
      <c r="BW19" s="49"/>
      <c r="BX19" s="169">
        <f>((Calibration!$C$9*'Yields HP5a'!BW19)+Calibration!$C$10)</f>
        <v>-1.3020627824793102E-3</v>
      </c>
      <c r="BY19" s="26">
        <f t="shared" si="14"/>
        <v>-0.34273704191698257</v>
      </c>
      <c r="CA19" s="24">
        <v>18</v>
      </c>
      <c r="CB19" s="49"/>
      <c r="CC19" s="169">
        <f>((Calibration!$C$9*'Yields HP5a'!CB19)+Calibration!$C$10)</f>
        <v>-1.3020627824793102E-3</v>
      </c>
      <c r="CD19" s="26">
        <f t="shared" si="15"/>
        <v>-0.34273704191698257</v>
      </c>
      <c r="CF19" s="24">
        <v>18</v>
      </c>
      <c r="CG19" s="49"/>
      <c r="CH19" s="169">
        <f>((Calibration!$C$9*'Yields HP5a'!CG19)+Calibration!$C$10)</f>
        <v>-1.3020627824793102E-3</v>
      </c>
      <c r="CI19" s="26">
        <f t="shared" si="16"/>
        <v>-0.34273704191698257</v>
      </c>
    </row>
    <row r="20" spans="1:87" ht="22" thickBot="1">
      <c r="A20" s="29" t="s">
        <v>33</v>
      </c>
      <c r="B20" s="32">
        <f>B15*B19</f>
        <v>0.43583333333333335</v>
      </c>
      <c r="D20" s="24">
        <v>19</v>
      </c>
      <c r="E20" s="25"/>
      <c r="F20" s="169">
        <f>((Calibration!$C$9*'Yields HP5a'!E20)+Calibration!$C$10)</f>
        <v>-1.3020627824793102E-3</v>
      </c>
      <c r="G20" s="26">
        <f t="shared" si="0"/>
        <v>-0.34273704191698257</v>
      </c>
      <c r="I20" s="24">
        <v>19</v>
      </c>
      <c r="J20" s="25"/>
      <c r="K20" s="169">
        <f>((Calibration!$C$9*'Yields HP5a'!J20)+Calibration!$C$10)</f>
        <v>-1.3020627824793102E-3</v>
      </c>
      <c r="L20" s="26">
        <f t="shared" si="1"/>
        <v>-0.34273704191698257</v>
      </c>
      <c r="N20" s="24">
        <v>19</v>
      </c>
      <c r="P20" s="169">
        <f>((Calibration!$C$9*'Yields HP5a'!O20)+Calibration!$C$10)</f>
        <v>-1.3020627824793102E-3</v>
      </c>
      <c r="Q20" s="26">
        <f t="shared" si="2"/>
        <v>-0.34273704191698257</v>
      </c>
      <c r="S20" s="24">
        <v>19</v>
      </c>
      <c r="U20" s="169">
        <f>((Calibration!$C$9*'Yields HP5a'!T20)+Calibration!$C$10)</f>
        <v>-1.3020627824793102E-3</v>
      </c>
      <c r="V20" s="26">
        <f t="shared" si="3"/>
        <v>-0.34273704191698257</v>
      </c>
      <c r="X20" s="24">
        <v>19</v>
      </c>
      <c r="Y20" s="43"/>
      <c r="Z20" s="169">
        <f>((Calibration!$C$9*'Yields HP5a'!Y20)+Calibration!$C$10)</f>
        <v>-1.3020627824793102E-3</v>
      </c>
      <c r="AA20" s="26">
        <f t="shared" si="4"/>
        <v>-0.34273704191698257</v>
      </c>
      <c r="AC20" s="24">
        <v>19</v>
      </c>
      <c r="AD20" s="44"/>
      <c r="AE20" s="169">
        <f>((Calibration!$C$9*'Yields HP5a'!AD20)+Calibration!$C$10)</f>
        <v>-1.3020627824793102E-3</v>
      </c>
      <c r="AF20" s="26">
        <f t="shared" si="5"/>
        <v>-0.34273704191698257</v>
      </c>
      <c r="AH20" s="24">
        <v>19</v>
      </c>
      <c r="AI20" s="43"/>
      <c r="AJ20" s="169">
        <f>((Calibration!$C$9*'Yields HP5a'!AI20)+Calibration!$C$10)</f>
        <v>-1.3020627824793102E-3</v>
      </c>
      <c r="AK20" s="26">
        <f t="shared" si="6"/>
        <v>-0.34273704191698257</v>
      </c>
      <c r="AM20" s="24">
        <v>19</v>
      </c>
      <c r="AO20" s="169">
        <f>((Calibration!$C$9*'Yields HP5a'!AN20)+Calibration!$C$10)</f>
        <v>-1.3020627824793102E-3</v>
      </c>
      <c r="AP20" s="26">
        <f t="shared" si="7"/>
        <v>-0.34273704191698257</v>
      </c>
      <c r="AR20" s="24">
        <v>19</v>
      </c>
      <c r="AS20" s="43">
        <v>3.6930230000000002</v>
      </c>
      <c r="AT20" s="169">
        <f>((Calibration!$C$9*'Yields HP5a'!AS20)+Calibration!$C$10)</f>
        <v>7.548447514245684E-3</v>
      </c>
      <c r="AU20" s="26">
        <f t="shared" si="8"/>
        <v>1.9869491755012785</v>
      </c>
      <c r="AW20" s="24">
        <v>19</v>
      </c>
      <c r="AX20" s="49"/>
      <c r="AY20" s="169">
        <f>((Calibration!$C$9*'Yields HP5a'!AX20)+Calibration!$C$10)</f>
        <v>-1.3020627824793102E-3</v>
      </c>
      <c r="AZ20" s="26">
        <f t="shared" si="9"/>
        <v>-0.34273704191698257</v>
      </c>
      <c r="BB20" s="24">
        <v>19</v>
      </c>
      <c r="BC20" s="49"/>
      <c r="BD20" s="169">
        <f>((Calibration!$C$9*'Yields HP5a'!BC20)+Calibration!$C$10)</f>
        <v>-1.3020627824793102E-3</v>
      </c>
      <c r="BE20" s="26">
        <f t="shared" si="10"/>
        <v>-0.34273704191698257</v>
      </c>
      <c r="BG20" s="24">
        <v>19</v>
      </c>
      <c r="BH20" s="49"/>
      <c r="BI20" s="169">
        <f>((Calibration!$C$9*'Yields HP5a'!BH20)+Calibration!$C$10)</f>
        <v>-1.3020627824793102E-3</v>
      </c>
      <c r="BJ20" s="26">
        <f t="shared" si="11"/>
        <v>-0.34273704191698257</v>
      </c>
      <c r="BL20" s="24">
        <v>19</v>
      </c>
      <c r="BM20" s="44">
        <v>6.0185219999999999</v>
      </c>
      <c r="BN20" s="169">
        <f>((Calibration!$C$9*'Yields HP5a'!BM20)+Calibration!$C$10)</f>
        <v>1.3121619640312505E-2</v>
      </c>
      <c r="BO20" s="26">
        <f t="shared" si="12"/>
        <v>3.4539541112733949</v>
      </c>
      <c r="BQ20" s="24">
        <v>19</v>
      </c>
      <c r="BR20" s="49"/>
      <c r="BS20" s="169">
        <f>((Calibration!$C$9*'Yields HP5a'!BR20)+Calibration!$C$10)</f>
        <v>-1.3020627824793102E-3</v>
      </c>
      <c r="BT20" s="26">
        <f t="shared" si="13"/>
        <v>-0.34273704191698257</v>
      </c>
      <c r="BV20" s="24">
        <v>19</v>
      </c>
      <c r="BW20" s="49"/>
      <c r="BX20" s="169">
        <f>((Calibration!$C$9*'Yields HP5a'!BW20)+Calibration!$C$10)</f>
        <v>-1.3020627824793102E-3</v>
      </c>
      <c r="BY20" s="26">
        <f t="shared" si="14"/>
        <v>-0.34273704191698257</v>
      </c>
      <c r="CA20" s="24">
        <v>19</v>
      </c>
      <c r="CB20" s="49">
        <v>2.2768250000000001</v>
      </c>
      <c r="CC20" s="169">
        <f>((Calibration!$C$9*'Yields HP5a'!CB20)+Calibration!$C$10)</f>
        <v>4.1544597212637979E-3</v>
      </c>
      <c r="CD20" s="26">
        <f t="shared" si="15"/>
        <v>1.0935626567237602</v>
      </c>
      <c r="CF20" s="24">
        <v>19</v>
      </c>
      <c r="CG20" s="49"/>
      <c r="CH20" s="169">
        <f>((Calibration!$C$9*'Yields HP5a'!CG20)+Calibration!$C$10)</f>
        <v>-1.3020627824793102E-3</v>
      </c>
      <c r="CI20" s="26">
        <f t="shared" si="16"/>
        <v>-0.34273704191698257</v>
      </c>
    </row>
    <row r="21" spans="1:87" ht="22" thickBot="1">
      <c r="A21" s="27" t="s">
        <v>34</v>
      </c>
      <c r="B21" s="28">
        <v>500</v>
      </c>
      <c r="D21" s="24">
        <v>20</v>
      </c>
      <c r="E21" s="25"/>
      <c r="F21" s="169">
        <f>((Calibration!$C$9*'Yields HP5a'!E21)+Calibration!$C$10)</f>
        <v>-1.3020627824793102E-3</v>
      </c>
      <c r="G21" s="26">
        <f t="shared" si="0"/>
        <v>-0.34273704191698257</v>
      </c>
      <c r="I21" s="24">
        <v>20</v>
      </c>
      <c r="J21" s="25"/>
      <c r="K21" s="169">
        <f>((Calibration!$C$9*'Yields HP5a'!J21)+Calibration!$C$10)</f>
        <v>-1.3020627824793102E-3</v>
      </c>
      <c r="L21" s="26">
        <f t="shared" si="1"/>
        <v>-0.34273704191698257</v>
      </c>
      <c r="N21" s="24">
        <v>20</v>
      </c>
      <c r="P21" s="169">
        <f>((Calibration!$C$9*'Yields HP5a'!O21)+Calibration!$C$10)</f>
        <v>-1.3020627824793102E-3</v>
      </c>
      <c r="Q21" s="26">
        <f t="shared" si="2"/>
        <v>-0.34273704191698257</v>
      </c>
      <c r="S21" s="24">
        <v>20</v>
      </c>
      <c r="U21" s="169">
        <f>((Calibration!$C$9*'Yields HP5a'!T21)+Calibration!$C$10)</f>
        <v>-1.3020627824793102E-3</v>
      </c>
      <c r="V21" s="26">
        <f t="shared" si="3"/>
        <v>-0.34273704191698257</v>
      </c>
      <c r="X21" s="24">
        <v>20</v>
      </c>
      <c r="Y21" s="43"/>
      <c r="Z21" s="169">
        <f>((Calibration!$C$9*'Yields HP5a'!Y21)+Calibration!$C$10)</f>
        <v>-1.3020627824793102E-3</v>
      </c>
      <c r="AA21" s="26">
        <f t="shared" si="4"/>
        <v>-0.34273704191698257</v>
      </c>
      <c r="AC21" s="24">
        <v>20</v>
      </c>
      <c r="AD21" s="44"/>
      <c r="AE21" s="169">
        <f>((Calibration!$C$9*'Yields HP5a'!AD21)+Calibration!$C$10)</f>
        <v>-1.3020627824793102E-3</v>
      </c>
      <c r="AF21" s="26">
        <f t="shared" si="5"/>
        <v>-0.34273704191698257</v>
      </c>
      <c r="AH21" s="24">
        <v>20</v>
      </c>
      <c r="AI21" s="43"/>
      <c r="AJ21" s="169">
        <f>((Calibration!$C$9*'Yields HP5a'!AI21)+Calibration!$C$10)</f>
        <v>-1.3020627824793102E-3</v>
      </c>
      <c r="AK21" s="26">
        <f t="shared" si="6"/>
        <v>-0.34273704191698257</v>
      </c>
      <c r="AM21" s="24">
        <v>20</v>
      </c>
      <c r="AO21" s="169">
        <f>((Calibration!$C$9*'Yields HP5a'!AN21)+Calibration!$C$10)</f>
        <v>-1.3020627824793102E-3</v>
      </c>
      <c r="AP21" s="26">
        <f t="shared" si="7"/>
        <v>-0.34273704191698257</v>
      </c>
      <c r="AR21" s="24">
        <v>20</v>
      </c>
      <c r="AS21" s="14"/>
      <c r="AT21" s="169">
        <f>((Calibration!$C$9*'Yields HP5a'!AS21)+Calibration!$C$10)</f>
        <v>-1.3020627824793102E-3</v>
      </c>
      <c r="AU21" s="26">
        <f t="shared" si="8"/>
        <v>-0.34273704191698257</v>
      </c>
      <c r="AW21" s="24">
        <v>20</v>
      </c>
      <c r="AX21" s="51"/>
      <c r="AY21" s="169">
        <f>((Calibration!$C$9*'Yields HP5a'!AX21)+Calibration!$C$10)</f>
        <v>-1.3020627824793102E-3</v>
      </c>
      <c r="AZ21" s="26">
        <f t="shared" si="9"/>
        <v>-0.34273704191698257</v>
      </c>
      <c r="BB21" s="24">
        <v>20</v>
      </c>
      <c r="BC21" s="51"/>
      <c r="BD21" s="169">
        <f>((Calibration!$C$9*'Yields HP5a'!BC21)+Calibration!$C$10)</f>
        <v>-1.3020627824793102E-3</v>
      </c>
      <c r="BE21" s="26">
        <f t="shared" si="10"/>
        <v>-0.34273704191698257</v>
      </c>
      <c r="BG21" s="24">
        <v>20</v>
      </c>
      <c r="BH21" s="51"/>
      <c r="BI21" s="169">
        <f>((Calibration!$C$9*'Yields HP5a'!BH21)+Calibration!$C$10)</f>
        <v>-1.3020627824793102E-3</v>
      </c>
      <c r="BJ21" s="26">
        <f t="shared" si="11"/>
        <v>-0.34273704191698257</v>
      </c>
      <c r="BL21" s="24">
        <v>20</v>
      </c>
      <c r="BM21" s="14"/>
      <c r="BN21" s="169">
        <f>((Calibration!$C$9*'Yields HP5a'!BM21)+Calibration!$C$10)</f>
        <v>-1.3020627824793102E-3</v>
      </c>
      <c r="BO21" s="26">
        <f t="shared" si="12"/>
        <v>-0.34273704191698257</v>
      </c>
      <c r="BQ21" s="24">
        <v>20</v>
      </c>
      <c r="BR21" s="51"/>
      <c r="BS21" s="169">
        <f>((Calibration!$C$9*'Yields HP5a'!BR21)+Calibration!$C$10)</f>
        <v>-1.3020627824793102E-3</v>
      </c>
      <c r="BT21" s="26">
        <f t="shared" si="13"/>
        <v>-0.34273704191698257</v>
      </c>
      <c r="BV21" s="24">
        <v>20</v>
      </c>
      <c r="BW21" s="51"/>
      <c r="BX21" s="169">
        <f>((Calibration!$C$9*'Yields HP5a'!BW21)+Calibration!$C$10)</f>
        <v>-1.3020627824793102E-3</v>
      </c>
      <c r="BY21" s="26">
        <f t="shared" si="14"/>
        <v>-0.34273704191698257</v>
      </c>
      <c r="CA21" s="24">
        <v>20</v>
      </c>
      <c r="CB21" s="51"/>
      <c r="CC21" s="169">
        <f>((Calibration!$C$9*'Yields HP5a'!CB21)+Calibration!$C$10)</f>
        <v>-1.3020627824793102E-3</v>
      </c>
      <c r="CD21" s="26">
        <f t="shared" si="15"/>
        <v>-0.34273704191698257</v>
      </c>
      <c r="CF21" s="24">
        <v>20</v>
      </c>
      <c r="CG21" s="51"/>
      <c r="CH21" s="169">
        <f>((Calibration!$C$9*'Yields HP5a'!CG21)+Calibration!$C$10)</f>
        <v>-1.3020627824793102E-3</v>
      </c>
      <c r="CI21" s="26">
        <f t="shared" si="16"/>
        <v>-0.34273704191698257</v>
      </c>
    </row>
    <row r="22" spans="1:87">
      <c r="A22" s="33" t="s">
        <v>35</v>
      </c>
      <c r="B22" s="34">
        <f>B17*(B15*B19)*(B18/B21)</f>
        <v>0.37990138888888891</v>
      </c>
      <c r="D22" s="24">
        <v>21</v>
      </c>
      <c r="E22" s="25"/>
      <c r="F22" s="169">
        <f>((Calibration!$C$9*'Yields HP5a'!E22)+Calibration!$C$10)</f>
        <v>-1.3020627824793102E-3</v>
      </c>
      <c r="G22" s="26">
        <f t="shared" si="0"/>
        <v>-0.34273704191698257</v>
      </c>
      <c r="I22" s="24">
        <v>21</v>
      </c>
      <c r="J22" s="25">
        <v>4.058427</v>
      </c>
      <c r="K22" s="169">
        <f>((Calibration!$C$9*'Yields HP5a'!J22)+Calibration!$C$10)</f>
        <v>8.4241560772479983E-3</v>
      </c>
      <c r="L22" s="26">
        <f t="shared" si="1"/>
        <v>2.2174586152176037</v>
      </c>
      <c r="N22" s="24">
        <v>21</v>
      </c>
      <c r="P22" s="169">
        <f>((Calibration!$C$9*'Yields HP5a'!O22)+Calibration!$C$10)</f>
        <v>-1.3020627824793102E-3</v>
      </c>
      <c r="Q22" s="26">
        <f t="shared" si="2"/>
        <v>-0.34273704191698257</v>
      </c>
      <c r="S22" s="24">
        <v>21</v>
      </c>
      <c r="T22" s="23">
        <v>6.885656</v>
      </c>
      <c r="U22" s="169">
        <f>((Calibration!$C$9*'Yields HP5a'!T22)+Calibration!$C$10)</f>
        <v>1.5199748694921786E-2</v>
      </c>
      <c r="V22" s="26">
        <f t="shared" si="3"/>
        <v>4.0009721310514372</v>
      </c>
      <c r="X22" s="24">
        <v>21</v>
      </c>
      <c r="Y22" s="3"/>
      <c r="Z22" s="169">
        <f>((Calibration!$C$9*'Yields HP5a'!Y22)+Calibration!$C$10)</f>
        <v>-1.3020627824793102E-3</v>
      </c>
      <c r="AA22" s="26">
        <f t="shared" si="4"/>
        <v>-0.34273704191698257</v>
      </c>
      <c r="AC22" s="24">
        <v>21</v>
      </c>
      <c r="AD22" s="3"/>
      <c r="AE22" s="169">
        <f>((Calibration!$C$9*'Yields HP5a'!AD22)+Calibration!$C$10)</f>
        <v>-1.3020627824793102E-3</v>
      </c>
      <c r="AF22" s="26">
        <f t="shared" si="5"/>
        <v>-0.34273704191698257</v>
      </c>
      <c r="AH22" s="24">
        <v>21</v>
      </c>
      <c r="AI22" s="43"/>
      <c r="AJ22" s="169">
        <f>((Calibration!$C$9*'Yields HP5a'!AI22)+Calibration!$C$10)</f>
        <v>-1.3020627824793102E-3</v>
      </c>
      <c r="AK22" s="26">
        <f t="shared" si="6"/>
        <v>-0.34273704191698257</v>
      </c>
      <c r="AM22" s="24">
        <v>21</v>
      </c>
      <c r="AO22" s="169">
        <f>((Calibration!$C$9*'Yields HP5a'!AN22)+Calibration!$C$10)</f>
        <v>-1.3020627824793102E-3</v>
      </c>
      <c r="AP22" s="26">
        <f t="shared" si="7"/>
        <v>-0.34273704191698257</v>
      </c>
      <c r="AR22" s="24">
        <v>21</v>
      </c>
      <c r="AS22" s="44">
        <v>3.9658180000000001</v>
      </c>
      <c r="AT22" s="169">
        <f>((Calibration!$C$9*'Yields HP5a'!AS22)+Calibration!$C$10)</f>
        <v>8.2022140779511067E-3</v>
      </c>
      <c r="AU22" s="26">
        <f t="shared" si="8"/>
        <v>2.1590376655216801</v>
      </c>
      <c r="AW22" s="24">
        <v>21</v>
      </c>
      <c r="AX22" s="49"/>
      <c r="AY22" s="169">
        <f>((Calibration!$C$9*'Yields HP5a'!AX22)+Calibration!$C$10)</f>
        <v>-1.3020627824793102E-3</v>
      </c>
      <c r="AZ22" s="26">
        <f t="shared" si="9"/>
        <v>-0.34273704191698257</v>
      </c>
      <c r="BB22" s="24">
        <v>21</v>
      </c>
      <c r="BC22" s="49"/>
      <c r="BD22" s="169">
        <f>((Calibration!$C$9*'Yields HP5a'!BC22)+Calibration!$C$10)</f>
        <v>-1.3020627824793102E-3</v>
      </c>
      <c r="BE22" s="26">
        <f t="shared" si="10"/>
        <v>-0.34273704191698257</v>
      </c>
      <c r="BG22" s="24">
        <v>21</v>
      </c>
      <c r="BH22" s="49"/>
      <c r="BI22" s="169">
        <f>((Calibration!$C$9*'Yields HP5a'!BH22)+Calibration!$C$10)</f>
        <v>-1.3020627824793102E-3</v>
      </c>
      <c r="BJ22" s="26">
        <f t="shared" si="11"/>
        <v>-0.34273704191698257</v>
      </c>
      <c r="BL22" s="24">
        <v>21</v>
      </c>
      <c r="BM22" s="43">
        <v>4.85243</v>
      </c>
      <c r="BN22" s="169">
        <f>((Calibration!$C$9*'Yields HP5a'!BM22)+Calibration!$C$10)</f>
        <v>1.0327023112500834E-2</v>
      </c>
      <c r="BO22" s="26">
        <f t="shared" si="12"/>
        <v>2.7183430791618437</v>
      </c>
      <c r="BQ22" s="24">
        <v>21</v>
      </c>
      <c r="BR22" s="49"/>
      <c r="BS22" s="169">
        <f>((Calibration!$C$9*'Yields HP5a'!BR22)+Calibration!$C$10)</f>
        <v>-1.3020627824793102E-3</v>
      </c>
      <c r="BT22" s="26">
        <f t="shared" si="13"/>
        <v>-0.34273704191698257</v>
      </c>
      <c r="BV22" s="24">
        <v>21</v>
      </c>
      <c r="BW22" s="49"/>
      <c r="BX22" s="169">
        <f>((Calibration!$C$9*'Yields HP5a'!BW22)+Calibration!$C$10)</f>
        <v>-1.3020627824793102E-3</v>
      </c>
      <c r="BY22" s="26">
        <f t="shared" si="14"/>
        <v>-0.34273704191698257</v>
      </c>
      <c r="CA22" s="24">
        <v>21</v>
      </c>
      <c r="CB22" s="49"/>
      <c r="CC22" s="169">
        <f>((Calibration!$C$9*'Yields HP5a'!CB22)+Calibration!$C$10)</f>
        <v>-1.3020627824793102E-3</v>
      </c>
      <c r="CD22" s="26">
        <f t="shared" si="15"/>
        <v>-0.34273704191698257</v>
      </c>
      <c r="CF22" s="24">
        <v>21</v>
      </c>
      <c r="CG22" s="49"/>
      <c r="CH22" s="169">
        <f>((Calibration!$C$9*'Yields HP5a'!CG22)+Calibration!$C$10)</f>
        <v>-1.3020627824793102E-3</v>
      </c>
      <c r="CI22" s="26">
        <f t="shared" si="16"/>
        <v>-0.34273704191698257</v>
      </c>
    </row>
    <row r="23" spans="1:87">
      <c r="A23" s="33" t="s">
        <v>36</v>
      </c>
      <c r="B23" s="35">
        <v>1</v>
      </c>
      <c r="D23" s="24">
        <v>22</v>
      </c>
      <c r="E23" s="25"/>
      <c r="F23" s="169">
        <f>((Calibration!$C$9*'Yields HP5a'!E23)+Calibration!$C$10)</f>
        <v>-1.3020627824793102E-3</v>
      </c>
      <c r="G23" s="26">
        <f t="shared" si="0"/>
        <v>-0.34273704191698257</v>
      </c>
      <c r="I23" s="24">
        <v>22</v>
      </c>
      <c r="J23" s="25">
        <v>2.0097930000000002</v>
      </c>
      <c r="K23" s="169">
        <f>((Calibration!$C$9*'Yields HP5a'!J23)+Calibration!$C$10)</f>
        <v>3.5145044690070241E-3</v>
      </c>
      <c r="L23" s="26">
        <f t="shared" si="1"/>
        <v>0.9251096657703779</v>
      </c>
      <c r="N23" s="24">
        <v>22</v>
      </c>
      <c r="P23" s="169">
        <f>((Calibration!$C$9*'Yields HP5a'!O23)+Calibration!$C$10)</f>
        <v>-1.3020627824793102E-3</v>
      </c>
      <c r="Q23" s="26">
        <f t="shared" si="2"/>
        <v>-0.34273704191698257</v>
      </c>
      <c r="S23" s="24">
        <v>22</v>
      </c>
      <c r="T23" s="23">
        <v>10.519622999999999</v>
      </c>
      <c r="U23" s="169">
        <f>((Calibration!$C$9*'Yields HP5a'!T23)+Calibration!$C$10)</f>
        <v>2.3908728398394748E-2</v>
      </c>
      <c r="V23" s="26">
        <f t="shared" si="3"/>
        <v>6.293403787841223</v>
      </c>
      <c r="X23" s="24">
        <v>22</v>
      </c>
      <c r="Y23" s="3"/>
      <c r="Z23" s="169">
        <f>((Calibration!$C$9*'Yields HP5a'!Y23)+Calibration!$C$10)</f>
        <v>-1.3020627824793102E-3</v>
      </c>
      <c r="AA23" s="26">
        <f t="shared" si="4"/>
        <v>-0.34273704191698257</v>
      </c>
      <c r="AC23" s="24">
        <v>22</v>
      </c>
      <c r="AD23" s="3"/>
      <c r="AE23" s="169">
        <f>((Calibration!$C$9*'Yields HP5a'!AD23)+Calibration!$C$10)</f>
        <v>-1.3020627824793102E-3</v>
      </c>
      <c r="AF23" s="26">
        <f t="shared" si="5"/>
        <v>-0.34273704191698257</v>
      </c>
      <c r="AH23" s="24">
        <v>22</v>
      </c>
      <c r="AI23" s="43"/>
      <c r="AJ23" s="169">
        <f>((Calibration!$C$9*'Yields HP5a'!AI23)+Calibration!$C$10)</f>
        <v>-1.3020627824793102E-3</v>
      </c>
      <c r="AK23" s="26">
        <f t="shared" si="6"/>
        <v>-0.34273704191698257</v>
      </c>
      <c r="AM23" s="24">
        <v>22</v>
      </c>
      <c r="AO23" s="169">
        <f>((Calibration!$C$9*'Yields HP5a'!AN23)+Calibration!$C$10)</f>
        <v>-1.3020627824793102E-3</v>
      </c>
      <c r="AP23" s="26">
        <f t="shared" si="7"/>
        <v>-0.34273704191698257</v>
      </c>
      <c r="AR23" s="24">
        <v>22</v>
      </c>
      <c r="AS23" s="44">
        <v>10.091744</v>
      </c>
      <c r="AT23" s="169">
        <f>((Calibration!$C$9*'Yields HP5a'!AS23)+Calibration!$C$10)</f>
        <v>2.2883295441369463E-2</v>
      </c>
      <c r="AU23" s="26">
        <f t="shared" si="8"/>
        <v>6.0234829644337573</v>
      </c>
      <c r="AW23" s="24">
        <v>22</v>
      </c>
      <c r="AX23" s="49"/>
      <c r="AY23" s="169">
        <f>((Calibration!$C$9*'Yields HP5a'!AX23)+Calibration!$C$10)</f>
        <v>-1.3020627824793102E-3</v>
      </c>
      <c r="AZ23" s="26">
        <f t="shared" si="9"/>
        <v>-0.34273704191698257</v>
      </c>
      <c r="BB23" s="24">
        <v>22</v>
      </c>
      <c r="BC23" s="49"/>
      <c r="BD23" s="169">
        <f>((Calibration!$C$9*'Yields HP5a'!BC23)+Calibration!$C$10)</f>
        <v>-1.3020627824793102E-3</v>
      </c>
      <c r="BE23" s="26">
        <f t="shared" si="10"/>
        <v>-0.34273704191698257</v>
      </c>
      <c r="BG23" s="24">
        <v>22</v>
      </c>
      <c r="BH23" s="49"/>
      <c r="BI23" s="169">
        <f>((Calibration!$C$9*'Yields HP5a'!BH23)+Calibration!$C$10)</f>
        <v>-1.3020627824793102E-3</v>
      </c>
      <c r="BJ23" s="26">
        <f t="shared" si="11"/>
        <v>-0.34273704191698257</v>
      </c>
      <c r="BL23" s="24">
        <v>22</v>
      </c>
      <c r="BM23" s="43">
        <v>5.0316689999999999</v>
      </c>
      <c r="BN23" s="169">
        <f>((Calibration!$C$9*'Yields HP5a'!BM23)+Calibration!$C$10)</f>
        <v>1.0756578145078398E-2</v>
      </c>
      <c r="BO23" s="26">
        <f t="shared" si="12"/>
        <v>2.8314132192405363</v>
      </c>
      <c r="BQ23" s="24">
        <v>22</v>
      </c>
      <c r="BR23" s="49"/>
      <c r="BS23" s="169">
        <f>((Calibration!$C$9*'Yields HP5a'!BR23)+Calibration!$C$10)</f>
        <v>-1.3020627824793102E-3</v>
      </c>
      <c r="BT23" s="26">
        <f t="shared" si="13"/>
        <v>-0.34273704191698257</v>
      </c>
      <c r="BV23" s="24">
        <v>22</v>
      </c>
      <c r="BW23" s="49"/>
      <c r="BX23" s="169">
        <f>((Calibration!$C$9*'Yields HP5a'!BW23)+Calibration!$C$10)</f>
        <v>-1.3020627824793102E-3</v>
      </c>
      <c r="BY23" s="26">
        <f t="shared" si="14"/>
        <v>-0.34273704191698257</v>
      </c>
      <c r="CA23" s="24">
        <v>22</v>
      </c>
      <c r="CB23" s="49"/>
      <c r="CC23" s="169">
        <f>((Calibration!$C$9*'Yields HP5a'!CB23)+Calibration!$C$10)</f>
        <v>-1.3020627824793102E-3</v>
      </c>
      <c r="CD23" s="26">
        <f t="shared" si="15"/>
        <v>-0.34273704191698257</v>
      </c>
      <c r="CF23" s="24">
        <v>22</v>
      </c>
      <c r="CG23" s="49"/>
      <c r="CH23" s="169">
        <f>((Calibration!$C$9*'Yields HP5a'!CG23)+Calibration!$C$10)</f>
        <v>-1.3020627824793102E-3</v>
      </c>
      <c r="CI23" s="26">
        <f t="shared" si="16"/>
        <v>-0.34273704191698257</v>
      </c>
    </row>
    <row r="24" spans="1:87">
      <c r="A24" s="33" t="s">
        <v>37</v>
      </c>
      <c r="B24" s="35">
        <v>1</v>
      </c>
      <c r="D24" s="24">
        <v>23</v>
      </c>
      <c r="E24" s="25"/>
      <c r="F24" s="169">
        <f>((Calibration!$C$9*'Yields HP5a'!E24)+Calibration!$C$10)</f>
        <v>-1.3020627824793102E-3</v>
      </c>
      <c r="G24" s="26">
        <f t="shared" si="0"/>
        <v>-0.34273704191698257</v>
      </c>
      <c r="I24" s="24">
        <v>23</v>
      </c>
      <c r="J24" s="25"/>
      <c r="K24" s="169">
        <f>((Calibration!$C$9*'Yields HP5a'!J24)+Calibration!$C$10)</f>
        <v>-1.3020627824793102E-3</v>
      </c>
      <c r="L24" s="26">
        <f t="shared" si="1"/>
        <v>-0.34273704191698257</v>
      </c>
      <c r="N24" s="24">
        <v>23</v>
      </c>
      <c r="P24" s="169">
        <f>((Calibration!$C$9*'Yields HP5a'!O24)+Calibration!$C$10)</f>
        <v>-1.3020627824793102E-3</v>
      </c>
      <c r="Q24" s="26">
        <f t="shared" si="2"/>
        <v>-0.34273704191698257</v>
      </c>
      <c r="S24" s="24">
        <v>23</v>
      </c>
      <c r="U24" s="169">
        <f>((Calibration!$C$9*'Yields HP5a'!T24)+Calibration!$C$10)</f>
        <v>-1.3020627824793102E-3</v>
      </c>
      <c r="V24" s="26">
        <f t="shared" si="3"/>
        <v>-0.34273704191698257</v>
      </c>
      <c r="X24" s="24">
        <v>23</v>
      </c>
      <c r="Y24" s="43"/>
      <c r="Z24" s="169">
        <f>((Calibration!$C$9*'Yields HP5a'!Y24)+Calibration!$C$10)</f>
        <v>-1.3020627824793102E-3</v>
      </c>
      <c r="AA24" s="26">
        <f t="shared" si="4"/>
        <v>-0.34273704191698257</v>
      </c>
      <c r="AC24" s="24">
        <v>23</v>
      </c>
      <c r="AD24" s="44"/>
      <c r="AE24" s="169">
        <f>((Calibration!$C$9*'Yields HP5a'!AD24)+Calibration!$C$10)</f>
        <v>-1.3020627824793102E-3</v>
      </c>
      <c r="AF24" s="26">
        <f t="shared" si="5"/>
        <v>-0.34273704191698257</v>
      </c>
      <c r="AH24" s="24">
        <v>23</v>
      </c>
      <c r="AI24" s="43"/>
      <c r="AJ24" s="169">
        <f>((Calibration!$C$9*'Yields HP5a'!AI24)+Calibration!$C$10)</f>
        <v>-1.3020627824793102E-3</v>
      </c>
      <c r="AK24" s="26">
        <f t="shared" si="6"/>
        <v>-0.34273704191698257</v>
      </c>
      <c r="AM24" s="24">
        <v>23</v>
      </c>
      <c r="AO24" s="169">
        <f>((Calibration!$C$9*'Yields HP5a'!AN24)+Calibration!$C$10)</f>
        <v>-1.3020627824793102E-3</v>
      </c>
      <c r="AP24" s="26">
        <f t="shared" si="7"/>
        <v>-0.34273704191698257</v>
      </c>
      <c r="AR24" s="24">
        <v>23</v>
      </c>
      <c r="AS24" s="14"/>
      <c r="AT24" s="169">
        <f>((Calibration!$C$9*'Yields HP5a'!AS24)+Calibration!$C$10)</f>
        <v>-1.3020627824793102E-3</v>
      </c>
      <c r="AU24" s="26">
        <f t="shared" si="8"/>
        <v>-0.34273704191698257</v>
      </c>
      <c r="AW24" s="24">
        <v>23</v>
      </c>
      <c r="AX24" s="51"/>
      <c r="AY24" s="169">
        <f>((Calibration!$C$9*'Yields HP5a'!AX24)+Calibration!$C$10)</f>
        <v>-1.3020627824793102E-3</v>
      </c>
      <c r="AZ24" s="26">
        <f t="shared" si="9"/>
        <v>-0.34273704191698257</v>
      </c>
      <c r="BB24" s="24">
        <v>23</v>
      </c>
      <c r="BC24" s="51"/>
      <c r="BD24" s="169">
        <f>((Calibration!$C$9*'Yields HP5a'!BC24)+Calibration!$C$10)</f>
        <v>-1.3020627824793102E-3</v>
      </c>
      <c r="BE24" s="26">
        <f t="shared" si="10"/>
        <v>-0.34273704191698257</v>
      </c>
      <c r="BG24" s="24">
        <v>23</v>
      </c>
      <c r="BH24" s="51"/>
      <c r="BI24" s="169">
        <f>((Calibration!$C$9*'Yields HP5a'!BH24)+Calibration!$C$10)</f>
        <v>-1.3020627824793102E-3</v>
      </c>
      <c r="BJ24" s="26">
        <f t="shared" si="11"/>
        <v>-0.34273704191698257</v>
      </c>
      <c r="BL24" s="24">
        <v>23</v>
      </c>
      <c r="BM24" s="14"/>
      <c r="BN24" s="169">
        <f>((Calibration!$C$9*'Yields HP5a'!BM24)+Calibration!$C$10)</f>
        <v>-1.3020627824793102E-3</v>
      </c>
      <c r="BO24" s="26">
        <f t="shared" si="12"/>
        <v>-0.34273704191698257</v>
      </c>
      <c r="BQ24" s="24">
        <v>23</v>
      </c>
      <c r="BR24" s="51"/>
      <c r="BS24" s="169">
        <f>((Calibration!$C$9*'Yields HP5a'!BR24)+Calibration!$C$10)</f>
        <v>-1.3020627824793102E-3</v>
      </c>
      <c r="BT24" s="26">
        <f t="shared" si="13"/>
        <v>-0.34273704191698257</v>
      </c>
      <c r="BV24" s="24">
        <v>23</v>
      </c>
      <c r="BW24" s="51"/>
      <c r="BX24" s="169">
        <f>((Calibration!$C$9*'Yields HP5a'!BW24)+Calibration!$C$10)</f>
        <v>-1.3020627824793102E-3</v>
      </c>
      <c r="BY24" s="26">
        <f t="shared" si="14"/>
        <v>-0.34273704191698257</v>
      </c>
      <c r="CA24" s="24">
        <v>23</v>
      </c>
      <c r="CB24" s="51"/>
      <c r="CC24" s="169">
        <f>((Calibration!$C$9*'Yields HP5a'!CB24)+Calibration!$C$10)</f>
        <v>-1.3020627824793102E-3</v>
      </c>
      <c r="CD24" s="26">
        <f t="shared" si="15"/>
        <v>-0.34273704191698257</v>
      </c>
      <c r="CF24" s="24">
        <v>23</v>
      </c>
      <c r="CG24" s="51"/>
      <c r="CH24" s="169">
        <f>((Calibration!$C$9*'Yields HP5a'!CG24)+Calibration!$C$10)</f>
        <v>-1.3020627824793102E-3</v>
      </c>
      <c r="CI24" s="26">
        <f t="shared" si="16"/>
        <v>-0.34273704191698257</v>
      </c>
    </row>
    <row r="25" spans="1:87" ht="22" thickBot="1">
      <c r="A25" s="29" t="s">
        <v>38</v>
      </c>
      <c r="B25" s="36">
        <f>(B22-Calibration!$C$10)/Calibration!$C$9</f>
        <v>159.06349662376928</v>
      </c>
      <c r="D25" s="37">
        <v>24</v>
      </c>
      <c r="E25" s="25"/>
      <c r="F25" s="169">
        <f>((Calibration!$C$9*'Yields HP5a'!E25)+Calibration!$C$10)</f>
        <v>-1.3020627824793102E-3</v>
      </c>
      <c r="G25" s="26">
        <f t="shared" si="0"/>
        <v>-0.34273704191698257</v>
      </c>
      <c r="I25" s="37">
        <v>24</v>
      </c>
      <c r="J25" s="25"/>
      <c r="K25" s="169">
        <f>((Calibration!$C$9*'Yields HP5a'!J25)+Calibration!$C$10)</f>
        <v>-1.3020627824793102E-3</v>
      </c>
      <c r="L25" s="26">
        <f t="shared" si="1"/>
        <v>-0.34273704191698257</v>
      </c>
      <c r="N25" s="24">
        <v>24</v>
      </c>
      <c r="P25" s="169">
        <f>((Calibration!$C$9*'Yields HP5a'!O25)+Calibration!$C$10)</f>
        <v>-1.3020627824793102E-3</v>
      </c>
      <c r="Q25" s="26">
        <f t="shared" si="2"/>
        <v>-0.34273704191698257</v>
      </c>
      <c r="S25" s="24">
        <v>24</v>
      </c>
      <c r="T25" s="23">
        <v>34.081572999999999</v>
      </c>
      <c r="U25" s="169">
        <f>((Calibration!$C$9*'Yields HP5a'!T25)+Calibration!$C$10)</f>
        <v>8.0376094316754701E-2</v>
      </c>
      <c r="V25" s="26">
        <f t="shared" si="3"/>
        <v>21.157094095347617</v>
      </c>
      <c r="X25" s="24">
        <v>24</v>
      </c>
      <c r="Y25" s="3"/>
      <c r="Z25" s="169">
        <f>((Calibration!$C$9*'Yields HP5a'!Y25)+Calibration!$C$10)</f>
        <v>-1.3020627824793102E-3</v>
      </c>
      <c r="AA25" s="26">
        <f t="shared" si="4"/>
        <v>-0.34273704191698257</v>
      </c>
      <c r="AC25" s="24">
        <v>24</v>
      </c>
      <c r="AD25" s="3"/>
      <c r="AE25" s="169">
        <f>((Calibration!$C$9*'Yields HP5a'!AD25)+Calibration!$C$10)</f>
        <v>-1.3020627824793102E-3</v>
      </c>
      <c r="AF25" s="26">
        <f t="shared" si="5"/>
        <v>-0.34273704191698257</v>
      </c>
      <c r="AH25" s="24">
        <v>24</v>
      </c>
      <c r="AI25" s="43">
        <v>7.9954489999999998</v>
      </c>
      <c r="AJ25" s="169">
        <f>((Calibration!$C$9*'Yields HP5a'!AI25)+Calibration!$C$10)</f>
        <v>1.7859421914864722E-2</v>
      </c>
      <c r="AK25" s="26">
        <f t="shared" si="6"/>
        <v>4.7010678131761532</v>
      </c>
      <c r="AM25" s="24">
        <v>24</v>
      </c>
      <c r="AO25" s="169">
        <f>((Calibration!$C$9*'Yields HP5a'!AN25)+Calibration!$C$10)</f>
        <v>-1.3020627824793102E-3</v>
      </c>
      <c r="AP25" s="26">
        <f t="shared" si="7"/>
        <v>-0.34273704191698257</v>
      </c>
      <c r="AR25" s="24">
        <v>24</v>
      </c>
      <c r="AS25" s="44">
        <v>5.3187110000000004</v>
      </c>
      <c r="AT25" s="169">
        <f>((Calibration!$C$9*'Yields HP5a'!AS25)+Calibration!$C$10)</f>
        <v>1.1444488341303155E-2</v>
      </c>
      <c r="AU25" s="26">
        <f t="shared" si="8"/>
        <v>3.0124892079955954</v>
      </c>
      <c r="AW25" s="24">
        <v>24</v>
      </c>
      <c r="AX25" s="49"/>
      <c r="AY25" s="169">
        <f>((Calibration!$C$9*'Yields HP5a'!AX25)+Calibration!$C$10)</f>
        <v>-1.3020627824793102E-3</v>
      </c>
      <c r="AZ25" s="26">
        <f t="shared" si="9"/>
        <v>-0.34273704191698257</v>
      </c>
      <c r="BB25" s="24">
        <v>24</v>
      </c>
      <c r="BC25" s="49"/>
      <c r="BD25" s="169">
        <f>((Calibration!$C$9*'Yields HP5a'!BC25)+Calibration!$C$10)</f>
        <v>-1.3020627824793102E-3</v>
      </c>
      <c r="BE25" s="26">
        <f t="shared" si="10"/>
        <v>-0.34273704191698257</v>
      </c>
      <c r="BG25" s="24">
        <v>24</v>
      </c>
      <c r="BH25" s="49"/>
      <c r="BI25" s="169">
        <f>((Calibration!$C$9*'Yields HP5a'!BH25)+Calibration!$C$10)</f>
        <v>-1.3020627824793102E-3</v>
      </c>
      <c r="BJ25" s="26">
        <f t="shared" si="11"/>
        <v>-0.34273704191698257</v>
      </c>
      <c r="BL25" s="24">
        <v>24</v>
      </c>
      <c r="BM25" s="43">
        <v>8.7067169999999994</v>
      </c>
      <c r="BN25" s="169">
        <f>((Calibration!$C$9*'Yields HP5a'!BM25)+Calibration!$C$10)</f>
        <v>1.9564010474895619E-2</v>
      </c>
      <c r="BO25" s="26">
        <f t="shared" si="12"/>
        <v>5.149760187009365</v>
      </c>
      <c r="BQ25" s="24">
        <v>24</v>
      </c>
      <c r="BR25" s="49"/>
      <c r="BS25" s="169">
        <f>((Calibration!$C$9*'Yields HP5a'!BR25)+Calibration!$C$10)</f>
        <v>-1.3020627824793102E-3</v>
      </c>
      <c r="BT25" s="26">
        <f t="shared" si="13"/>
        <v>-0.34273704191698257</v>
      </c>
      <c r="BV25" s="24">
        <v>24</v>
      </c>
      <c r="BW25" s="49"/>
      <c r="BX25" s="169">
        <f>((Calibration!$C$9*'Yields HP5a'!BW25)+Calibration!$C$10)</f>
        <v>-1.3020627824793102E-3</v>
      </c>
      <c r="BY25" s="26">
        <f t="shared" si="14"/>
        <v>-0.34273704191698257</v>
      </c>
      <c r="CA25" s="24">
        <v>24</v>
      </c>
      <c r="CB25" s="49">
        <v>2.1135299999999999</v>
      </c>
      <c r="CC25" s="169">
        <f>((Calibration!$C$9*'Yields HP5a'!CB25)+Calibration!$C$10)</f>
        <v>3.7631152647294875E-3</v>
      </c>
      <c r="CD25" s="26">
        <f t="shared" si="15"/>
        <v>0.99055054148014676</v>
      </c>
      <c r="CF25" s="24">
        <v>24</v>
      </c>
      <c r="CG25" s="49"/>
      <c r="CH25" s="169">
        <f>((Calibration!$C$9*'Yields HP5a'!CG25)+Calibration!$C$10)</f>
        <v>-1.3020627824793102E-3</v>
      </c>
      <c r="CI25" s="26">
        <f t="shared" si="16"/>
        <v>-0.34273704191698257</v>
      </c>
    </row>
    <row r="26" spans="1:87" ht="22" thickBot="1">
      <c r="A26" s="186" t="s">
        <v>19</v>
      </c>
      <c r="B26" s="186"/>
      <c r="D26" s="24">
        <v>25</v>
      </c>
      <c r="E26" s="25"/>
      <c r="F26" s="169">
        <f>((Calibration!$C$9*'Yields HP5a'!E26)+Calibration!$C$10)</f>
        <v>-1.3020627824793102E-3</v>
      </c>
      <c r="G26" s="26">
        <f t="shared" si="0"/>
        <v>-0.34273704191698257</v>
      </c>
      <c r="I26" s="24">
        <v>25</v>
      </c>
      <c r="J26" s="25">
        <v>2.1639080000000002</v>
      </c>
      <c r="K26" s="169">
        <f>((Calibration!$C$9*'Yields HP5a'!J26)+Calibration!$C$10)</f>
        <v>3.8838486064195913E-3</v>
      </c>
      <c r="L26" s="26">
        <f t="shared" si="1"/>
        <v>1.0223307205532524</v>
      </c>
      <c r="N26" s="24">
        <v>25</v>
      </c>
      <c r="P26" s="169">
        <f>((Calibration!$C$9*'Yields HP5a'!O26)+Calibration!$C$10)</f>
        <v>-1.3020627824793102E-3</v>
      </c>
      <c r="Q26" s="26">
        <f t="shared" si="2"/>
        <v>-0.34273704191698257</v>
      </c>
      <c r="S26" s="24">
        <v>25</v>
      </c>
      <c r="T26" s="23">
        <v>28.752196999999999</v>
      </c>
      <c r="U26" s="169">
        <f>((Calibration!$C$9*'Yields HP5a'!T26)+Calibration!$C$10)</f>
        <v>6.760398399869845E-2</v>
      </c>
      <c r="V26" s="26">
        <f t="shared" si="3"/>
        <v>17.795139995782122</v>
      </c>
      <c r="X26" s="24">
        <v>25</v>
      </c>
      <c r="Y26" s="44">
        <v>1.102902</v>
      </c>
      <c r="Z26" s="169">
        <f>((Calibration!$C$9*'Yields HP5a'!Y26)+Calibration!$C$10)</f>
        <v>1.3410958188287752E-3</v>
      </c>
      <c r="AA26" s="26">
        <f t="shared" si="4"/>
        <v>0.35301155985534188</v>
      </c>
      <c r="AC26" s="24">
        <v>25</v>
      </c>
      <c r="AD26" s="3"/>
      <c r="AE26" s="169">
        <f>((Calibration!$C$9*'Yields HP5a'!AD26)+Calibration!$C$10)</f>
        <v>-1.3020627824793102E-3</v>
      </c>
      <c r="AF26" s="26">
        <f t="shared" si="5"/>
        <v>-0.34273704191698257</v>
      </c>
      <c r="AH26" s="24">
        <v>25</v>
      </c>
      <c r="AI26" s="43">
        <v>4.9257669999999996</v>
      </c>
      <c r="AJ26" s="169">
        <f>((Calibration!$C$9*'Yields HP5a'!AI26)+Calibration!$C$10)</f>
        <v>1.0502778820935608E-2</v>
      </c>
      <c r="AK26" s="26">
        <f t="shared" si="6"/>
        <v>2.764606586897052</v>
      </c>
      <c r="AM26" s="24">
        <v>25</v>
      </c>
      <c r="AO26" s="169">
        <f>((Calibration!$C$9*'Yields HP5a'!AN26)+Calibration!$C$10)</f>
        <v>-1.3020627824793102E-3</v>
      </c>
      <c r="AP26" s="26">
        <f t="shared" si="7"/>
        <v>-0.34273704191698257</v>
      </c>
      <c r="AR26" s="24">
        <v>25</v>
      </c>
      <c r="AS26" s="44">
        <v>6.7004590000000004</v>
      </c>
      <c r="AT26" s="169">
        <f>((Calibration!$C$9*'Yields HP5a'!AS26)+Calibration!$C$10)</f>
        <v>1.4755915023855405E-2</v>
      </c>
      <c r="AU26" s="26">
        <f t="shared" si="8"/>
        <v>3.8841434791835203</v>
      </c>
      <c r="AW26" s="24">
        <v>25</v>
      </c>
      <c r="AX26" s="49"/>
      <c r="AY26" s="169">
        <f>((Calibration!$C$9*'Yields HP5a'!AX26)+Calibration!$C$10)</f>
        <v>-1.3020627824793102E-3</v>
      </c>
      <c r="AZ26" s="26">
        <f t="shared" si="9"/>
        <v>-0.34273704191698257</v>
      </c>
      <c r="BB26" s="24">
        <v>25</v>
      </c>
      <c r="BC26" s="49"/>
      <c r="BD26" s="169">
        <f>((Calibration!$C$9*'Yields HP5a'!BC26)+Calibration!$C$10)</f>
        <v>-1.3020627824793102E-3</v>
      </c>
      <c r="BE26" s="26">
        <f t="shared" si="10"/>
        <v>-0.34273704191698257</v>
      </c>
      <c r="BG26" s="24">
        <v>25</v>
      </c>
      <c r="BH26" s="49"/>
      <c r="BI26" s="169">
        <f>((Calibration!$C$9*'Yields HP5a'!BH26)+Calibration!$C$10)</f>
        <v>-1.3020627824793102E-3</v>
      </c>
      <c r="BJ26" s="26">
        <f t="shared" si="11"/>
        <v>-0.34273704191698257</v>
      </c>
      <c r="BL26" s="24">
        <v>25</v>
      </c>
      <c r="BM26" s="43">
        <v>8.3855140000000006</v>
      </c>
      <c r="BN26" s="169">
        <f>((Calibration!$C$9*'Yields HP5a'!BM26)+Calibration!$C$10)</f>
        <v>1.8794231770880254E-2</v>
      </c>
      <c r="BO26" s="26">
        <f t="shared" si="12"/>
        <v>4.9471342618273688</v>
      </c>
      <c r="BQ26" s="24">
        <v>25</v>
      </c>
      <c r="BR26" s="49"/>
      <c r="BS26" s="169">
        <f>((Calibration!$C$9*'Yields HP5a'!BR26)+Calibration!$C$10)</f>
        <v>-1.3020627824793102E-3</v>
      </c>
      <c r="BT26" s="26">
        <f t="shared" si="13"/>
        <v>-0.34273704191698257</v>
      </c>
      <c r="BV26" s="24">
        <v>25</v>
      </c>
      <c r="BW26" s="49"/>
      <c r="BX26" s="169">
        <f>((Calibration!$C$9*'Yields HP5a'!BW26)+Calibration!$C$10)</f>
        <v>-1.3020627824793102E-3</v>
      </c>
      <c r="BY26" s="26">
        <f t="shared" si="14"/>
        <v>-0.34273704191698257</v>
      </c>
      <c r="CA26" s="24">
        <v>25</v>
      </c>
      <c r="CB26" s="49">
        <v>1.7559910000000001</v>
      </c>
      <c r="CC26" s="169">
        <f>((Calibration!$C$9*'Yields HP5a'!CB26)+Calibration!$C$10)</f>
        <v>2.9062555590139375E-3</v>
      </c>
      <c r="CD26" s="26">
        <f t="shared" si="15"/>
        <v>0.76500261489276633</v>
      </c>
      <c r="CF26" s="24">
        <v>25</v>
      </c>
      <c r="CG26" s="49"/>
      <c r="CH26" s="169">
        <f>((Calibration!$C$9*'Yields HP5a'!CG26)+Calibration!$C$10)</f>
        <v>-1.3020627824793102E-3</v>
      </c>
      <c r="CI26" s="26">
        <f t="shared" si="16"/>
        <v>-0.34273704191698257</v>
      </c>
    </row>
    <row r="27" spans="1:87" ht="22" thickBot="1">
      <c r="A27" s="27" t="s">
        <v>28</v>
      </c>
      <c r="B27" s="28">
        <v>1.046</v>
      </c>
      <c r="D27" s="24">
        <v>26</v>
      </c>
      <c r="E27" s="25"/>
      <c r="F27" s="169">
        <f>((Calibration!$C$9*'Yields HP5a'!E27)+Calibration!$C$10)</f>
        <v>-1.3020627824793102E-3</v>
      </c>
      <c r="G27" s="26">
        <f t="shared" si="0"/>
        <v>-0.34273704191698257</v>
      </c>
      <c r="I27" s="24">
        <v>26</v>
      </c>
      <c r="J27" s="25"/>
      <c r="K27" s="169">
        <f>((Calibration!$C$9*'Yields HP5a'!J27)+Calibration!$C$10)</f>
        <v>-1.3020627824793102E-3</v>
      </c>
      <c r="L27" s="26">
        <f t="shared" si="1"/>
        <v>-0.34273704191698257</v>
      </c>
      <c r="N27" s="24">
        <v>26</v>
      </c>
      <c r="P27" s="169">
        <f>((Calibration!$C$9*'Yields HP5a'!O27)+Calibration!$C$10)</f>
        <v>-1.3020627824793102E-3</v>
      </c>
      <c r="Q27" s="26">
        <f t="shared" si="2"/>
        <v>-0.34273704191698257</v>
      </c>
      <c r="S27" s="24">
        <v>26</v>
      </c>
      <c r="T27" s="23">
        <v>10.649741000000001</v>
      </c>
      <c r="U27" s="169">
        <f>((Calibration!$C$9*'Yields HP5a'!T27)+Calibration!$C$10)</f>
        <v>2.4220562551279599E-2</v>
      </c>
      <c r="V27" s="26">
        <f t="shared" si="3"/>
        <v>6.3754867077791797</v>
      </c>
      <c r="X27" s="24">
        <v>26</v>
      </c>
      <c r="Y27" s="3"/>
      <c r="Z27" s="169">
        <f>((Calibration!$C$9*'Yields HP5a'!Y27)+Calibration!$C$10)</f>
        <v>-1.3020627824793102E-3</v>
      </c>
      <c r="AA27" s="26">
        <f t="shared" si="4"/>
        <v>-0.34273704191698257</v>
      </c>
      <c r="AC27" s="24">
        <v>26</v>
      </c>
      <c r="AD27" s="3"/>
      <c r="AE27" s="169">
        <f>((Calibration!$C$9*'Yields HP5a'!AD27)+Calibration!$C$10)</f>
        <v>-1.3020627824793102E-3</v>
      </c>
      <c r="AF27" s="26">
        <f t="shared" si="5"/>
        <v>-0.34273704191698257</v>
      </c>
      <c r="AH27" s="24">
        <v>26</v>
      </c>
      <c r="AI27" s="43">
        <v>2.9720179999999998</v>
      </c>
      <c r="AJ27" s="169">
        <f>((Calibration!$C$9*'Yields HP5a'!AI27)+Calibration!$C$10)</f>
        <v>5.8205237573424077E-3</v>
      </c>
      <c r="AK27" s="26">
        <f t="shared" si="6"/>
        <v>1.5321143664059507</v>
      </c>
      <c r="AM27" s="24">
        <v>26</v>
      </c>
      <c r="AO27" s="169">
        <f>((Calibration!$C$9*'Yields HP5a'!AN27)+Calibration!$C$10)</f>
        <v>-1.3020627824793102E-3</v>
      </c>
      <c r="AP27" s="26">
        <f t="shared" si="7"/>
        <v>-0.34273704191698257</v>
      </c>
      <c r="AR27" s="24">
        <v>26</v>
      </c>
      <c r="AS27" s="14"/>
      <c r="AT27" s="169">
        <f>((Calibration!$C$9*'Yields HP5a'!AS27)+Calibration!$C$10)</f>
        <v>-1.3020627824793102E-3</v>
      </c>
      <c r="AU27" s="26">
        <f t="shared" si="8"/>
        <v>-0.34273704191698257</v>
      </c>
      <c r="AW27" s="24">
        <v>26</v>
      </c>
      <c r="AX27" s="51"/>
      <c r="AY27" s="169">
        <f>((Calibration!$C$9*'Yields HP5a'!AX27)+Calibration!$C$10)</f>
        <v>-1.3020627824793102E-3</v>
      </c>
      <c r="AZ27" s="26">
        <f t="shared" si="9"/>
        <v>-0.34273704191698257</v>
      </c>
      <c r="BB27" s="24">
        <v>26</v>
      </c>
      <c r="BC27" s="51"/>
      <c r="BD27" s="169">
        <f>((Calibration!$C$9*'Yields HP5a'!BC27)+Calibration!$C$10)</f>
        <v>-1.3020627824793102E-3</v>
      </c>
      <c r="BE27" s="26">
        <f t="shared" si="10"/>
        <v>-0.34273704191698257</v>
      </c>
      <c r="BG27" s="24">
        <v>26</v>
      </c>
      <c r="BH27" s="51"/>
      <c r="BI27" s="169">
        <f>((Calibration!$C$9*'Yields HP5a'!BH27)+Calibration!$C$10)</f>
        <v>-1.3020627824793102E-3</v>
      </c>
      <c r="BJ27" s="26">
        <f t="shared" si="11"/>
        <v>-0.34273704191698257</v>
      </c>
      <c r="BL27" s="24">
        <v>26</v>
      </c>
      <c r="BM27" s="44">
        <v>4.1716759999999997</v>
      </c>
      <c r="BN27" s="169">
        <f>((Calibration!$C$9*'Yields HP5a'!BM27)+Calibration!$C$10)</f>
        <v>8.6955628463349505E-3</v>
      </c>
      <c r="BO27" s="26">
        <f t="shared" si="12"/>
        <v>2.2888999884330961</v>
      </c>
      <c r="BQ27" s="24">
        <v>26</v>
      </c>
      <c r="BR27" s="51"/>
      <c r="BS27" s="169">
        <f>((Calibration!$C$9*'Yields HP5a'!BR27)+Calibration!$C$10)</f>
        <v>-1.3020627824793102E-3</v>
      </c>
      <c r="BT27" s="26">
        <f t="shared" si="13"/>
        <v>-0.34273704191698257</v>
      </c>
      <c r="BV27" s="24">
        <v>26</v>
      </c>
      <c r="BW27" s="51"/>
      <c r="BX27" s="169">
        <f>((Calibration!$C$9*'Yields HP5a'!BW27)+Calibration!$C$10)</f>
        <v>-1.3020627824793102E-3</v>
      </c>
      <c r="BY27" s="26">
        <f t="shared" si="14"/>
        <v>-0.34273704191698257</v>
      </c>
      <c r="CA27" s="24">
        <v>26</v>
      </c>
      <c r="CB27" s="51"/>
      <c r="CC27" s="169">
        <f>((Calibration!$C$9*'Yields HP5a'!CB27)+Calibration!$C$10)</f>
        <v>-1.3020627824793102E-3</v>
      </c>
      <c r="CD27" s="26">
        <f t="shared" si="15"/>
        <v>-0.34273704191698257</v>
      </c>
      <c r="CF27" s="24">
        <v>26</v>
      </c>
      <c r="CG27" s="51"/>
      <c r="CH27" s="169">
        <f>((Calibration!$C$9*'Yields HP5a'!CG27)+Calibration!$C$10)</f>
        <v>-1.3020627824793102E-3</v>
      </c>
      <c r="CI27" s="26">
        <f t="shared" si="16"/>
        <v>-0.34273704191698257</v>
      </c>
    </row>
    <row r="28" spans="1:87" ht="22" thickBot="1">
      <c r="A28" s="27" t="s">
        <v>29</v>
      </c>
      <c r="B28" s="28">
        <v>600</v>
      </c>
      <c r="D28" s="24">
        <v>27</v>
      </c>
      <c r="E28" s="25"/>
      <c r="F28" s="169">
        <f>((Calibration!$C$9*'Yields HP5a'!E28)+Calibration!$C$10)</f>
        <v>-1.3020627824793102E-3</v>
      </c>
      <c r="G28" s="26">
        <f t="shared" si="0"/>
        <v>-0.34273704191698257</v>
      </c>
      <c r="I28" s="24">
        <v>27</v>
      </c>
      <c r="J28" s="25">
        <v>1.621656</v>
      </c>
      <c r="K28" s="169">
        <f>((Calibration!$C$9*'Yields HP5a'!J28)+Calibration!$C$10)</f>
        <v>2.584315159316846E-3</v>
      </c>
      <c r="L28" s="26">
        <f t="shared" si="1"/>
        <v>0.68025946598281317</v>
      </c>
      <c r="N28" s="24">
        <v>27</v>
      </c>
      <c r="P28" s="169">
        <f>((Calibration!$C$9*'Yields HP5a'!O28)+Calibration!$C$10)</f>
        <v>-1.3020627824793102E-3</v>
      </c>
      <c r="Q28" s="26">
        <f t="shared" si="2"/>
        <v>-0.34273704191698257</v>
      </c>
      <c r="S28" s="24">
        <v>27</v>
      </c>
      <c r="T28" s="23">
        <v>31.517851</v>
      </c>
      <c r="U28" s="169">
        <f>((Calibration!$C$9*'Yields HP5a'!T28)+Calibration!$C$10)</f>
        <v>7.4232009116380823E-2</v>
      </c>
      <c r="V28" s="26">
        <f t="shared" si="3"/>
        <v>19.539809878950383</v>
      </c>
      <c r="X28" s="24">
        <v>27</v>
      </c>
      <c r="Y28" s="3"/>
      <c r="Z28" s="169">
        <f>((Calibration!$C$9*'Yields HP5a'!Y28)+Calibration!$C$10)</f>
        <v>-1.3020627824793102E-3</v>
      </c>
      <c r="AA28" s="26">
        <f t="shared" si="4"/>
        <v>-0.34273704191698257</v>
      </c>
      <c r="AC28" s="24">
        <v>27</v>
      </c>
      <c r="AD28" s="3"/>
      <c r="AE28" s="169">
        <f>((Calibration!$C$9*'Yields HP5a'!AD28)+Calibration!$C$10)</f>
        <v>-1.3020627824793102E-3</v>
      </c>
      <c r="AF28" s="26">
        <f t="shared" si="5"/>
        <v>-0.34273704191698257</v>
      </c>
      <c r="AH28" s="24">
        <v>27</v>
      </c>
      <c r="AI28" s="44">
        <v>5.2924119999999997</v>
      </c>
      <c r="AJ28" s="169">
        <f>((Calibration!$C$9*'Yields HP5a'!AI28)+Calibration!$C$10)</f>
        <v>1.138146150115253E-2</v>
      </c>
      <c r="AK28" s="26">
        <f t="shared" si="6"/>
        <v>2.9958988921941812</v>
      </c>
      <c r="AM28" s="24">
        <v>27</v>
      </c>
      <c r="AO28" s="169">
        <f>((Calibration!$C$9*'Yields HP5a'!AN28)+Calibration!$C$10)</f>
        <v>-1.3020627824793102E-3</v>
      </c>
      <c r="AP28" s="26">
        <f t="shared" si="7"/>
        <v>-0.34273704191698257</v>
      </c>
      <c r="AR28" s="24">
        <v>27</v>
      </c>
      <c r="AS28" s="14"/>
      <c r="AT28" s="169">
        <f>((Calibration!$C$9*'Yields HP5a'!AS28)+Calibration!$C$10)</f>
        <v>-1.3020627824793102E-3</v>
      </c>
      <c r="AU28" s="26">
        <f t="shared" si="8"/>
        <v>-0.34273704191698257</v>
      </c>
      <c r="AW28" s="24">
        <v>27</v>
      </c>
      <c r="AX28" s="51"/>
      <c r="AY28" s="169">
        <f>((Calibration!$C$9*'Yields HP5a'!AX28)+Calibration!$C$10)</f>
        <v>-1.3020627824793102E-3</v>
      </c>
      <c r="AZ28" s="26">
        <f t="shared" si="9"/>
        <v>-0.34273704191698257</v>
      </c>
      <c r="BB28" s="24">
        <v>27</v>
      </c>
      <c r="BC28" s="51"/>
      <c r="BD28" s="169">
        <f>((Calibration!$C$9*'Yields HP5a'!BC28)+Calibration!$C$10)</f>
        <v>-1.3020627824793102E-3</v>
      </c>
      <c r="BE28" s="26">
        <f t="shared" si="10"/>
        <v>-0.34273704191698257</v>
      </c>
      <c r="BG28" s="24">
        <v>27</v>
      </c>
      <c r="BH28" s="51"/>
      <c r="BI28" s="169">
        <f>((Calibration!$C$9*'Yields HP5a'!BH28)+Calibration!$C$10)</f>
        <v>-1.3020627824793102E-3</v>
      </c>
      <c r="BJ28" s="26">
        <f t="shared" si="11"/>
        <v>-0.34273704191698257</v>
      </c>
      <c r="BL28" s="24">
        <v>27</v>
      </c>
      <c r="BM28" s="43">
        <v>5.0781660000000004</v>
      </c>
      <c r="BN28" s="169">
        <f>((Calibration!$C$9*'Yields HP5a'!BM28)+Calibration!$C$10)</f>
        <v>1.0868010480394702E-2</v>
      </c>
      <c r="BO28" s="26">
        <f t="shared" si="12"/>
        <v>2.860745129724521</v>
      </c>
      <c r="BQ28" s="24">
        <v>27</v>
      </c>
      <c r="BR28" s="51"/>
      <c r="BS28" s="169">
        <f>((Calibration!$C$9*'Yields HP5a'!BR28)+Calibration!$C$10)</f>
        <v>-1.3020627824793102E-3</v>
      </c>
      <c r="BT28" s="26">
        <f t="shared" si="13"/>
        <v>-0.34273704191698257</v>
      </c>
      <c r="BV28" s="24">
        <v>27</v>
      </c>
      <c r="BW28" s="51"/>
      <c r="BX28" s="169">
        <f>((Calibration!$C$9*'Yields HP5a'!BW28)+Calibration!$C$10)</f>
        <v>-1.3020627824793102E-3</v>
      </c>
      <c r="BY28" s="26">
        <f t="shared" si="14"/>
        <v>-0.34273704191698257</v>
      </c>
      <c r="CA28" s="24">
        <v>27</v>
      </c>
      <c r="CB28" s="51"/>
      <c r="CC28" s="169">
        <f>((Calibration!$C$9*'Yields HP5a'!CB28)+Calibration!$C$10)</f>
        <v>-1.3020627824793102E-3</v>
      </c>
      <c r="CD28" s="26">
        <f t="shared" si="15"/>
        <v>-0.34273704191698257</v>
      </c>
      <c r="CF28" s="24">
        <v>27</v>
      </c>
      <c r="CG28" s="51"/>
      <c r="CH28" s="169">
        <f>((Calibration!$C$9*'Yields HP5a'!CG28)+Calibration!$C$10)</f>
        <v>-1.3020627824793102E-3</v>
      </c>
      <c r="CI28" s="26">
        <f t="shared" si="16"/>
        <v>-0.34273704191698257</v>
      </c>
    </row>
    <row r="29" spans="1:87" ht="22" thickBot="1">
      <c r="A29" s="29" t="s">
        <v>30</v>
      </c>
      <c r="B29" s="30">
        <f>(B27/B28)*1000</f>
        <v>1.7433333333333334</v>
      </c>
      <c r="D29" s="24">
        <v>28</v>
      </c>
      <c r="E29" s="25"/>
      <c r="F29" s="169">
        <f>((Calibration!$C$9*'Yields HP5a'!E29)+Calibration!$C$10)</f>
        <v>-1.3020627824793102E-3</v>
      </c>
      <c r="G29" s="26">
        <f t="shared" si="0"/>
        <v>-0.34273704191698257</v>
      </c>
      <c r="I29" s="24">
        <v>28</v>
      </c>
      <c r="J29" s="25">
        <v>4.0108459999999999</v>
      </c>
      <c r="K29" s="169">
        <f>((Calibration!$C$9*'Yields HP5a'!J29)+Calibration!$C$10)</f>
        <v>8.3101258828981468E-3</v>
      </c>
      <c r="L29" s="26">
        <f t="shared" si="1"/>
        <v>2.1874428801650523</v>
      </c>
      <c r="N29" s="24">
        <v>28</v>
      </c>
      <c r="P29" s="169">
        <f>((Calibration!$C$9*'Yields HP5a'!O29)+Calibration!$C$10)</f>
        <v>-1.3020627824793102E-3</v>
      </c>
      <c r="Q29" s="26">
        <f t="shared" si="2"/>
        <v>-0.34273704191698257</v>
      </c>
      <c r="S29" s="24">
        <v>28</v>
      </c>
      <c r="T29" s="23">
        <v>23.022203000000001</v>
      </c>
      <c r="U29" s="169">
        <f>((Calibration!$C$9*'Yields HP5a'!T29)+Calibration!$C$10)</f>
        <v>5.3871773043832366E-2</v>
      </c>
      <c r="V29" s="26">
        <f t="shared" si="3"/>
        <v>14.180462251373458</v>
      </c>
      <c r="X29" s="24">
        <v>28</v>
      </c>
      <c r="Y29" s="3"/>
      <c r="Z29" s="169">
        <f>((Calibration!$C$9*'Yields HP5a'!Y29)+Calibration!$C$10)</f>
        <v>-1.3020627824793102E-3</v>
      </c>
      <c r="AA29" s="26">
        <f t="shared" si="4"/>
        <v>-0.34273704191698257</v>
      </c>
      <c r="AC29" s="24">
        <v>28</v>
      </c>
      <c r="AD29" s="3"/>
      <c r="AE29" s="169">
        <f>((Calibration!$C$9*'Yields HP5a'!AD29)+Calibration!$C$10)</f>
        <v>-1.3020627824793102E-3</v>
      </c>
      <c r="AF29" s="26">
        <f t="shared" si="5"/>
        <v>-0.34273704191698257</v>
      </c>
      <c r="AH29" s="24">
        <v>28</v>
      </c>
      <c r="AI29" s="44">
        <v>2.0091549999999998</v>
      </c>
      <c r="AJ29" s="169">
        <f>((Calibration!$C$9*'Yields HP5a'!AI29)+Calibration!$C$10)</f>
        <v>3.5129754707935515E-3</v>
      </c>
      <c r="AK29" s="26">
        <f t="shared" si="6"/>
        <v>0.92470719337670126</v>
      </c>
      <c r="AM29" s="24">
        <v>28</v>
      </c>
      <c r="AO29" s="169">
        <f>((Calibration!$C$9*'Yields HP5a'!AN29)+Calibration!$C$10)</f>
        <v>-1.3020627824793102E-3</v>
      </c>
      <c r="AP29" s="26">
        <f t="shared" si="7"/>
        <v>-0.34273704191698257</v>
      </c>
      <c r="AR29" s="24">
        <v>28</v>
      </c>
      <c r="AS29" s="14"/>
      <c r="AT29" s="169">
        <f>((Calibration!$C$9*'Yields HP5a'!AS29)+Calibration!$C$10)</f>
        <v>-1.3020627824793102E-3</v>
      </c>
      <c r="AU29" s="26">
        <f t="shared" si="8"/>
        <v>-0.34273704191698257</v>
      </c>
      <c r="AW29" s="24">
        <v>28</v>
      </c>
      <c r="AX29" s="51"/>
      <c r="AY29" s="169">
        <f>((Calibration!$C$9*'Yields HP5a'!AX29)+Calibration!$C$10)</f>
        <v>-1.3020627824793102E-3</v>
      </c>
      <c r="AZ29" s="26">
        <f t="shared" si="9"/>
        <v>-0.34273704191698257</v>
      </c>
      <c r="BB29" s="24">
        <v>28</v>
      </c>
      <c r="BC29" s="51"/>
      <c r="BD29" s="169">
        <f>((Calibration!$C$9*'Yields HP5a'!BC29)+Calibration!$C$10)</f>
        <v>-1.3020627824793102E-3</v>
      </c>
      <c r="BE29" s="26">
        <f t="shared" si="10"/>
        <v>-0.34273704191698257</v>
      </c>
      <c r="BG29" s="24">
        <v>28</v>
      </c>
      <c r="BH29" s="51"/>
      <c r="BI29" s="169">
        <f>((Calibration!$C$9*'Yields HP5a'!BH29)+Calibration!$C$10)</f>
        <v>-1.3020627824793102E-3</v>
      </c>
      <c r="BJ29" s="26">
        <f t="shared" si="11"/>
        <v>-0.34273704191698257</v>
      </c>
      <c r="BL29" s="24">
        <v>28</v>
      </c>
      <c r="BM29" s="43">
        <v>2.289231</v>
      </c>
      <c r="BN29" s="169">
        <f>((Calibration!$C$9*'Yields HP5a'!BM29)+Calibration!$C$10)</f>
        <v>4.1841913072141615E-3</v>
      </c>
      <c r="BO29" s="26">
        <f t="shared" si="12"/>
        <v>1.1013887891939049</v>
      </c>
      <c r="BQ29" s="24">
        <v>28</v>
      </c>
      <c r="BR29" s="51"/>
      <c r="BS29" s="169">
        <f>((Calibration!$C$9*'Yields HP5a'!BR29)+Calibration!$C$10)</f>
        <v>-1.3020627824793102E-3</v>
      </c>
      <c r="BT29" s="26">
        <f t="shared" si="13"/>
        <v>-0.34273704191698257</v>
      </c>
      <c r="BV29" s="24">
        <v>28</v>
      </c>
      <c r="BW29" s="51"/>
      <c r="BX29" s="169">
        <f>((Calibration!$C$9*'Yields HP5a'!BW29)+Calibration!$C$10)</f>
        <v>-1.3020627824793102E-3</v>
      </c>
      <c r="BY29" s="26">
        <f t="shared" si="14"/>
        <v>-0.34273704191698257</v>
      </c>
      <c r="CA29" s="24">
        <v>28</v>
      </c>
      <c r="CB29" s="51"/>
      <c r="CC29" s="169">
        <f>((Calibration!$C$9*'Yields HP5a'!CB29)+Calibration!$C$10)</f>
        <v>-1.3020627824793102E-3</v>
      </c>
      <c r="CD29" s="26">
        <f t="shared" si="15"/>
        <v>-0.34273704191698257</v>
      </c>
      <c r="CF29" s="24">
        <v>28</v>
      </c>
      <c r="CG29" s="51"/>
      <c r="CH29" s="169">
        <f>((Calibration!$C$9*'Yields HP5a'!CG29)+Calibration!$C$10)</f>
        <v>-1.3020627824793102E-3</v>
      </c>
      <c r="CI29" s="26">
        <f t="shared" si="16"/>
        <v>-0.34273704191698257</v>
      </c>
    </row>
    <row r="30" spans="1:87" ht="22" thickBot="1">
      <c r="A30" s="27" t="s">
        <v>31</v>
      </c>
      <c r="B30" s="28">
        <v>250</v>
      </c>
      <c r="D30" s="24">
        <v>29</v>
      </c>
      <c r="E30" s="25"/>
      <c r="F30" s="169">
        <f>((Calibration!$C$9*'Yields HP5a'!E30)+Calibration!$C$10)</f>
        <v>-1.3020627824793102E-3</v>
      </c>
      <c r="G30" s="26">
        <f t="shared" si="0"/>
        <v>-0.34273704191698257</v>
      </c>
      <c r="I30" s="24">
        <v>29</v>
      </c>
      <c r="J30" s="25"/>
      <c r="K30" s="169">
        <f>((Calibration!$C$9*'Yields HP5a'!J30)+Calibration!$C$10)</f>
        <v>-1.3020627824793102E-3</v>
      </c>
      <c r="L30" s="26">
        <f t="shared" si="1"/>
        <v>-0.34273704191698257</v>
      </c>
      <c r="N30" s="24">
        <v>29</v>
      </c>
      <c r="P30" s="169">
        <f>((Calibration!$C$9*'Yields HP5a'!O30)+Calibration!$C$10)</f>
        <v>-1.3020627824793102E-3</v>
      </c>
      <c r="Q30" s="26">
        <f t="shared" si="2"/>
        <v>-0.34273704191698257</v>
      </c>
      <c r="S30" s="24">
        <v>29</v>
      </c>
      <c r="T30" s="23">
        <v>2.330527</v>
      </c>
      <c r="U30" s="169">
        <f>((Calibration!$C$9*'Yields HP5a'!T30)+Calibration!$C$10)</f>
        <v>4.2831591915770684E-3</v>
      </c>
      <c r="V30" s="26">
        <f t="shared" si="3"/>
        <v>1.1274397295846106</v>
      </c>
      <c r="X30" s="24">
        <v>29</v>
      </c>
      <c r="Y30" s="3"/>
      <c r="Z30" s="169">
        <f>((Calibration!$C$9*'Yields HP5a'!Y30)+Calibration!$C$10)</f>
        <v>-1.3020627824793102E-3</v>
      </c>
      <c r="AA30" s="26">
        <f t="shared" si="4"/>
        <v>-0.34273704191698257</v>
      </c>
      <c r="AC30" s="24">
        <v>29</v>
      </c>
      <c r="AD30" s="3"/>
      <c r="AE30" s="169">
        <f>((Calibration!$C$9*'Yields HP5a'!AD30)+Calibration!$C$10)</f>
        <v>-1.3020627824793102E-3</v>
      </c>
      <c r="AF30" s="26">
        <f t="shared" si="5"/>
        <v>-0.34273704191698257</v>
      </c>
      <c r="AH30" s="24">
        <v>29</v>
      </c>
      <c r="AI30" s="3"/>
      <c r="AJ30" s="169">
        <f>((Calibration!$C$9*'Yields HP5a'!AI30)+Calibration!$C$10)</f>
        <v>-1.3020627824793102E-3</v>
      </c>
      <c r="AK30" s="26">
        <f t="shared" si="6"/>
        <v>-0.34273704191698257</v>
      </c>
      <c r="AM30" s="24">
        <v>29</v>
      </c>
      <c r="AO30" s="169">
        <f>((Calibration!$C$9*'Yields HP5a'!AN30)+Calibration!$C$10)</f>
        <v>-1.3020627824793102E-3</v>
      </c>
      <c r="AP30" s="26">
        <f t="shared" si="7"/>
        <v>-0.34273704191698257</v>
      </c>
      <c r="AR30" s="24">
        <v>29</v>
      </c>
      <c r="AS30" s="43">
        <v>5.2203619999999997</v>
      </c>
      <c r="AT30" s="169">
        <f>((Calibration!$C$9*'Yields HP5a'!AS30)+Calibration!$C$10)</f>
        <v>1.1208790151182863E-2</v>
      </c>
      <c r="AU30" s="26">
        <f t="shared" si="8"/>
        <v>2.9504472684255276</v>
      </c>
      <c r="AW30" s="24">
        <v>29</v>
      </c>
      <c r="AX30" s="49"/>
      <c r="AY30" s="169">
        <f>((Calibration!$C$9*'Yields HP5a'!AX30)+Calibration!$C$10)</f>
        <v>-1.3020627824793102E-3</v>
      </c>
      <c r="AZ30" s="26">
        <f t="shared" si="9"/>
        <v>-0.34273704191698257</v>
      </c>
      <c r="BB30" s="24">
        <v>29</v>
      </c>
      <c r="BC30" s="49"/>
      <c r="BD30" s="169">
        <f>((Calibration!$C$9*'Yields HP5a'!BC30)+Calibration!$C$10)</f>
        <v>-1.3020627824793102E-3</v>
      </c>
      <c r="BE30" s="26">
        <f t="shared" si="10"/>
        <v>-0.34273704191698257</v>
      </c>
      <c r="BG30" s="24">
        <v>29</v>
      </c>
      <c r="BH30" s="49"/>
      <c r="BI30" s="169">
        <f>((Calibration!$C$9*'Yields HP5a'!BH30)+Calibration!$C$10)</f>
        <v>-1.3020627824793102E-3</v>
      </c>
      <c r="BJ30" s="26">
        <f t="shared" si="11"/>
        <v>-0.34273704191698257</v>
      </c>
      <c r="BL30" s="24">
        <v>29</v>
      </c>
      <c r="BM30" s="44">
        <v>5.2357230000000001</v>
      </c>
      <c r="BN30" s="169">
        <f>((Calibration!$C$9*'Yields HP5a'!BM30)+Calibration!$C$10)</f>
        <v>1.1245603539203461E-2</v>
      </c>
      <c r="BO30" s="26">
        <f t="shared" si="12"/>
        <v>2.960137516762936</v>
      </c>
      <c r="BQ30" s="24">
        <v>29</v>
      </c>
      <c r="BR30" s="49"/>
      <c r="BS30" s="169">
        <f>((Calibration!$C$9*'Yields HP5a'!BR30)+Calibration!$C$10)</f>
        <v>-1.3020627824793102E-3</v>
      </c>
      <c r="BT30" s="26">
        <f t="shared" si="13"/>
        <v>-0.34273704191698257</v>
      </c>
      <c r="BV30" s="24">
        <v>29</v>
      </c>
      <c r="BW30" s="49"/>
      <c r="BX30" s="169">
        <f>((Calibration!$C$9*'Yields HP5a'!BW30)+Calibration!$C$10)</f>
        <v>-1.3020627824793102E-3</v>
      </c>
      <c r="BY30" s="26">
        <f t="shared" si="14"/>
        <v>-0.34273704191698257</v>
      </c>
      <c r="CA30" s="24">
        <v>29</v>
      </c>
      <c r="CB30" s="49"/>
      <c r="CC30" s="169">
        <f>((Calibration!$C$9*'Yields HP5a'!CB30)+Calibration!$C$10)</f>
        <v>-1.3020627824793102E-3</v>
      </c>
      <c r="CD30" s="26">
        <f t="shared" si="15"/>
        <v>-0.34273704191698257</v>
      </c>
      <c r="CF30" s="24">
        <v>29</v>
      </c>
      <c r="CG30" s="49"/>
      <c r="CH30" s="169">
        <f>((Calibration!$C$9*'Yields HP5a'!CG30)+Calibration!$C$10)</f>
        <v>-1.3020627824793102E-3</v>
      </c>
      <c r="CI30" s="26">
        <f t="shared" si="16"/>
        <v>-0.34273704191698257</v>
      </c>
    </row>
    <row r="31" spans="1:87">
      <c r="A31" s="29" t="s">
        <v>32</v>
      </c>
      <c r="B31" s="31">
        <f>$B30/$B28</f>
        <v>0.41666666666666669</v>
      </c>
      <c r="D31" s="24">
        <v>30</v>
      </c>
      <c r="E31" s="25"/>
      <c r="F31" s="169">
        <f>((Calibration!$C$9*'Yields HP5a'!E31)+Calibration!$C$10)</f>
        <v>-1.3020627824793102E-3</v>
      </c>
      <c r="G31" s="26">
        <f t="shared" si="0"/>
        <v>-0.34273704191698257</v>
      </c>
      <c r="I31" s="24">
        <v>30</v>
      </c>
      <c r="J31" s="25"/>
      <c r="K31" s="169">
        <f>((Calibration!$C$9*'Yields HP5a'!J31)+Calibration!$C$10)</f>
        <v>-1.3020627824793102E-3</v>
      </c>
      <c r="L31" s="26">
        <f t="shared" si="1"/>
        <v>-0.34273704191698257</v>
      </c>
      <c r="N31" s="24">
        <v>30</v>
      </c>
      <c r="P31" s="169">
        <f>((Calibration!$C$9*'Yields HP5a'!O31)+Calibration!$C$10)</f>
        <v>-1.3020627824793102E-3</v>
      </c>
      <c r="Q31" s="26">
        <f t="shared" si="2"/>
        <v>-0.34273704191698257</v>
      </c>
      <c r="S31" s="24">
        <v>30</v>
      </c>
      <c r="T31" s="23">
        <v>2.2527490000000001</v>
      </c>
      <c r="U31" s="169">
        <f>((Calibration!$C$9*'Yields HP5a'!T31)+Calibration!$C$10)</f>
        <v>4.0967604093710879E-3</v>
      </c>
      <c r="V31" s="26">
        <f t="shared" si="3"/>
        <v>1.0783746859554866</v>
      </c>
      <c r="X31" s="24">
        <v>30</v>
      </c>
      <c r="Y31" s="3"/>
      <c r="Z31" s="169">
        <f>((Calibration!$C$9*'Yields HP5a'!Y31)+Calibration!$C$10)</f>
        <v>-1.3020627824793102E-3</v>
      </c>
      <c r="AA31" s="26">
        <f t="shared" si="4"/>
        <v>-0.34273704191698257</v>
      </c>
      <c r="AC31" s="24">
        <v>30</v>
      </c>
      <c r="AD31" s="3"/>
      <c r="AE31" s="169">
        <f>((Calibration!$C$9*'Yields HP5a'!AD31)+Calibration!$C$10)</f>
        <v>-1.3020627824793102E-3</v>
      </c>
      <c r="AF31" s="26">
        <f t="shared" si="5"/>
        <v>-0.34273704191698257</v>
      </c>
      <c r="AH31" s="24">
        <v>30</v>
      </c>
      <c r="AI31" s="3"/>
      <c r="AJ31" s="169">
        <f>((Calibration!$C$9*'Yields HP5a'!AI31)+Calibration!$C$10)</f>
        <v>-1.3020627824793102E-3</v>
      </c>
      <c r="AK31" s="26">
        <f t="shared" si="6"/>
        <v>-0.34273704191698257</v>
      </c>
      <c r="AM31" s="24">
        <v>30</v>
      </c>
      <c r="AO31" s="169">
        <f>((Calibration!$C$9*'Yields HP5a'!AN31)+Calibration!$C$10)</f>
        <v>-1.3020627824793102E-3</v>
      </c>
      <c r="AP31" s="26">
        <f t="shared" si="7"/>
        <v>-0.34273704191698257</v>
      </c>
      <c r="AR31" s="24">
        <v>30</v>
      </c>
      <c r="AS31"/>
      <c r="AT31" s="169">
        <f>((Calibration!$C$9*'Yields HP5a'!AS31)+Calibration!$C$10)</f>
        <v>-1.3020627824793102E-3</v>
      </c>
      <c r="AU31" s="26">
        <f t="shared" si="8"/>
        <v>-0.34273704191698257</v>
      </c>
      <c r="AW31" s="24">
        <v>30</v>
      </c>
      <c r="AX31" s="53">
        <v>1.3</v>
      </c>
      <c r="AY31" s="169">
        <f>((Calibration!$C$9*'Yields HP5a'!AX31)+Calibration!$C$10)</f>
        <v>1.8134508186389313E-3</v>
      </c>
      <c r="AZ31" s="26">
        <f t="shared" si="9"/>
        <v>0.47734777278461532</v>
      </c>
      <c r="BB31" s="24">
        <v>30</v>
      </c>
      <c r="BC31" s="53">
        <v>1.8000659999999999</v>
      </c>
      <c r="BD31" s="169">
        <f>((Calibration!$C$9*'Yields HP5a'!BC31)+Calibration!$C$10)</f>
        <v>3.0118834528364653E-3</v>
      </c>
      <c r="BE31" s="26">
        <f t="shared" si="10"/>
        <v>0.79280664428351466</v>
      </c>
      <c r="BG31" s="24">
        <v>30</v>
      </c>
      <c r="BH31" s="53">
        <v>1.8000659999999999</v>
      </c>
      <c r="BI31" s="169">
        <f>((Calibration!$C$9*'Yields HP5a'!BH31)+Calibration!$C$10)</f>
        <v>3.0118834528364653E-3</v>
      </c>
      <c r="BJ31" s="26">
        <f t="shared" si="11"/>
        <v>0.79280664428351466</v>
      </c>
      <c r="BL31" s="24">
        <v>30</v>
      </c>
      <c r="BM31" s="43">
        <v>2.408944</v>
      </c>
      <c r="BN31" s="169">
        <f>((Calibration!$C$9*'Yields HP5a'!BM31)+Calibration!$C$10)</f>
        <v>4.4710893685454443E-3</v>
      </c>
      <c r="BO31" s="26">
        <f t="shared" si="12"/>
        <v>1.1769078764418837</v>
      </c>
      <c r="BQ31" s="24">
        <v>30</v>
      </c>
      <c r="BR31" s="53"/>
      <c r="BS31" s="169">
        <f>((Calibration!$C$9*'Yields HP5a'!BR31)+Calibration!$C$10)</f>
        <v>-1.3020627824793102E-3</v>
      </c>
      <c r="BT31" s="26">
        <f t="shared" si="13"/>
        <v>-0.34273704191698257</v>
      </c>
      <c r="BV31" s="24">
        <v>30</v>
      </c>
      <c r="BW31" s="53"/>
      <c r="BX31" s="169">
        <f>((Calibration!$C$9*'Yields HP5a'!BW31)+Calibration!$C$10)</f>
        <v>-1.3020627824793102E-3</v>
      </c>
      <c r="BY31" s="26">
        <f t="shared" si="14"/>
        <v>-0.34273704191698257</v>
      </c>
      <c r="CA31" s="24">
        <v>30</v>
      </c>
      <c r="CB31" s="53"/>
      <c r="CC31" s="169">
        <f>((Calibration!$C$9*'Yields HP5a'!CB31)+Calibration!$C$10)</f>
        <v>-1.3020627824793102E-3</v>
      </c>
      <c r="CD31" s="26">
        <f t="shared" si="15"/>
        <v>-0.34273704191698257</v>
      </c>
      <c r="CF31" s="24">
        <v>30</v>
      </c>
      <c r="CG31" s="53"/>
      <c r="CH31" s="169">
        <f>((Calibration!$C$9*'Yields HP5a'!CG31)+Calibration!$C$10)</f>
        <v>-1.3020627824793102E-3</v>
      </c>
      <c r="CI31" s="26">
        <f t="shared" si="16"/>
        <v>-0.34273704191698257</v>
      </c>
    </row>
    <row r="32" spans="1:87" ht="22" thickBot="1">
      <c r="A32" s="29" t="s">
        <v>33</v>
      </c>
      <c r="B32" s="32">
        <f>B27*B31</f>
        <v>0.43583333333333335</v>
      </c>
      <c r="D32" s="24">
        <v>31</v>
      </c>
      <c r="E32" s="25"/>
      <c r="F32" s="169">
        <f>((Calibration!$C$9*'Yields HP5a'!E32)+Calibration!$C$10)</f>
        <v>-1.3020627824793102E-3</v>
      </c>
      <c r="G32" s="26">
        <f t="shared" si="0"/>
        <v>-0.34273704191698257</v>
      </c>
      <c r="I32" s="24">
        <v>31</v>
      </c>
      <c r="J32" s="25"/>
      <c r="K32" s="169">
        <f>((Calibration!$C$9*'Yields HP5a'!J32)+Calibration!$C$10)</f>
        <v>-1.3020627824793102E-3</v>
      </c>
      <c r="L32" s="26">
        <f t="shared" si="1"/>
        <v>-0.34273704191698257</v>
      </c>
      <c r="N32" s="24">
        <v>31</v>
      </c>
      <c r="P32" s="169">
        <f>((Calibration!$C$9*'Yields HP5a'!O32)+Calibration!$C$10)</f>
        <v>-1.3020627824793102E-3</v>
      </c>
      <c r="Q32" s="26">
        <f t="shared" si="2"/>
        <v>-0.34273704191698257</v>
      </c>
      <c r="S32" s="24">
        <v>31</v>
      </c>
      <c r="U32" s="169">
        <f>((Calibration!$C$9*'Yields HP5a'!T32)+Calibration!$C$10)</f>
        <v>-1.3020627824793102E-3</v>
      </c>
      <c r="V32" s="26">
        <f t="shared" si="3"/>
        <v>-0.34273704191698257</v>
      </c>
      <c r="X32" s="24">
        <v>31</v>
      </c>
      <c r="Y32" s="43"/>
      <c r="Z32" s="169">
        <f>((Calibration!$C$9*'Yields HP5a'!Y32)+Calibration!$C$10)</f>
        <v>-1.3020627824793102E-3</v>
      </c>
      <c r="AA32" s="26">
        <f t="shared" si="4"/>
        <v>-0.34273704191698257</v>
      </c>
      <c r="AC32" s="24">
        <v>31</v>
      </c>
      <c r="AD32" s="44"/>
      <c r="AE32" s="169">
        <f>((Calibration!$C$9*'Yields HP5a'!AD32)+Calibration!$C$10)</f>
        <v>-1.3020627824793102E-3</v>
      </c>
      <c r="AF32" s="26">
        <f t="shared" si="5"/>
        <v>-0.34273704191698257</v>
      </c>
      <c r="AH32" s="24">
        <v>31</v>
      </c>
      <c r="AI32" s="43"/>
      <c r="AJ32" s="169">
        <f>((Calibration!$C$9*'Yields HP5a'!AI32)+Calibration!$C$10)</f>
        <v>-1.3020627824793102E-3</v>
      </c>
      <c r="AK32" s="26">
        <f t="shared" si="6"/>
        <v>-0.34273704191698257</v>
      </c>
      <c r="AM32" s="24">
        <v>31</v>
      </c>
      <c r="AO32" s="169">
        <f>((Calibration!$C$9*'Yields HP5a'!AN32)+Calibration!$C$10)</f>
        <v>-1.3020627824793102E-3</v>
      </c>
      <c r="AP32" s="26">
        <f t="shared" si="7"/>
        <v>-0.34273704191698257</v>
      </c>
      <c r="AR32" s="24">
        <v>31</v>
      </c>
      <c r="AS32" s="43">
        <v>3.2909609999999998</v>
      </c>
      <c r="AT32" s="169">
        <f>((Calibration!$C$9*'Yields HP5a'!AS32)+Calibration!$C$10)</f>
        <v>6.5848862607896814E-3</v>
      </c>
      <c r="AU32" s="26">
        <f t="shared" si="8"/>
        <v>1.7333146056793136</v>
      </c>
      <c r="AW32" s="24">
        <v>31</v>
      </c>
      <c r="AX32" s="49"/>
      <c r="AY32" s="169">
        <f>((Calibration!$C$9*'Yields HP5a'!AX32)+Calibration!$C$10)</f>
        <v>-1.3020627824793102E-3</v>
      </c>
      <c r="AZ32" s="26">
        <f t="shared" si="9"/>
        <v>-0.34273704191698257</v>
      </c>
      <c r="BB32" s="24">
        <v>31</v>
      </c>
      <c r="BC32" s="49"/>
      <c r="BD32" s="169">
        <f>((Calibration!$C$9*'Yields HP5a'!BC32)+Calibration!$C$10)</f>
        <v>-1.3020627824793102E-3</v>
      </c>
      <c r="BE32" s="26">
        <f t="shared" si="10"/>
        <v>-0.34273704191698257</v>
      </c>
      <c r="BG32" s="24">
        <v>31</v>
      </c>
      <c r="BH32" s="49"/>
      <c r="BI32" s="169">
        <f>((Calibration!$C$9*'Yields HP5a'!BH32)+Calibration!$C$10)</f>
        <v>-1.3020627824793102E-3</v>
      </c>
      <c r="BJ32" s="26">
        <f t="shared" si="11"/>
        <v>-0.34273704191698257</v>
      </c>
      <c r="BL32" s="24">
        <v>31</v>
      </c>
      <c r="BM32" s="44">
        <v>5.5925630000000002</v>
      </c>
      <c r="BN32" s="169">
        <f>((Calibration!$C$9*'Yields HP5a'!BM32)+Calibration!$C$10)</f>
        <v>1.2100788057221179E-2</v>
      </c>
      <c r="BO32" s="26">
        <f t="shared" si="12"/>
        <v>3.1852444900537966</v>
      </c>
      <c r="BQ32" s="24">
        <v>31</v>
      </c>
      <c r="BR32" s="49"/>
      <c r="BS32" s="169">
        <f>((Calibration!$C$9*'Yields HP5a'!BR32)+Calibration!$C$10)</f>
        <v>-1.3020627824793102E-3</v>
      </c>
      <c r="BT32" s="26">
        <f t="shared" si="13"/>
        <v>-0.34273704191698257</v>
      </c>
      <c r="BV32" s="24">
        <v>31</v>
      </c>
      <c r="BW32" s="49"/>
      <c r="BX32" s="169">
        <f>((Calibration!$C$9*'Yields HP5a'!BW32)+Calibration!$C$10)</f>
        <v>-1.3020627824793102E-3</v>
      </c>
      <c r="BY32" s="26">
        <f t="shared" si="14"/>
        <v>-0.34273704191698257</v>
      </c>
      <c r="CA32" s="24">
        <v>31</v>
      </c>
      <c r="CB32" s="49">
        <v>2.3937919999999999</v>
      </c>
      <c r="CC32" s="169">
        <f>((Calibration!$C$9*'Yields HP5a'!CB32)+Calibration!$C$10)</f>
        <v>4.4347768592499495E-3</v>
      </c>
      <c r="CD32" s="26">
        <f t="shared" si="15"/>
        <v>1.1673494725093001</v>
      </c>
      <c r="CF32" s="24">
        <v>31</v>
      </c>
      <c r="CG32" s="49"/>
      <c r="CH32" s="169">
        <f>((Calibration!$C$9*'Yields HP5a'!CG32)+Calibration!$C$10)</f>
        <v>-1.3020627824793102E-3</v>
      </c>
      <c r="CI32" s="26">
        <f t="shared" si="16"/>
        <v>-0.34273704191698257</v>
      </c>
    </row>
    <row r="33" spans="1:87" ht="22" thickBot="1">
      <c r="A33" s="27" t="s">
        <v>34</v>
      </c>
      <c r="B33" s="28">
        <v>500</v>
      </c>
      <c r="D33" s="24">
        <v>32</v>
      </c>
      <c r="E33" s="25"/>
      <c r="F33" s="169">
        <f>((Calibration!$C$9*'Yields HP5a'!E33)+Calibration!$C$10)</f>
        <v>-1.3020627824793102E-3</v>
      </c>
      <c r="G33" s="26">
        <f t="shared" si="0"/>
        <v>-0.34273704191698257</v>
      </c>
      <c r="I33" s="24">
        <v>32</v>
      </c>
      <c r="J33" s="25"/>
      <c r="K33" s="169">
        <f>((Calibration!$C$9*'Yields HP5a'!J33)+Calibration!$C$10)</f>
        <v>-1.3020627824793102E-3</v>
      </c>
      <c r="L33" s="26">
        <f t="shared" si="1"/>
        <v>-0.34273704191698257</v>
      </c>
      <c r="N33" s="24">
        <v>32</v>
      </c>
      <c r="P33" s="169">
        <f>((Calibration!$C$9*'Yields HP5a'!O33)+Calibration!$C$10)</f>
        <v>-1.3020627824793102E-3</v>
      </c>
      <c r="Q33" s="26">
        <f t="shared" si="2"/>
        <v>-0.34273704191698257</v>
      </c>
      <c r="S33" s="24">
        <v>32</v>
      </c>
      <c r="U33" s="169">
        <f>((Calibration!$C$9*'Yields HP5a'!T33)+Calibration!$C$10)</f>
        <v>-1.3020627824793102E-3</v>
      </c>
      <c r="V33" s="26">
        <f t="shared" si="3"/>
        <v>-0.34273704191698257</v>
      </c>
      <c r="X33" s="24">
        <v>32</v>
      </c>
      <c r="Y33" s="43"/>
      <c r="Z33" s="169">
        <f>((Calibration!$C$9*'Yields HP5a'!Y33)+Calibration!$C$10)</f>
        <v>-1.3020627824793102E-3</v>
      </c>
      <c r="AA33" s="26">
        <f t="shared" si="4"/>
        <v>-0.34273704191698257</v>
      </c>
      <c r="AC33" s="24">
        <v>32</v>
      </c>
      <c r="AD33" s="44"/>
      <c r="AE33" s="169">
        <f>((Calibration!$C$9*'Yields HP5a'!AD33)+Calibration!$C$10)</f>
        <v>-1.3020627824793102E-3</v>
      </c>
      <c r="AF33" s="26">
        <f t="shared" si="5"/>
        <v>-0.34273704191698257</v>
      </c>
      <c r="AH33" s="24">
        <v>32</v>
      </c>
      <c r="AI33" s="43"/>
      <c r="AJ33" s="169">
        <f>((Calibration!$C$9*'Yields HP5a'!AI33)+Calibration!$C$10)</f>
        <v>-1.3020627824793102E-3</v>
      </c>
      <c r="AK33" s="26">
        <f t="shared" si="6"/>
        <v>-0.34273704191698257</v>
      </c>
      <c r="AM33" s="24">
        <v>32</v>
      </c>
      <c r="AO33" s="169">
        <f>((Calibration!$C$9*'Yields HP5a'!AN33)+Calibration!$C$10)</f>
        <v>-1.3020627824793102E-3</v>
      </c>
      <c r="AP33" s="26">
        <f t="shared" si="7"/>
        <v>-0.34273704191698257</v>
      </c>
      <c r="AR33" s="24">
        <v>32</v>
      </c>
      <c r="AS33" s="14"/>
      <c r="AT33" s="169">
        <f>((Calibration!$C$9*'Yields HP5a'!AS33)+Calibration!$C$10)</f>
        <v>-1.3020627824793102E-3</v>
      </c>
      <c r="AU33" s="26">
        <f t="shared" si="8"/>
        <v>-0.34273704191698257</v>
      </c>
      <c r="AW33" s="24">
        <v>32</v>
      </c>
      <c r="AX33" s="51"/>
      <c r="AY33" s="169">
        <f>((Calibration!$C$9*'Yields HP5a'!AX33)+Calibration!$C$10)</f>
        <v>-1.3020627824793102E-3</v>
      </c>
      <c r="AZ33" s="26">
        <f t="shared" si="9"/>
        <v>-0.34273704191698257</v>
      </c>
      <c r="BB33" s="24">
        <v>32</v>
      </c>
      <c r="BC33" s="51"/>
      <c r="BD33" s="169">
        <f>((Calibration!$C$9*'Yields HP5a'!BC33)+Calibration!$C$10)</f>
        <v>-1.3020627824793102E-3</v>
      </c>
      <c r="BE33" s="26">
        <f t="shared" si="10"/>
        <v>-0.34273704191698257</v>
      </c>
      <c r="BG33" s="24">
        <v>32</v>
      </c>
      <c r="BH33" s="51"/>
      <c r="BI33" s="169">
        <f>((Calibration!$C$9*'Yields HP5a'!BH33)+Calibration!$C$10)</f>
        <v>-1.3020627824793102E-3</v>
      </c>
      <c r="BJ33" s="26">
        <f t="shared" si="11"/>
        <v>-0.34273704191698257</v>
      </c>
      <c r="BL33" s="24">
        <v>32</v>
      </c>
      <c r="BM33" s="14"/>
      <c r="BN33" s="169">
        <f>((Calibration!$C$9*'Yields HP5a'!BM33)+Calibration!$C$10)</f>
        <v>-1.3020627824793102E-3</v>
      </c>
      <c r="BO33" s="26">
        <f t="shared" si="12"/>
        <v>-0.34273704191698257</v>
      </c>
      <c r="BQ33" s="24">
        <v>32</v>
      </c>
      <c r="BR33" s="51"/>
      <c r="BS33" s="169">
        <f>((Calibration!$C$9*'Yields HP5a'!BR33)+Calibration!$C$10)</f>
        <v>-1.3020627824793102E-3</v>
      </c>
      <c r="BT33" s="26">
        <f t="shared" si="13"/>
        <v>-0.34273704191698257</v>
      </c>
      <c r="BV33" s="24">
        <v>32</v>
      </c>
      <c r="BW33" s="51"/>
      <c r="BX33" s="169">
        <f>((Calibration!$C$9*'Yields HP5a'!BW33)+Calibration!$C$10)</f>
        <v>-1.3020627824793102E-3</v>
      </c>
      <c r="BY33" s="26">
        <f t="shared" si="14"/>
        <v>-0.34273704191698257</v>
      </c>
      <c r="CA33" s="24">
        <v>32</v>
      </c>
      <c r="CB33" s="51"/>
      <c r="CC33" s="169">
        <f>((Calibration!$C$9*'Yields HP5a'!CB33)+Calibration!$C$10)</f>
        <v>-1.3020627824793102E-3</v>
      </c>
      <c r="CD33" s="26">
        <f t="shared" si="15"/>
        <v>-0.34273704191698257</v>
      </c>
      <c r="CF33" s="24">
        <v>32</v>
      </c>
      <c r="CG33" s="51"/>
      <c r="CH33" s="169">
        <f>((Calibration!$C$9*'Yields HP5a'!CG33)+Calibration!$C$10)</f>
        <v>-1.3020627824793102E-3</v>
      </c>
      <c r="CI33" s="26">
        <f t="shared" si="16"/>
        <v>-0.34273704191698257</v>
      </c>
    </row>
    <row r="34" spans="1:87">
      <c r="A34" s="33" t="s">
        <v>35</v>
      </c>
      <c r="B34" s="34">
        <f>B29*(B27*B31)*(B30/B33)</f>
        <v>0.37990138888888891</v>
      </c>
      <c r="D34" s="24">
        <v>33</v>
      </c>
      <c r="E34" s="25"/>
      <c r="F34" s="169">
        <f>((Calibration!$C$9*'Yields HP5a'!E34)+Calibration!$C$10)</f>
        <v>-1.3020627824793102E-3</v>
      </c>
      <c r="G34" s="26">
        <f t="shared" si="0"/>
        <v>-0.34273704191698257</v>
      </c>
      <c r="I34" s="24">
        <v>33</v>
      </c>
      <c r="J34" s="25"/>
      <c r="K34" s="169">
        <f>((Calibration!$C$9*'Yields HP5a'!J34)+Calibration!$C$10)</f>
        <v>-1.3020627824793102E-3</v>
      </c>
      <c r="L34" s="26">
        <f t="shared" si="1"/>
        <v>-0.34273704191698257</v>
      </c>
      <c r="N34" s="24">
        <v>33</v>
      </c>
      <c r="P34" s="169">
        <f>((Calibration!$C$9*'Yields HP5a'!O34)+Calibration!$C$10)</f>
        <v>-1.3020627824793102E-3</v>
      </c>
      <c r="Q34" s="26">
        <f t="shared" si="2"/>
        <v>-0.34273704191698257</v>
      </c>
      <c r="S34" s="24">
        <v>33</v>
      </c>
      <c r="T34" s="23">
        <v>15.282216</v>
      </c>
      <c r="U34" s="169">
        <f>((Calibration!$C$9*'Yields HP5a'!T34)+Calibration!$C$10)</f>
        <v>3.5322515527695157E-2</v>
      </c>
      <c r="V34" s="26">
        <f t="shared" si="3"/>
        <v>9.2978116323828583</v>
      </c>
      <c r="X34" s="24">
        <v>33</v>
      </c>
      <c r="Y34" s="3"/>
      <c r="Z34" s="169">
        <f>((Calibration!$C$9*'Yields HP5a'!Y34)+Calibration!$C$10)</f>
        <v>-1.3020627824793102E-3</v>
      </c>
      <c r="AA34" s="26">
        <f t="shared" si="4"/>
        <v>-0.34273704191698257</v>
      </c>
      <c r="AC34" s="24">
        <v>33</v>
      </c>
      <c r="AD34" s="3"/>
      <c r="AE34" s="169">
        <f>((Calibration!$C$9*'Yields HP5a'!AD34)+Calibration!$C$10)</f>
        <v>-1.3020627824793102E-3</v>
      </c>
      <c r="AF34" s="26">
        <f t="shared" si="5"/>
        <v>-0.34273704191698257</v>
      </c>
      <c r="AH34" s="24">
        <v>33</v>
      </c>
      <c r="AI34" s="43"/>
      <c r="AJ34" s="169">
        <f>((Calibration!$C$9*'Yields HP5a'!AI34)+Calibration!$C$10)</f>
        <v>-1.3020627824793102E-3</v>
      </c>
      <c r="AK34" s="26">
        <f t="shared" si="6"/>
        <v>-0.34273704191698257</v>
      </c>
      <c r="AM34" s="24">
        <v>33</v>
      </c>
      <c r="AO34" s="169">
        <f>((Calibration!$C$9*'Yields HP5a'!AN34)+Calibration!$C$10)</f>
        <v>-1.3020627824793102E-3</v>
      </c>
      <c r="AP34" s="26">
        <f t="shared" si="7"/>
        <v>-0.34273704191698257</v>
      </c>
      <c r="AR34" s="24">
        <v>33</v>
      </c>
      <c r="AS34" s="43">
        <v>4.9377899999999997</v>
      </c>
      <c r="AT34" s="169">
        <f>((Calibration!$C$9*'Yields HP5a'!AS34)+Calibration!$C$10)</f>
        <v>1.0531592528648106E-2</v>
      </c>
      <c r="AU34" s="26">
        <f t="shared" si="8"/>
        <v>2.7721911097640968</v>
      </c>
      <c r="AW34" s="24">
        <v>33</v>
      </c>
      <c r="AX34" s="49"/>
      <c r="AY34" s="169">
        <f>((Calibration!$C$9*'Yields HP5a'!AX34)+Calibration!$C$10)</f>
        <v>-1.3020627824793102E-3</v>
      </c>
      <c r="AZ34" s="26">
        <f t="shared" si="9"/>
        <v>-0.34273704191698257</v>
      </c>
      <c r="BB34" s="24">
        <v>33</v>
      </c>
      <c r="BC34" s="49"/>
      <c r="BD34" s="169">
        <f>((Calibration!$C$9*'Yields HP5a'!BC34)+Calibration!$C$10)</f>
        <v>-1.3020627824793102E-3</v>
      </c>
      <c r="BE34" s="26">
        <f t="shared" si="10"/>
        <v>-0.34273704191698257</v>
      </c>
      <c r="BG34" s="24">
        <v>33</v>
      </c>
      <c r="BH34" s="49"/>
      <c r="BI34" s="169">
        <f>((Calibration!$C$9*'Yields HP5a'!BH34)+Calibration!$C$10)</f>
        <v>-1.3020627824793102E-3</v>
      </c>
      <c r="BJ34" s="26">
        <f t="shared" si="11"/>
        <v>-0.34273704191698257</v>
      </c>
      <c r="BL34" s="24">
        <v>33</v>
      </c>
      <c r="BM34" s="44">
        <v>10.958195999999999</v>
      </c>
      <c r="BN34" s="169">
        <f>((Calibration!$C$9*'Yields HP5a'!BM34)+Calibration!$C$10)</f>
        <v>2.4959790049612619E-2</v>
      </c>
      <c r="BO34" s="26">
        <f t="shared" si="12"/>
        <v>6.5700707551013178</v>
      </c>
      <c r="BQ34" s="24">
        <v>33</v>
      </c>
      <c r="BR34" s="49"/>
      <c r="BS34" s="169">
        <f>((Calibration!$C$9*'Yields HP5a'!BR34)+Calibration!$C$10)</f>
        <v>-1.3020627824793102E-3</v>
      </c>
      <c r="BT34" s="26">
        <f t="shared" si="13"/>
        <v>-0.34273704191698257</v>
      </c>
      <c r="BV34" s="24">
        <v>33</v>
      </c>
      <c r="BW34" s="49"/>
      <c r="BX34" s="169">
        <f>((Calibration!$C$9*'Yields HP5a'!BW34)+Calibration!$C$10)</f>
        <v>-1.3020627824793102E-3</v>
      </c>
      <c r="BY34" s="26">
        <f t="shared" si="14"/>
        <v>-0.34273704191698257</v>
      </c>
      <c r="CA34" s="24">
        <v>33</v>
      </c>
      <c r="CB34" s="49"/>
      <c r="CC34" s="169">
        <f>((Calibration!$C$9*'Yields HP5a'!CB34)+Calibration!$C$10)</f>
        <v>-1.3020627824793102E-3</v>
      </c>
      <c r="CD34" s="26">
        <f t="shared" si="15"/>
        <v>-0.34273704191698257</v>
      </c>
      <c r="CF34" s="24">
        <v>33</v>
      </c>
      <c r="CG34" s="49"/>
      <c r="CH34" s="169">
        <f>((Calibration!$C$9*'Yields HP5a'!CG34)+Calibration!$C$10)</f>
        <v>-1.3020627824793102E-3</v>
      </c>
      <c r="CI34" s="26">
        <f t="shared" si="16"/>
        <v>-0.34273704191698257</v>
      </c>
    </row>
    <row r="35" spans="1:87">
      <c r="A35" s="33" t="s">
        <v>36</v>
      </c>
      <c r="B35" s="35">
        <v>1</v>
      </c>
      <c r="D35" s="24">
        <v>34</v>
      </c>
      <c r="E35" s="25"/>
      <c r="F35" s="169">
        <f>((Calibration!$C$9*'Yields HP5a'!E35)+Calibration!$C$10)</f>
        <v>-1.3020627824793102E-3</v>
      </c>
      <c r="G35" s="26">
        <f t="shared" si="0"/>
        <v>-0.34273704191698257</v>
      </c>
      <c r="I35" s="24">
        <v>34</v>
      </c>
      <c r="J35" s="25">
        <v>2.1236380000000001</v>
      </c>
      <c r="K35" s="169">
        <f>((Calibration!$C$9*'Yields HP5a'!J35)+Calibration!$C$10)</f>
        <v>3.7873395812526439E-3</v>
      </c>
      <c r="L35" s="26">
        <f t="shared" si="1"/>
        <v>0.99692701633168812</v>
      </c>
      <c r="N35" s="24">
        <v>34</v>
      </c>
      <c r="P35" s="169">
        <f>((Calibration!$C$9*'Yields HP5a'!O35)+Calibration!$C$10)</f>
        <v>-1.3020627824793102E-3</v>
      </c>
      <c r="Q35" s="26">
        <f t="shared" si="2"/>
        <v>-0.34273704191698257</v>
      </c>
      <c r="S35" s="24">
        <v>34</v>
      </c>
      <c r="T35" s="23">
        <v>10.472607999999999</v>
      </c>
      <c r="U35" s="169">
        <f>((Calibration!$C$9*'Yields HP5a'!T35)+Calibration!$C$10)</f>
        <v>2.3796054650735844E-2</v>
      </c>
      <c r="V35" s="26">
        <f t="shared" si="3"/>
        <v>6.2637451051003028</v>
      </c>
      <c r="X35" s="24">
        <v>34</v>
      </c>
      <c r="Y35" s="3"/>
      <c r="Z35" s="169">
        <f>((Calibration!$C$9*'Yields HP5a'!Y35)+Calibration!$C$10)</f>
        <v>-1.3020627824793102E-3</v>
      </c>
      <c r="AA35" s="26">
        <f t="shared" si="4"/>
        <v>-0.34273704191698257</v>
      </c>
      <c r="AC35" s="24">
        <v>34</v>
      </c>
      <c r="AD35" s="3"/>
      <c r="AE35" s="169">
        <f>((Calibration!$C$9*'Yields HP5a'!AD35)+Calibration!$C$10)</f>
        <v>-1.3020627824793102E-3</v>
      </c>
      <c r="AF35" s="26">
        <f t="shared" si="5"/>
        <v>-0.34273704191698257</v>
      </c>
      <c r="AH35" s="24">
        <v>34</v>
      </c>
      <c r="AI35" s="43"/>
      <c r="AJ35" s="169">
        <f>((Calibration!$C$9*'Yields HP5a'!AI35)+Calibration!$C$10)</f>
        <v>-1.3020627824793102E-3</v>
      </c>
      <c r="AK35" s="26">
        <f t="shared" si="6"/>
        <v>-0.34273704191698257</v>
      </c>
      <c r="AM35" s="24">
        <v>34</v>
      </c>
      <c r="AO35" s="169">
        <f>((Calibration!$C$9*'Yields HP5a'!AN35)+Calibration!$C$10)</f>
        <v>-1.3020627824793102E-3</v>
      </c>
      <c r="AP35" s="26">
        <f t="shared" si="7"/>
        <v>-0.34273704191698257</v>
      </c>
      <c r="AR35" s="24">
        <v>34</v>
      </c>
      <c r="AS35" s="44">
        <v>9.6216220000000003</v>
      </c>
      <c r="AT35" s="169">
        <f>((Calibration!$C$9*'Yields HP5a'!AS35)+Calibration!$C$10)</f>
        <v>2.1756625068150303E-2</v>
      </c>
      <c r="AU35" s="26">
        <f t="shared" si="8"/>
        <v>5.7269138003898004</v>
      </c>
      <c r="AW35" s="24">
        <v>34</v>
      </c>
      <c r="AX35" s="49"/>
      <c r="AY35" s="169">
        <f>((Calibration!$C$9*'Yields HP5a'!AX35)+Calibration!$C$10)</f>
        <v>-1.3020627824793102E-3</v>
      </c>
      <c r="AZ35" s="26">
        <f t="shared" si="9"/>
        <v>-0.34273704191698257</v>
      </c>
      <c r="BB35" s="24">
        <v>34</v>
      </c>
      <c r="BC35" s="49"/>
      <c r="BD35" s="169">
        <f>((Calibration!$C$9*'Yields HP5a'!BC35)+Calibration!$C$10)</f>
        <v>-1.3020627824793102E-3</v>
      </c>
      <c r="BE35" s="26">
        <f t="shared" si="10"/>
        <v>-0.34273704191698257</v>
      </c>
      <c r="BG35" s="24">
        <v>34</v>
      </c>
      <c r="BH35" s="49"/>
      <c r="BI35" s="169">
        <f>((Calibration!$C$9*'Yields HP5a'!BH35)+Calibration!$C$10)</f>
        <v>-1.3020627824793102E-3</v>
      </c>
      <c r="BJ35" s="26">
        <f t="shared" si="11"/>
        <v>-0.34273704191698257</v>
      </c>
      <c r="BL35" s="24">
        <v>34</v>
      </c>
      <c r="BM35" s="43">
        <v>4.8677289999999998</v>
      </c>
      <c r="BN35" s="169">
        <f>((Calibration!$C$9*'Yields HP5a'!BM35)+Calibration!$C$10)</f>
        <v>1.0363687914488148E-2</v>
      </c>
      <c r="BO35" s="26">
        <f t="shared" si="12"/>
        <v>2.7279942157619361</v>
      </c>
      <c r="BQ35" s="24">
        <v>34</v>
      </c>
      <c r="BR35" s="49"/>
      <c r="BS35" s="169">
        <f>((Calibration!$C$9*'Yields HP5a'!BR35)+Calibration!$C$10)</f>
        <v>-1.3020627824793102E-3</v>
      </c>
      <c r="BT35" s="26">
        <f t="shared" si="13"/>
        <v>-0.34273704191698257</v>
      </c>
      <c r="BV35" s="24">
        <v>34</v>
      </c>
      <c r="BW35" s="49"/>
      <c r="BX35" s="169">
        <f>((Calibration!$C$9*'Yields HP5a'!BW35)+Calibration!$C$10)</f>
        <v>-1.3020627824793102E-3</v>
      </c>
      <c r="BY35" s="26">
        <f t="shared" si="14"/>
        <v>-0.34273704191698257</v>
      </c>
      <c r="CA35" s="24">
        <v>34</v>
      </c>
      <c r="CB35" s="49"/>
      <c r="CC35" s="169">
        <f>((Calibration!$C$9*'Yields HP5a'!CB35)+Calibration!$C$10)</f>
        <v>-1.3020627824793102E-3</v>
      </c>
      <c r="CD35" s="26">
        <f t="shared" si="15"/>
        <v>-0.34273704191698257</v>
      </c>
      <c r="CF35" s="24">
        <v>34</v>
      </c>
      <c r="CG35" s="49"/>
      <c r="CH35" s="169">
        <f>((Calibration!$C$9*'Yields HP5a'!CG35)+Calibration!$C$10)</f>
        <v>-1.3020627824793102E-3</v>
      </c>
      <c r="CI35" s="26">
        <f t="shared" si="16"/>
        <v>-0.34273704191698257</v>
      </c>
    </row>
    <row r="36" spans="1:87">
      <c r="A36" s="33" t="s">
        <v>37</v>
      </c>
      <c r="B36" s="35">
        <v>1</v>
      </c>
      <c r="D36" s="24">
        <v>35</v>
      </c>
      <c r="E36" s="25"/>
      <c r="F36" s="169">
        <f>((Calibration!$C$9*'Yields HP5a'!E36)+Calibration!$C$10)</f>
        <v>-1.3020627824793102E-3</v>
      </c>
      <c r="G36" s="26">
        <f t="shared" si="0"/>
        <v>-0.34273704191698257</v>
      </c>
      <c r="I36" s="24">
        <v>35</v>
      </c>
      <c r="J36" s="25"/>
      <c r="K36" s="169">
        <f>((Calibration!$C$9*'Yields HP5a'!J36)+Calibration!$C$10)</f>
        <v>-1.3020627824793102E-3</v>
      </c>
      <c r="L36" s="26">
        <f t="shared" si="1"/>
        <v>-0.34273704191698257</v>
      </c>
      <c r="N36" s="24">
        <v>35</v>
      </c>
      <c r="P36" s="169">
        <f>((Calibration!$C$9*'Yields HP5a'!O36)+Calibration!$C$10)</f>
        <v>-1.3020627824793102E-3</v>
      </c>
      <c r="Q36" s="26">
        <f t="shared" si="2"/>
        <v>-0.34273704191698257</v>
      </c>
      <c r="S36" s="24">
        <v>35</v>
      </c>
      <c r="U36" s="169">
        <f>((Calibration!$C$9*'Yields HP5a'!T36)+Calibration!$C$10)</f>
        <v>-1.3020627824793102E-3</v>
      </c>
      <c r="V36" s="26">
        <f t="shared" si="3"/>
        <v>-0.34273704191698257</v>
      </c>
      <c r="X36" s="24">
        <v>35</v>
      </c>
      <c r="Y36" s="43"/>
      <c r="Z36" s="169">
        <f>((Calibration!$C$9*'Yields HP5a'!Y36)+Calibration!$C$10)</f>
        <v>-1.3020627824793102E-3</v>
      </c>
      <c r="AA36" s="26">
        <f t="shared" si="4"/>
        <v>-0.34273704191698257</v>
      </c>
      <c r="AC36" s="24">
        <v>35</v>
      </c>
      <c r="AD36" s="44"/>
      <c r="AE36" s="169">
        <f>((Calibration!$C$9*'Yields HP5a'!AD36)+Calibration!$C$10)</f>
        <v>-1.3020627824793102E-3</v>
      </c>
      <c r="AF36" s="26">
        <f t="shared" si="5"/>
        <v>-0.34273704191698257</v>
      </c>
      <c r="AH36" s="24">
        <v>35</v>
      </c>
      <c r="AI36" s="43"/>
      <c r="AJ36" s="169">
        <f>((Calibration!$C$9*'Yields HP5a'!AI36)+Calibration!$C$10)</f>
        <v>-1.3020627824793102E-3</v>
      </c>
      <c r="AK36" s="26">
        <f t="shared" si="6"/>
        <v>-0.34273704191698257</v>
      </c>
      <c r="AM36" s="24">
        <v>35</v>
      </c>
      <c r="AO36" s="169">
        <f>((Calibration!$C$9*'Yields HP5a'!AN36)+Calibration!$C$10)</f>
        <v>-1.3020627824793102E-3</v>
      </c>
      <c r="AP36" s="26">
        <f t="shared" si="7"/>
        <v>-0.34273704191698257</v>
      </c>
      <c r="AR36" s="24">
        <v>35</v>
      </c>
      <c r="AS36" s="14"/>
      <c r="AT36" s="169">
        <f>((Calibration!$C$9*'Yields HP5a'!AS36)+Calibration!$C$10)</f>
        <v>-1.3020627824793102E-3</v>
      </c>
      <c r="AU36" s="26">
        <f t="shared" si="8"/>
        <v>-0.34273704191698257</v>
      </c>
      <c r="AW36" s="24">
        <v>35</v>
      </c>
      <c r="AX36" s="51"/>
      <c r="AY36" s="169">
        <f>((Calibration!$C$9*'Yields HP5a'!AX36)+Calibration!$C$10)</f>
        <v>-1.3020627824793102E-3</v>
      </c>
      <c r="AZ36" s="26">
        <f t="shared" si="9"/>
        <v>-0.34273704191698257</v>
      </c>
      <c r="BB36" s="24">
        <v>35</v>
      </c>
      <c r="BC36" s="51"/>
      <c r="BD36" s="169">
        <f>((Calibration!$C$9*'Yields HP5a'!BC36)+Calibration!$C$10)</f>
        <v>-1.3020627824793102E-3</v>
      </c>
      <c r="BE36" s="26">
        <f t="shared" si="10"/>
        <v>-0.34273704191698257</v>
      </c>
      <c r="BG36" s="24">
        <v>35</v>
      </c>
      <c r="BH36" s="51"/>
      <c r="BI36" s="169">
        <f>((Calibration!$C$9*'Yields HP5a'!BH36)+Calibration!$C$10)</f>
        <v>-1.3020627824793102E-3</v>
      </c>
      <c r="BJ36" s="26">
        <f t="shared" si="11"/>
        <v>-0.34273704191698257</v>
      </c>
      <c r="BL36" s="24">
        <v>35</v>
      </c>
      <c r="BM36" s="14"/>
      <c r="BN36" s="169">
        <f>((Calibration!$C$9*'Yields HP5a'!BM36)+Calibration!$C$10)</f>
        <v>-1.3020627824793102E-3</v>
      </c>
      <c r="BO36" s="26">
        <f t="shared" si="12"/>
        <v>-0.34273704191698257</v>
      </c>
      <c r="BQ36" s="24">
        <v>35</v>
      </c>
      <c r="BR36" s="51"/>
      <c r="BS36" s="169">
        <f>((Calibration!$C$9*'Yields HP5a'!BR36)+Calibration!$C$10)</f>
        <v>-1.3020627824793102E-3</v>
      </c>
      <c r="BT36" s="26">
        <f t="shared" si="13"/>
        <v>-0.34273704191698257</v>
      </c>
      <c r="BV36" s="24">
        <v>35</v>
      </c>
      <c r="BW36" s="51"/>
      <c r="BX36" s="169">
        <f>((Calibration!$C$9*'Yields HP5a'!BW36)+Calibration!$C$10)</f>
        <v>-1.3020627824793102E-3</v>
      </c>
      <c r="BY36" s="26">
        <f t="shared" si="14"/>
        <v>-0.34273704191698257</v>
      </c>
      <c r="CA36" s="24">
        <v>35</v>
      </c>
      <c r="CB36" s="51"/>
      <c r="CC36" s="169">
        <f>((Calibration!$C$9*'Yields HP5a'!CB36)+Calibration!$C$10)</f>
        <v>-1.3020627824793102E-3</v>
      </c>
      <c r="CD36" s="26">
        <f t="shared" si="15"/>
        <v>-0.34273704191698257</v>
      </c>
      <c r="CF36" s="24">
        <v>35</v>
      </c>
      <c r="CG36" s="51"/>
      <c r="CH36" s="169">
        <f>((Calibration!$C$9*'Yields HP5a'!CG36)+Calibration!$C$10)</f>
        <v>-1.3020627824793102E-3</v>
      </c>
      <c r="CI36" s="26">
        <f t="shared" si="16"/>
        <v>-0.34273704191698257</v>
      </c>
    </row>
    <row r="37" spans="1:87" ht="22" thickBot="1">
      <c r="A37" s="29" t="s">
        <v>38</v>
      </c>
      <c r="B37" s="36">
        <f>(B34-Calibration!$C$10)/Calibration!$C$9</f>
        <v>159.06349662376928</v>
      </c>
      <c r="D37" s="37">
        <v>36</v>
      </c>
      <c r="E37" s="25"/>
      <c r="F37" s="169">
        <f>((Calibration!$C$9*'Yields HP5a'!E37)+Calibration!$C$10)</f>
        <v>-1.3020627824793102E-3</v>
      </c>
      <c r="G37" s="26">
        <f t="shared" si="0"/>
        <v>-0.34273704191698257</v>
      </c>
      <c r="I37" s="37">
        <v>36</v>
      </c>
      <c r="J37" s="25"/>
      <c r="K37" s="169">
        <f>((Calibration!$C$9*'Yields HP5a'!J37)+Calibration!$C$10)</f>
        <v>-1.3020627824793102E-3</v>
      </c>
      <c r="L37" s="26">
        <f t="shared" si="1"/>
        <v>-0.34273704191698257</v>
      </c>
      <c r="N37" s="24">
        <v>36</v>
      </c>
      <c r="P37" s="169">
        <f>((Calibration!$C$9*'Yields HP5a'!O37)+Calibration!$C$10)</f>
        <v>-1.3020627824793102E-3</v>
      </c>
      <c r="Q37" s="26">
        <f t="shared" si="2"/>
        <v>-0.34273704191698257</v>
      </c>
      <c r="S37" s="24">
        <v>36</v>
      </c>
      <c r="T37" s="23">
        <v>6.8955359999999999</v>
      </c>
      <c r="U37" s="169">
        <f>((Calibration!$C$9*'Yields HP5a'!T37)+Calibration!$C$10)</f>
        <v>1.5223426598290284E-2</v>
      </c>
      <c r="V37" s="26">
        <f t="shared" si="3"/>
        <v>4.007204775643169</v>
      </c>
      <c r="X37" s="24">
        <v>36</v>
      </c>
      <c r="Y37" s="3"/>
      <c r="Z37" s="169">
        <f>((Calibration!$C$9*'Yields HP5a'!Y37)+Calibration!$C$10)</f>
        <v>-1.3020627824793102E-3</v>
      </c>
      <c r="AA37" s="26">
        <f t="shared" si="4"/>
        <v>-0.34273704191698257</v>
      </c>
      <c r="AC37" s="24">
        <v>36</v>
      </c>
      <c r="AD37" s="44"/>
      <c r="AE37" s="169">
        <f>((Calibration!$C$9*'Yields HP5a'!AD37)+Calibration!$C$10)</f>
        <v>-1.3020627824793102E-3</v>
      </c>
      <c r="AF37" s="26">
        <f t="shared" si="5"/>
        <v>-0.34273704191698257</v>
      </c>
      <c r="AH37" s="24">
        <v>36</v>
      </c>
      <c r="AI37" s="43"/>
      <c r="AJ37" s="169">
        <f>((Calibration!$C$9*'Yields HP5a'!AI37)+Calibration!$C$10)</f>
        <v>-1.3020627824793102E-3</v>
      </c>
      <c r="AK37" s="26">
        <f t="shared" si="6"/>
        <v>-0.34273704191698257</v>
      </c>
      <c r="AM37" s="24">
        <v>36</v>
      </c>
      <c r="AO37" s="169">
        <f>((Calibration!$C$9*'Yields HP5a'!AN37)+Calibration!$C$10)</f>
        <v>-1.3020627824793102E-3</v>
      </c>
      <c r="AP37" s="26">
        <f t="shared" si="7"/>
        <v>-0.34273704191698257</v>
      </c>
      <c r="AR37" s="24">
        <v>36</v>
      </c>
      <c r="AS37" s="14"/>
      <c r="AT37" s="169">
        <f>((Calibration!$C$9*'Yields HP5a'!AS37)+Calibration!$C$10)</f>
        <v>-1.3020627824793102E-3</v>
      </c>
      <c r="AU37" s="26">
        <f t="shared" si="8"/>
        <v>-0.34273704191698257</v>
      </c>
      <c r="AW37" s="24">
        <v>36</v>
      </c>
      <c r="AX37" s="51"/>
      <c r="AY37" s="169">
        <f>((Calibration!$C$9*'Yields HP5a'!AX37)+Calibration!$C$10)</f>
        <v>-1.3020627824793102E-3</v>
      </c>
      <c r="AZ37" s="26">
        <f t="shared" si="9"/>
        <v>-0.34273704191698257</v>
      </c>
      <c r="BB37" s="24">
        <v>36</v>
      </c>
      <c r="BC37" s="51"/>
      <c r="BD37" s="169">
        <f>((Calibration!$C$9*'Yields HP5a'!BC37)+Calibration!$C$10)</f>
        <v>-1.3020627824793102E-3</v>
      </c>
      <c r="BE37" s="26">
        <f t="shared" si="10"/>
        <v>-0.34273704191698257</v>
      </c>
      <c r="BG37" s="24">
        <v>36</v>
      </c>
      <c r="BH37" s="51"/>
      <c r="BI37" s="169">
        <f>((Calibration!$C$9*'Yields HP5a'!BH37)+Calibration!$C$10)</f>
        <v>-1.3020627824793102E-3</v>
      </c>
      <c r="BJ37" s="26">
        <f t="shared" si="11"/>
        <v>-0.34273704191698257</v>
      </c>
      <c r="BL37" s="24">
        <v>36</v>
      </c>
      <c r="BM37" s="43">
        <v>1.616595</v>
      </c>
      <c r="BN37" s="169">
        <f>((Calibration!$C$9*'Yields HP5a'!BM37)+Calibration!$C$10)</f>
        <v>2.5721862252128E-3</v>
      </c>
      <c r="BO37" s="26">
        <f t="shared" si="12"/>
        <v>0.67706681271573244</v>
      </c>
      <c r="BQ37" s="24">
        <v>36</v>
      </c>
      <c r="BR37" s="51"/>
      <c r="BS37" s="169">
        <f>((Calibration!$C$9*'Yields HP5a'!BR37)+Calibration!$C$10)</f>
        <v>-1.3020627824793102E-3</v>
      </c>
      <c r="BT37" s="26">
        <f t="shared" si="13"/>
        <v>-0.34273704191698257</v>
      </c>
      <c r="BV37" s="24">
        <v>36</v>
      </c>
      <c r="BW37" s="51"/>
      <c r="BX37" s="169">
        <f>((Calibration!$C$9*'Yields HP5a'!BW37)+Calibration!$C$10)</f>
        <v>-1.3020627824793102E-3</v>
      </c>
      <c r="BY37" s="26">
        <f t="shared" si="14"/>
        <v>-0.34273704191698257</v>
      </c>
      <c r="CA37" s="24">
        <v>36</v>
      </c>
      <c r="CB37" s="51"/>
      <c r="CC37" s="169">
        <f>((Calibration!$C$9*'Yields HP5a'!CB37)+Calibration!$C$10)</f>
        <v>-1.3020627824793102E-3</v>
      </c>
      <c r="CD37" s="26">
        <f t="shared" si="15"/>
        <v>-0.34273704191698257</v>
      </c>
      <c r="CF37" s="24">
        <v>36</v>
      </c>
      <c r="CG37" s="51"/>
      <c r="CH37" s="169">
        <f>((Calibration!$C$9*'Yields HP5a'!CG37)+Calibration!$C$10)</f>
        <v>-1.3020627824793102E-3</v>
      </c>
      <c r="CI37" s="26">
        <f t="shared" si="16"/>
        <v>-0.34273704191698257</v>
      </c>
    </row>
    <row r="38" spans="1:87" ht="22" thickBot="1">
      <c r="A38" s="182" t="s">
        <v>19</v>
      </c>
      <c r="B38" s="182"/>
      <c r="D38" s="24">
        <v>37</v>
      </c>
      <c r="E38" s="25"/>
      <c r="F38" s="169">
        <f>((Calibration!$C$9*'Yields HP5a'!E38)+Calibration!$C$10)</f>
        <v>-1.3020627824793102E-3</v>
      </c>
      <c r="G38" s="26">
        <f t="shared" si="0"/>
        <v>-0.34273704191698257</v>
      </c>
      <c r="I38" s="24">
        <v>37</v>
      </c>
      <c r="J38" s="25">
        <v>2.155176</v>
      </c>
      <c r="K38" s="169">
        <f>((Calibration!$C$9*'Yields HP5a'!J38)+Calibration!$C$10)</f>
        <v>3.8629219412157721E-3</v>
      </c>
      <c r="L38" s="26">
        <f t="shared" si="1"/>
        <v>1.0168222739363488</v>
      </c>
      <c r="N38" s="24">
        <v>37</v>
      </c>
      <c r="P38" s="169">
        <f>((Calibration!$C$9*'Yields HP5a'!O38)+Calibration!$C$10)</f>
        <v>-1.3020627824793102E-3</v>
      </c>
      <c r="Q38" s="26">
        <f t="shared" si="2"/>
        <v>-0.34273704191698257</v>
      </c>
      <c r="S38" s="24">
        <v>37</v>
      </c>
      <c r="T38" s="23">
        <v>28.93364</v>
      </c>
      <c r="U38" s="169">
        <f>((Calibration!$C$9*'Yields HP5a'!T38)+Calibration!$C$10)</f>
        <v>6.8038821025104376E-2</v>
      </c>
      <c r="V38" s="26">
        <f t="shared" si="3"/>
        <v>17.909600495038973</v>
      </c>
      <c r="X38" s="24">
        <v>37</v>
      </c>
      <c r="Y38" s="44">
        <v>1.38174</v>
      </c>
      <c r="Z38" s="169">
        <f>((Calibration!$C$9*'Yields HP5a'!Y38)+Calibration!$C$10)</f>
        <v>2.0093447276815506E-3</v>
      </c>
      <c r="AA38" s="26">
        <f t="shared" si="4"/>
        <v>0.52891218259516037</v>
      </c>
      <c r="AC38" s="24">
        <v>37</v>
      </c>
      <c r="AD38" s="3"/>
      <c r="AE38" s="169">
        <f>((Calibration!$C$9*'Yields HP5a'!AD38)+Calibration!$C$10)</f>
        <v>-1.3020627824793102E-3</v>
      </c>
      <c r="AF38" s="26">
        <f t="shared" si="5"/>
        <v>-0.34273704191698257</v>
      </c>
      <c r="AG38" s="38"/>
      <c r="AH38" s="24">
        <v>37</v>
      </c>
      <c r="AI38" s="43">
        <v>7.4794900000000002</v>
      </c>
      <c r="AJ38" s="169">
        <f>((Calibration!$C$9*'Yields HP5a'!AI38)+Calibration!$C$10)</f>
        <v>1.6622900928619056E-2</v>
      </c>
      <c r="AK38" s="26">
        <f t="shared" si="6"/>
        <v>4.3755830894002905</v>
      </c>
      <c r="AM38" s="24">
        <v>37</v>
      </c>
      <c r="AO38" s="169">
        <f>((Calibration!$C$9*'Yields HP5a'!AN38)+Calibration!$C$10)</f>
        <v>-1.3020627824793102E-3</v>
      </c>
      <c r="AP38" s="26">
        <f t="shared" si="7"/>
        <v>-0.34273704191698257</v>
      </c>
      <c r="AR38" s="24">
        <v>37</v>
      </c>
      <c r="AS38" s="44">
        <v>6.6591959999999997</v>
      </c>
      <c r="AT38" s="169">
        <f>((Calibration!$C$9*'Yields HP5a'!AS38)+Calibration!$C$10)</f>
        <v>1.4657026225606988E-2</v>
      </c>
      <c r="AU38" s="26">
        <f t="shared" si="8"/>
        <v>3.8581133563304184</v>
      </c>
      <c r="AW38" s="24">
        <v>37</v>
      </c>
      <c r="AX38" s="49"/>
      <c r="AY38" s="169">
        <f>((Calibration!$C$9*'Yields HP5a'!AX38)+Calibration!$C$10)</f>
        <v>-1.3020627824793102E-3</v>
      </c>
      <c r="AZ38" s="26">
        <f t="shared" si="9"/>
        <v>-0.34273704191698257</v>
      </c>
      <c r="BB38" s="24">
        <v>37</v>
      </c>
      <c r="BC38" s="49"/>
      <c r="BD38" s="169">
        <f>((Calibration!$C$9*'Yields HP5a'!BC38)+Calibration!$C$10)</f>
        <v>-1.3020627824793102E-3</v>
      </c>
      <c r="BE38" s="26">
        <f t="shared" si="10"/>
        <v>-0.34273704191698257</v>
      </c>
      <c r="BG38" s="24">
        <v>37</v>
      </c>
      <c r="BH38" s="49"/>
      <c r="BI38" s="169">
        <f>((Calibration!$C$9*'Yields HP5a'!BH38)+Calibration!$C$10)</f>
        <v>-1.3020627824793102E-3</v>
      </c>
      <c r="BJ38" s="26">
        <f t="shared" si="11"/>
        <v>-0.34273704191698257</v>
      </c>
      <c r="BL38" s="24">
        <v>37</v>
      </c>
      <c r="BM38" s="43">
        <v>8.4551829999999999</v>
      </c>
      <c r="BN38" s="169">
        <f>((Calibration!$C$9*'Yields HP5a'!BM38)+Calibration!$C$10)</f>
        <v>1.8961196937862024E-2</v>
      </c>
      <c r="BO38" s="26">
        <f t="shared" si="12"/>
        <v>4.9910838687161716</v>
      </c>
      <c r="BQ38" s="24">
        <v>37</v>
      </c>
      <c r="BR38" s="49"/>
      <c r="BS38" s="169">
        <f>((Calibration!$C$9*'Yields HP5a'!BR38)+Calibration!$C$10)</f>
        <v>-1.3020627824793102E-3</v>
      </c>
      <c r="BT38" s="26">
        <f t="shared" si="13"/>
        <v>-0.34273704191698257</v>
      </c>
      <c r="BV38" s="24">
        <v>37</v>
      </c>
      <c r="BW38" s="49"/>
      <c r="BX38" s="169">
        <f>((Calibration!$C$9*'Yields HP5a'!BW38)+Calibration!$C$10)</f>
        <v>-1.3020627824793102E-3</v>
      </c>
      <c r="BY38" s="26">
        <f t="shared" si="14"/>
        <v>-0.34273704191698257</v>
      </c>
      <c r="CA38" s="24">
        <v>37</v>
      </c>
      <c r="CB38" s="49">
        <v>1.824641</v>
      </c>
      <c r="CC38" s="169">
        <f>((Calibration!$C$9*'Yields HP5a'!CB38)+Calibration!$C$10)</f>
        <v>3.0707786426422195E-3</v>
      </c>
      <c r="CD38" s="26">
        <f t="shared" si="15"/>
        <v>0.80830940145373908</v>
      </c>
      <c r="CF38" s="24">
        <v>37</v>
      </c>
      <c r="CG38" s="49"/>
      <c r="CH38" s="169">
        <f>((Calibration!$C$9*'Yields HP5a'!CG38)+Calibration!$C$10)</f>
        <v>-1.3020627824793102E-3</v>
      </c>
      <c r="CI38" s="26">
        <f t="shared" si="16"/>
        <v>-0.34273704191698257</v>
      </c>
    </row>
    <row r="39" spans="1:87" ht="22" thickBot="1">
      <c r="A39" s="27" t="s">
        <v>28</v>
      </c>
      <c r="B39" s="28">
        <v>1.046</v>
      </c>
      <c r="D39" s="24">
        <v>38</v>
      </c>
      <c r="E39" s="25"/>
      <c r="F39" s="169">
        <f>((Calibration!$C$9*'Yields HP5a'!E39)+Calibration!$C$10)</f>
        <v>-1.3020627824793102E-3</v>
      </c>
      <c r="G39" s="26">
        <f t="shared" si="0"/>
        <v>-0.34273704191698257</v>
      </c>
      <c r="I39" s="24">
        <v>38</v>
      </c>
      <c r="J39" s="25"/>
      <c r="K39" s="169">
        <f>((Calibration!$C$9*'Yields HP5a'!J39)+Calibration!$C$10)</f>
        <v>-1.3020627824793102E-3</v>
      </c>
      <c r="L39" s="26">
        <f t="shared" si="1"/>
        <v>-0.34273704191698257</v>
      </c>
      <c r="N39" s="24">
        <v>38</v>
      </c>
      <c r="P39" s="169">
        <f>((Calibration!$C$9*'Yields HP5a'!O39)+Calibration!$C$10)</f>
        <v>-1.3020627824793102E-3</v>
      </c>
      <c r="Q39" s="26">
        <f t="shared" si="2"/>
        <v>-0.34273704191698257</v>
      </c>
      <c r="S39" s="24">
        <v>38</v>
      </c>
      <c r="T39" s="23">
        <v>10.625937</v>
      </c>
      <c r="U39" s="169">
        <f>((Calibration!$C$9*'Yields HP5a'!T39)+Calibration!$C$10)</f>
        <v>2.4163515100694199E-2</v>
      </c>
      <c r="V39" s="26">
        <f t="shared" si="3"/>
        <v>6.3604703239875198</v>
      </c>
      <c r="X39" s="24">
        <v>38</v>
      </c>
      <c r="Y39" s="3"/>
      <c r="Z39" s="169">
        <f>((Calibration!$C$9*'Yields HP5a'!Y39)+Calibration!$C$10)</f>
        <v>-1.3020627824793102E-3</v>
      </c>
      <c r="AA39" s="26">
        <f t="shared" si="4"/>
        <v>-0.34273704191698257</v>
      </c>
      <c r="AC39" s="24">
        <v>38</v>
      </c>
      <c r="AD39" s="3"/>
      <c r="AE39" s="169">
        <f>((Calibration!$C$9*'Yields HP5a'!AD39)+Calibration!$C$10)</f>
        <v>-1.3020627824793102E-3</v>
      </c>
      <c r="AF39" s="26">
        <f t="shared" si="5"/>
        <v>-0.34273704191698257</v>
      </c>
      <c r="AG39" s="38"/>
      <c r="AH39" s="24">
        <v>38</v>
      </c>
      <c r="AI39" s="43">
        <v>3.12338</v>
      </c>
      <c r="AJ39" s="169">
        <f>((Calibration!$C$9*'Yields HP5a'!AI39)+Calibration!$C$10)</f>
        <v>6.1832701955673768E-3</v>
      </c>
      <c r="AK39" s="26">
        <f t="shared" si="6"/>
        <v>1.6275987338850766</v>
      </c>
      <c r="AM39" s="24">
        <v>38</v>
      </c>
      <c r="AO39" s="169">
        <f>((Calibration!$C$9*'Yields HP5a'!AN39)+Calibration!$C$10)</f>
        <v>-1.3020627824793102E-3</v>
      </c>
      <c r="AP39" s="26">
        <f t="shared" si="7"/>
        <v>-0.34273704191698257</v>
      </c>
      <c r="AR39" s="24">
        <v>38</v>
      </c>
      <c r="AS39" s="44"/>
      <c r="AT39" s="169">
        <f>((Calibration!$C$9*'Yields HP5a'!AS39)+Calibration!$C$10)</f>
        <v>-1.3020627824793102E-3</v>
      </c>
      <c r="AU39" s="26">
        <f t="shared" si="8"/>
        <v>-0.34273704191698257</v>
      </c>
      <c r="AW39" s="24">
        <v>38</v>
      </c>
      <c r="AX39" s="50"/>
      <c r="AY39" s="169">
        <f>((Calibration!$C$9*'Yields HP5a'!AX39)+Calibration!$C$10)</f>
        <v>-1.3020627824793102E-3</v>
      </c>
      <c r="AZ39" s="26">
        <f t="shared" si="9"/>
        <v>-0.34273704191698257</v>
      </c>
      <c r="BB39" s="24">
        <v>38</v>
      </c>
      <c r="BC39" s="50"/>
      <c r="BD39" s="169">
        <f>((Calibration!$C$9*'Yields HP5a'!BC39)+Calibration!$C$10)</f>
        <v>-1.3020627824793102E-3</v>
      </c>
      <c r="BE39" s="26">
        <f t="shared" si="10"/>
        <v>-0.34273704191698257</v>
      </c>
      <c r="BG39" s="24">
        <v>38</v>
      </c>
      <c r="BH39" s="50"/>
      <c r="BI39" s="169">
        <f>((Calibration!$C$9*'Yields HP5a'!BH39)+Calibration!$C$10)</f>
        <v>-1.3020627824793102E-3</v>
      </c>
      <c r="BJ39" s="26">
        <f t="shared" si="11"/>
        <v>-0.34273704191698257</v>
      </c>
      <c r="BL39" s="24">
        <v>38</v>
      </c>
      <c r="BM39" s="44">
        <v>4.2825490000000004</v>
      </c>
      <c r="BN39" s="169">
        <f>((Calibration!$C$9*'Yields HP5a'!BM39)+Calibration!$C$10)</f>
        <v>8.9612754151786322E-3</v>
      </c>
      <c r="BO39" s="26">
        <f t="shared" si="12"/>
        <v>2.358842498941105</v>
      </c>
      <c r="BQ39" s="24">
        <v>38</v>
      </c>
      <c r="BR39" s="50"/>
      <c r="BS39" s="169">
        <f>((Calibration!$C$9*'Yields HP5a'!BR39)+Calibration!$C$10)</f>
        <v>-1.3020627824793102E-3</v>
      </c>
      <c r="BT39" s="26">
        <f t="shared" si="13"/>
        <v>-0.34273704191698257</v>
      </c>
      <c r="BV39" s="24">
        <v>38</v>
      </c>
      <c r="BW39" s="50"/>
      <c r="BX39" s="169">
        <f>((Calibration!$C$9*'Yields HP5a'!BW39)+Calibration!$C$10)</f>
        <v>-1.3020627824793102E-3</v>
      </c>
      <c r="BY39" s="26">
        <f t="shared" si="14"/>
        <v>-0.34273704191698257</v>
      </c>
      <c r="CA39" s="24">
        <v>38</v>
      </c>
      <c r="CB39" s="50"/>
      <c r="CC39" s="169">
        <f>((Calibration!$C$9*'Yields HP5a'!CB39)+Calibration!$C$10)</f>
        <v>-1.3020627824793102E-3</v>
      </c>
      <c r="CD39" s="26">
        <f t="shared" si="15"/>
        <v>-0.34273704191698257</v>
      </c>
      <c r="CF39" s="24">
        <v>38</v>
      </c>
      <c r="CG39" s="50"/>
      <c r="CH39" s="169">
        <f>((Calibration!$C$9*'Yields HP5a'!CG39)+Calibration!$C$10)</f>
        <v>-1.3020627824793102E-3</v>
      </c>
      <c r="CI39" s="26">
        <f t="shared" si="16"/>
        <v>-0.34273704191698257</v>
      </c>
    </row>
    <row r="40" spans="1:87" ht="22" thickBot="1">
      <c r="A40" s="27" t="s">
        <v>29</v>
      </c>
      <c r="B40" s="28">
        <v>600</v>
      </c>
      <c r="D40" s="24">
        <v>39</v>
      </c>
      <c r="E40" s="25"/>
      <c r="F40" s="169">
        <f>((Calibration!$C$9*'Yields HP5a'!E40)+Calibration!$C$10)</f>
        <v>-1.3020627824793102E-3</v>
      </c>
      <c r="G40" s="26">
        <f t="shared" si="0"/>
        <v>-0.34273704191698257</v>
      </c>
      <c r="I40" s="24">
        <v>39</v>
      </c>
      <c r="J40" s="25">
        <v>1.6526350000000001</v>
      </c>
      <c r="K40" s="169">
        <f>((Calibration!$C$9*'Yields HP5a'!J40)+Calibration!$C$10)</f>
        <v>2.6585578484314941E-3</v>
      </c>
      <c r="L40" s="26">
        <f t="shared" si="1"/>
        <v>0.6998020871171523</v>
      </c>
      <c r="N40" s="24">
        <v>39</v>
      </c>
      <c r="P40" s="169">
        <f>((Calibration!$C$9*'Yields HP5a'!O40)+Calibration!$C$10)</f>
        <v>-1.3020627824793102E-3</v>
      </c>
      <c r="Q40" s="26">
        <f t="shared" si="2"/>
        <v>-0.34273704191698257</v>
      </c>
      <c r="S40" s="24">
        <v>39</v>
      </c>
      <c r="T40" s="23">
        <v>32.616905000000003</v>
      </c>
      <c r="U40" s="169">
        <f>((Calibration!$C$9*'Yields HP5a'!T40)+Calibration!$C$10)</f>
        <v>7.68659457974296E-2</v>
      </c>
      <c r="V40" s="26">
        <f t="shared" si="3"/>
        <v>20.233131029671188</v>
      </c>
      <c r="X40" s="24">
        <v>39</v>
      </c>
      <c r="Y40" s="3"/>
      <c r="Z40" s="169">
        <f>((Calibration!$C$9*'Yields HP5a'!Y40)+Calibration!$C$10)</f>
        <v>-1.3020627824793102E-3</v>
      </c>
      <c r="AA40" s="26">
        <f t="shared" si="4"/>
        <v>-0.34273704191698257</v>
      </c>
      <c r="AC40" s="24">
        <v>39</v>
      </c>
      <c r="AD40" s="44"/>
      <c r="AE40" s="169">
        <f>((Calibration!$C$9*'Yields HP5a'!AD40)+Calibration!$C$10)</f>
        <v>-1.3020627824793102E-3</v>
      </c>
      <c r="AF40" s="26">
        <f t="shared" si="5"/>
        <v>-0.34273704191698257</v>
      </c>
      <c r="AG40" s="38"/>
      <c r="AH40" s="24">
        <v>39</v>
      </c>
      <c r="AI40" s="44">
        <v>5.8205070000000001</v>
      </c>
      <c r="AJ40" s="169">
        <f>((Calibration!$C$9*'Yields HP5a'!AI40)+Calibration!$C$10)</f>
        <v>1.2647067005139099E-2</v>
      </c>
      <c r="AK40" s="26">
        <f t="shared" si="6"/>
        <v>3.3290394231325204</v>
      </c>
      <c r="AM40" s="24">
        <v>39</v>
      </c>
      <c r="AO40" s="169">
        <f>((Calibration!$C$9*'Yields HP5a'!AN40)+Calibration!$C$10)</f>
        <v>-1.3020627824793102E-3</v>
      </c>
      <c r="AP40" s="26">
        <f t="shared" si="7"/>
        <v>-0.34273704191698257</v>
      </c>
      <c r="AR40" s="24">
        <v>39</v>
      </c>
      <c r="AS40" s="14"/>
      <c r="AT40" s="169">
        <f>((Calibration!$C$9*'Yields HP5a'!AS40)+Calibration!$C$10)</f>
        <v>-1.3020627824793102E-3</v>
      </c>
      <c r="AU40" s="26">
        <f t="shared" si="8"/>
        <v>-0.34273704191698257</v>
      </c>
      <c r="AW40" s="24">
        <v>39</v>
      </c>
      <c r="AX40" s="51"/>
      <c r="AY40" s="169">
        <f>((Calibration!$C$9*'Yields HP5a'!AX40)+Calibration!$C$10)</f>
        <v>-1.3020627824793102E-3</v>
      </c>
      <c r="AZ40" s="26">
        <f t="shared" si="9"/>
        <v>-0.34273704191698257</v>
      </c>
      <c r="BB40" s="24">
        <v>39</v>
      </c>
      <c r="BC40" s="51"/>
      <c r="BD40" s="169">
        <f>((Calibration!$C$9*'Yields HP5a'!BC40)+Calibration!$C$10)</f>
        <v>-1.3020627824793102E-3</v>
      </c>
      <c r="BE40" s="26">
        <f t="shared" si="10"/>
        <v>-0.34273704191698257</v>
      </c>
      <c r="BG40" s="24">
        <v>39</v>
      </c>
      <c r="BH40" s="51"/>
      <c r="BI40" s="169">
        <f>((Calibration!$C$9*'Yields HP5a'!BH40)+Calibration!$C$10)</f>
        <v>-1.3020627824793102E-3</v>
      </c>
      <c r="BJ40" s="26">
        <f t="shared" si="11"/>
        <v>-0.34273704191698257</v>
      </c>
      <c r="BL40" s="24">
        <v>39</v>
      </c>
      <c r="BM40" s="43">
        <v>5.5856380000000003</v>
      </c>
      <c r="BN40" s="169">
        <f>((Calibration!$C$9*'Yields HP5a'!BM40)+Calibration!$C$10)</f>
        <v>1.2084191955922915E-2</v>
      </c>
      <c r="BO40" s="26">
        <f t="shared" si="12"/>
        <v>3.1808759613293285</v>
      </c>
      <c r="BQ40" s="24">
        <v>39</v>
      </c>
      <c r="BR40" s="51"/>
      <c r="BS40" s="169">
        <f>((Calibration!$C$9*'Yields HP5a'!BR40)+Calibration!$C$10)</f>
        <v>-1.3020627824793102E-3</v>
      </c>
      <c r="BT40" s="26">
        <f t="shared" si="13"/>
        <v>-0.34273704191698257</v>
      </c>
      <c r="BV40" s="24">
        <v>39</v>
      </c>
      <c r="BW40" s="51"/>
      <c r="BX40" s="169">
        <f>((Calibration!$C$9*'Yields HP5a'!BW40)+Calibration!$C$10)</f>
        <v>-1.3020627824793102E-3</v>
      </c>
      <c r="BY40" s="26">
        <f t="shared" si="14"/>
        <v>-0.34273704191698257</v>
      </c>
      <c r="CA40" s="24">
        <v>39</v>
      </c>
      <c r="CB40" s="51"/>
      <c r="CC40" s="169">
        <f>((Calibration!$C$9*'Yields HP5a'!CB40)+Calibration!$C$10)</f>
        <v>-1.3020627824793102E-3</v>
      </c>
      <c r="CD40" s="26">
        <f t="shared" si="15"/>
        <v>-0.34273704191698257</v>
      </c>
      <c r="CF40" s="24">
        <v>39</v>
      </c>
      <c r="CG40" s="51"/>
      <c r="CH40" s="169">
        <f>((Calibration!$C$9*'Yields HP5a'!CG40)+Calibration!$C$10)</f>
        <v>-1.3020627824793102E-3</v>
      </c>
      <c r="CI40" s="26">
        <f t="shared" si="16"/>
        <v>-0.34273704191698257</v>
      </c>
    </row>
    <row r="41" spans="1:87" ht="22" thickBot="1">
      <c r="A41" s="29" t="s">
        <v>30</v>
      </c>
      <c r="B41" s="30">
        <f>(B39/B40)*1000</f>
        <v>1.7433333333333334</v>
      </c>
      <c r="D41" s="24">
        <v>40</v>
      </c>
      <c r="E41" s="25"/>
      <c r="F41" s="169">
        <f>((Calibration!$C$9*'Yields HP5a'!E41)+Calibration!$C$10)</f>
        <v>-1.3020627824793102E-3</v>
      </c>
      <c r="G41" s="26">
        <f t="shared" si="0"/>
        <v>-0.34273704191698257</v>
      </c>
      <c r="I41" s="24">
        <v>40</v>
      </c>
      <c r="J41" s="25">
        <v>3.9811019999999999</v>
      </c>
      <c r="K41" s="169">
        <f>((Calibration!$C$9*'Yields HP5a'!J41)+Calibration!$C$10)</f>
        <v>8.2388429317045604E-3</v>
      </c>
      <c r="L41" s="26">
        <f t="shared" si="1"/>
        <v>2.1686793396046791</v>
      </c>
      <c r="N41" s="24">
        <v>40</v>
      </c>
      <c r="P41" s="169">
        <f>((Calibration!$C$9*'Yields HP5a'!O41)+Calibration!$C$10)</f>
        <v>-1.3020627824793102E-3</v>
      </c>
      <c r="Q41" s="26">
        <f t="shared" si="2"/>
        <v>-0.34273704191698257</v>
      </c>
      <c r="S41" s="24">
        <v>40</v>
      </c>
      <c r="T41" s="23">
        <v>22.013313</v>
      </c>
      <c r="U41" s="169">
        <f>((Calibration!$C$9*'Yields HP5a'!T41)+Calibration!$C$10)</f>
        <v>5.1453918799961459E-2</v>
      </c>
      <c r="V41" s="26">
        <f t="shared" si="3"/>
        <v>13.544019660062462</v>
      </c>
      <c r="X41" s="24">
        <v>40</v>
      </c>
      <c r="Y41" s="3"/>
      <c r="Z41" s="169">
        <f>((Calibration!$C$9*'Yields HP5a'!Y41)+Calibration!$C$10)</f>
        <v>-1.3020627824793102E-3</v>
      </c>
      <c r="AA41" s="26">
        <f t="shared" si="4"/>
        <v>-0.34273704191698257</v>
      </c>
      <c r="AC41" s="24">
        <v>40</v>
      </c>
      <c r="AD41" s="44"/>
      <c r="AE41" s="169">
        <f>((Calibration!$C$9*'Yields HP5a'!AD41)+Calibration!$C$10)</f>
        <v>-1.3020627824793102E-3</v>
      </c>
      <c r="AF41" s="26">
        <f t="shared" si="5"/>
        <v>-0.34273704191698257</v>
      </c>
      <c r="AG41" s="38"/>
      <c r="AH41" s="24">
        <v>40</v>
      </c>
      <c r="AI41" s="44">
        <v>2.070065</v>
      </c>
      <c r="AJ41" s="169">
        <f>((Calibration!$C$9*'Yields HP5a'!AI41)+Calibration!$C$10)</f>
        <v>3.6589492657505612E-3</v>
      </c>
      <c r="AK41" s="26">
        <f t="shared" si="6"/>
        <v>0.96313132111783528</v>
      </c>
      <c r="AM41" s="24">
        <v>40</v>
      </c>
      <c r="AO41" s="169">
        <f>((Calibration!$C$9*'Yields HP5a'!AN41)+Calibration!$C$10)</f>
        <v>-1.3020627824793102E-3</v>
      </c>
      <c r="AP41" s="26">
        <f t="shared" si="7"/>
        <v>-0.34273704191698257</v>
      </c>
      <c r="AR41" s="24">
        <v>40</v>
      </c>
      <c r="AS41" s="14"/>
      <c r="AT41" s="169">
        <f>((Calibration!$C$9*'Yields HP5a'!AS41)+Calibration!$C$10)</f>
        <v>-1.3020627824793102E-3</v>
      </c>
      <c r="AU41" s="26">
        <f t="shared" si="8"/>
        <v>-0.34273704191698257</v>
      </c>
      <c r="AW41" s="24">
        <v>40</v>
      </c>
      <c r="AX41" s="51"/>
      <c r="AY41" s="169">
        <f>((Calibration!$C$9*'Yields HP5a'!AX41)+Calibration!$C$10)</f>
        <v>-1.3020627824793102E-3</v>
      </c>
      <c r="AZ41" s="26">
        <f t="shared" si="9"/>
        <v>-0.34273704191698257</v>
      </c>
      <c r="BB41" s="24">
        <v>40</v>
      </c>
      <c r="BC41" s="51"/>
      <c r="BD41" s="169">
        <f>((Calibration!$C$9*'Yields HP5a'!BC41)+Calibration!$C$10)</f>
        <v>-1.3020627824793102E-3</v>
      </c>
      <c r="BE41" s="26">
        <f t="shared" si="10"/>
        <v>-0.34273704191698257</v>
      </c>
      <c r="BG41" s="24">
        <v>40</v>
      </c>
      <c r="BH41" s="51"/>
      <c r="BI41" s="169">
        <f>((Calibration!$C$9*'Yields HP5a'!BH41)+Calibration!$C$10)</f>
        <v>-1.3020627824793102E-3</v>
      </c>
      <c r="BJ41" s="26">
        <f t="shared" si="11"/>
        <v>-0.34273704191698257</v>
      </c>
      <c r="BL41" s="24">
        <v>40</v>
      </c>
      <c r="BM41" s="43">
        <v>2.3286690000000001</v>
      </c>
      <c r="BN41" s="169">
        <f>((Calibration!$C$9*'Yields HP5a'!BM41)+Calibration!$C$10)</f>
        <v>4.2787064036763928E-3</v>
      </c>
      <c r="BO41" s="26">
        <f t="shared" si="12"/>
        <v>1.1262676391340598</v>
      </c>
      <c r="BQ41" s="24">
        <v>40</v>
      </c>
      <c r="BR41" s="51"/>
      <c r="BS41" s="169">
        <f>((Calibration!$C$9*'Yields HP5a'!BR41)+Calibration!$C$10)</f>
        <v>-1.3020627824793102E-3</v>
      </c>
      <c r="BT41" s="26">
        <f t="shared" si="13"/>
        <v>-0.34273704191698257</v>
      </c>
      <c r="BV41" s="24">
        <v>40</v>
      </c>
      <c r="BW41" s="51"/>
      <c r="BX41" s="169">
        <f>((Calibration!$C$9*'Yields HP5a'!BW41)+Calibration!$C$10)</f>
        <v>-1.3020627824793102E-3</v>
      </c>
      <c r="BY41" s="26">
        <f t="shared" si="14"/>
        <v>-0.34273704191698257</v>
      </c>
      <c r="CA41" s="24">
        <v>40</v>
      </c>
      <c r="CB41" s="51"/>
      <c r="CC41" s="169">
        <f>((Calibration!$C$9*'Yields HP5a'!CB41)+Calibration!$C$10)</f>
        <v>-1.3020627824793102E-3</v>
      </c>
      <c r="CD41" s="26">
        <f t="shared" si="15"/>
        <v>-0.34273704191698257</v>
      </c>
      <c r="CF41" s="24">
        <v>40</v>
      </c>
      <c r="CG41" s="51"/>
      <c r="CH41" s="169">
        <f>((Calibration!$C$9*'Yields HP5a'!CG41)+Calibration!$C$10)</f>
        <v>-1.3020627824793102E-3</v>
      </c>
      <c r="CI41" s="26">
        <f t="shared" si="16"/>
        <v>-0.34273704191698257</v>
      </c>
    </row>
    <row r="42" spans="1:87" ht="22" thickBot="1">
      <c r="A42" s="27" t="s">
        <v>31</v>
      </c>
      <c r="B42" s="28">
        <v>250</v>
      </c>
      <c r="D42" s="24">
        <v>41</v>
      </c>
      <c r="E42" s="25"/>
      <c r="F42" s="169">
        <f>((Calibration!$C$9*'Yields HP5a'!E42)+Calibration!$C$10)</f>
        <v>-1.3020627824793102E-3</v>
      </c>
      <c r="G42" s="26">
        <f t="shared" si="0"/>
        <v>-0.34273704191698257</v>
      </c>
      <c r="I42" s="24">
        <v>41</v>
      </c>
      <c r="J42" s="25"/>
      <c r="K42" s="169">
        <f>((Calibration!$C$9*'Yields HP5a'!J42)+Calibration!$C$10)</f>
        <v>-1.3020627824793102E-3</v>
      </c>
      <c r="L42" s="26">
        <f t="shared" si="1"/>
        <v>-0.34273704191698257</v>
      </c>
      <c r="N42" s="24">
        <v>41</v>
      </c>
      <c r="P42" s="169">
        <f>((Calibration!$C$9*'Yields HP5a'!O42)+Calibration!$C$10)</f>
        <v>-1.3020627824793102E-3</v>
      </c>
      <c r="Q42" s="26">
        <f t="shared" si="2"/>
        <v>-0.34273704191698257</v>
      </c>
      <c r="S42" s="24">
        <v>41</v>
      </c>
      <c r="T42" s="23">
        <v>2.1990940000000001</v>
      </c>
      <c r="U42" s="169">
        <f>((Calibration!$C$9*'Yields HP5a'!T42)+Calibration!$C$10)</f>
        <v>3.9681735768572427E-3</v>
      </c>
      <c r="V42" s="26">
        <f t="shared" si="3"/>
        <v>1.0445272623148605</v>
      </c>
      <c r="X42" s="24">
        <v>41</v>
      </c>
      <c r="Y42" s="3"/>
      <c r="Z42" s="169">
        <f>((Calibration!$C$9*'Yields HP5a'!Y42)+Calibration!$C$10)</f>
        <v>-1.3020627824793102E-3</v>
      </c>
      <c r="AA42" s="26">
        <f t="shared" si="4"/>
        <v>-0.34273704191698257</v>
      </c>
      <c r="AC42" s="24">
        <v>41</v>
      </c>
      <c r="AD42" s="3"/>
      <c r="AE42" s="169">
        <f>((Calibration!$C$9*'Yields HP5a'!AD42)+Calibration!$C$10)</f>
        <v>-1.3020627824793102E-3</v>
      </c>
      <c r="AF42" s="26">
        <f t="shared" si="5"/>
        <v>-0.34273704191698257</v>
      </c>
      <c r="AH42" s="24">
        <v>41</v>
      </c>
      <c r="AI42" s="43"/>
      <c r="AJ42" s="169">
        <f>((Calibration!$C$9*'Yields HP5a'!AI42)+Calibration!$C$10)</f>
        <v>-1.3020627824793102E-3</v>
      </c>
      <c r="AK42" s="26">
        <f t="shared" si="6"/>
        <v>-0.34273704191698257</v>
      </c>
      <c r="AM42" s="24">
        <v>41</v>
      </c>
      <c r="AO42" s="169">
        <f>((Calibration!$C$9*'Yields HP5a'!AN42)+Calibration!$C$10)</f>
        <v>-1.3020627824793102E-3</v>
      </c>
      <c r="AP42" s="26">
        <f t="shared" si="7"/>
        <v>-0.34273704191698257</v>
      </c>
      <c r="AR42" s="24">
        <v>41</v>
      </c>
      <c r="AS42" s="43">
        <v>5.132174</v>
      </c>
      <c r="AT42" s="169">
        <f>((Calibration!$C$9*'Yields HP5a'!AS42)+Calibration!$C$10)</f>
        <v>1.0997443294678697E-2</v>
      </c>
      <c r="AU42" s="26">
        <f t="shared" si="8"/>
        <v>2.8948152379340621</v>
      </c>
      <c r="AW42" s="24">
        <v>41</v>
      </c>
      <c r="AX42" s="51"/>
      <c r="AY42" s="169">
        <f>((Calibration!$C$9*'Yields HP5a'!AX42)+Calibration!$C$10)</f>
        <v>-1.3020627824793102E-3</v>
      </c>
      <c r="AZ42" s="26">
        <f t="shared" si="9"/>
        <v>-0.34273704191698257</v>
      </c>
      <c r="BB42" s="24">
        <v>41</v>
      </c>
      <c r="BC42" s="51"/>
      <c r="BD42" s="169">
        <f>((Calibration!$C$9*'Yields HP5a'!BC42)+Calibration!$C$10)</f>
        <v>-1.3020627824793102E-3</v>
      </c>
      <c r="BE42" s="26">
        <f t="shared" si="10"/>
        <v>-0.34273704191698257</v>
      </c>
      <c r="BG42" s="24">
        <v>41</v>
      </c>
      <c r="BH42" s="51"/>
      <c r="BI42" s="169">
        <f>((Calibration!$C$9*'Yields HP5a'!BH42)+Calibration!$C$10)</f>
        <v>-1.3020627824793102E-3</v>
      </c>
      <c r="BJ42" s="26">
        <f t="shared" si="11"/>
        <v>-0.34273704191698257</v>
      </c>
      <c r="BL42" s="24">
        <v>41</v>
      </c>
      <c r="BM42" s="44">
        <v>5.1349790000000004</v>
      </c>
      <c r="BN42" s="169">
        <f>((Calibration!$C$9*'Yields HP5a'!BM42)+Calibration!$C$10)</f>
        <v>1.1004165614410342E-2</v>
      </c>
      <c r="BO42" s="26">
        <f t="shared" si="12"/>
        <v>2.8965847286303998</v>
      </c>
      <c r="BQ42" s="24">
        <v>41</v>
      </c>
      <c r="BR42" s="51"/>
      <c r="BS42" s="169">
        <f>((Calibration!$C$9*'Yields HP5a'!BR42)+Calibration!$C$10)</f>
        <v>-1.3020627824793102E-3</v>
      </c>
      <c r="BT42" s="26">
        <f t="shared" si="13"/>
        <v>-0.34273704191698257</v>
      </c>
      <c r="BV42" s="24">
        <v>41</v>
      </c>
      <c r="BW42" s="51"/>
      <c r="BX42" s="169">
        <f>((Calibration!$C$9*'Yields HP5a'!BW42)+Calibration!$C$10)</f>
        <v>-1.3020627824793102E-3</v>
      </c>
      <c r="BY42" s="26">
        <f t="shared" si="14"/>
        <v>-0.34273704191698257</v>
      </c>
      <c r="CA42" s="24">
        <v>41</v>
      </c>
      <c r="CB42" s="51"/>
      <c r="CC42" s="169">
        <f>((Calibration!$C$9*'Yields HP5a'!CB42)+Calibration!$C$10)</f>
        <v>-1.3020627824793102E-3</v>
      </c>
      <c r="CD42" s="26">
        <f t="shared" si="15"/>
        <v>-0.34273704191698257</v>
      </c>
      <c r="CF42" s="24">
        <v>41</v>
      </c>
      <c r="CG42" s="51"/>
      <c r="CH42" s="169">
        <f>((Calibration!$C$9*'Yields HP5a'!CG42)+Calibration!$C$10)</f>
        <v>-1.3020627824793102E-3</v>
      </c>
      <c r="CI42" s="26">
        <f t="shared" si="16"/>
        <v>-0.34273704191698257</v>
      </c>
    </row>
    <row r="43" spans="1:87">
      <c r="A43" s="29" t="s">
        <v>32</v>
      </c>
      <c r="B43" s="31">
        <f>$B42/$B40</f>
        <v>0.41666666666666669</v>
      </c>
      <c r="D43" s="24">
        <v>42</v>
      </c>
      <c r="E43" s="25"/>
      <c r="F43" s="169">
        <f>((Calibration!$C$9*'Yields HP5a'!E43)+Calibration!$C$10)</f>
        <v>-1.3020627824793102E-3</v>
      </c>
      <c r="G43" s="26">
        <f t="shared" si="0"/>
        <v>-0.34273704191698257</v>
      </c>
      <c r="I43" s="24">
        <v>42</v>
      </c>
      <c r="J43" s="25"/>
      <c r="K43" s="169">
        <f>((Calibration!$C$9*'Yields HP5a'!J43)+Calibration!$C$10)</f>
        <v>-1.3020627824793102E-3</v>
      </c>
      <c r="L43" s="26">
        <f t="shared" si="1"/>
        <v>-0.34273704191698257</v>
      </c>
      <c r="N43" s="24">
        <v>42</v>
      </c>
      <c r="P43" s="169">
        <f>((Calibration!$C$9*'Yields HP5a'!O43)+Calibration!$C$10)</f>
        <v>-1.3020627824793102E-3</v>
      </c>
      <c r="Q43" s="26">
        <f t="shared" si="2"/>
        <v>-0.34273704191698257</v>
      </c>
      <c r="S43" s="24">
        <v>42</v>
      </c>
      <c r="T43" s="23">
        <v>2.3897300000000001</v>
      </c>
      <c r="U43" s="169">
        <f>((Calibration!$C$9*'Yields HP5a'!T43)+Calibration!$C$10)</f>
        <v>4.4250420775209173E-3</v>
      </c>
      <c r="V43" s="26">
        <f t="shared" si="3"/>
        <v>1.1647870228805941</v>
      </c>
      <c r="X43" s="24">
        <v>42</v>
      </c>
      <c r="Y43" s="3"/>
      <c r="Z43" s="169">
        <f>((Calibration!$C$9*'Yields HP5a'!Y43)+Calibration!$C$10)</f>
        <v>-1.3020627824793102E-3</v>
      </c>
      <c r="AA43" s="26">
        <f t="shared" si="4"/>
        <v>-0.34273704191698257</v>
      </c>
      <c r="AC43" s="24">
        <v>42</v>
      </c>
      <c r="AD43" s="3"/>
      <c r="AE43" s="169">
        <f>((Calibration!$C$9*'Yields HP5a'!AD43)+Calibration!$C$10)</f>
        <v>-1.3020627824793102E-3</v>
      </c>
      <c r="AF43" s="26">
        <f t="shared" si="5"/>
        <v>-0.34273704191698257</v>
      </c>
      <c r="AH43" s="24">
        <v>42</v>
      </c>
      <c r="AI43" s="3"/>
      <c r="AJ43" s="169">
        <f>((Calibration!$C$9*'Yields HP5a'!AI43)+Calibration!$C$10)</f>
        <v>-1.3020627824793102E-3</v>
      </c>
      <c r="AK43" s="26">
        <f t="shared" si="6"/>
        <v>-0.34273704191698257</v>
      </c>
      <c r="AM43" s="24">
        <v>42</v>
      </c>
      <c r="AO43" s="169">
        <f>((Calibration!$C$9*'Yields HP5a'!AN43)+Calibration!$C$10)</f>
        <v>-1.3020627824793102E-3</v>
      </c>
      <c r="AP43" s="26">
        <f t="shared" si="7"/>
        <v>-0.34273704191698257</v>
      </c>
      <c r="AR43" s="24">
        <v>42</v>
      </c>
      <c r="AS43" s="14"/>
      <c r="AT43" s="169">
        <f>((Calibration!$C$9*'Yields HP5a'!AS43)+Calibration!$C$10)</f>
        <v>-1.3020627824793102E-3</v>
      </c>
      <c r="AU43" s="26">
        <f t="shared" si="8"/>
        <v>-0.34273704191698257</v>
      </c>
      <c r="AW43" s="24">
        <v>42</v>
      </c>
      <c r="AX43" s="53">
        <v>1.9</v>
      </c>
      <c r="AY43" s="169">
        <f>((Calibration!$C$9*'Yields HP5a'!AX43)+Calibration!$C$10)</f>
        <v>3.2513801730011966E-3</v>
      </c>
      <c r="AZ43" s="26">
        <f t="shared" si="9"/>
        <v>0.85584845649304508</v>
      </c>
      <c r="BB43" s="24">
        <v>42</v>
      </c>
      <c r="BC43" s="53">
        <v>2.3254510000000002</v>
      </c>
      <c r="BD43" s="169">
        <f>((Calibration!$C$9*'Yields HP5a'!BC43)+Calibration!$C$10)</f>
        <v>4.270994309239164E-3</v>
      </c>
      <c r="BE43" s="26">
        <f t="shared" si="10"/>
        <v>1.1242376138004373</v>
      </c>
      <c r="BG43" s="24">
        <v>42</v>
      </c>
      <c r="BH43" s="53">
        <v>2.3254510000000002</v>
      </c>
      <c r="BI43" s="169">
        <f>((Calibration!$C$9*'Yields HP5a'!BH43)+Calibration!$C$10)</f>
        <v>4.270994309239164E-3</v>
      </c>
      <c r="BJ43" s="26">
        <f t="shared" si="11"/>
        <v>1.1242376138004373</v>
      </c>
      <c r="BL43" s="24">
        <v>42</v>
      </c>
      <c r="BM43" s="43">
        <v>4.0050540000000003</v>
      </c>
      <c r="BN43" s="169">
        <f>((Calibration!$C$9*'Yields HP5a'!BM43)+Calibration!$C$10)</f>
        <v>8.2962450715307039E-3</v>
      </c>
      <c r="BO43" s="26">
        <f t="shared" si="12"/>
        <v>2.1837890868983205</v>
      </c>
      <c r="BQ43" s="24">
        <v>42</v>
      </c>
      <c r="BR43" s="53"/>
      <c r="BS43" s="169">
        <f>((Calibration!$C$9*'Yields HP5a'!BR43)+Calibration!$C$10)</f>
        <v>-1.3020627824793102E-3</v>
      </c>
      <c r="BT43" s="26">
        <f t="shared" si="13"/>
        <v>-0.34273704191698257</v>
      </c>
      <c r="BV43" s="24">
        <v>42</v>
      </c>
      <c r="BW43" s="53"/>
      <c r="BX43" s="169">
        <f>((Calibration!$C$9*'Yields HP5a'!BW43)+Calibration!$C$10)</f>
        <v>-1.3020627824793102E-3</v>
      </c>
      <c r="BY43" s="26">
        <f t="shared" si="14"/>
        <v>-0.34273704191698257</v>
      </c>
      <c r="CA43" s="24">
        <v>42</v>
      </c>
      <c r="CB43" s="53"/>
      <c r="CC43" s="169">
        <f>((Calibration!$C$9*'Yields HP5a'!CB43)+Calibration!$C$10)</f>
        <v>-1.3020627824793102E-3</v>
      </c>
      <c r="CD43" s="26">
        <f t="shared" si="15"/>
        <v>-0.34273704191698257</v>
      </c>
      <c r="CF43" s="24">
        <v>42</v>
      </c>
      <c r="CG43" s="53"/>
      <c r="CH43" s="169">
        <f>((Calibration!$C$9*'Yields HP5a'!CG43)+Calibration!$C$10)</f>
        <v>-1.3020627824793102E-3</v>
      </c>
      <c r="CI43" s="26">
        <f t="shared" si="16"/>
        <v>-0.34273704191698257</v>
      </c>
    </row>
    <row r="44" spans="1:87" ht="22" thickBot="1">
      <c r="A44" s="29" t="s">
        <v>33</v>
      </c>
      <c r="B44" s="32">
        <f>B39*B43</f>
        <v>0.43583333333333335</v>
      </c>
      <c r="D44" s="24">
        <v>43</v>
      </c>
      <c r="E44" s="25"/>
      <c r="F44" s="169">
        <f>((Calibration!$C$9*'Yields HP5a'!E44)+Calibration!$C$10)</f>
        <v>-1.3020627824793102E-3</v>
      </c>
      <c r="G44" s="26">
        <f t="shared" si="0"/>
        <v>-0.34273704191698257</v>
      </c>
      <c r="I44" s="24">
        <v>43</v>
      </c>
      <c r="J44" s="25"/>
      <c r="K44" s="169">
        <f>((Calibration!$C$9*'Yields HP5a'!J44)+Calibration!$C$10)</f>
        <v>-1.3020627824793102E-3</v>
      </c>
      <c r="L44" s="26">
        <f t="shared" si="1"/>
        <v>-0.34273704191698257</v>
      </c>
      <c r="N44" s="24">
        <v>43</v>
      </c>
      <c r="P44" s="169">
        <f>((Calibration!$C$9*'Yields HP5a'!O44)+Calibration!$C$10)</f>
        <v>-1.3020627824793102E-3</v>
      </c>
      <c r="Q44" s="26">
        <f t="shared" si="2"/>
        <v>-0.34273704191698257</v>
      </c>
      <c r="S44" s="24">
        <v>43</v>
      </c>
      <c r="U44" s="169">
        <f>((Calibration!$C$9*'Yields HP5a'!T44)+Calibration!$C$10)</f>
        <v>-1.3020627824793102E-3</v>
      </c>
      <c r="V44" s="26">
        <f t="shared" si="3"/>
        <v>-0.34273704191698257</v>
      </c>
      <c r="X44" s="24">
        <v>43</v>
      </c>
      <c r="Y44" s="43"/>
      <c r="Z44" s="169">
        <f>((Calibration!$C$9*'Yields HP5a'!Y44)+Calibration!$C$10)</f>
        <v>-1.3020627824793102E-3</v>
      </c>
      <c r="AA44" s="26">
        <f t="shared" si="4"/>
        <v>-0.34273704191698257</v>
      </c>
      <c r="AC44" s="24">
        <v>43</v>
      </c>
      <c r="AD44" s="3"/>
      <c r="AE44" s="169">
        <f>((Calibration!$C$9*'Yields HP5a'!AD44)+Calibration!$C$10)</f>
        <v>-1.3020627824793102E-3</v>
      </c>
      <c r="AF44" s="26">
        <f t="shared" si="5"/>
        <v>-0.34273704191698257</v>
      </c>
      <c r="AH44" s="24">
        <v>43</v>
      </c>
      <c r="AI44" s="44">
        <v>1.0914299999999999</v>
      </c>
      <c r="AJ44" s="169">
        <f>((Calibration!$C$9*'Yields HP5a'!AI44)+Calibration!$C$10)</f>
        <v>1.313602609573368E-3</v>
      </c>
      <c r="AK44" s="26">
        <f t="shared" si="6"/>
        <v>0.34577462678283655</v>
      </c>
      <c r="AM44" s="24">
        <v>43</v>
      </c>
      <c r="AO44" s="169">
        <f>((Calibration!$C$9*'Yields HP5a'!AN44)+Calibration!$C$10)</f>
        <v>-1.3020627824793102E-3</v>
      </c>
      <c r="AP44" s="26">
        <f t="shared" si="7"/>
        <v>-0.34273704191698257</v>
      </c>
      <c r="AR44" s="24">
        <v>43</v>
      </c>
      <c r="AS44" s="43">
        <v>1.771916</v>
      </c>
      <c r="AT44" s="169">
        <f>((Calibration!$C$9*'Yields HP5a'!AS44)+Calibration!$C$10)</f>
        <v>2.9444206006276358E-3</v>
      </c>
      <c r="AU44" s="26">
        <f t="shared" si="8"/>
        <v>0.77504865387286082</v>
      </c>
      <c r="AW44" s="24">
        <v>43</v>
      </c>
      <c r="AX44" s="49"/>
      <c r="AY44" s="169">
        <f>((Calibration!$C$9*'Yields HP5a'!AX44)+Calibration!$C$10)</f>
        <v>-1.3020627824793102E-3</v>
      </c>
      <c r="AZ44" s="26">
        <f t="shared" si="9"/>
        <v>-0.34273704191698257</v>
      </c>
      <c r="BB44" s="24">
        <v>43</v>
      </c>
      <c r="BC44" s="49"/>
      <c r="BD44" s="169">
        <f>((Calibration!$C$9*'Yields HP5a'!BC44)+Calibration!$C$10)</f>
        <v>-1.3020627824793102E-3</v>
      </c>
      <c r="BE44" s="26">
        <f t="shared" si="10"/>
        <v>-0.34273704191698257</v>
      </c>
      <c r="BG44" s="24">
        <v>43</v>
      </c>
      <c r="BH44" s="49"/>
      <c r="BI44" s="169">
        <f>((Calibration!$C$9*'Yields HP5a'!BH44)+Calibration!$C$10)</f>
        <v>-1.3020627824793102E-3</v>
      </c>
      <c r="BJ44" s="26">
        <f t="shared" si="11"/>
        <v>-0.34273704191698257</v>
      </c>
      <c r="BL44" s="24">
        <v>43</v>
      </c>
      <c r="BM44" s="44">
        <v>6.2364790000000001</v>
      </c>
      <c r="BN44" s="169">
        <f>((Calibration!$C$9*'Yields HP5a'!BM44)+Calibration!$C$10)</f>
        <v>1.3643964254127066E-2</v>
      </c>
      <c r="BO44" s="26">
        <f t="shared" si="12"/>
        <v>3.5914489004717915</v>
      </c>
      <c r="BQ44" s="24">
        <v>43</v>
      </c>
      <c r="BR44" s="49"/>
      <c r="BS44" s="169">
        <f>((Calibration!$C$9*'Yields HP5a'!BR44)+Calibration!$C$10)</f>
        <v>-1.3020627824793102E-3</v>
      </c>
      <c r="BT44" s="26">
        <f t="shared" si="13"/>
        <v>-0.34273704191698257</v>
      </c>
      <c r="BV44" s="24">
        <v>43</v>
      </c>
      <c r="BW44" s="49">
        <v>1.2530209999999999</v>
      </c>
      <c r="BX44" s="169">
        <f>((Calibration!$C$9*'Yields HP5a'!BW44)+Calibration!$C$10)</f>
        <v>1.7008633467412897E-3</v>
      </c>
      <c r="BY44" s="26">
        <f t="shared" si="14"/>
        <v>0.44771180008471806</v>
      </c>
      <c r="CA44" s="24">
        <v>43</v>
      </c>
      <c r="CB44" s="49">
        <v>2.7673890000000001</v>
      </c>
      <c r="CC44" s="169">
        <f>((Calibration!$C$9*'Yields HP5a'!CB44)+Calibration!$C$10)</f>
        <v>5.3301203475860813E-3</v>
      </c>
      <c r="CD44" s="26">
        <f t="shared" si="15"/>
        <v>1.4030273390616637</v>
      </c>
      <c r="CF44" s="24">
        <v>43</v>
      </c>
      <c r="CG44" s="49"/>
      <c r="CH44" s="169">
        <f>((Calibration!$C$9*'Yields HP5a'!CG44)+Calibration!$C$10)</f>
        <v>-1.3020627824793102E-3</v>
      </c>
      <c r="CI44" s="26">
        <f t="shared" si="16"/>
        <v>-0.34273704191698257</v>
      </c>
    </row>
    <row r="45" spans="1:87" ht="22" thickBot="1">
      <c r="A45" s="27" t="s">
        <v>34</v>
      </c>
      <c r="B45" s="28">
        <v>500</v>
      </c>
      <c r="D45" s="24">
        <v>44</v>
      </c>
      <c r="E45" s="25"/>
      <c r="F45" s="169">
        <f>((Calibration!$C$9*'Yields HP5a'!E45)+Calibration!$C$10)</f>
        <v>-1.3020627824793102E-3</v>
      </c>
      <c r="G45" s="26">
        <f t="shared" si="0"/>
        <v>-0.34273704191698257</v>
      </c>
      <c r="I45" s="24">
        <v>44</v>
      </c>
      <c r="J45" s="25"/>
      <c r="K45" s="169">
        <f>((Calibration!$C$9*'Yields HP5a'!J45)+Calibration!$C$10)</f>
        <v>-1.3020627824793102E-3</v>
      </c>
      <c r="L45" s="26">
        <f t="shared" si="1"/>
        <v>-0.34273704191698257</v>
      </c>
      <c r="N45" s="24">
        <v>44</v>
      </c>
      <c r="P45" s="169">
        <f>((Calibration!$C$9*'Yields HP5a'!O45)+Calibration!$C$10)</f>
        <v>-1.3020627824793102E-3</v>
      </c>
      <c r="Q45" s="26">
        <f t="shared" si="2"/>
        <v>-0.34273704191698257</v>
      </c>
      <c r="S45" s="24">
        <v>44</v>
      </c>
      <c r="U45" s="169">
        <f>((Calibration!$C$9*'Yields HP5a'!T45)+Calibration!$C$10)</f>
        <v>-1.3020627824793102E-3</v>
      </c>
      <c r="V45" s="26">
        <f t="shared" si="3"/>
        <v>-0.34273704191698257</v>
      </c>
      <c r="X45" s="24">
        <v>44</v>
      </c>
      <c r="Y45" s="43"/>
      <c r="Z45" s="169">
        <f>((Calibration!$C$9*'Yields HP5a'!Y45)+Calibration!$C$10)</f>
        <v>-1.3020627824793102E-3</v>
      </c>
      <c r="AA45" s="26">
        <f t="shared" si="4"/>
        <v>-0.34273704191698257</v>
      </c>
      <c r="AC45" s="24">
        <v>44</v>
      </c>
      <c r="AD45" s="44"/>
      <c r="AE45" s="169">
        <f>((Calibration!$C$9*'Yields HP5a'!AD45)+Calibration!$C$10)</f>
        <v>-1.3020627824793102E-3</v>
      </c>
      <c r="AF45" s="26">
        <f t="shared" si="5"/>
        <v>-0.34273704191698257</v>
      </c>
      <c r="AH45" s="24">
        <v>44</v>
      </c>
      <c r="AI45" s="43"/>
      <c r="AJ45" s="169">
        <f>((Calibration!$C$9*'Yields HP5a'!AI45)+Calibration!$C$10)</f>
        <v>-1.3020627824793102E-3</v>
      </c>
      <c r="AK45" s="26">
        <f t="shared" si="6"/>
        <v>-0.34273704191698257</v>
      </c>
      <c r="AM45" s="24">
        <v>44</v>
      </c>
      <c r="AO45" s="169">
        <f>((Calibration!$C$9*'Yields HP5a'!AN45)+Calibration!$C$10)</f>
        <v>-1.3020627824793102E-3</v>
      </c>
      <c r="AP45" s="26">
        <f t="shared" si="7"/>
        <v>-0.34273704191698257</v>
      </c>
      <c r="AR45" s="24">
        <v>44</v>
      </c>
      <c r="AS45" s="14"/>
      <c r="AT45" s="169">
        <f>((Calibration!$C$9*'Yields HP5a'!AS45)+Calibration!$C$10)</f>
        <v>-1.3020627824793102E-3</v>
      </c>
      <c r="AU45" s="26">
        <f t="shared" si="8"/>
        <v>-0.34273704191698257</v>
      </c>
      <c r="AW45" s="24">
        <v>44</v>
      </c>
      <c r="AX45" s="51"/>
      <c r="AY45" s="169">
        <f>((Calibration!$C$9*'Yields HP5a'!AX45)+Calibration!$C$10)</f>
        <v>-1.3020627824793102E-3</v>
      </c>
      <c r="AZ45" s="26">
        <f t="shared" si="9"/>
        <v>-0.34273704191698257</v>
      </c>
      <c r="BB45" s="24">
        <v>44</v>
      </c>
      <c r="BC45" s="51"/>
      <c r="BD45" s="169">
        <f>((Calibration!$C$9*'Yields HP5a'!BC45)+Calibration!$C$10)</f>
        <v>-1.3020627824793102E-3</v>
      </c>
      <c r="BE45" s="26">
        <f t="shared" si="10"/>
        <v>-0.34273704191698257</v>
      </c>
      <c r="BG45" s="24">
        <v>44</v>
      </c>
      <c r="BH45" s="51"/>
      <c r="BI45" s="169">
        <f>((Calibration!$C$9*'Yields HP5a'!BH45)+Calibration!$C$10)</f>
        <v>-1.3020627824793102E-3</v>
      </c>
      <c r="BJ45" s="26">
        <f t="shared" si="11"/>
        <v>-0.34273704191698257</v>
      </c>
      <c r="BL45" s="24">
        <v>44</v>
      </c>
      <c r="BM45" s="14"/>
      <c r="BN45" s="169">
        <f>((Calibration!$C$9*'Yields HP5a'!BM45)+Calibration!$C$10)</f>
        <v>-1.3020627824793102E-3</v>
      </c>
      <c r="BO45" s="26">
        <f t="shared" si="12"/>
        <v>-0.34273704191698257</v>
      </c>
      <c r="BQ45" s="24">
        <v>44</v>
      </c>
      <c r="BR45" s="51"/>
      <c r="BS45" s="169">
        <f>((Calibration!$C$9*'Yields HP5a'!BR45)+Calibration!$C$10)</f>
        <v>-1.3020627824793102E-3</v>
      </c>
      <c r="BT45" s="26">
        <f t="shared" si="13"/>
        <v>-0.34273704191698257</v>
      </c>
      <c r="BV45" s="24">
        <v>44</v>
      </c>
      <c r="BW45" s="51"/>
      <c r="BX45" s="169">
        <f>((Calibration!$C$9*'Yields HP5a'!BW45)+Calibration!$C$10)</f>
        <v>-1.3020627824793102E-3</v>
      </c>
      <c r="BY45" s="26">
        <f t="shared" si="14"/>
        <v>-0.34273704191698257</v>
      </c>
      <c r="CA45" s="24">
        <v>44</v>
      </c>
      <c r="CB45" s="51"/>
      <c r="CC45" s="169">
        <f>((Calibration!$C$9*'Yields HP5a'!CB45)+Calibration!$C$10)</f>
        <v>-1.3020627824793102E-3</v>
      </c>
      <c r="CD45" s="26">
        <f t="shared" si="15"/>
        <v>-0.34273704191698257</v>
      </c>
      <c r="CF45" s="24">
        <v>44</v>
      </c>
      <c r="CG45" s="51"/>
      <c r="CH45" s="169">
        <f>((Calibration!$C$9*'Yields HP5a'!CG45)+Calibration!$C$10)</f>
        <v>-1.3020627824793102E-3</v>
      </c>
      <c r="CI45" s="26">
        <f t="shared" si="16"/>
        <v>-0.34273704191698257</v>
      </c>
    </row>
    <row r="46" spans="1:87">
      <c r="A46" s="33" t="s">
        <v>35</v>
      </c>
      <c r="B46" s="34">
        <f>B41*(B39*B43)*(B42/B45)</f>
        <v>0.37990138888888891</v>
      </c>
      <c r="D46" s="24">
        <v>45</v>
      </c>
      <c r="E46" s="25"/>
      <c r="F46" s="169">
        <f>((Calibration!$C$9*'Yields HP5a'!E46)+Calibration!$C$10)</f>
        <v>-1.3020627824793102E-3</v>
      </c>
      <c r="G46" s="26">
        <f t="shared" si="0"/>
        <v>-0.34273704191698257</v>
      </c>
      <c r="I46" s="24">
        <v>45</v>
      </c>
      <c r="J46" s="25"/>
      <c r="K46" s="169">
        <f>((Calibration!$C$9*'Yields HP5a'!J46)+Calibration!$C$10)</f>
        <v>-1.3020627824793102E-3</v>
      </c>
      <c r="L46" s="26">
        <f t="shared" si="1"/>
        <v>-0.34273704191698257</v>
      </c>
      <c r="N46" s="24">
        <v>45</v>
      </c>
      <c r="P46" s="169">
        <f>((Calibration!$C$9*'Yields HP5a'!O46)+Calibration!$C$10)</f>
        <v>-1.3020627824793102E-3</v>
      </c>
      <c r="Q46" s="26">
        <f t="shared" si="2"/>
        <v>-0.34273704191698257</v>
      </c>
      <c r="S46" s="24">
        <v>45</v>
      </c>
      <c r="T46" s="23">
        <v>3.941487</v>
      </c>
      <c r="U46" s="169">
        <f>((Calibration!$C$9*'Yields HP5a'!T46)+Calibration!$C$10)</f>
        <v>8.1439036460827924E-3</v>
      </c>
      <c r="V46" s="26">
        <f t="shared" si="3"/>
        <v>2.1436888319628302</v>
      </c>
      <c r="X46" s="24">
        <v>45</v>
      </c>
      <c r="Y46" s="3"/>
      <c r="Z46" s="169">
        <f>((Calibration!$C$9*'Yields HP5a'!Y46)+Calibration!$C$10)</f>
        <v>-1.3020627824793102E-3</v>
      </c>
      <c r="AA46" s="26">
        <f t="shared" si="4"/>
        <v>-0.34273704191698257</v>
      </c>
      <c r="AC46" s="24">
        <v>45</v>
      </c>
      <c r="AD46" s="44"/>
      <c r="AE46" s="169">
        <f>((Calibration!$C$9*'Yields HP5a'!AD46)+Calibration!$C$10)</f>
        <v>-1.3020627824793102E-3</v>
      </c>
      <c r="AF46" s="26">
        <f t="shared" si="5"/>
        <v>-0.34273704191698257</v>
      </c>
      <c r="AH46" s="24">
        <v>45</v>
      </c>
      <c r="AI46" s="43"/>
      <c r="AJ46" s="169">
        <f>((Calibration!$C$9*'Yields HP5a'!AI46)+Calibration!$C$10)</f>
        <v>-1.3020627824793102E-3</v>
      </c>
      <c r="AK46" s="26">
        <f t="shared" si="6"/>
        <v>-0.34273704191698257</v>
      </c>
      <c r="AM46" s="24">
        <v>45</v>
      </c>
      <c r="AO46" s="169">
        <f>((Calibration!$C$9*'Yields HP5a'!AN46)+Calibration!$C$10)</f>
        <v>-1.3020627824793102E-3</v>
      </c>
      <c r="AP46" s="26">
        <f t="shared" si="7"/>
        <v>-0.34273704191698257</v>
      </c>
      <c r="AR46" s="24">
        <v>45</v>
      </c>
      <c r="AS46" s="14"/>
      <c r="AT46" s="169">
        <f>((Calibration!$C$9*'Yields HP5a'!AS46)+Calibration!$C$10)</f>
        <v>-1.3020627824793102E-3</v>
      </c>
      <c r="AU46" s="26">
        <f t="shared" si="8"/>
        <v>-0.34273704191698257</v>
      </c>
      <c r="AW46" s="24">
        <v>45</v>
      </c>
      <c r="AX46" s="51"/>
      <c r="AY46" s="169">
        <f>((Calibration!$C$9*'Yields HP5a'!AX46)+Calibration!$C$10)</f>
        <v>-1.3020627824793102E-3</v>
      </c>
      <c r="AZ46" s="26">
        <f t="shared" si="9"/>
        <v>-0.34273704191698257</v>
      </c>
      <c r="BB46" s="24">
        <v>45</v>
      </c>
      <c r="BC46" s="51"/>
      <c r="BD46" s="169">
        <f>((Calibration!$C$9*'Yields HP5a'!BC46)+Calibration!$C$10)</f>
        <v>-1.3020627824793102E-3</v>
      </c>
      <c r="BE46" s="26">
        <f t="shared" si="10"/>
        <v>-0.34273704191698257</v>
      </c>
      <c r="BG46" s="24">
        <v>45</v>
      </c>
      <c r="BH46" s="51"/>
      <c r="BI46" s="169">
        <f>((Calibration!$C$9*'Yields HP5a'!BH46)+Calibration!$C$10)</f>
        <v>-1.3020627824793102E-3</v>
      </c>
      <c r="BJ46" s="26">
        <f t="shared" si="11"/>
        <v>-0.34273704191698257</v>
      </c>
      <c r="BL46" s="24">
        <v>45</v>
      </c>
      <c r="BM46" s="43">
        <v>3.6060089999999998</v>
      </c>
      <c r="BN46" s="169">
        <f>((Calibration!$C$9*'Yields HP5a'!BM46)+Calibration!$C$10)</f>
        <v>7.3399142061782198E-3</v>
      </c>
      <c r="BO46" s="26">
        <f t="shared" si="12"/>
        <v>1.9320577446809362</v>
      </c>
      <c r="BQ46" s="24">
        <v>45</v>
      </c>
      <c r="BR46" s="51"/>
      <c r="BS46" s="169">
        <f>((Calibration!$C$9*'Yields HP5a'!BR46)+Calibration!$C$10)</f>
        <v>-1.3020627824793102E-3</v>
      </c>
      <c r="BT46" s="26">
        <f t="shared" si="13"/>
        <v>-0.34273704191698257</v>
      </c>
      <c r="BV46" s="24">
        <v>45</v>
      </c>
      <c r="BW46" s="51"/>
      <c r="BX46" s="169">
        <f>((Calibration!$C$9*'Yields HP5a'!BW46)+Calibration!$C$10)</f>
        <v>-1.3020627824793102E-3</v>
      </c>
      <c r="BY46" s="26">
        <f t="shared" si="14"/>
        <v>-0.34273704191698257</v>
      </c>
      <c r="CA46" s="24">
        <v>45</v>
      </c>
      <c r="CB46" s="51"/>
      <c r="CC46" s="169">
        <f>((Calibration!$C$9*'Yields HP5a'!CB46)+Calibration!$C$10)</f>
        <v>-1.3020627824793102E-3</v>
      </c>
      <c r="CD46" s="26">
        <f t="shared" si="15"/>
        <v>-0.34273704191698257</v>
      </c>
      <c r="CF46" s="24">
        <v>45</v>
      </c>
      <c r="CG46" s="51"/>
      <c r="CH46" s="169">
        <f>((Calibration!$C$9*'Yields HP5a'!CG46)+Calibration!$C$10)</f>
        <v>-1.3020627824793102E-3</v>
      </c>
      <c r="CI46" s="26">
        <f t="shared" si="16"/>
        <v>-0.34273704191698257</v>
      </c>
    </row>
    <row r="47" spans="1:87">
      <c r="A47" s="33" t="s">
        <v>36</v>
      </c>
      <c r="B47" s="35">
        <v>1</v>
      </c>
      <c r="D47" s="24">
        <v>46</v>
      </c>
      <c r="E47" s="25"/>
      <c r="F47" s="169">
        <f>((Calibration!$C$9*'Yields HP5a'!E47)+Calibration!$C$10)</f>
        <v>-1.3020627824793102E-3</v>
      </c>
      <c r="G47" s="26">
        <f t="shared" si="0"/>
        <v>-0.34273704191698257</v>
      </c>
      <c r="I47" s="24">
        <v>46</v>
      </c>
      <c r="J47" s="25">
        <v>2.1763680000000001</v>
      </c>
      <c r="K47" s="169">
        <f>((Calibration!$C$9*'Yields HP5a'!J47)+Calibration!$C$10)</f>
        <v>3.9137096060118479E-3</v>
      </c>
      <c r="L47" s="26">
        <f t="shared" si="1"/>
        <v>1.0301909180849307</v>
      </c>
      <c r="N47" s="24">
        <v>46</v>
      </c>
      <c r="P47" s="169">
        <f>((Calibration!$C$9*'Yields HP5a'!O47)+Calibration!$C$10)</f>
        <v>-1.3020627824793102E-3</v>
      </c>
      <c r="Q47" s="26">
        <f t="shared" si="2"/>
        <v>-0.34273704191698257</v>
      </c>
      <c r="S47" s="24">
        <v>46</v>
      </c>
      <c r="T47" s="23">
        <v>10.687953</v>
      </c>
      <c r="U47" s="169">
        <f>((Calibration!$C$9*'Yields HP5a'!T47)+Calibration!$C$10)</f>
        <v>2.4312139478761083E-2</v>
      </c>
      <c r="V47" s="26">
        <f t="shared" si="3"/>
        <v>6.3995921546556227</v>
      </c>
      <c r="X47" s="24">
        <v>46</v>
      </c>
      <c r="Y47" s="3"/>
      <c r="Z47" s="169">
        <f>((Calibration!$C$9*'Yields HP5a'!Y47)+Calibration!$C$10)</f>
        <v>-1.3020627824793102E-3</v>
      </c>
      <c r="AA47" s="26">
        <f t="shared" si="4"/>
        <v>-0.34273704191698257</v>
      </c>
      <c r="AC47" s="24">
        <v>46</v>
      </c>
      <c r="AD47" s="3"/>
      <c r="AE47" s="169">
        <f>((Calibration!$C$9*'Yields HP5a'!AD47)+Calibration!$C$10)</f>
        <v>-1.3020627824793102E-3</v>
      </c>
      <c r="AF47" s="26">
        <f t="shared" si="5"/>
        <v>-0.34273704191698257</v>
      </c>
      <c r="AH47" s="24">
        <v>46</v>
      </c>
      <c r="AI47" s="43"/>
      <c r="AJ47" s="169">
        <f>((Calibration!$C$9*'Yields HP5a'!AI47)+Calibration!$C$10)</f>
        <v>-1.3020627824793102E-3</v>
      </c>
      <c r="AK47" s="26">
        <f t="shared" si="6"/>
        <v>-0.34273704191698257</v>
      </c>
      <c r="AM47" s="24">
        <v>46</v>
      </c>
      <c r="AO47" s="169">
        <f>((Calibration!$C$9*'Yields HP5a'!AN47)+Calibration!$C$10)</f>
        <v>-1.3020627824793102E-3</v>
      </c>
      <c r="AP47" s="26">
        <f t="shared" si="7"/>
        <v>-0.34273704191698257</v>
      </c>
      <c r="AR47" s="24">
        <v>46</v>
      </c>
      <c r="AS47" s="44">
        <v>9.8318270000000005</v>
      </c>
      <c r="AT47" s="169">
        <f>((Calibration!$C$9*'Yields HP5a'!AS47)+Calibration!$C$10)</f>
        <v>2.2260391634706504E-2</v>
      </c>
      <c r="AU47" s="26">
        <f t="shared" si="8"/>
        <v>5.8595183607546852</v>
      </c>
      <c r="AW47" s="24">
        <v>46</v>
      </c>
      <c r="AX47" s="49"/>
      <c r="AY47" s="169">
        <f>((Calibration!$C$9*'Yields HP5a'!AX47)+Calibration!$C$10)</f>
        <v>-1.3020627824793102E-3</v>
      </c>
      <c r="AZ47" s="26">
        <f t="shared" si="9"/>
        <v>-0.34273704191698257</v>
      </c>
      <c r="BB47" s="24">
        <v>46</v>
      </c>
      <c r="BC47" s="49"/>
      <c r="BD47" s="169">
        <f>((Calibration!$C$9*'Yields HP5a'!BC47)+Calibration!$C$10)</f>
        <v>-1.3020627824793102E-3</v>
      </c>
      <c r="BE47" s="26">
        <f t="shared" si="10"/>
        <v>-0.34273704191698257</v>
      </c>
      <c r="BG47" s="24">
        <v>46</v>
      </c>
      <c r="BH47" s="49"/>
      <c r="BI47" s="169">
        <f>((Calibration!$C$9*'Yields HP5a'!BH47)+Calibration!$C$10)</f>
        <v>-1.3020627824793102E-3</v>
      </c>
      <c r="BJ47" s="26">
        <f t="shared" si="11"/>
        <v>-0.34273704191698257</v>
      </c>
      <c r="BL47" s="24">
        <v>46</v>
      </c>
      <c r="BM47" s="43">
        <v>5.1074909999999996</v>
      </c>
      <c r="BN47" s="169">
        <f>((Calibration!$C$9*'Yields HP5a'!BM47)+Calibration!$C$10)</f>
        <v>1.0938289277589157E-2</v>
      </c>
      <c r="BO47" s="26">
        <f t="shared" si="12"/>
        <v>2.8792443506407701</v>
      </c>
      <c r="BQ47" s="24">
        <v>46</v>
      </c>
      <c r="BR47" s="49"/>
      <c r="BS47" s="169">
        <f>((Calibration!$C$9*'Yields HP5a'!BR47)+Calibration!$C$10)</f>
        <v>-1.3020627824793102E-3</v>
      </c>
      <c r="BT47" s="26">
        <f t="shared" si="13"/>
        <v>-0.34273704191698257</v>
      </c>
      <c r="BV47" s="24">
        <v>46</v>
      </c>
      <c r="BW47" s="49"/>
      <c r="BX47" s="169">
        <f>((Calibration!$C$9*'Yields HP5a'!BW47)+Calibration!$C$10)</f>
        <v>-1.3020627824793102E-3</v>
      </c>
      <c r="BY47" s="26">
        <f t="shared" si="14"/>
        <v>-0.34273704191698257</v>
      </c>
      <c r="CA47" s="24">
        <v>46</v>
      </c>
      <c r="CB47" s="49"/>
      <c r="CC47" s="169">
        <f>((Calibration!$C$9*'Yields HP5a'!CB47)+Calibration!$C$10)</f>
        <v>-1.3020627824793102E-3</v>
      </c>
      <c r="CD47" s="26">
        <f t="shared" si="15"/>
        <v>-0.34273704191698257</v>
      </c>
      <c r="CF47" s="24">
        <v>46</v>
      </c>
      <c r="CG47" s="49"/>
      <c r="CH47" s="169">
        <f>((Calibration!$C$9*'Yields HP5a'!CG47)+Calibration!$C$10)</f>
        <v>-1.3020627824793102E-3</v>
      </c>
      <c r="CI47" s="26">
        <f t="shared" si="16"/>
        <v>-0.34273704191698257</v>
      </c>
    </row>
    <row r="48" spans="1:87">
      <c r="A48" s="33" t="s">
        <v>37</v>
      </c>
      <c r="B48" s="35">
        <v>1</v>
      </c>
      <c r="D48" s="24">
        <v>47</v>
      </c>
      <c r="E48" s="25"/>
      <c r="F48" s="169">
        <f>((Calibration!$C$9*'Yields HP5a'!E48)+Calibration!$C$10)</f>
        <v>-1.3020627824793102E-3</v>
      </c>
      <c r="G48" s="26">
        <f t="shared" si="0"/>
        <v>-0.34273704191698257</v>
      </c>
      <c r="I48" s="24">
        <v>47</v>
      </c>
      <c r="J48" s="25"/>
      <c r="K48" s="169">
        <f>((Calibration!$C$9*'Yields HP5a'!J48)+Calibration!$C$10)</f>
        <v>-1.3020627824793102E-3</v>
      </c>
      <c r="L48" s="26">
        <f t="shared" si="1"/>
        <v>-0.34273704191698257</v>
      </c>
      <c r="N48" s="24">
        <v>47</v>
      </c>
      <c r="P48" s="169">
        <f>((Calibration!$C$9*'Yields HP5a'!O48)+Calibration!$C$10)</f>
        <v>-1.3020627824793102E-3</v>
      </c>
      <c r="Q48" s="26">
        <f t="shared" si="2"/>
        <v>-0.34273704191698257</v>
      </c>
      <c r="S48" s="24">
        <v>47</v>
      </c>
      <c r="U48" s="169">
        <f>((Calibration!$C$9*'Yields HP5a'!T48)+Calibration!$C$10)</f>
        <v>-1.3020627824793102E-3</v>
      </c>
      <c r="V48" s="26">
        <f t="shared" si="3"/>
        <v>-0.34273704191698257</v>
      </c>
      <c r="X48" s="24">
        <v>47</v>
      </c>
      <c r="Y48" s="43"/>
      <c r="Z48" s="169">
        <f>((Calibration!$C$9*'Yields HP5a'!Y48)+Calibration!$C$10)</f>
        <v>-1.3020627824793102E-3</v>
      </c>
      <c r="AA48" s="26">
        <f t="shared" si="4"/>
        <v>-0.34273704191698257</v>
      </c>
      <c r="AC48" s="24">
        <v>47</v>
      </c>
      <c r="AD48" s="44"/>
      <c r="AE48" s="169">
        <f>((Calibration!$C$9*'Yields HP5a'!AD48)+Calibration!$C$10)</f>
        <v>-1.3020627824793102E-3</v>
      </c>
      <c r="AF48" s="26">
        <f t="shared" si="5"/>
        <v>-0.34273704191698257</v>
      </c>
      <c r="AH48" s="24">
        <v>47</v>
      </c>
      <c r="AI48" s="43"/>
      <c r="AJ48" s="169">
        <f>((Calibration!$C$9*'Yields HP5a'!AI48)+Calibration!$C$10)</f>
        <v>-1.3020627824793102E-3</v>
      </c>
      <c r="AK48" s="26">
        <f t="shared" si="6"/>
        <v>-0.34273704191698257</v>
      </c>
      <c r="AM48" s="24">
        <v>47</v>
      </c>
      <c r="AO48" s="169">
        <f>((Calibration!$C$9*'Yields HP5a'!AN48)+Calibration!$C$10)</f>
        <v>-1.3020627824793102E-3</v>
      </c>
      <c r="AP48" s="26">
        <f t="shared" si="7"/>
        <v>-0.34273704191698257</v>
      </c>
      <c r="AR48" s="24">
        <v>47</v>
      </c>
      <c r="AS48" s="14"/>
      <c r="AT48" s="169">
        <f>((Calibration!$C$9*'Yields HP5a'!AS48)+Calibration!$C$10)</f>
        <v>-1.3020627824793102E-3</v>
      </c>
      <c r="AU48" s="26">
        <f t="shared" si="8"/>
        <v>-0.34273704191698257</v>
      </c>
      <c r="AW48" s="24">
        <v>47</v>
      </c>
      <c r="AX48" s="51"/>
      <c r="AY48" s="169">
        <f>((Calibration!$C$9*'Yields HP5a'!AX48)+Calibration!$C$10)</f>
        <v>-1.3020627824793102E-3</v>
      </c>
      <c r="AZ48" s="26">
        <f t="shared" si="9"/>
        <v>-0.34273704191698257</v>
      </c>
      <c r="BB48" s="24">
        <v>47</v>
      </c>
      <c r="BC48" s="51"/>
      <c r="BD48" s="169">
        <f>((Calibration!$C$9*'Yields HP5a'!BC48)+Calibration!$C$10)</f>
        <v>-1.3020627824793102E-3</v>
      </c>
      <c r="BE48" s="26">
        <f t="shared" si="10"/>
        <v>-0.34273704191698257</v>
      </c>
      <c r="BG48" s="24">
        <v>47</v>
      </c>
      <c r="BH48" s="51"/>
      <c r="BI48" s="169">
        <f>((Calibration!$C$9*'Yields HP5a'!BH48)+Calibration!$C$10)</f>
        <v>-1.3020627824793102E-3</v>
      </c>
      <c r="BJ48" s="26">
        <f t="shared" si="11"/>
        <v>-0.34273704191698257</v>
      </c>
      <c r="BL48" s="24">
        <v>47</v>
      </c>
      <c r="BM48" s="14"/>
      <c r="BN48" s="169">
        <f>((Calibration!$C$9*'Yields HP5a'!BM48)+Calibration!$C$10)</f>
        <v>-1.3020627824793102E-3</v>
      </c>
      <c r="BO48" s="26">
        <f t="shared" si="12"/>
        <v>-0.34273704191698257</v>
      </c>
      <c r="BQ48" s="24">
        <v>47</v>
      </c>
      <c r="BR48" s="51"/>
      <c r="BS48" s="169">
        <f>((Calibration!$C$9*'Yields HP5a'!BR48)+Calibration!$C$10)</f>
        <v>-1.3020627824793102E-3</v>
      </c>
      <c r="BT48" s="26">
        <f t="shared" si="13"/>
        <v>-0.34273704191698257</v>
      </c>
      <c r="BV48" s="24">
        <v>47</v>
      </c>
      <c r="BW48" s="51"/>
      <c r="BX48" s="169">
        <f>((Calibration!$C$9*'Yields HP5a'!BW48)+Calibration!$C$10)</f>
        <v>-1.3020627824793102E-3</v>
      </c>
      <c r="BY48" s="26">
        <f t="shared" si="14"/>
        <v>-0.34273704191698257</v>
      </c>
      <c r="CA48" s="24">
        <v>47</v>
      </c>
      <c r="CB48" s="51"/>
      <c r="CC48" s="169">
        <f>((Calibration!$C$9*'Yields HP5a'!CB48)+Calibration!$C$10)</f>
        <v>-1.3020627824793102E-3</v>
      </c>
      <c r="CD48" s="26">
        <f t="shared" si="15"/>
        <v>-0.34273704191698257</v>
      </c>
      <c r="CF48" s="24">
        <v>47</v>
      </c>
      <c r="CG48" s="51"/>
      <c r="CH48" s="169">
        <f>((Calibration!$C$9*'Yields HP5a'!CG48)+Calibration!$C$10)</f>
        <v>-1.3020627824793102E-3</v>
      </c>
      <c r="CI48" s="26">
        <f t="shared" si="16"/>
        <v>-0.34273704191698257</v>
      </c>
    </row>
    <row r="49" spans="1:87" ht="22" thickBot="1">
      <c r="A49" s="29" t="s">
        <v>38</v>
      </c>
      <c r="B49" s="36">
        <f>(B46-Calibration!$C$10)/Calibration!$C$9</f>
        <v>159.06349662376928</v>
      </c>
      <c r="D49" s="37">
        <v>48</v>
      </c>
      <c r="E49" s="25"/>
      <c r="F49" s="169">
        <f>((Calibration!$C$9*'Yields HP5a'!E49)+Calibration!$C$10)</f>
        <v>-1.3020627824793102E-3</v>
      </c>
      <c r="G49" s="26">
        <f t="shared" si="0"/>
        <v>-0.34273704191698257</v>
      </c>
      <c r="I49" s="37">
        <v>48</v>
      </c>
      <c r="J49" s="25"/>
      <c r="K49" s="169">
        <f>((Calibration!$C$9*'Yields HP5a'!J49)+Calibration!$C$10)</f>
        <v>-1.3020627824793102E-3</v>
      </c>
      <c r="L49" s="26">
        <f t="shared" si="1"/>
        <v>-0.34273704191698257</v>
      </c>
      <c r="N49" s="24">
        <v>48</v>
      </c>
      <c r="P49" s="169">
        <f>((Calibration!$C$9*'Yields HP5a'!O49)+Calibration!$C$10)</f>
        <v>-1.3020627824793102E-3</v>
      </c>
      <c r="Q49" s="26">
        <f t="shared" si="2"/>
        <v>-0.34273704191698257</v>
      </c>
      <c r="S49" s="24">
        <v>48</v>
      </c>
      <c r="T49" s="23">
        <v>36.398026000000002</v>
      </c>
      <c r="U49" s="169">
        <f>((Calibration!$C$9*'Yields HP5a'!T49)+Calibration!$C$10)</f>
        <v>8.59275872612556E-2</v>
      </c>
      <c r="V49" s="26">
        <f t="shared" si="3"/>
        <v>22.618392502478358</v>
      </c>
      <c r="X49" s="24">
        <v>48</v>
      </c>
      <c r="Y49" s="3"/>
      <c r="Z49" s="169">
        <f>((Calibration!$C$9*'Yields HP5a'!Y49)+Calibration!$C$10)</f>
        <v>-1.3020627824793102E-3</v>
      </c>
      <c r="AA49" s="26">
        <f t="shared" si="4"/>
        <v>-0.34273704191698257</v>
      </c>
      <c r="AC49" s="24">
        <v>48</v>
      </c>
      <c r="AD49" s="3"/>
      <c r="AE49" s="169">
        <f>((Calibration!$C$9*'Yields HP5a'!AD49)+Calibration!$C$10)</f>
        <v>-1.3020627824793102E-3</v>
      </c>
      <c r="AF49" s="26">
        <f t="shared" si="5"/>
        <v>-0.34273704191698257</v>
      </c>
      <c r="AH49" s="24">
        <v>48</v>
      </c>
      <c r="AI49" s="43">
        <v>8.6676870000000008</v>
      </c>
      <c r="AJ49" s="169">
        <f>((Calibration!$C$9*'Yields HP5a'!AI49)+Calibration!$C$10)</f>
        <v>1.9470473170394357E-2</v>
      </c>
      <c r="AK49" s="26">
        <f t="shared" si="6"/>
        <v>5.1251387175341323</v>
      </c>
      <c r="AM49" s="24">
        <v>48</v>
      </c>
      <c r="AO49" s="169">
        <f>((Calibration!$C$9*'Yields HP5a'!AN49)+Calibration!$C$10)</f>
        <v>-1.3020627824793102E-3</v>
      </c>
      <c r="AP49" s="26">
        <f t="shared" si="7"/>
        <v>-0.34273704191698257</v>
      </c>
      <c r="AR49" s="24">
        <v>48</v>
      </c>
      <c r="AS49" s="44">
        <v>5.2452529999999999</v>
      </c>
      <c r="AT49" s="169">
        <f>((Calibration!$C$9*'Yields HP5a'!AS49)+Calibration!$C$10)</f>
        <v>1.126844265044858E-2</v>
      </c>
      <c r="AU49" s="26">
        <f t="shared" si="8"/>
        <v>2.9661493692891714</v>
      </c>
      <c r="AW49" s="24">
        <v>48</v>
      </c>
      <c r="AX49" s="49"/>
      <c r="AY49" s="169">
        <f>((Calibration!$C$9*'Yields HP5a'!AX49)+Calibration!$C$10)</f>
        <v>-1.3020627824793102E-3</v>
      </c>
      <c r="AZ49" s="26">
        <f t="shared" si="9"/>
        <v>-0.34273704191698257</v>
      </c>
      <c r="BB49" s="24">
        <v>48</v>
      </c>
      <c r="BC49" s="49"/>
      <c r="BD49" s="169">
        <f>((Calibration!$C$9*'Yields HP5a'!BC49)+Calibration!$C$10)</f>
        <v>-1.3020627824793102E-3</v>
      </c>
      <c r="BE49" s="26">
        <f t="shared" si="10"/>
        <v>-0.34273704191698257</v>
      </c>
      <c r="BG49" s="24">
        <v>48</v>
      </c>
      <c r="BH49" s="49"/>
      <c r="BI49" s="169">
        <f>((Calibration!$C$9*'Yields HP5a'!BH49)+Calibration!$C$10)</f>
        <v>-1.3020627824793102E-3</v>
      </c>
      <c r="BJ49" s="26">
        <f t="shared" si="11"/>
        <v>-0.34273704191698257</v>
      </c>
      <c r="BL49" s="24">
        <v>48</v>
      </c>
      <c r="BM49" s="43">
        <v>9.2012009999999993</v>
      </c>
      <c r="BN49" s="169">
        <f>((Calibration!$C$9*'Yields HP5a'!BM49)+Calibration!$C$10)</f>
        <v>2.0749065572999738E-2</v>
      </c>
      <c r="BO49" s="26">
        <f t="shared" si="12"/>
        <v>5.4616977404808305</v>
      </c>
      <c r="BQ49" s="24">
        <v>48</v>
      </c>
      <c r="BR49" s="49"/>
      <c r="BS49" s="169">
        <f>((Calibration!$C$9*'Yields HP5a'!BR49)+Calibration!$C$10)</f>
        <v>-1.3020627824793102E-3</v>
      </c>
      <c r="BT49" s="26">
        <f t="shared" si="13"/>
        <v>-0.34273704191698257</v>
      </c>
      <c r="BV49" s="24">
        <v>48</v>
      </c>
      <c r="BW49" s="49"/>
      <c r="BX49" s="169">
        <f>((Calibration!$C$9*'Yields HP5a'!BW49)+Calibration!$C$10)</f>
        <v>-1.3020627824793102E-3</v>
      </c>
      <c r="BY49" s="26">
        <f t="shared" si="14"/>
        <v>-0.34273704191698257</v>
      </c>
      <c r="CA49" s="24">
        <v>48</v>
      </c>
      <c r="CB49" s="49">
        <v>2.431149</v>
      </c>
      <c r="CC49" s="169">
        <f>((Calibration!$C$9*'Yields HP5a'!CB49)+Calibration!$C$10)</f>
        <v>4.5243047374014678E-3</v>
      </c>
      <c r="CD49" s="26">
        <f t="shared" si="15"/>
        <v>1.1909155559114597</v>
      </c>
      <c r="CF49" s="24">
        <v>48</v>
      </c>
      <c r="CG49" s="49"/>
      <c r="CH49" s="169">
        <f>((Calibration!$C$9*'Yields HP5a'!CG49)+Calibration!$C$10)</f>
        <v>-1.3020627824793102E-3</v>
      </c>
      <c r="CI49" s="26">
        <f t="shared" si="16"/>
        <v>-0.34273704191698257</v>
      </c>
    </row>
    <row r="50" spans="1:87" ht="22" thickBot="1">
      <c r="A50" s="182" t="s">
        <v>19</v>
      </c>
      <c r="B50" s="182"/>
      <c r="D50" s="24">
        <v>49</v>
      </c>
      <c r="E50" s="25"/>
      <c r="F50" s="169">
        <f>((Calibration!$C$9*'Yields HP5a'!E50)+Calibration!$C$10)</f>
        <v>-1.3020627824793102E-3</v>
      </c>
      <c r="G50" s="26">
        <f t="shared" si="0"/>
        <v>-0.34273704191698257</v>
      </c>
      <c r="I50" s="24">
        <v>49</v>
      </c>
      <c r="J50" s="25"/>
      <c r="K50" s="169">
        <f>((Calibration!$C$9*'Yields HP5a'!J50)+Calibration!$C$10)</f>
        <v>-1.3020627824793102E-3</v>
      </c>
      <c r="L50" s="26">
        <f t="shared" si="1"/>
        <v>-0.34273704191698257</v>
      </c>
      <c r="N50" s="24">
        <v>49</v>
      </c>
      <c r="P50" s="169">
        <f>((Calibration!$C$9*'Yields HP5a'!O50)+Calibration!$C$10)</f>
        <v>-1.3020627824793102E-3</v>
      </c>
      <c r="Q50" s="26">
        <f t="shared" si="2"/>
        <v>-0.34273704191698257</v>
      </c>
      <c r="S50" s="24">
        <v>49</v>
      </c>
      <c r="U50" s="169">
        <f>((Calibration!$C$9*'Yields HP5a'!T50)+Calibration!$C$10)</f>
        <v>-1.3020627824793102E-3</v>
      </c>
      <c r="V50" s="26">
        <f t="shared" si="3"/>
        <v>-0.34273704191698257</v>
      </c>
      <c r="X50" s="24">
        <v>49</v>
      </c>
      <c r="Y50" s="43"/>
      <c r="Z50" s="169">
        <f>((Calibration!$C$9*'Yields HP5a'!Y50)+Calibration!$C$10)</f>
        <v>-1.3020627824793102E-3</v>
      </c>
      <c r="AA50" s="26">
        <f t="shared" si="4"/>
        <v>-0.34273704191698257</v>
      </c>
      <c r="AC50" s="24">
        <v>49</v>
      </c>
      <c r="AD50" s="44"/>
      <c r="AE50" s="169">
        <f>((Calibration!$C$9*'Yields HP5a'!AD50)+Calibration!$C$10)</f>
        <v>-1.3020627824793102E-3</v>
      </c>
      <c r="AF50" s="26">
        <f t="shared" si="5"/>
        <v>-0.34273704191698257</v>
      </c>
      <c r="AH50" s="24">
        <v>49</v>
      </c>
      <c r="AI50" s="43"/>
      <c r="AJ50" s="169">
        <f>((Calibration!$C$9*'Yields HP5a'!AI50)+Calibration!$C$10)</f>
        <v>-1.3020627824793102E-3</v>
      </c>
      <c r="AK50" s="26">
        <f t="shared" si="6"/>
        <v>-0.34273704191698257</v>
      </c>
      <c r="AM50" s="24">
        <v>49</v>
      </c>
      <c r="AO50" s="169">
        <f>((Calibration!$C$9*'Yields HP5a'!AN50)+Calibration!$C$10)</f>
        <v>-1.3020627824793102E-3</v>
      </c>
      <c r="AP50" s="26">
        <f t="shared" si="7"/>
        <v>-0.34273704191698257</v>
      </c>
      <c r="AR50" s="24">
        <v>49</v>
      </c>
      <c r="AS50" s="14"/>
      <c r="AT50" s="169">
        <f>((Calibration!$C$9*'Yields HP5a'!AS50)+Calibration!$C$10)</f>
        <v>-1.3020627824793102E-3</v>
      </c>
      <c r="AU50" s="26">
        <f t="shared" si="8"/>
        <v>-0.34273704191698257</v>
      </c>
      <c r="AW50" s="24">
        <v>49</v>
      </c>
      <c r="AX50" s="51"/>
      <c r="AY50" s="169">
        <f>((Calibration!$C$9*'Yields HP5a'!AX50)+Calibration!$C$10)</f>
        <v>-1.3020627824793102E-3</v>
      </c>
      <c r="AZ50" s="26">
        <f t="shared" si="9"/>
        <v>-0.34273704191698257</v>
      </c>
      <c r="BB50" s="24">
        <v>49</v>
      </c>
      <c r="BC50" s="51"/>
      <c r="BD50" s="169">
        <f>((Calibration!$C$9*'Yields HP5a'!BC50)+Calibration!$C$10)</f>
        <v>-1.3020627824793102E-3</v>
      </c>
      <c r="BE50" s="26">
        <f t="shared" si="10"/>
        <v>-0.34273704191698257</v>
      </c>
      <c r="BG50" s="24">
        <v>49</v>
      </c>
      <c r="BH50" s="51"/>
      <c r="BI50" s="169">
        <f>((Calibration!$C$9*'Yields HP5a'!BH50)+Calibration!$C$10)</f>
        <v>-1.3020627824793102E-3</v>
      </c>
      <c r="BJ50" s="26">
        <f t="shared" si="11"/>
        <v>-0.34273704191698257</v>
      </c>
      <c r="BL50" s="24">
        <v>49</v>
      </c>
      <c r="BM50" s="43">
        <v>1.6189480000000001</v>
      </c>
      <c r="BN50" s="169">
        <f>((Calibration!$C$9*'Yields HP5a'!BM50)+Calibration!$C$10)</f>
        <v>2.5778253048308244E-3</v>
      </c>
      <c r="BO50" s="26">
        <f t="shared" si="12"/>
        <v>0.67855116623034251</v>
      </c>
      <c r="BQ50" s="24">
        <v>49</v>
      </c>
      <c r="BR50" s="51"/>
      <c r="BS50" s="169">
        <f>((Calibration!$C$9*'Yields HP5a'!BR50)+Calibration!$C$10)</f>
        <v>-1.3020627824793102E-3</v>
      </c>
      <c r="BT50" s="26">
        <f t="shared" si="13"/>
        <v>-0.34273704191698257</v>
      </c>
      <c r="BV50" s="24">
        <v>49</v>
      </c>
      <c r="BW50" s="51"/>
      <c r="BX50" s="169">
        <f>((Calibration!$C$9*'Yields HP5a'!BW50)+Calibration!$C$10)</f>
        <v>-1.3020627824793102E-3</v>
      </c>
      <c r="BY50" s="26">
        <f t="shared" si="14"/>
        <v>-0.34273704191698257</v>
      </c>
      <c r="CA50" s="24">
        <v>49</v>
      </c>
      <c r="CB50" s="51"/>
      <c r="CC50" s="169">
        <f>((Calibration!$C$9*'Yields HP5a'!CB50)+Calibration!$C$10)</f>
        <v>-1.3020627824793102E-3</v>
      </c>
      <c r="CD50" s="26">
        <f t="shared" si="15"/>
        <v>-0.34273704191698257</v>
      </c>
      <c r="CF50" s="24">
        <v>49</v>
      </c>
      <c r="CG50" s="51"/>
      <c r="CH50" s="169">
        <f>((Calibration!$C$9*'Yields HP5a'!CG50)+Calibration!$C$10)</f>
        <v>-1.3020627824793102E-3</v>
      </c>
      <c r="CI50" s="26">
        <f t="shared" si="16"/>
        <v>-0.34273704191698257</v>
      </c>
    </row>
    <row r="51" spans="1:87" ht="22" thickBot="1">
      <c r="A51" s="27" t="s">
        <v>28</v>
      </c>
      <c r="B51" s="28">
        <v>1.046</v>
      </c>
      <c r="D51" s="24">
        <v>50</v>
      </c>
      <c r="E51" s="39"/>
      <c r="F51" s="169">
        <f>((Calibration!$C$9*'Yields HP5a'!E51)+Calibration!$C$10)</f>
        <v>-1.3020627824793102E-3</v>
      </c>
      <c r="G51" s="26">
        <f t="shared" si="0"/>
        <v>-0.34273704191698257</v>
      </c>
      <c r="I51" s="24">
        <v>50</v>
      </c>
      <c r="J51" s="39"/>
      <c r="K51" s="169">
        <f>((Calibration!$C$9*'Yields HP5a'!J51)+Calibration!$C$10)</f>
        <v>-1.3020627824793102E-3</v>
      </c>
      <c r="L51" s="26">
        <f t="shared" si="1"/>
        <v>-0.34273704191698257</v>
      </c>
      <c r="N51" s="24">
        <v>50</v>
      </c>
      <c r="P51" s="169">
        <f>((Calibration!$C$9*'Yields HP5a'!O51)+Calibration!$C$10)</f>
        <v>-1.3020627824793102E-3</v>
      </c>
      <c r="Q51" s="26">
        <f t="shared" si="2"/>
        <v>-0.34273704191698257</v>
      </c>
      <c r="S51" s="24">
        <v>50</v>
      </c>
      <c r="T51" s="23">
        <v>11.139817000000001</v>
      </c>
      <c r="U51" s="169">
        <f>((Calibration!$C$9*'Yields HP5a'!T51)+Calibration!$C$10)</f>
        <v>2.5395053661727004E-2</v>
      </c>
      <c r="V51" s="26">
        <f t="shared" si="3"/>
        <v>6.6846435428943334</v>
      </c>
      <c r="X51" s="24">
        <v>50</v>
      </c>
      <c r="Y51" s="3"/>
      <c r="Z51" s="169">
        <f>((Calibration!$C$9*'Yields HP5a'!Y51)+Calibration!$C$10)</f>
        <v>-1.3020627824793102E-3</v>
      </c>
      <c r="AA51" s="26">
        <f t="shared" si="4"/>
        <v>-0.34273704191698257</v>
      </c>
      <c r="AC51" s="24">
        <v>50</v>
      </c>
      <c r="AD51" s="3"/>
      <c r="AE51" s="169">
        <f>((Calibration!$C$9*'Yields HP5a'!AD51)+Calibration!$C$10)</f>
        <v>-1.3020627824793102E-3</v>
      </c>
      <c r="AF51" s="26">
        <f t="shared" si="5"/>
        <v>-0.34273704191698257</v>
      </c>
      <c r="AH51" s="24">
        <v>50</v>
      </c>
      <c r="AI51" s="43"/>
      <c r="AJ51" s="169">
        <f>((Calibration!$C$9*'Yields HP5a'!AI51)+Calibration!$C$10)</f>
        <v>-1.3020627824793102E-3</v>
      </c>
      <c r="AK51" s="26">
        <f t="shared" si="6"/>
        <v>-0.34273704191698257</v>
      </c>
      <c r="AM51" s="24">
        <v>50</v>
      </c>
      <c r="AO51" s="169">
        <f>((Calibration!$C$9*'Yields HP5a'!AN51)+Calibration!$C$10)</f>
        <v>-1.3020627824793102E-3</v>
      </c>
      <c r="AP51" s="26">
        <f t="shared" si="7"/>
        <v>-0.34273704191698257</v>
      </c>
      <c r="AR51" s="24">
        <v>50</v>
      </c>
      <c r="AS51" s="44">
        <v>1.537933</v>
      </c>
      <c r="AT51" s="169">
        <f>((Calibration!$C$9*'Yields HP5a'!AS51)+Calibration!$C$10)</f>
        <v>2.3836688937580591E-3</v>
      </c>
      <c r="AU51" s="26">
        <f t="shared" si="8"/>
        <v>0.62744411141261158</v>
      </c>
      <c r="AW51" s="24">
        <v>50</v>
      </c>
      <c r="AX51" s="49"/>
      <c r="AY51" s="169">
        <f>((Calibration!$C$9*'Yields HP5a'!AX51)+Calibration!$C$10)</f>
        <v>-1.3020627824793102E-3</v>
      </c>
      <c r="AZ51" s="26">
        <f t="shared" si="9"/>
        <v>-0.34273704191698257</v>
      </c>
      <c r="BB51" s="24">
        <v>50</v>
      </c>
      <c r="BC51" s="49"/>
      <c r="BD51" s="169">
        <f>((Calibration!$C$9*'Yields HP5a'!BC51)+Calibration!$C$10)</f>
        <v>-1.3020627824793102E-3</v>
      </c>
      <c r="BE51" s="26">
        <f t="shared" si="10"/>
        <v>-0.34273704191698257</v>
      </c>
      <c r="BG51" s="24">
        <v>50</v>
      </c>
      <c r="BH51" s="49"/>
      <c r="BI51" s="169">
        <f>((Calibration!$C$9*'Yields HP5a'!BH51)+Calibration!$C$10)</f>
        <v>-1.3020627824793102E-3</v>
      </c>
      <c r="BJ51" s="26">
        <f t="shared" si="11"/>
        <v>-0.34273704191698257</v>
      </c>
      <c r="BL51" s="24">
        <v>50</v>
      </c>
      <c r="BM51" s="43">
        <v>7.6814920000000004</v>
      </c>
      <c r="BN51" s="169">
        <f>((Calibration!$C$9*'Yields HP5a'!BM51)+Calibration!$C$10)</f>
        <v>1.71070086043522E-2</v>
      </c>
      <c r="BO51" s="26">
        <f t="shared" si="12"/>
        <v>4.5030129145844073</v>
      </c>
      <c r="BQ51" s="24">
        <v>50</v>
      </c>
      <c r="BR51" s="49"/>
      <c r="BS51" s="169">
        <f>((Calibration!$C$9*'Yields HP5a'!BR51)+Calibration!$C$10)</f>
        <v>-1.3020627824793102E-3</v>
      </c>
      <c r="BT51" s="26">
        <f t="shared" si="13"/>
        <v>-0.34273704191698257</v>
      </c>
      <c r="BV51" s="24">
        <v>50</v>
      </c>
      <c r="BW51" s="49"/>
      <c r="BX51" s="169">
        <f>((Calibration!$C$9*'Yields HP5a'!BW51)+Calibration!$C$10)</f>
        <v>-1.3020627824793102E-3</v>
      </c>
      <c r="BY51" s="26">
        <f t="shared" si="14"/>
        <v>-0.34273704191698257</v>
      </c>
      <c r="CA51" s="24">
        <v>50</v>
      </c>
      <c r="CB51" s="49"/>
      <c r="CC51" s="169">
        <f>((Calibration!$C$9*'Yields HP5a'!CB51)+Calibration!$C$10)</f>
        <v>-1.3020627824793102E-3</v>
      </c>
      <c r="CD51" s="26">
        <f t="shared" si="15"/>
        <v>-0.34273704191698257</v>
      </c>
      <c r="CF51" s="24">
        <v>50</v>
      </c>
      <c r="CG51" s="49"/>
      <c r="CH51" s="169">
        <f>((Calibration!$C$9*'Yields HP5a'!CG51)+Calibration!$C$10)</f>
        <v>-1.3020627824793102E-3</v>
      </c>
      <c r="CI51" s="26">
        <f t="shared" si="16"/>
        <v>-0.34273704191698257</v>
      </c>
    </row>
    <row r="52" spans="1:87" ht="22" thickBot="1">
      <c r="A52" s="27" t="s">
        <v>29</v>
      </c>
      <c r="B52" s="28">
        <v>600</v>
      </c>
      <c r="D52" s="24">
        <v>51</v>
      </c>
      <c r="E52" s="25"/>
      <c r="F52" s="169">
        <f>((Calibration!$C$9*'Yields HP5a'!E52)+Calibration!$C$10)</f>
        <v>-1.3020627824793102E-3</v>
      </c>
      <c r="G52" s="26">
        <f t="shared" si="0"/>
        <v>-0.34273704191698257</v>
      </c>
      <c r="I52" s="24">
        <v>51</v>
      </c>
      <c r="J52" s="25"/>
      <c r="K52" s="169">
        <f>((Calibration!$C$9*'Yields HP5a'!J52)+Calibration!$C$10)</f>
        <v>-1.3020627824793102E-3</v>
      </c>
      <c r="L52" s="26">
        <f t="shared" si="1"/>
        <v>-0.34273704191698257</v>
      </c>
      <c r="N52" s="24">
        <v>51</v>
      </c>
      <c r="P52" s="169">
        <f>((Calibration!$C$9*'Yields HP5a'!O52)+Calibration!$C$10)</f>
        <v>-1.3020627824793102E-3</v>
      </c>
      <c r="Q52" s="26">
        <f t="shared" si="2"/>
        <v>-0.34273704191698257</v>
      </c>
      <c r="S52" s="24">
        <v>51</v>
      </c>
      <c r="U52" s="169">
        <f>((Calibration!$C$9*'Yields HP5a'!T52)+Calibration!$C$10)</f>
        <v>-1.3020627824793102E-3</v>
      </c>
      <c r="V52" s="26">
        <f t="shared" si="3"/>
        <v>-0.34273704191698257</v>
      </c>
      <c r="X52" s="24">
        <v>51</v>
      </c>
      <c r="Y52" s="43"/>
      <c r="Z52" s="169">
        <f>((Calibration!$C$9*'Yields HP5a'!Y52)+Calibration!$C$10)</f>
        <v>-1.3020627824793102E-3</v>
      </c>
      <c r="AA52" s="26">
        <f t="shared" si="4"/>
        <v>-0.34273704191698257</v>
      </c>
      <c r="AC52" s="24">
        <v>51</v>
      </c>
      <c r="AD52" s="44"/>
      <c r="AE52" s="169">
        <f>((Calibration!$C$9*'Yields HP5a'!AD52)+Calibration!$C$10)</f>
        <v>-1.3020627824793102E-3</v>
      </c>
      <c r="AF52" s="26">
        <f t="shared" si="5"/>
        <v>-0.34273704191698257</v>
      </c>
      <c r="AH52" s="24">
        <v>51</v>
      </c>
      <c r="AI52" s="43"/>
      <c r="AJ52" s="169">
        <f>((Calibration!$C$9*'Yields HP5a'!AI52)+Calibration!$C$10)</f>
        <v>-1.3020627824793102E-3</v>
      </c>
      <c r="AK52" s="26">
        <f t="shared" si="6"/>
        <v>-0.34273704191698257</v>
      </c>
      <c r="AM52" s="24">
        <v>51</v>
      </c>
      <c r="AO52" s="169">
        <f>((Calibration!$C$9*'Yields HP5a'!AN52)+Calibration!$C$10)</f>
        <v>-1.3020627824793102E-3</v>
      </c>
      <c r="AP52" s="26">
        <f t="shared" si="7"/>
        <v>-0.34273704191698257</v>
      </c>
      <c r="AR52" s="24">
        <v>51</v>
      </c>
      <c r="AS52" s="14"/>
      <c r="AT52" s="169">
        <f>((Calibration!$C$9*'Yields HP5a'!AS52)+Calibration!$C$10)</f>
        <v>-1.3020627824793102E-3</v>
      </c>
      <c r="AU52" s="26">
        <f t="shared" si="8"/>
        <v>-0.34273704191698257</v>
      </c>
      <c r="AW52" s="24">
        <v>51</v>
      </c>
      <c r="AX52" s="51"/>
      <c r="AY52" s="169">
        <f>((Calibration!$C$9*'Yields HP5a'!AX52)+Calibration!$C$10)</f>
        <v>-1.3020627824793102E-3</v>
      </c>
      <c r="AZ52" s="26">
        <f t="shared" si="9"/>
        <v>-0.34273704191698257</v>
      </c>
      <c r="BB52" s="24">
        <v>51</v>
      </c>
      <c r="BC52" s="51"/>
      <c r="BD52" s="169">
        <f>((Calibration!$C$9*'Yields HP5a'!BC52)+Calibration!$C$10)</f>
        <v>-1.3020627824793102E-3</v>
      </c>
      <c r="BE52" s="26">
        <f t="shared" si="10"/>
        <v>-0.34273704191698257</v>
      </c>
      <c r="BG52" s="24">
        <v>51</v>
      </c>
      <c r="BH52" s="51"/>
      <c r="BI52" s="169">
        <f>((Calibration!$C$9*'Yields HP5a'!BH52)+Calibration!$C$10)</f>
        <v>-1.3020627824793102E-3</v>
      </c>
      <c r="BJ52" s="26">
        <f t="shared" si="11"/>
        <v>-0.34273704191698257</v>
      </c>
      <c r="BL52" s="24">
        <v>51</v>
      </c>
      <c r="BM52" s="14"/>
      <c r="BN52" s="169">
        <f>((Calibration!$C$9*'Yields HP5a'!BM52)+Calibration!$C$10)</f>
        <v>-1.3020627824793102E-3</v>
      </c>
      <c r="BO52" s="26">
        <f t="shared" si="12"/>
        <v>-0.34273704191698257</v>
      </c>
      <c r="BQ52" s="24">
        <v>51</v>
      </c>
      <c r="BR52" s="51"/>
      <c r="BS52" s="169">
        <f>((Calibration!$C$9*'Yields HP5a'!BR52)+Calibration!$C$10)</f>
        <v>-1.3020627824793102E-3</v>
      </c>
      <c r="BT52" s="26">
        <f t="shared" si="13"/>
        <v>-0.34273704191698257</v>
      </c>
      <c r="BV52" s="24">
        <v>51</v>
      </c>
      <c r="BW52" s="51"/>
      <c r="BX52" s="169">
        <f>((Calibration!$C$9*'Yields HP5a'!BW52)+Calibration!$C$10)</f>
        <v>-1.3020627824793102E-3</v>
      </c>
      <c r="BY52" s="26">
        <f t="shared" si="14"/>
        <v>-0.34273704191698257</v>
      </c>
      <c r="CA52" s="24">
        <v>51</v>
      </c>
      <c r="CB52" s="51"/>
      <c r="CC52" s="169">
        <f>((Calibration!$C$9*'Yields HP5a'!CB52)+Calibration!$C$10)</f>
        <v>-1.3020627824793102E-3</v>
      </c>
      <c r="CD52" s="26">
        <f t="shared" si="15"/>
        <v>-0.34273704191698257</v>
      </c>
      <c r="CF52" s="24">
        <v>51</v>
      </c>
      <c r="CG52" s="51"/>
      <c r="CH52" s="169">
        <f>((Calibration!$C$9*'Yields HP5a'!CG52)+Calibration!$C$10)</f>
        <v>-1.3020627824793102E-3</v>
      </c>
      <c r="CI52" s="26">
        <f t="shared" si="16"/>
        <v>-0.34273704191698257</v>
      </c>
    </row>
    <row r="53" spans="1:87" ht="22" thickBot="1">
      <c r="A53" s="29" t="s">
        <v>30</v>
      </c>
      <c r="B53" s="30">
        <f>(B51/B52)*1000</f>
        <v>1.7433333333333334</v>
      </c>
      <c r="D53" s="24">
        <v>52</v>
      </c>
      <c r="E53" s="25"/>
      <c r="F53" s="169">
        <f>((Calibration!$C$9*'Yields HP5a'!E53)+Calibration!$C$10)</f>
        <v>-1.3020627824793102E-3</v>
      </c>
      <c r="G53" s="26">
        <f t="shared" si="0"/>
        <v>-0.34273704191698257</v>
      </c>
      <c r="I53" s="24">
        <v>52</v>
      </c>
      <c r="J53" s="25"/>
      <c r="K53" s="169">
        <f>((Calibration!$C$9*'Yields HP5a'!J53)+Calibration!$C$10)</f>
        <v>-1.3020627824793102E-3</v>
      </c>
      <c r="L53" s="26">
        <f t="shared" si="1"/>
        <v>-0.34273704191698257</v>
      </c>
      <c r="N53" s="24">
        <v>52</v>
      </c>
      <c r="P53" s="169">
        <f>((Calibration!$C$9*'Yields HP5a'!O53)+Calibration!$C$10)</f>
        <v>-1.3020627824793102E-3</v>
      </c>
      <c r="Q53" s="26">
        <f t="shared" si="2"/>
        <v>-0.34273704191698257</v>
      </c>
      <c r="S53" s="24">
        <v>52</v>
      </c>
      <c r="T53" s="23">
        <v>14.790836000000001</v>
      </c>
      <c r="U53" s="169">
        <f>((Calibration!$C$9*'Yields HP5a'!T53)+Calibration!$C$10)</f>
        <v>3.414489931745094E-2</v>
      </c>
      <c r="V53" s="26">
        <f t="shared" si="3"/>
        <v>8.9878321891151121</v>
      </c>
      <c r="X53" s="24">
        <v>52</v>
      </c>
      <c r="Y53" s="3"/>
      <c r="Z53" s="169">
        <f>((Calibration!$C$9*'Yields HP5a'!Y53)+Calibration!$C$10)</f>
        <v>-1.3020627824793102E-3</v>
      </c>
      <c r="AA53" s="26">
        <f t="shared" si="4"/>
        <v>-0.34273704191698257</v>
      </c>
      <c r="AC53" s="24">
        <v>52</v>
      </c>
      <c r="AD53" s="3"/>
      <c r="AE53" s="169">
        <f>((Calibration!$C$9*'Yields HP5a'!AD53)+Calibration!$C$10)</f>
        <v>-1.3020627824793102E-3</v>
      </c>
      <c r="AF53" s="26">
        <f t="shared" si="5"/>
        <v>-0.34273704191698257</v>
      </c>
      <c r="AH53" s="24">
        <v>52</v>
      </c>
      <c r="AI53" s="3"/>
      <c r="AJ53" s="169">
        <f>((Calibration!$C$9*'Yields HP5a'!AI53)+Calibration!$C$10)</f>
        <v>-1.3020627824793102E-3</v>
      </c>
      <c r="AK53" s="26">
        <f t="shared" si="6"/>
        <v>-0.34273704191698257</v>
      </c>
      <c r="AM53" s="24">
        <v>52</v>
      </c>
      <c r="AO53" s="169">
        <f>((Calibration!$C$9*'Yields HP5a'!AN53)+Calibration!$C$10)</f>
        <v>-1.3020627824793102E-3</v>
      </c>
      <c r="AP53" s="26">
        <f t="shared" si="7"/>
        <v>-0.34273704191698257</v>
      </c>
      <c r="AR53" s="24">
        <v>52</v>
      </c>
      <c r="AS53" s="43">
        <v>2.8595609999999998</v>
      </c>
      <c r="AT53" s="169">
        <f>((Calibration!$C$9*'Yields HP5a'!AS53)+Calibration!$C$10)</f>
        <v>5.5510150550032123E-3</v>
      </c>
      <c r="AU53" s="26">
        <f t="shared" si="8"/>
        <v>1.4611726140929526</v>
      </c>
      <c r="AW53" s="24">
        <v>52</v>
      </c>
      <c r="AX53" s="49"/>
      <c r="AY53" s="169">
        <f>((Calibration!$C$9*'Yields HP5a'!AX53)+Calibration!$C$10)</f>
        <v>-1.3020627824793102E-3</v>
      </c>
      <c r="AZ53" s="26">
        <f t="shared" si="9"/>
        <v>-0.34273704191698257</v>
      </c>
      <c r="BB53" s="24">
        <v>52</v>
      </c>
      <c r="BC53" s="49"/>
      <c r="BD53" s="169">
        <f>((Calibration!$C$9*'Yields HP5a'!BC53)+Calibration!$C$10)</f>
        <v>-1.3020627824793102E-3</v>
      </c>
      <c r="BE53" s="26">
        <f t="shared" si="10"/>
        <v>-0.34273704191698257</v>
      </c>
      <c r="BG53" s="24">
        <v>52</v>
      </c>
      <c r="BH53" s="49"/>
      <c r="BI53" s="169">
        <f>((Calibration!$C$9*'Yields HP5a'!BH53)+Calibration!$C$10)</f>
        <v>-1.3020627824793102E-3</v>
      </c>
      <c r="BJ53" s="26">
        <f t="shared" si="11"/>
        <v>-0.34273704191698257</v>
      </c>
      <c r="BL53" s="24">
        <v>52</v>
      </c>
      <c r="BM53" s="44">
        <v>10.54715</v>
      </c>
      <c r="BN53" s="169">
        <f>((Calibration!$C$9*'Yields HP5a'!BM53)+Calibration!$C$10)</f>
        <v>2.3974698200623968E-2</v>
      </c>
      <c r="BO53" s="26">
        <f t="shared" si="12"/>
        <v>6.3107687683752935</v>
      </c>
      <c r="BQ53" s="24">
        <v>52</v>
      </c>
      <c r="BR53" s="49"/>
      <c r="BS53" s="169">
        <f>((Calibration!$C$9*'Yields HP5a'!BR53)+Calibration!$C$10)</f>
        <v>-1.3020627824793102E-3</v>
      </c>
      <c r="BT53" s="26">
        <f t="shared" si="13"/>
        <v>-0.34273704191698257</v>
      </c>
      <c r="BV53" s="24">
        <v>52</v>
      </c>
      <c r="BW53" s="49"/>
      <c r="BX53" s="169">
        <f>((Calibration!$C$9*'Yields HP5a'!BW53)+Calibration!$C$10)</f>
        <v>-1.3020627824793102E-3</v>
      </c>
      <c r="BY53" s="26">
        <f t="shared" si="14"/>
        <v>-0.34273704191698257</v>
      </c>
      <c r="CA53" s="24">
        <v>52</v>
      </c>
      <c r="CB53" s="49"/>
      <c r="CC53" s="169">
        <f>((Calibration!$C$9*'Yields HP5a'!CB53)+Calibration!$C$10)</f>
        <v>-1.3020627824793102E-3</v>
      </c>
      <c r="CD53" s="26">
        <f t="shared" si="15"/>
        <v>-0.34273704191698257</v>
      </c>
      <c r="CF53" s="24">
        <v>52</v>
      </c>
      <c r="CG53" s="49"/>
      <c r="CH53" s="169">
        <f>((Calibration!$C$9*'Yields HP5a'!CG53)+Calibration!$C$10)</f>
        <v>-1.3020627824793102E-3</v>
      </c>
      <c r="CI53" s="26">
        <f t="shared" si="16"/>
        <v>-0.34273704191698257</v>
      </c>
    </row>
    <row r="54" spans="1:87" ht="22" thickBot="1">
      <c r="A54" s="27" t="s">
        <v>31</v>
      </c>
      <c r="B54" s="28">
        <v>250</v>
      </c>
      <c r="D54" s="24">
        <v>53</v>
      </c>
      <c r="E54" s="25"/>
      <c r="F54" s="169">
        <f>((Calibration!$C$9*'Yields HP5a'!E54)+Calibration!$C$10)</f>
        <v>-1.3020627824793102E-3</v>
      </c>
      <c r="G54" s="26">
        <f t="shared" si="0"/>
        <v>-0.34273704191698257</v>
      </c>
      <c r="I54" s="24">
        <v>53</v>
      </c>
      <c r="J54" s="25"/>
      <c r="K54" s="169">
        <f>((Calibration!$C$9*'Yields HP5a'!J54)+Calibration!$C$10)</f>
        <v>-1.3020627824793102E-3</v>
      </c>
      <c r="L54" s="26">
        <f t="shared" si="1"/>
        <v>-0.34273704191698257</v>
      </c>
      <c r="N54" s="24">
        <v>53</v>
      </c>
      <c r="P54" s="169">
        <f>((Calibration!$C$9*'Yields HP5a'!O54)+Calibration!$C$10)</f>
        <v>-1.3020627824793102E-3</v>
      </c>
      <c r="Q54" s="26">
        <f t="shared" si="2"/>
        <v>-0.34273704191698257</v>
      </c>
      <c r="S54" s="24">
        <v>53</v>
      </c>
      <c r="T54" s="23">
        <v>7.2621019999999996</v>
      </c>
      <c r="U54" s="169">
        <f>((Calibration!$C$9*'Yields HP5a'!T54)+Calibration!$C$10)</f>
        <v>1.6101919951142213E-2</v>
      </c>
      <c r="V54" s="26">
        <f t="shared" si="3"/>
        <v>4.2384472450169426</v>
      </c>
      <c r="X54" s="24">
        <v>53</v>
      </c>
      <c r="Y54" s="3"/>
      <c r="Z54" s="169">
        <f>((Calibration!$C$9*'Yields HP5a'!Y54)+Calibration!$C$10)</f>
        <v>-1.3020627824793102E-3</v>
      </c>
      <c r="AA54" s="26">
        <f t="shared" si="4"/>
        <v>-0.34273704191698257</v>
      </c>
      <c r="AC54" s="24">
        <v>53</v>
      </c>
      <c r="AD54" s="3"/>
      <c r="AE54" s="169">
        <f>((Calibration!$C$9*'Yields HP5a'!AD54)+Calibration!$C$10)</f>
        <v>-1.3020627824793102E-3</v>
      </c>
      <c r="AF54" s="26">
        <f t="shared" si="5"/>
        <v>-0.34273704191698257</v>
      </c>
      <c r="AH54" s="24">
        <v>53</v>
      </c>
      <c r="AI54" s="43"/>
      <c r="AJ54" s="169">
        <f>((Calibration!$C$9*'Yields HP5a'!AI54)+Calibration!$C$10)</f>
        <v>-1.3020627824793102E-3</v>
      </c>
      <c r="AK54" s="26">
        <f t="shared" si="6"/>
        <v>-0.34273704191698257</v>
      </c>
      <c r="AM54" s="24">
        <v>53</v>
      </c>
      <c r="AO54" s="169">
        <f>((Calibration!$C$9*'Yields HP5a'!AN54)+Calibration!$C$10)</f>
        <v>-1.3020627824793102E-3</v>
      </c>
      <c r="AP54" s="26">
        <f t="shared" si="7"/>
        <v>-0.34273704191698257</v>
      </c>
      <c r="AR54" s="24">
        <v>53</v>
      </c>
      <c r="AS54" s="44">
        <v>5.729984</v>
      </c>
      <c r="AT54" s="169">
        <f>((Calibration!$C$9*'Yields HP5a'!AS54)+Calibration!$C$10)</f>
        <v>1.243012420689754E-2</v>
      </c>
      <c r="AU54" s="26">
        <f t="shared" si="8"/>
        <v>3.2719343941469559</v>
      </c>
      <c r="AW54" s="24">
        <v>53</v>
      </c>
      <c r="AX54" s="49"/>
      <c r="AY54" s="169">
        <f>((Calibration!$C$9*'Yields HP5a'!AX54)+Calibration!$C$10)</f>
        <v>-1.3020627824793102E-3</v>
      </c>
      <c r="AZ54" s="26">
        <f t="shared" si="9"/>
        <v>-0.34273704191698257</v>
      </c>
      <c r="BB54" s="24">
        <v>53</v>
      </c>
      <c r="BC54" s="49"/>
      <c r="BD54" s="169">
        <f>((Calibration!$C$9*'Yields HP5a'!BC54)+Calibration!$C$10)</f>
        <v>-1.3020627824793102E-3</v>
      </c>
      <c r="BE54" s="26">
        <f t="shared" si="10"/>
        <v>-0.34273704191698257</v>
      </c>
      <c r="BG54" s="24">
        <v>53</v>
      </c>
      <c r="BH54" s="49"/>
      <c r="BI54" s="169">
        <f>((Calibration!$C$9*'Yields HP5a'!BH54)+Calibration!$C$10)</f>
        <v>-1.3020627824793102E-3</v>
      </c>
      <c r="BJ54" s="26">
        <f t="shared" si="11"/>
        <v>-0.34273704191698257</v>
      </c>
      <c r="BL54" s="24">
        <v>53</v>
      </c>
      <c r="BM54" s="43">
        <v>2.775935</v>
      </c>
      <c r="BN54" s="169">
        <f>((Calibration!$C$9*'Yields HP5a'!BM54)+Calibration!$C$10)</f>
        <v>5.3506012546900477E-3</v>
      </c>
      <c r="BO54" s="26">
        <f t="shared" si="12"/>
        <v>1.4084184504666175</v>
      </c>
      <c r="BQ54" s="24">
        <v>53</v>
      </c>
      <c r="BR54" s="49"/>
      <c r="BS54" s="169">
        <f>((Calibration!$C$9*'Yields HP5a'!BR54)+Calibration!$C$10)</f>
        <v>-1.3020627824793102E-3</v>
      </c>
      <c r="BT54" s="26">
        <f t="shared" si="13"/>
        <v>-0.34273704191698257</v>
      </c>
      <c r="BV54" s="24">
        <v>53</v>
      </c>
      <c r="BW54" s="49"/>
      <c r="BX54" s="169">
        <f>((Calibration!$C$9*'Yields HP5a'!BW54)+Calibration!$C$10)</f>
        <v>-1.3020627824793102E-3</v>
      </c>
      <c r="BY54" s="26">
        <f t="shared" si="14"/>
        <v>-0.34273704191698257</v>
      </c>
      <c r="CA54" s="24">
        <v>53</v>
      </c>
      <c r="CB54" s="49"/>
      <c r="CC54" s="169">
        <f>((Calibration!$C$9*'Yields HP5a'!CB54)+Calibration!$C$10)</f>
        <v>-1.3020627824793102E-3</v>
      </c>
      <c r="CD54" s="26">
        <f t="shared" si="15"/>
        <v>-0.34273704191698257</v>
      </c>
      <c r="CF54" s="24">
        <v>53</v>
      </c>
      <c r="CG54" s="49"/>
      <c r="CH54" s="169">
        <f>((Calibration!$C$9*'Yields HP5a'!CG54)+Calibration!$C$10)</f>
        <v>-1.3020627824793102E-3</v>
      </c>
      <c r="CI54" s="26">
        <f t="shared" si="16"/>
        <v>-0.34273704191698257</v>
      </c>
    </row>
    <row r="55" spans="1:87">
      <c r="A55" s="29" t="s">
        <v>32</v>
      </c>
      <c r="B55" s="31">
        <f>$B54/$B52</f>
        <v>0.41666666666666669</v>
      </c>
      <c r="D55" s="24">
        <v>54</v>
      </c>
      <c r="E55" s="25"/>
      <c r="F55" s="169">
        <f>((Calibration!$C$9*'Yields HP5a'!E55)+Calibration!$C$10)</f>
        <v>-1.3020627824793102E-3</v>
      </c>
      <c r="G55" s="26">
        <f t="shared" si="0"/>
        <v>-0.34273704191698257</v>
      </c>
      <c r="I55" s="24">
        <v>54</v>
      </c>
      <c r="J55" s="25"/>
      <c r="K55" s="169">
        <f>((Calibration!$C$9*'Yields HP5a'!J55)+Calibration!$C$10)</f>
        <v>-1.3020627824793102E-3</v>
      </c>
      <c r="L55" s="26">
        <f t="shared" si="1"/>
        <v>-0.34273704191698257</v>
      </c>
      <c r="N55" s="24">
        <v>54</v>
      </c>
      <c r="P55" s="169">
        <f>((Calibration!$C$9*'Yields HP5a'!O55)+Calibration!$C$10)</f>
        <v>-1.3020627824793102E-3</v>
      </c>
      <c r="Q55" s="26">
        <f t="shared" si="2"/>
        <v>-0.34273704191698257</v>
      </c>
      <c r="S55" s="24">
        <v>54</v>
      </c>
      <c r="T55" s="23">
        <v>9.8280860000000008</v>
      </c>
      <c r="U55" s="169">
        <f>((Calibration!$C$9*'Yields HP5a'!T55)+Calibration!$C$10)</f>
        <v>2.2251426145182055E-2</v>
      </c>
      <c r="V55" s="26">
        <f t="shared" si="3"/>
        <v>5.8571584089917623</v>
      </c>
      <c r="X55" s="24">
        <v>54</v>
      </c>
      <c r="Y55" s="3"/>
      <c r="Z55" s="169">
        <f>((Calibration!$C$9*'Yields HP5a'!Y55)+Calibration!$C$10)</f>
        <v>-1.3020627824793102E-3</v>
      </c>
      <c r="AA55" s="26">
        <f t="shared" si="4"/>
        <v>-0.34273704191698257</v>
      </c>
      <c r="AC55" s="24">
        <v>54</v>
      </c>
      <c r="AD55" s="3"/>
      <c r="AE55" s="169">
        <f>((Calibration!$C$9*'Yields HP5a'!AD55)+Calibration!$C$10)</f>
        <v>-1.3020627824793102E-3</v>
      </c>
      <c r="AF55" s="26">
        <f t="shared" si="5"/>
        <v>-0.34273704191698257</v>
      </c>
      <c r="AH55" s="24">
        <v>54</v>
      </c>
      <c r="AI55" s="44">
        <v>1.7029730000000001</v>
      </c>
      <c r="AJ55" s="169">
        <f>((Calibration!$C$9*'Yields HP5a'!AI55)+Calibration!$C$10)</f>
        <v>2.7791953281646395E-3</v>
      </c>
      <c r="AK55" s="26">
        <f t="shared" si="6"/>
        <v>0.73155703281134365</v>
      </c>
      <c r="AM55" s="24">
        <v>54</v>
      </c>
      <c r="AO55" s="169">
        <f>((Calibration!$C$9*'Yields HP5a'!AN55)+Calibration!$C$10)</f>
        <v>-1.3020627824793102E-3</v>
      </c>
      <c r="AP55" s="26">
        <f t="shared" si="7"/>
        <v>-0.34273704191698257</v>
      </c>
      <c r="AR55" s="24">
        <v>54</v>
      </c>
      <c r="AS55" s="14"/>
      <c r="AT55" s="169">
        <f>((Calibration!$C$9*'Yields HP5a'!AS55)+Calibration!$C$10)</f>
        <v>-1.3020627824793102E-3</v>
      </c>
      <c r="AU55" s="26">
        <f t="shared" si="8"/>
        <v>-0.34273704191698257</v>
      </c>
      <c r="AW55" s="24">
        <v>54</v>
      </c>
      <c r="AX55" s="51"/>
      <c r="AY55" s="169">
        <f>((Calibration!$C$9*'Yields HP5a'!AX55)+Calibration!$C$10)</f>
        <v>-1.3020627824793102E-3</v>
      </c>
      <c r="AZ55" s="26">
        <f t="shared" si="9"/>
        <v>-0.34273704191698257</v>
      </c>
      <c r="BB55" s="24">
        <v>54</v>
      </c>
      <c r="BC55" s="51"/>
      <c r="BD55" s="169">
        <f>((Calibration!$C$9*'Yields HP5a'!BC55)+Calibration!$C$10)</f>
        <v>-1.3020627824793102E-3</v>
      </c>
      <c r="BE55" s="26">
        <f t="shared" si="10"/>
        <v>-0.34273704191698257</v>
      </c>
      <c r="BG55" s="24">
        <v>54</v>
      </c>
      <c r="BH55" s="51"/>
      <c r="BI55" s="169">
        <f>((Calibration!$C$9*'Yields HP5a'!BH55)+Calibration!$C$10)</f>
        <v>-1.3020627824793102E-3</v>
      </c>
      <c r="BJ55" s="26">
        <f t="shared" si="11"/>
        <v>-0.34273704191698257</v>
      </c>
      <c r="BL55" s="24">
        <v>54</v>
      </c>
      <c r="BM55" s="43">
        <v>3.7808929999999998</v>
      </c>
      <c r="BN55" s="169">
        <f>((Calibration!$C$9*'Yields HP5a'!BM55)+Calibration!$C$10)</f>
        <v>7.7590322681920371E-3</v>
      </c>
      <c r="BO55" s="26">
        <f t="shared" si="12"/>
        <v>2.042380600630378</v>
      </c>
      <c r="BQ55" s="24">
        <v>54</v>
      </c>
      <c r="BR55" s="51"/>
      <c r="BS55" s="169">
        <f>((Calibration!$C$9*'Yields HP5a'!BR55)+Calibration!$C$10)</f>
        <v>-1.3020627824793102E-3</v>
      </c>
      <c r="BT55" s="26">
        <f t="shared" si="13"/>
        <v>-0.34273704191698257</v>
      </c>
      <c r="BV55" s="24">
        <v>54</v>
      </c>
      <c r="BW55" s="51"/>
      <c r="BX55" s="169">
        <f>((Calibration!$C$9*'Yields HP5a'!BW55)+Calibration!$C$10)</f>
        <v>-1.3020627824793102E-3</v>
      </c>
      <c r="BY55" s="26">
        <f t="shared" si="14"/>
        <v>-0.34273704191698257</v>
      </c>
      <c r="CA55" s="24">
        <v>54</v>
      </c>
      <c r="CB55" s="51"/>
      <c r="CC55" s="169">
        <f>((Calibration!$C$9*'Yields HP5a'!CB55)+Calibration!$C$10)</f>
        <v>-1.3020627824793102E-3</v>
      </c>
      <c r="CD55" s="26">
        <f t="shared" si="15"/>
        <v>-0.34273704191698257</v>
      </c>
      <c r="CF55" s="24">
        <v>54</v>
      </c>
      <c r="CG55" s="51"/>
      <c r="CH55" s="169">
        <f>((Calibration!$C$9*'Yields HP5a'!CG55)+Calibration!$C$10)</f>
        <v>-1.3020627824793102E-3</v>
      </c>
      <c r="CI55" s="26">
        <f t="shared" si="16"/>
        <v>-0.34273704191698257</v>
      </c>
    </row>
    <row r="56" spans="1:87" ht="22" thickBot="1">
      <c r="A56" s="29" t="s">
        <v>33</v>
      </c>
      <c r="B56" s="32">
        <f>B51*B55</f>
        <v>0.43583333333333335</v>
      </c>
      <c r="D56" s="24">
        <v>55</v>
      </c>
      <c r="E56" s="25"/>
      <c r="F56" s="169">
        <f>((Calibration!$C$9*'Yields HP5a'!E56)+Calibration!$C$10)</f>
        <v>-1.3020627824793102E-3</v>
      </c>
      <c r="G56" s="26">
        <f t="shared" si="0"/>
        <v>-0.34273704191698257</v>
      </c>
      <c r="I56" s="24">
        <v>55</v>
      </c>
      <c r="J56" s="25"/>
      <c r="K56" s="169">
        <f>((Calibration!$C$9*'Yields HP5a'!J56)+Calibration!$C$10)</f>
        <v>-1.3020627824793102E-3</v>
      </c>
      <c r="L56" s="26">
        <f t="shared" si="1"/>
        <v>-0.34273704191698257</v>
      </c>
      <c r="N56" s="24">
        <v>55</v>
      </c>
      <c r="P56" s="169">
        <f>((Calibration!$C$9*'Yields HP5a'!O56)+Calibration!$C$10)</f>
        <v>-1.3020627824793102E-3</v>
      </c>
      <c r="Q56" s="26">
        <f t="shared" si="2"/>
        <v>-0.34273704191698257</v>
      </c>
      <c r="S56" s="24">
        <v>55</v>
      </c>
      <c r="U56" s="169">
        <f>((Calibration!$C$9*'Yields HP5a'!T56)+Calibration!$C$10)</f>
        <v>-1.3020627824793102E-3</v>
      </c>
      <c r="V56" s="26">
        <f t="shared" si="3"/>
        <v>-0.34273704191698257</v>
      </c>
      <c r="X56" s="24">
        <v>55</v>
      </c>
      <c r="Y56" s="43"/>
      <c r="Z56" s="169">
        <f>((Calibration!$C$9*'Yields HP5a'!Y56)+Calibration!$C$10)</f>
        <v>-1.3020627824793102E-3</v>
      </c>
      <c r="AA56" s="26">
        <f t="shared" si="4"/>
        <v>-0.34273704191698257</v>
      </c>
      <c r="AC56" s="24">
        <v>55</v>
      </c>
      <c r="AD56" s="44"/>
      <c r="AE56" s="169">
        <f>((Calibration!$C$9*'Yields HP5a'!AD56)+Calibration!$C$10)</f>
        <v>-1.3020627824793102E-3</v>
      </c>
      <c r="AF56" s="26">
        <f t="shared" si="5"/>
        <v>-0.34273704191698257</v>
      </c>
      <c r="AH56" s="24">
        <v>55</v>
      </c>
      <c r="AI56" s="43"/>
      <c r="AJ56" s="169">
        <f>((Calibration!$C$9*'Yields HP5a'!AI56)+Calibration!$C$10)</f>
        <v>-1.3020627824793102E-3</v>
      </c>
      <c r="AK56" s="26">
        <f t="shared" si="6"/>
        <v>-0.34273704191698257</v>
      </c>
      <c r="AM56" s="24">
        <v>55</v>
      </c>
      <c r="AO56" s="169">
        <f>((Calibration!$C$9*'Yields HP5a'!AN56)+Calibration!$C$10)</f>
        <v>-1.3020627824793102E-3</v>
      </c>
      <c r="AP56" s="26">
        <f t="shared" si="7"/>
        <v>-0.34273704191698257</v>
      </c>
      <c r="AR56" s="24">
        <v>55</v>
      </c>
      <c r="AS56" s="14"/>
      <c r="AT56" s="169">
        <f>((Calibration!$C$9*'Yields HP5a'!AS56)+Calibration!$C$10)</f>
        <v>-1.3020627824793102E-3</v>
      </c>
      <c r="AU56" s="26">
        <f t="shared" si="8"/>
        <v>-0.34273704191698257</v>
      </c>
      <c r="AW56" s="24">
        <v>55</v>
      </c>
      <c r="AX56" s="51"/>
      <c r="AY56" s="169">
        <f>((Calibration!$C$9*'Yields HP5a'!AX56)+Calibration!$C$10)</f>
        <v>-1.3020627824793102E-3</v>
      </c>
      <c r="AZ56" s="26">
        <f t="shared" si="9"/>
        <v>-0.34273704191698257</v>
      </c>
      <c r="BB56" s="24">
        <v>55</v>
      </c>
      <c r="BC56" s="51"/>
      <c r="BD56" s="169">
        <f>((Calibration!$C$9*'Yields HP5a'!BC56)+Calibration!$C$10)</f>
        <v>-1.3020627824793102E-3</v>
      </c>
      <c r="BE56" s="26">
        <f t="shared" si="10"/>
        <v>-0.34273704191698257</v>
      </c>
      <c r="BG56" s="24">
        <v>55</v>
      </c>
      <c r="BH56" s="51"/>
      <c r="BI56" s="169">
        <f>((Calibration!$C$9*'Yields HP5a'!BH56)+Calibration!$C$10)</f>
        <v>-1.3020627824793102E-3</v>
      </c>
      <c r="BJ56" s="26">
        <f t="shared" si="11"/>
        <v>-0.34273704191698257</v>
      </c>
      <c r="BL56" s="24">
        <v>55</v>
      </c>
      <c r="BM56" s="14"/>
      <c r="BN56" s="169">
        <f>((Calibration!$C$9*'Yields HP5a'!BM56)+Calibration!$C$10)</f>
        <v>-1.3020627824793102E-3</v>
      </c>
      <c r="BO56" s="26">
        <f t="shared" si="12"/>
        <v>-0.34273704191698257</v>
      </c>
      <c r="BQ56" s="24">
        <v>55</v>
      </c>
      <c r="BR56" s="51"/>
      <c r="BS56" s="169">
        <f>((Calibration!$C$9*'Yields HP5a'!BR56)+Calibration!$C$10)</f>
        <v>-1.3020627824793102E-3</v>
      </c>
      <c r="BT56" s="26">
        <f t="shared" si="13"/>
        <v>-0.34273704191698257</v>
      </c>
      <c r="BV56" s="24">
        <v>55</v>
      </c>
      <c r="BW56" s="51"/>
      <c r="BX56" s="169">
        <f>((Calibration!$C$9*'Yields HP5a'!BW56)+Calibration!$C$10)</f>
        <v>-1.3020627824793102E-3</v>
      </c>
      <c r="BY56" s="26">
        <f t="shared" si="14"/>
        <v>-0.34273704191698257</v>
      </c>
      <c r="CA56" s="24">
        <v>55</v>
      </c>
      <c r="CB56" s="51"/>
      <c r="CC56" s="169">
        <f>((Calibration!$C$9*'Yields HP5a'!CB56)+Calibration!$C$10)</f>
        <v>-1.3020627824793102E-3</v>
      </c>
      <c r="CD56" s="26">
        <f t="shared" si="15"/>
        <v>-0.34273704191698257</v>
      </c>
      <c r="CF56" s="24">
        <v>55</v>
      </c>
      <c r="CG56" s="51"/>
      <c r="CH56" s="169">
        <f>((Calibration!$C$9*'Yields HP5a'!CG56)+Calibration!$C$10)</f>
        <v>-1.3020627824793102E-3</v>
      </c>
      <c r="CI56" s="26">
        <f t="shared" si="16"/>
        <v>-0.34273704191698257</v>
      </c>
    </row>
    <row r="57" spans="1:87" ht="22" thickBot="1">
      <c r="A57" s="27" t="s">
        <v>34</v>
      </c>
      <c r="B57" s="28">
        <v>500</v>
      </c>
      <c r="D57" s="24">
        <v>56</v>
      </c>
      <c r="E57" s="25"/>
      <c r="F57" s="169">
        <f>((Calibration!$C$9*'Yields HP5a'!E57)+Calibration!$C$10)</f>
        <v>-1.3020627824793102E-3</v>
      </c>
      <c r="G57" s="26">
        <f t="shared" si="0"/>
        <v>-0.34273704191698257</v>
      </c>
      <c r="I57" s="24">
        <v>56</v>
      </c>
      <c r="J57" s="25">
        <v>3.4184580000000002</v>
      </c>
      <c r="K57" s="169">
        <f>((Calibration!$C$9*'Yields HP5a'!J57)+Calibration!$C$10)</f>
        <v>6.8904390589448906E-3</v>
      </c>
      <c r="L57" s="26">
        <f t="shared" si="1"/>
        <v>1.8137441084639365</v>
      </c>
      <c r="N57" s="24">
        <v>56</v>
      </c>
      <c r="P57" s="169">
        <f>((Calibration!$C$9*'Yields HP5a'!O57)+Calibration!$C$10)</f>
        <v>-1.3020627824793102E-3</v>
      </c>
      <c r="Q57" s="26">
        <f t="shared" si="2"/>
        <v>-0.34273704191698257</v>
      </c>
      <c r="S57" s="24">
        <v>56</v>
      </c>
      <c r="U57" s="169">
        <f>((Calibration!$C$9*'Yields HP5a'!T57)+Calibration!$C$10)</f>
        <v>-1.3020627824793102E-3</v>
      </c>
      <c r="V57" s="26">
        <f t="shared" si="3"/>
        <v>-0.34273704191698257</v>
      </c>
      <c r="X57" s="24">
        <v>56</v>
      </c>
      <c r="Y57" s="44"/>
      <c r="Z57" s="169">
        <f>((Calibration!$C$9*'Yields HP5a'!Y57)+Calibration!$C$10)</f>
        <v>-1.3020627824793102E-3</v>
      </c>
      <c r="AA57" s="26">
        <f t="shared" si="4"/>
        <v>-0.34273704191698257</v>
      </c>
      <c r="AC57" s="24">
        <v>56</v>
      </c>
      <c r="AD57" s="43"/>
      <c r="AE57" s="169">
        <f>((Calibration!$C$9*'Yields HP5a'!AD57)+Calibration!$C$10)</f>
        <v>-1.3020627824793102E-3</v>
      </c>
      <c r="AF57" s="26">
        <f t="shared" si="5"/>
        <v>-0.34273704191698257</v>
      </c>
      <c r="AH57" s="24">
        <v>56</v>
      </c>
      <c r="AI57" s="43"/>
      <c r="AJ57" s="169">
        <f>((Calibration!$C$9*'Yields HP5a'!AI57)+Calibration!$C$10)</f>
        <v>-1.3020627824793102E-3</v>
      </c>
      <c r="AK57" s="26">
        <f t="shared" si="6"/>
        <v>-0.34273704191698257</v>
      </c>
      <c r="AM57" s="24">
        <v>56</v>
      </c>
      <c r="AO57" s="169">
        <f>((Calibration!$C$9*'Yields HP5a'!AN57)+Calibration!$C$10)</f>
        <v>-1.3020627824793102E-3</v>
      </c>
      <c r="AP57" s="26">
        <f t="shared" si="7"/>
        <v>-0.34273704191698257</v>
      </c>
      <c r="AR57" s="24">
        <v>56</v>
      </c>
      <c r="AS57" s="14"/>
      <c r="AT57" s="169">
        <f>((Calibration!$C$9*'Yields HP5a'!AS57)+Calibration!$C$10)</f>
        <v>-1.3020627824793102E-3</v>
      </c>
      <c r="AU57" s="26">
        <f t="shared" si="8"/>
        <v>-0.34273704191698257</v>
      </c>
      <c r="AW57" s="24">
        <v>56</v>
      </c>
      <c r="AX57" s="51"/>
      <c r="AY57" s="169">
        <f>((Calibration!$C$9*'Yields HP5a'!AX57)+Calibration!$C$10)</f>
        <v>-1.3020627824793102E-3</v>
      </c>
      <c r="AZ57" s="26">
        <f t="shared" si="9"/>
        <v>-0.34273704191698257</v>
      </c>
      <c r="BB57" s="24">
        <v>56</v>
      </c>
      <c r="BC57" s="51"/>
      <c r="BD57" s="169">
        <f>((Calibration!$C$9*'Yields HP5a'!BC57)+Calibration!$C$10)</f>
        <v>-1.3020627824793102E-3</v>
      </c>
      <c r="BE57" s="26">
        <f t="shared" si="10"/>
        <v>-0.34273704191698257</v>
      </c>
      <c r="BG57" s="24">
        <v>56</v>
      </c>
      <c r="BH57" s="51"/>
      <c r="BI57" s="169">
        <f>((Calibration!$C$9*'Yields HP5a'!BH57)+Calibration!$C$10)</f>
        <v>-1.3020627824793102E-3</v>
      </c>
      <c r="BJ57" s="26">
        <f t="shared" si="11"/>
        <v>-0.34273704191698257</v>
      </c>
      <c r="BL57" s="24">
        <v>56</v>
      </c>
      <c r="BM57" s="44">
        <v>1.262956</v>
      </c>
      <c r="BN57" s="169">
        <f>((Calibration!$C$9*'Yields HP5a'!BM57)+Calibration!$C$10)</f>
        <v>1.7246730603006047E-3</v>
      </c>
      <c r="BO57" s="26">
        <f t="shared" si="12"/>
        <v>0.45397914057245681</v>
      </c>
      <c r="BQ57" s="24">
        <v>56</v>
      </c>
      <c r="BR57" s="51"/>
      <c r="BS57" s="169">
        <f>((Calibration!$C$9*'Yields HP5a'!BR57)+Calibration!$C$10)</f>
        <v>-1.3020627824793102E-3</v>
      </c>
      <c r="BT57" s="26">
        <f t="shared" si="13"/>
        <v>-0.34273704191698257</v>
      </c>
      <c r="BV57" s="24">
        <v>56</v>
      </c>
      <c r="BW57" s="51"/>
      <c r="BX57" s="169">
        <f>((Calibration!$C$9*'Yields HP5a'!BW57)+Calibration!$C$10)</f>
        <v>-1.3020627824793102E-3</v>
      </c>
      <c r="BY57" s="26">
        <f t="shared" si="14"/>
        <v>-0.34273704191698257</v>
      </c>
      <c r="CA57" s="24">
        <v>56</v>
      </c>
      <c r="CB57" s="51"/>
      <c r="CC57" s="169">
        <f>((Calibration!$C$9*'Yields HP5a'!CB57)+Calibration!$C$10)</f>
        <v>-1.3020627824793102E-3</v>
      </c>
      <c r="CD57" s="26">
        <f t="shared" si="15"/>
        <v>-0.34273704191698257</v>
      </c>
      <c r="CF57" s="24">
        <v>56</v>
      </c>
      <c r="CG57" s="51"/>
      <c r="CH57" s="169">
        <f>((Calibration!$C$9*'Yields HP5a'!CG57)+Calibration!$C$10)</f>
        <v>-1.3020627824793102E-3</v>
      </c>
      <c r="CI57" s="26">
        <f t="shared" si="16"/>
        <v>-0.34273704191698257</v>
      </c>
    </row>
    <row r="58" spans="1:87">
      <c r="A58" s="33" t="s">
        <v>35</v>
      </c>
      <c r="B58" s="34">
        <f>B53*(B51*B55)*(B54/B57)</f>
        <v>0.37990138888888891</v>
      </c>
      <c r="D58" s="24">
        <v>57</v>
      </c>
      <c r="E58" s="25"/>
      <c r="F58" s="169">
        <f>((Calibration!$C$9*'Yields HP5a'!E58)+Calibration!$C$10)</f>
        <v>-1.3020627824793102E-3</v>
      </c>
      <c r="G58" s="26">
        <f t="shared" si="0"/>
        <v>-0.34273704191698257</v>
      </c>
      <c r="I58" s="24">
        <v>57</v>
      </c>
      <c r="J58" s="25">
        <v>1.586473</v>
      </c>
      <c r="K58" s="169">
        <f>((Calibration!$C$9*'Yields HP5a'!J58)+Calibration!$C$10)</f>
        <v>2.4999973785259665E-3</v>
      </c>
      <c r="L58" s="26">
        <f t="shared" si="1"/>
        <v>0.65806481672462369</v>
      </c>
      <c r="N58" s="24">
        <v>57</v>
      </c>
      <c r="P58" s="169">
        <f>((Calibration!$C$9*'Yields HP5a'!O58)+Calibration!$C$10)</f>
        <v>-1.3020627824793102E-3</v>
      </c>
      <c r="Q58" s="26">
        <f t="shared" si="2"/>
        <v>-0.34273704191698257</v>
      </c>
      <c r="S58" s="24">
        <v>57</v>
      </c>
      <c r="T58" s="23">
        <v>17.652968999999999</v>
      </c>
      <c r="U58" s="169">
        <f>((Calibration!$C$9*'Yields HP5a'!T58)+Calibration!$C$10)</f>
        <v>4.1004141078765828E-2</v>
      </c>
      <c r="V58" s="26">
        <f t="shared" si="3"/>
        <v>10.79336435138921</v>
      </c>
      <c r="X58" s="24">
        <v>57</v>
      </c>
      <c r="Y58" s="3"/>
      <c r="Z58" s="169">
        <f>((Calibration!$C$9*'Yields HP5a'!Y58)+Calibration!$C$10)</f>
        <v>-1.3020627824793102E-3</v>
      </c>
      <c r="AA58" s="26">
        <f t="shared" si="4"/>
        <v>-0.34273704191698257</v>
      </c>
      <c r="AC58" s="24">
        <v>57</v>
      </c>
      <c r="AD58" s="3"/>
      <c r="AE58" s="169">
        <f>((Calibration!$C$9*'Yields HP5a'!AD58)+Calibration!$C$10)</f>
        <v>-1.3020627824793102E-3</v>
      </c>
      <c r="AF58" s="26">
        <f t="shared" si="5"/>
        <v>-0.34273704191698257</v>
      </c>
      <c r="AH58" s="24">
        <v>57</v>
      </c>
      <c r="AI58" s="43">
        <v>2.0817770000000002</v>
      </c>
      <c r="AJ58" s="169">
        <f>((Calibration!$C$9*'Yields HP5a'!AI58)+Calibration!$C$10)</f>
        <v>3.6870176467477126E-3</v>
      </c>
      <c r="AK58" s="26">
        <f t="shared" si="6"/>
        <v>0.97051965446382382</v>
      </c>
      <c r="AM58" s="24">
        <v>57</v>
      </c>
      <c r="AO58" s="169">
        <f>((Calibration!$C$9*'Yields HP5a'!AN58)+Calibration!$C$10)</f>
        <v>-1.3020627824793102E-3</v>
      </c>
      <c r="AP58" s="26">
        <f t="shared" si="7"/>
        <v>-0.34273704191698257</v>
      </c>
      <c r="AR58" s="24">
        <v>57</v>
      </c>
      <c r="AS58"/>
      <c r="AT58" s="169">
        <f>((Calibration!$C$9*'Yields HP5a'!AS58)+Calibration!$C$10)</f>
        <v>-1.3020627824793102E-3</v>
      </c>
      <c r="AU58" s="26">
        <f t="shared" si="8"/>
        <v>-0.34273704191698257</v>
      </c>
      <c r="AW58" s="24">
        <v>57</v>
      </c>
      <c r="AX58" s="51"/>
      <c r="AY58" s="169">
        <f>((Calibration!$C$9*'Yields HP5a'!AX58)+Calibration!$C$10)</f>
        <v>-1.3020627824793102E-3</v>
      </c>
      <c r="AZ58" s="26">
        <f t="shared" si="9"/>
        <v>-0.34273704191698257</v>
      </c>
      <c r="BB58" s="24">
        <v>57</v>
      </c>
      <c r="BC58" s="51"/>
      <c r="BD58" s="169">
        <f>((Calibration!$C$9*'Yields HP5a'!BC58)+Calibration!$C$10)</f>
        <v>-1.3020627824793102E-3</v>
      </c>
      <c r="BE58" s="26">
        <f t="shared" si="10"/>
        <v>-0.34273704191698257</v>
      </c>
      <c r="BG58" s="24">
        <v>57</v>
      </c>
      <c r="BH58" s="51"/>
      <c r="BI58" s="169">
        <f>((Calibration!$C$9*'Yields HP5a'!BH58)+Calibration!$C$10)</f>
        <v>-1.3020627824793102E-3</v>
      </c>
      <c r="BJ58" s="26">
        <f t="shared" si="11"/>
        <v>-0.34273704191698257</v>
      </c>
      <c r="BL58" s="24">
        <v>57</v>
      </c>
      <c r="BM58" s="43">
        <v>4.6457889999999997</v>
      </c>
      <c r="BN58" s="169">
        <f>((Calibration!$C$9*'Yields HP5a'!BM58)+Calibration!$C$10)</f>
        <v>9.8317978463095465E-3</v>
      </c>
      <c r="BO58" s="26">
        <f t="shared" si="12"/>
        <v>2.5879868128581882</v>
      </c>
      <c r="BQ58" s="24">
        <v>57</v>
      </c>
      <c r="BR58" s="51"/>
      <c r="BS58" s="169">
        <f>((Calibration!$C$9*'Yields HP5a'!BR58)+Calibration!$C$10)</f>
        <v>-1.3020627824793102E-3</v>
      </c>
      <c r="BT58" s="26">
        <f t="shared" si="13"/>
        <v>-0.34273704191698257</v>
      </c>
      <c r="BV58" s="24">
        <v>57</v>
      </c>
      <c r="BW58" s="51"/>
      <c r="BX58" s="169">
        <f>((Calibration!$C$9*'Yields HP5a'!BW58)+Calibration!$C$10)</f>
        <v>-1.3020627824793102E-3</v>
      </c>
      <c r="BY58" s="26">
        <f t="shared" si="14"/>
        <v>-0.34273704191698257</v>
      </c>
      <c r="CA58" s="24">
        <v>57</v>
      </c>
      <c r="CB58" s="51"/>
      <c r="CC58" s="169">
        <f>((Calibration!$C$9*'Yields HP5a'!CB58)+Calibration!$C$10)</f>
        <v>-1.3020627824793102E-3</v>
      </c>
      <c r="CD58" s="26">
        <f t="shared" si="15"/>
        <v>-0.34273704191698257</v>
      </c>
      <c r="CF58" s="24">
        <v>57</v>
      </c>
      <c r="CG58" s="51"/>
      <c r="CH58" s="169">
        <f>((Calibration!$C$9*'Yields HP5a'!CG58)+Calibration!$C$10)</f>
        <v>-1.3020627824793102E-3</v>
      </c>
      <c r="CI58" s="26">
        <f t="shared" si="16"/>
        <v>-0.34273704191698257</v>
      </c>
    </row>
    <row r="59" spans="1:87">
      <c r="A59" s="33" t="s">
        <v>36</v>
      </c>
      <c r="B59" s="35">
        <v>1</v>
      </c>
      <c r="D59" s="24">
        <v>58</v>
      </c>
      <c r="E59" s="25"/>
      <c r="F59" s="169">
        <f>((Calibration!$C$9*'Yields HP5a'!E59)+Calibration!$C$10)</f>
        <v>-1.3020627824793102E-3</v>
      </c>
      <c r="G59" s="26">
        <f t="shared" si="0"/>
        <v>-0.34273704191698257</v>
      </c>
      <c r="I59" s="24">
        <v>58</v>
      </c>
      <c r="J59" s="25">
        <v>2.1888839999999998</v>
      </c>
      <c r="K59" s="169">
        <f>((Calibration!$C$9*'Yields HP5a'!J59)+Calibration!$C$10)</f>
        <v>3.9437048123438434E-3</v>
      </c>
      <c r="L59" s="26">
        <f t="shared" si="1"/>
        <v>1.0380864423470884</v>
      </c>
      <c r="N59" s="24">
        <v>58</v>
      </c>
      <c r="P59" s="169">
        <f>((Calibration!$C$9*'Yields HP5a'!O59)+Calibration!$C$10)</f>
        <v>-1.3020627824793102E-3</v>
      </c>
      <c r="Q59" s="26">
        <f t="shared" si="2"/>
        <v>-0.34273704191698257</v>
      </c>
      <c r="S59" s="24">
        <v>58</v>
      </c>
      <c r="T59" s="23">
        <v>19.809797</v>
      </c>
      <c r="U59" s="169">
        <f>((Calibration!$C$9*'Yields HP5a'!T59)+Calibration!$C$10)</f>
        <v>4.6173084901283253E-2</v>
      </c>
      <c r="V59" s="26">
        <f t="shared" si="3"/>
        <v>12.153965805791685</v>
      </c>
      <c r="X59" s="24">
        <v>58</v>
      </c>
      <c r="Y59" s="3"/>
      <c r="Z59" s="169">
        <f>((Calibration!$C$9*'Yields HP5a'!Y59)+Calibration!$C$10)</f>
        <v>-1.3020627824793102E-3</v>
      </c>
      <c r="AA59" s="26">
        <f t="shared" si="4"/>
        <v>-0.34273704191698257</v>
      </c>
      <c r="AC59" s="24">
        <v>58</v>
      </c>
      <c r="AD59" s="3"/>
      <c r="AE59" s="169">
        <f>((Calibration!$C$9*'Yields HP5a'!AD59)+Calibration!$C$10)</f>
        <v>-1.3020627824793102E-3</v>
      </c>
      <c r="AF59" s="26">
        <f t="shared" si="5"/>
        <v>-0.34273704191698257</v>
      </c>
      <c r="AH59" s="24">
        <v>58</v>
      </c>
      <c r="AI59" s="43">
        <v>2.7612920000000001</v>
      </c>
      <c r="AJ59" s="169">
        <f>((Calibration!$C$9*'Yields HP5a'!AI59)+Calibration!$C$10)</f>
        <v>5.3155085887968368E-3</v>
      </c>
      <c r="AK59" s="26">
        <f t="shared" si="6"/>
        <v>1.3991811412807134</v>
      </c>
      <c r="AM59" s="24">
        <v>58</v>
      </c>
      <c r="AO59" s="169">
        <f>((Calibration!$C$9*'Yields HP5a'!AN59)+Calibration!$C$10)</f>
        <v>-1.3020627824793102E-3</v>
      </c>
      <c r="AP59" s="26">
        <f t="shared" si="7"/>
        <v>-0.34273704191698257</v>
      </c>
      <c r="AR59" s="24">
        <v>58</v>
      </c>
      <c r="AS59" s="43"/>
      <c r="AT59" s="169">
        <f>((Calibration!$C$9*'Yields HP5a'!AS59)+Calibration!$C$10)</f>
        <v>-1.3020627824793102E-3</v>
      </c>
      <c r="AU59" s="26">
        <f t="shared" si="8"/>
        <v>-0.34273704191698257</v>
      </c>
      <c r="AW59" s="24">
        <v>58</v>
      </c>
      <c r="AX59" s="51"/>
      <c r="AY59" s="169">
        <f>((Calibration!$C$9*'Yields HP5a'!AX59)+Calibration!$C$10)</f>
        <v>-1.3020627824793102E-3</v>
      </c>
      <c r="AZ59" s="26">
        <f t="shared" si="9"/>
        <v>-0.34273704191698257</v>
      </c>
      <c r="BB59" s="24">
        <v>58</v>
      </c>
      <c r="BC59" s="51"/>
      <c r="BD59" s="169">
        <f>((Calibration!$C$9*'Yields HP5a'!BC59)+Calibration!$C$10)</f>
        <v>-1.3020627824793102E-3</v>
      </c>
      <c r="BE59" s="26">
        <f t="shared" si="10"/>
        <v>-0.34273704191698257</v>
      </c>
      <c r="BG59" s="24">
        <v>58</v>
      </c>
      <c r="BH59" s="51"/>
      <c r="BI59" s="169">
        <f>((Calibration!$C$9*'Yields HP5a'!BH59)+Calibration!$C$10)</f>
        <v>-1.3020627824793102E-3</v>
      </c>
      <c r="BJ59" s="26">
        <f t="shared" si="11"/>
        <v>-0.34273704191698257</v>
      </c>
      <c r="BL59" s="24">
        <v>58</v>
      </c>
      <c r="BM59" s="44">
        <v>4.7779949999999998</v>
      </c>
      <c r="BN59" s="169">
        <f>((Calibration!$C$9*'Yields HP5a'!BM59)+Calibration!$C$10)</f>
        <v>1.0148635993347576E-2</v>
      </c>
      <c r="BO59" s="26">
        <f t="shared" si="12"/>
        <v>2.6713869151754492</v>
      </c>
      <c r="BQ59" s="24">
        <v>58</v>
      </c>
      <c r="BR59" s="51"/>
      <c r="BS59" s="169">
        <f>((Calibration!$C$9*'Yields HP5a'!BR59)+Calibration!$C$10)</f>
        <v>-1.3020627824793102E-3</v>
      </c>
      <c r="BT59" s="26">
        <f t="shared" si="13"/>
        <v>-0.34273704191698257</v>
      </c>
      <c r="BV59" s="24">
        <v>58</v>
      </c>
      <c r="BW59" s="51"/>
      <c r="BX59" s="169">
        <f>((Calibration!$C$9*'Yields HP5a'!BW59)+Calibration!$C$10)</f>
        <v>-1.3020627824793102E-3</v>
      </c>
      <c r="BY59" s="26">
        <f t="shared" si="14"/>
        <v>-0.34273704191698257</v>
      </c>
      <c r="CA59" s="24">
        <v>58</v>
      </c>
      <c r="CB59" s="51"/>
      <c r="CC59" s="169">
        <f>((Calibration!$C$9*'Yields HP5a'!CB59)+Calibration!$C$10)</f>
        <v>-1.3020627824793102E-3</v>
      </c>
      <c r="CD59" s="26">
        <f t="shared" si="15"/>
        <v>-0.34273704191698257</v>
      </c>
      <c r="CF59" s="24">
        <v>58</v>
      </c>
      <c r="CG59" s="51"/>
      <c r="CH59" s="169">
        <f>((Calibration!$C$9*'Yields HP5a'!CG59)+Calibration!$C$10)</f>
        <v>-1.3020627824793102E-3</v>
      </c>
      <c r="CI59" s="26">
        <f t="shared" si="16"/>
        <v>-0.34273704191698257</v>
      </c>
    </row>
    <row r="60" spans="1:87">
      <c r="A60" s="33" t="s">
        <v>37</v>
      </c>
      <c r="B60" s="35">
        <v>1</v>
      </c>
      <c r="D60" s="24">
        <v>59</v>
      </c>
      <c r="E60" s="25"/>
      <c r="F60" s="169">
        <f>((Calibration!$C$9*'Yields HP5a'!E60)+Calibration!$C$10)</f>
        <v>-1.3020627824793102E-3</v>
      </c>
      <c r="G60" s="26">
        <f t="shared" si="0"/>
        <v>-0.34273704191698257</v>
      </c>
      <c r="I60" s="24">
        <v>59</v>
      </c>
      <c r="J60" s="25"/>
      <c r="K60" s="169">
        <f>((Calibration!$C$9*'Yields HP5a'!J60)+Calibration!$C$10)</f>
        <v>-1.3020627824793102E-3</v>
      </c>
      <c r="L60" s="26">
        <f t="shared" si="1"/>
        <v>-0.34273704191698257</v>
      </c>
      <c r="N60" s="24">
        <v>59</v>
      </c>
      <c r="P60" s="169">
        <f>((Calibration!$C$9*'Yields HP5a'!O60)+Calibration!$C$10)</f>
        <v>-1.3020627824793102E-3</v>
      </c>
      <c r="Q60" s="26">
        <f t="shared" si="2"/>
        <v>-0.34273704191698257</v>
      </c>
      <c r="S60" s="24">
        <v>59</v>
      </c>
      <c r="U60" s="169">
        <f>((Calibration!$C$9*'Yields HP5a'!T60)+Calibration!$C$10)</f>
        <v>-1.3020627824793102E-3</v>
      </c>
      <c r="V60" s="26">
        <f t="shared" si="3"/>
        <v>-0.34273704191698257</v>
      </c>
      <c r="X60" s="24">
        <v>59</v>
      </c>
      <c r="Y60" s="43"/>
      <c r="Z60" s="169">
        <f>((Calibration!$C$9*'Yields HP5a'!Y60)+Calibration!$C$10)</f>
        <v>-1.3020627824793102E-3</v>
      </c>
      <c r="AA60" s="26">
        <f t="shared" si="4"/>
        <v>-0.34273704191698257</v>
      </c>
      <c r="AC60" s="24">
        <v>59</v>
      </c>
      <c r="AD60" s="44"/>
      <c r="AE60" s="169">
        <f>((Calibration!$C$9*'Yields HP5a'!AD60)+Calibration!$C$10)</f>
        <v>-1.3020627824793102E-3</v>
      </c>
      <c r="AF60" s="26">
        <f t="shared" si="5"/>
        <v>-0.34273704191698257</v>
      </c>
      <c r="AH60" s="24">
        <v>59</v>
      </c>
      <c r="AI60" s="43">
        <v>2.2420079999999998</v>
      </c>
      <c r="AJ60" s="169">
        <f>((Calibration!$C$9*'Yields HP5a'!AI60)+Calibration!$C$10)</f>
        <v>4.0710190773790783E-3</v>
      </c>
      <c r="AK60" s="26">
        <f t="shared" si="6"/>
        <v>1.0715988928826325</v>
      </c>
      <c r="AM60" s="24">
        <v>59</v>
      </c>
      <c r="AO60" s="169">
        <f>((Calibration!$C$9*'Yields HP5a'!AN60)+Calibration!$C$10)</f>
        <v>-1.3020627824793102E-3</v>
      </c>
      <c r="AP60" s="26">
        <f t="shared" si="7"/>
        <v>-0.34273704191698257</v>
      </c>
      <c r="AR60" s="24">
        <v>59</v>
      </c>
      <c r="AS60" s="44">
        <v>8.4254289999999994</v>
      </c>
      <c r="AT60" s="169">
        <f>((Calibration!$C$9*'Yields HP5a'!AS60)+Calibration!$C$10)</f>
        <v>1.88898900211792E-2</v>
      </c>
      <c r="AU60" s="26">
        <f t="shared" si="8"/>
        <v>4.9723140198110709</v>
      </c>
      <c r="AW60" s="24">
        <v>59</v>
      </c>
      <c r="AX60" s="49"/>
      <c r="AY60" s="169">
        <f>((Calibration!$C$9*'Yields HP5a'!AX60)+Calibration!$C$10)</f>
        <v>-1.3020627824793102E-3</v>
      </c>
      <c r="AZ60" s="26">
        <f t="shared" si="9"/>
        <v>-0.34273704191698257</v>
      </c>
      <c r="BB60" s="24">
        <v>59</v>
      </c>
      <c r="BC60" s="49"/>
      <c r="BD60" s="169">
        <f>((Calibration!$C$9*'Yields HP5a'!BC60)+Calibration!$C$10)</f>
        <v>-1.3020627824793102E-3</v>
      </c>
      <c r="BE60" s="26">
        <f t="shared" si="10"/>
        <v>-0.34273704191698257</v>
      </c>
      <c r="BG60" s="24">
        <v>59</v>
      </c>
      <c r="BH60" s="49"/>
      <c r="BI60" s="169">
        <f>((Calibration!$C$9*'Yields HP5a'!BH60)+Calibration!$C$10)</f>
        <v>-1.3020627824793102E-3</v>
      </c>
      <c r="BJ60" s="26">
        <f t="shared" si="11"/>
        <v>-0.34273704191698257</v>
      </c>
      <c r="BL60" s="24">
        <v>59</v>
      </c>
      <c r="BM60" s="43">
        <v>2.8353169999999999</v>
      </c>
      <c r="BN60" s="169">
        <f>((Calibration!$C$9*'Yields HP5a'!BM60)+Calibration!$C$10)</f>
        <v>5.4929131228912808E-3</v>
      </c>
      <c r="BO60" s="26">
        <f t="shared" si="12"/>
        <v>1.4458786631332405</v>
      </c>
      <c r="BQ60" s="24">
        <v>59</v>
      </c>
      <c r="BR60" s="49">
        <v>3.7031369999999999</v>
      </c>
      <c r="BS60" s="169">
        <f>((Calibration!$C$9*'Yields HP5a'!BR60)+Calibration!$C$10)</f>
        <v>7.5726862100623828E-3</v>
      </c>
      <c r="BT60" s="26">
        <f t="shared" si="13"/>
        <v>1.9933294353596567</v>
      </c>
      <c r="BV60" s="24">
        <v>59</v>
      </c>
      <c r="BW60" s="49"/>
      <c r="BX60" s="169">
        <f>((Calibration!$C$9*'Yields HP5a'!BW60)+Calibration!$C$10)</f>
        <v>-1.3020627824793102E-3</v>
      </c>
      <c r="BY60" s="26">
        <f t="shared" si="14"/>
        <v>-0.34273704191698257</v>
      </c>
      <c r="CA60" s="24">
        <v>59</v>
      </c>
      <c r="CB60" s="49">
        <v>45.707011999999999</v>
      </c>
      <c r="CC60" s="169">
        <f>((Calibration!$C$9*'Yields HP5a'!CB60)+Calibration!$C$10)</f>
        <v>0.1082370276425012</v>
      </c>
      <c r="CD60" s="26">
        <f t="shared" si="15"/>
        <v>28.490821778532027</v>
      </c>
      <c r="CF60" s="24">
        <v>59</v>
      </c>
      <c r="CG60" s="49"/>
      <c r="CH60" s="169">
        <f>((Calibration!$C$9*'Yields HP5a'!CG60)+Calibration!$C$10)</f>
        <v>-1.3020627824793102E-3</v>
      </c>
      <c r="CI60" s="26">
        <f t="shared" si="16"/>
        <v>-0.34273704191698257</v>
      </c>
    </row>
    <row r="61" spans="1:87" ht="22" thickBot="1">
      <c r="A61" s="29" t="s">
        <v>38</v>
      </c>
      <c r="B61" s="36">
        <f>(B58-Calibration!$C$10)/Calibration!$C$9</f>
        <v>159.06349662376928</v>
      </c>
      <c r="D61" s="37">
        <v>60</v>
      </c>
      <c r="E61" s="25"/>
      <c r="F61" s="169">
        <f>((Calibration!$C$9*'Yields HP5a'!E61)+Calibration!$C$10)</f>
        <v>-1.3020627824793102E-3</v>
      </c>
      <c r="G61" s="26">
        <f t="shared" si="0"/>
        <v>-0.34273704191698257</v>
      </c>
      <c r="I61" s="37">
        <v>60</v>
      </c>
      <c r="J61" s="25">
        <v>5.2239360000000001</v>
      </c>
      <c r="K61" s="169">
        <f>((Calibration!$C$9*'Yields HP5a'!J61)+Calibration!$C$10)</f>
        <v>1.1217355417037014E-2</v>
      </c>
      <c r="L61" s="26">
        <f t="shared" si="1"/>
        <v>2.9527018708314841</v>
      </c>
      <c r="N61" s="24">
        <v>60</v>
      </c>
      <c r="P61" s="169">
        <f>((Calibration!$C$9*'Yields HP5a'!O61)+Calibration!$C$10)</f>
        <v>-1.3020627824793102E-3</v>
      </c>
      <c r="Q61" s="26">
        <f t="shared" si="2"/>
        <v>-0.34273704191698257</v>
      </c>
      <c r="S61" s="24">
        <v>60</v>
      </c>
      <c r="U61" s="169">
        <f>((Calibration!$C$9*'Yields HP5a'!T61)+Calibration!$C$10)</f>
        <v>-1.3020627824793102E-3</v>
      </c>
      <c r="V61" s="26">
        <f t="shared" si="3"/>
        <v>-0.34273704191698257</v>
      </c>
      <c r="X61" s="24">
        <v>60</v>
      </c>
      <c r="Y61" s="43"/>
      <c r="Z61" s="169">
        <f>((Calibration!$C$9*'Yields HP5a'!Y61)+Calibration!$C$10)</f>
        <v>-1.3020627824793102E-3</v>
      </c>
      <c r="AA61" s="26">
        <f t="shared" si="4"/>
        <v>-0.34273704191698257</v>
      </c>
      <c r="AC61" s="24">
        <v>60</v>
      </c>
      <c r="AD61" s="44"/>
      <c r="AE61" s="169">
        <f>((Calibration!$C$9*'Yields HP5a'!AD61)+Calibration!$C$10)</f>
        <v>-1.3020627824793102E-3</v>
      </c>
      <c r="AF61" s="26">
        <f t="shared" si="5"/>
        <v>-0.34273704191698257</v>
      </c>
      <c r="AH61" s="24">
        <v>60</v>
      </c>
      <c r="AI61" s="43"/>
      <c r="AJ61" s="169">
        <f>((Calibration!$C$9*'Yields HP5a'!AI61)+Calibration!$C$10)</f>
        <v>-1.3020627824793102E-3</v>
      </c>
      <c r="AK61" s="26">
        <f t="shared" si="6"/>
        <v>-0.34273704191698257</v>
      </c>
      <c r="AM61" s="24">
        <v>60</v>
      </c>
      <c r="AO61" s="169">
        <f>((Calibration!$C$9*'Yields HP5a'!AN61)+Calibration!$C$10)</f>
        <v>-1.3020627824793102E-3</v>
      </c>
      <c r="AP61" s="26">
        <f t="shared" si="7"/>
        <v>-0.34273704191698257</v>
      </c>
      <c r="AR61" s="24">
        <v>60</v>
      </c>
      <c r="AS61" s="14"/>
      <c r="AT61" s="169">
        <f>((Calibration!$C$9*'Yields HP5a'!AS61)+Calibration!$C$10)</f>
        <v>-1.3020627824793102E-3</v>
      </c>
      <c r="AU61" s="26">
        <f t="shared" si="8"/>
        <v>-0.34273704191698257</v>
      </c>
      <c r="AW61" s="24">
        <v>60</v>
      </c>
      <c r="AX61" s="51"/>
      <c r="AY61" s="169">
        <f>((Calibration!$C$9*'Yields HP5a'!AX61)+Calibration!$C$10)</f>
        <v>-1.3020627824793102E-3</v>
      </c>
      <c r="AZ61" s="26">
        <f t="shared" si="9"/>
        <v>-0.34273704191698257</v>
      </c>
      <c r="BB61" s="24">
        <v>60</v>
      </c>
      <c r="BC61" s="51"/>
      <c r="BD61" s="169">
        <f>((Calibration!$C$9*'Yields HP5a'!BC61)+Calibration!$C$10)</f>
        <v>-1.3020627824793102E-3</v>
      </c>
      <c r="BE61" s="26">
        <f t="shared" si="10"/>
        <v>-0.34273704191698257</v>
      </c>
      <c r="BG61" s="24">
        <v>60</v>
      </c>
      <c r="BH61" s="51"/>
      <c r="BI61" s="169">
        <f>((Calibration!$C$9*'Yields HP5a'!BH61)+Calibration!$C$10)</f>
        <v>-1.3020627824793102E-3</v>
      </c>
      <c r="BJ61" s="26">
        <f t="shared" si="11"/>
        <v>-0.34273704191698257</v>
      </c>
      <c r="BL61" s="24">
        <v>60</v>
      </c>
      <c r="BM61" s="44">
        <v>1.817896</v>
      </c>
      <c r="BN61" s="169">
        <f>((Calibration!$C$9*'Yields HP5a'!BM61)+Calibration!$C$10)</f>
        <v>3.0546139201502636E-3</v>
      </c>
      <c r="BO61" s="26">
        <f t="shared" si="12"/>
        <v>0.80405442293438345</v>
      </c>
      <c r="BQ61" s="24">
        <v>60</v>
      </c>
      <c r="BR61" s="51"/>
      <c r="BS61" s="169">
        <f>((Calibration!$C$9*'Yields HP5a'!BR61)+Calibration!$C$10)</f>
        <v>-1.3020627824793102E-3</v>
      </c>
      <c r="BT61" s="26">
        <f t="shared" si="13"/>
        <v>-0.34273704191698257</v>
      </c>
      <c r="BV61" s="24">
        <v>60</v>
      </c>
      <c r="BW61" s="51"/>
      <c r="BX61" s="169">
        <f>((Calibration!$C$9*'Yields HP5a'!BW61)+Calibration!$C$10)</f>
        <v>-1.3020627824793102E-3</v>
      </c>
      <c r="BY61" s="26">
        <f t="shared" si="14"/>
        <v>-0.34273704191698257</v>
      </c>
      <c r="CA61" s="24">
        <v>60</v>
      </c>
      <c r="CB61" s="51"/>
      <c r="CC61" s="169">
        <f>((Calibration!$C$9*'Yields HP5a'!CB61)+Calibration!$C$10)</f>
        <v>-1.3020627824793102E-3</v>
      </c>
      <c r="CD61" s="26">
        <f t="shared" si="15"/>
        <v>-0.34273704191698257</v>
      </c>
      <c r="CF61" s="24">
        <v>60</v>
      </c>
      <c r="CG61" s="51"/>
      <c r="CH61" s="169">
        <f>((Calibration!$C$9*'Yields HP5a'!CG61)+Calibration!$C$10)</f>
        <v>-1.3020627824793102E-3</v>
      </c>
      <c r="CI61" s="26">
        <f t="shared" si="16"/>
        <v>-0.34273704191698257</v>
      </c>
    </row>
    <row r="62" spans="1:87" ht="22" thickBot="1">
      <c r="A62" s="182" t="s">
        <v>19</v>
      </c>
      <c r="B62" s="182"/>
      <c r="D62" s="24">
        <v>61</v>
      </c>
      <c r="E62" s="25"/>
      <c r="F62" s="169">
        <f>((Calibration!$C$9*'Yields HP5a'!E62)+Calibration!$C$10)</f>
        <v>-1.3020627824793102E-3</v>
      </c>
      <c r="G62" s="26">
        <f t="shared" si="0"/>
        <v>-0.34273704191698257</v>
      </c>
      <c r="I62" s="24">
        <v>61</v>
      </c>
      <c r="J62" s="25"/>
      <c r="K62" s="169">
        <f>((Calibration!$C$9*'Yields HP5a'!J62)+Calibration!$C$10)</f>
        <v>-1.3020627824793102E-3</v>
      </c>
      <c r="L62" s="26">
        <f t="shared" si="1"/>
        <v>-0.34273704191698257</v>
      </c>
      <c r="N62" s="24">
        <v>61</v>
      </c>
      <c r="P62" s="169">
        <f>((Calibration!$C$9*'Yields HP5a'!O62)+Calibration!$C$10)</f>
        <v>-1.3020627824793102E-3</v>
      </c>
      <c r="Q62" s="26">
        <f t="shared" si="2"/>
        <v>-0.34273704191698257</v>
      </c>
      <c r="S62" s="24">
        <v>61</v>
      </c>
      <c r="U62" s="169">
        <f>((Calibration!$C$9*'Yields HP5a'!T62)+Calibration!$C$10)</f>
        <v>-1.3020627824793102E-3</v>
      </c>
      <c r="V62" s="26">
        <f t="shared" si="3"/>
        <v>-0.34273704191698257</v>
      </c>
      <c r="X62" s="24">
        <v>61</v>
      </c>
      <c r="Y62" s="43"/>
      <c r="Z62" s="169">
        <f>((Calibration!$C$9*'Yields HP5a'!Y62)+Calibration!$C$10)</f>
        <v>-1.3020627824793102E-3</v>
      </c>
      <c r="AA62" s="26">
        <f t="shared" si="4"/>
        <v>-0.34273704191698257</v>
      </c>
      <c r="AC62" s="24">
        <v>61</v>
      </c>
      <c r="AD62" s="44"/>
      <c r="AE62" s="169">
        <f>((Calibration!$C$9*'Yields HP5a'!AD62)+Calibration!$C$10)</f>
        <v>-1.3020627824793102E-3</v>
      </c>
      <c r="AF62" s="26">
        <f t="shared" si="5"/>
        <v>-0.34273704191698257</v>
      </c>
      <c r="AH62" s="24">
        <v>61</v>
      </c>
      <c r="AI62" s="43"/>
      <c r="AJ62" s="169">
        <f>((Calibration!$C$9*'Yields HP5a'!AI62)+Calibration!$C$10)</f>
        <v>-1.3020627824793102E-3</v>
      </c>
      <c r="AK62" s="26">
        <f t="shared" si="6"/>
        <v>-0.34273704191698257</v>
      </c>
      <c r="AM62" s="24">
        <v>61</v>
      </c>
      <c r="AO62" s="169">
        <f>((Calibration!$C$9*'Yields HP5a'!AN62)+Calibration!$C$10)</f>
        <v>-1.3020627824793102E-3</v>
      </c>
      <c r="AP62" s="26">
        <f t="shared" si="7"/>
        <v>-0.34273704191698257</v>
      </c>
      <c r="AR62" s="24">
        <v>61</v>
      </c>
      <c r="AS62" s="14"/>
      <c r="AT62" s="169">
        <f>((Calibration!$C$9*'Yields HP5a'!AS62)+Calibration!$C$10)</f>
        <v>-1.3020627824793102E-3</v>
      </c>
      <c r="AU62" s="26">
        <f t="shared" si="8"/>
        <v>-0.34273704191698257</v>
      </c>
      <c r="AW62" s="24">
        <v>61</v>
      </c>
      <c r="AX62" s="51"/>
      <c r="AY62" s="169">
        <f>((Calibration!$C$9*'Yields HP5a'!AX62)+Calibration!$C$10)</f>
        <v>-1.3020627824793102E-3</v>
      </c>
      <c r="AZ62" s="26">
        <f t="shared" si="9"/>
        <v>-0.34273704191698257</v>
      </c>
      <c r="BB62" s="24">
        <v>61</v>
      </c>
      <c r="BC62" s="51"/>
      <c r="BD62" s="169">
        <f>((Calibration!$C$9*'Yields HP5a'!BC62)+Calibration!$C$10)</f>
        <v>-1.3020627824793102E-3</v>
      </c>
      <c r="BE62" s="26">
        <f t="shared" si="10"/>
        <v>-0.34273704191698257</v>
      </c>
      <c r="BG62" s="24">
        <v>61</v>
      </c>
      <c r="BH62" s="51"/>
      <c r="BI62" s="169">
        <f>((Calibration!$C$9*'Yields HP5a'!BH62)+Calibration!$C$10)</f>
        <v>-1.3020627824793102E-3</v>
      </c>
      <c r="BJ62" s="26">
        <f t="shared" si="11"/>
        <v>-0.34273704191698257</v>
      </c>
      <c r="BL62" s="24">
        <v>61</v>
      </c>
      <c r="BM62" s="43">
        <v>1.6874450000000001</v>
      </c>
      <c r="BN62" s="169">
        <f>((Calibration!$C$9*'Yields HP5a'!BM62)+Calibration!$C$10)</f>
        <v>2.7419817164737442E-3</v>
      </c>
      <c r="BO62" s="26">
        <f t="shared" si="12"/>
        <v>0.72176143511696955</v>
      </c>
      <c r="BQ62" s="24">
        <v>61</v>
      </c>
      <c r="BR62" s="51"/>
      <c r="BS62" s="169">
        <f>((Calibration!$C$9*'Yields HP5a'!BR62)+Calibration!$C$10)</f>
        <v>-1.3020627824793102E-3</v>
      </c>
      <c r="BT62" s="26">
        <f t="shared" si="13"/>
        <v>-0.34273704191698257</v>
      </c>
      <c r="BV62" s="24">
        <v>61</v>
      </c>
      <c r="BW62" s="51"/>
      <c r="BX62" s="169">
        <f>((Calibration!$C$9*'Yields HP5a'!BW62)+Calibration!$C$10)</f>
        <v>-1.3020627824793102E-3</v>
      </c>
      <c r="BY62" s="26">
        <f t="shared" si="14"/>
        <v>-0.34273704191698257</v>
      </c>
      <c r="CA62" s="24">
        <v>61</v>
      </c>
      <c r="CB62" s="51"/>
      <c r="CC62" s="169">
        <f>((Calibration!$C$9*'Yields HP5a'!CB62)+Calibration!$C$10)</f>
        <v>-1.3020627824793102E-3</v>
      </c>
      <c r="CD62" s="26">
        <f t="shared" si="15"/>
        <v>-0.34273704191698257</v>
      </c>
      <c r="CF62" s="24">
        <v>61</v>
      </c>
      <c r="CG62" s="51"/>
      <c r="CH62" s="169">
        <f>((Calibration!$C$9*'Yields HP5a'!CG62)+Calibration!$C$10)</f>
        <v>-1.3020627824793102E-3</v>
      </c>
      <c r="CI62" s="26">
        <f t="shared" si="16"/>
        <v>-0.34273704191698257</v>
      </c>
    </row>
    <row r="63" spans="1:87" ht="22" thickBot="1">
      <c r="A63" s="27" t="s">
        <v>28</v>
      </c>
      <c r="B63" s="28">
        <v>1.046</v>
      </c>
      <c r="D63" s="24">
        <v>62</v>
      </c>
      <c r="E63" s="25"/>
      <c r="F63" s="169">
        <f>((Calibration!$C$9*'Yields HP5a'!E63)+Calibration!$C$10)</f>
        <v>-1.3020627824793102E-3</v>
      </c>
      <c r="G63" s="26">
        <f t="shared" si="0"/>
        <v>-0.34273704191698257</v>
      </c>
      <c r="I63" s="24">
        <v>62</v>
      </c>
      <c r="J63" s="25"/>
      <c r="K63" s="169">
        <f>((Calibration!$C$9*'Yields HP5a'!J63)+Calibration!$C$10)</f>
        <v>-1.3020627824793102E-3</v>
      </c>
      <c r="L63" s="26">
        <f t="shared" si="1"/>
        <v>-0.34273704191698257</v>
      </c>
      <c r="N63" s="24">
        <v>62</v>
      </c>
      <c r="P63" s="169">
        <f>((Calibration!$C$9*'Yields HP5a'!O63)+Calibration!$C$10)</f>
        <v>-1.3020627824793102E-3</v>
      </c>
      <c r="Q63" s="26">
        <f t="shared" si="2"/>
        <v>-0.34273704191698257</v>
      </c>
      <c r="S63" s="24">
        <v>62</v>
      </c>
      <c r="T63" s="23">
        <v>10.649899</v>
      </c>
      <c r="U63" s="169">
        <f>((Calibration!$C$9*'Yields HP5a'!T63)+Calibration!$C$10)</f>
        <v>2.422094120600958E-2</v>
      </c>
      <c r="V63" s="26">
        <f t="shared" si="3"/>
        <v>6.3755863796258891</v>
      </c>
      <c r="X63" s="24">
        <v>62</v>
      </c>
      <c r="Y63" s="3"/>
      <c r="Z63" s="169">
        <f>((Calibration!$C$9*'Yields HP5a'!Y63)+Calibration!$C$10)</f>
        <v>-1.3020627824793102E-3</v>
      </c>
      <c r="AA63" s="26">
        <f t="shared" si="4"/>
        <v>-0.34273704191698257</v>
      </c>
      <c r="AC63" s="24">
        <v>62</v>
      </c>
      <c r="AD63" s="3"/>
      <c r="AE63" s="169">
        <f>((Calibration!$C$9*'Yields HP5a'!AD63)+Calibration!$C$10)</f>
        <v>-1.3020627824793102E-3</v>
      </c>
      <c r="AF63" s="26">
        <f t="shared" si="5"/>
        <v>-0.34273704191698257</v>
      </c>
      <c r="AH63" s="24">
        <v>62</v>
      </c>
      <c r="AI63" s="43"/>
      <c r="AJ63" s="169">
        <f>((Calibration!$C$9*'Yields HP5a'!AI63)+Calibration!$C$10)</f>
        <v>-1.3020627824793102E-3</v>
      </c>
      <c r="AK63" s="26">
        <f t="shared" si="6"/>
        <v>-0.34273704191698257</v>
      </c>
      <c r="AM63" s="24">
        <v>62</v>
      </c>
      <c r="AO63" s="169">
        <f>((Calibration!$C$9*'Yields HP5a'!AN63)+Calibration!$C$10)</f>
        <v>-1.3020627824793102E-3</v>
      </c>
      <c r="AP63" s="26">
        <f t="shared" si="7"/>
        <v>-0.34273704191698257</v>
      </c>
      <c r="AR63" s="24">
        <v>62</v>
      </c>
      <c r="AS63" s="44">
        <v>1.3546119999999999</v>
      </c>
      <c r="AT63" s="169">
        <f>((Calibration!$C$9*'Yields HP5a'!AS63)+Calibration!$C$10)</f>
        <v>1.9443311484729844E-3</v>
      </c>
      <c r="AU63" s="26">
        <f t="shared" si="8"/>
        <v>0.51179890501575653</v>
      </c>
      <c r="AW63" s="24">
        <v>62</v>
      </c>
      <c r="AX63" s="49"/>
      <c r="AY63" s="169">
        <f>((Calibration!$C$9*'Yields HP5a'!AX63)+Calibration!$C$10)</f>
        <v>-1.3020627824793102E-3</v>
      </c>
      <c r="AZ63" s="26">
        <f t="shared" si="9"/>
        <v>-0.34273704191698257</v>
      </c>
      <c r="BB63" s="24">
        <v>62</v>
      </c>
      <c r="BC63" s="49"/>
      <c r="BD63" s="169">
        <f>((Calibration!$C$9*'Yields HP5a'!BC63)+Calibration!$C$10)</f>
        <v>-1.3020627824793102E-3</v>
      </c>
      <c r="BE63" s="26">
        <f t="shared" si="10"/>
        <v>-0.34273704191698257</v>
      </c>
      <c r="BG63" s="24">
        <v>62</v>
      </c>
      <c r="BH63" s="49"/>
      <c r="BI63" s="169">
        <f>((Calibration!$C$9*'Yields HP5a'!BH63)+Calibration!$C$10)</f>
        <v>-1.3020627824793102E-3</v>
      </c>
      <c r="BJ63" s="26">
        <f t="shared" si="11"/>
        <v>-0.34273704191698257</v>
      </c>
      <c r="BL63" s="24">
        <v>62</v>
      </c>
      <c r="BM63" s="43">
        <v>7.3022390000000001</v>
      </c>
      <c r="BN63" s="169">
        <f>((Calibration!$C$9*'Yields HP5a'!BM63)+Calibration!$C$10)</f>
        <v>1.6198110235302279E-2</v>
      </c>
      <c r="BO63" s="26">
        <f t="shared" si="12"/>
        <v>4.2637670482536185</v>
      </c>
      <c r="BQ63" s="24">
        <v>62</v>
      </c>
      <c r="BR63" s="49"/>
      <c r="BS63" s="169">
        <f>((Calibration!$C$9*'Yields HP5a'!BR63)+Calibration!$C$10)</f>
        <v>-1.3020627824793102E-3</v>
      </c>
      <c r="BT63" s="26">
        <f t="shared" si="13"/>
        <v>-0.34273704191698257</v>
      </c>
      <c r="BV63" s="24">
        <v>62</v>
      </c>
      <c r="BW63" s="49"/>
      <c r="BX63" s="169">
        <f>((Calibration!$C$9*'Yields HP5a'!BW63)+Calibration!$C$10)</f>
        <v>-1.3020627824793102E-3</v>
      </c>
      <c r="BY63" s="26">
        <f t="shared" si="14"/>
        <v>-0.34273704191698257</v>
      </c>
      <c r="CA63" s="24">
        <v>62</v>
      </c>
      <c r="CB63" s="49"/>
      <c r="CC63" s="169">
        <f>((Calibration!$C$9*'Yields HP5a'!CB63)+Calibration!$C$10)</f>
        <v>-1.3020627824793102E-3</v>
      </c>
      <c r="CD63" s="26">
        <f t="shared" si="15"/>
        <v>-0.34273704191698257</v>
      </c>
      <c r="CF63" s="24">
        <v>62</v>
      </c>
      <c r="CG63" s="49"/>
      <c r="CH63" s="169">
        <f>((Calibration!$C$9*'Yields HP5a'!CG63)+Calibration!$C$10)</f>
        <v>-1.3020627824793102E-3</v>
      </c>
      <c r="CI63" s="26">
        <f t="shared" si="16"/>
        <v>-0.34273704191698257</v>
      </c>
    </row>
    <row r="64" spans="1:87" ht="22" thickBot="1">
      <c r="A64" s="27" t="s">
        <v>29</v>
      </c>
      <c r="B64" s="28">
        <v>600</v>
      </c>
      <c r="D64" s="24">
        <v>63</v>
      </c>
      <c r="E64" s="25"/>
      <c r="F64" s="169">
        <f>((Calibration!$C$9*'Yields HP5a'!E64)+Calibration!$C$10)</f>
        <v>-1.3020627824793102E-3</v>
      </c>
      <c r="G64" s="26">
        <f t="shared" si="0"/>
        <v>-0.34273704191698257</v>
      </c>
      <c r="I64" s="24">
        <v>63</v>
      </c>
      <c r="J64" s="25"/>
      <c r="K64" s="169">
        <f>((Calibration!$C$9*'Yields HP5a'!J64)+Calibration!$C$10)</f>
        <v>-1.3020627824793102E-3</v>
      </c>
      <c r="L64" s="26">
        <f t="shared" si="1"/>
        <v>-0.34273704191698257</v>
      </c>
      <c r="N64" s="24">
        <v>63</v>
      </c>
      <c r="P64" s="169">
        <f>((Calibration!$C$9*'Yields HP5a'!O64)+Calibration!$C$10)</f>
        <v>-1.3020627824793102E-3</v>
      </c>
      <c r="Q64" s="26">
        <f t="shared" si="2"/>
        <v>-0.34273704191698257</v>
      </c>
      <c r="S64" s="24">
        <v>63</v>
      </c>
      <c r="U64" s="169">
        <f>((Calibration!$C$9*'Yields HP5a'!T64)+Calibration!$C$10)</f>
        <v>-1.3020627824793102E-3</v>
      </c>
      <c r="V64" s="26">
        <f t="shared" si="3"/>
        <v>-0.34273704191698257</v>
      </c>
      <c r="X64" s="24">
        <v>63</v>
      </c>
      <c r="Y64" s="43"/>
      <c r="Z64" s="169">
        <f>((Calibration!$C$9*'Yields HP5a'!Y64)+Calibration!$C$10)</f>
        <v>-1.3020627824793102E-3</v>
      </c>
      <c r="AA64" s="26">
        <f t="shared" si="4"/>
        <v>-0.34273704191698257</v>
      </c>
      <c r="AC64" s="24">
        <v>63</v>
      </c>
      <c r="AD64" s="44"/>
      <c r="AE64" s="169">
        <f>((Calibration!$C$9*'Yields HP5a'!AD64)+Calibration!$C$10)</f>
        <v>-1.3020627824793102E-3</v>
      </c>
      <c r="AF64" s="26">
        <f t="shared" si="5"/>
        <v>-0.34273704191698257</v>
      </c>
      <c r="AH64" s="24">
        <v>63</v>
      </c>
      <c r="AI64" s="43"/>
      <c r="AJ64" s="169">
        <f>((Calibration!$C$9*'Yields HP5a'!AI64)+Calibration!$C$10)</f>
        <v>-1.3020627824793102E-3</v>
      </c>
      <c r="AK64" s="26">
        <f t="shared" si="6"/>
        <v>-0.34273704191698257</v>
      </c>
      <c r="AM64" s="24">
        <v>63</v>
      </c>
      <c r="AO64" s="169">
        <f>((Calibration!$C$9*'Yields HP5a'!AN64)+Calibration!$C$10)</f>
        <v>-1.3020627824793102E-3</v>
      </c>
      <c r="AP64" s="26">
        <f t="shared" si="7"/>
        <v>-0.34273704191698257</v>
      </c>
      <c r="AR64" s="24">
        <v>63</v>
      </c>
      <c r="AS64" s="14"/>
      <c r="AT64" s="169">
        <f>((Calibration!$C$9*'Yields HP5a'!AS64)+Calibration!$C$10)</f>
        <v>-1.3020627824793102E-3</v>
      </c>
      <c r="AU64" s="26">
        <f t="shared" si="8"/>
        <v>-0.34273704191698257</v>
      </c>
      <c r="AW64" s="24">
        <v>63</v>
      </c>
      <c r="AX64" s="51"/>
      <c r="AY64" s="169">
        <f>((Calibration!$C$9*'Yields HP5a'!AX64)+Calibration!$C$10)</f>
        <v>-1.3020627824793102E-3</v>
      </c>
      <c r="AZ64" s="26">
        <f t="shared" si="9"/>
        <v>-0.34273704191698257</v>
      </c>
      <c r="BB64" s="24">
        <v>63</v>
      </c>
      <c r="BC64" s="51"/>
      <c r="BD64" s="169">
        <f>((Calibration!$C$9*'Yields HP5a'!BC64)+Calibration!$C$10)</f>
        <v>-1.3020627824793102E-3</v>
      </c>
      <c r="BE64" s="26">
        <f t="shared" si="10"/>
        <v>-0.34273704191698257</v>
      </c>
      <c r="BG64" s="24">
        <v>63</v>
      </c>
      <c r="BH64" s="51"/>
      <c r="BI64" s="169">
        <f>((Calibration!$C$9*'Yields HP5a'!BH64)+Calibration!$C$10)</f>
        <v>-1.3020627824793102E-3</v>
      </c>
      <c r="BJ64" s="26">
        <f t="shared" si="11"/>
        <v>-0.34273704191698257</v>
      </c>
      <c r="BL64" s="24">
        <v>63</v>
      </c>
      <c r="BM64" s="14"/>
      <c r="BN64" s="169">
        <f>((Calibration!$C$9*'Yields HP5a'!BM64)+Calibration!$C$10)</f>
        <v>-1.3020627824793102E-3</v>
      </c>
      <c r="BO64" s="26">
        <f t="shared" si="12"/>
        <v>-0.34273704191698257</v>
      </c>
      <c r="BQ64" s="24">
        <v>63</v>
      </c>
      <c r="BR64" s="51"/>
      <c r="BS64" s="169">
        <f>((Calibration!$C$9*'Yields HP5a'!BR64)+Calibration!$C$10)</f>
        <v>-1.3020627824793102E-3</v>
      </c>
      <c r="BT64" s="26">
        <f t="shared" si="13"/>
        <v>-0.34273704191698257</v>
      </c>
      <c r="BV64" s="24">
        <v>63</v>
      </c>
      <c r="BW64" s="51"/>
      <c r="BX64" s="169">
        <f>((Calibration!$C$9*'Yields HP5a'!BW64)+Calibration!$C$10)</f>
        <v>-1.3020627824793102E-3</v>
      </c>
      <c r="BY64" s="26">
        <f t="shared" si="14"/>
        <v>-0.34273704191698257</v>
      </c>
      <c r="CA64" s="24">
        <v>63</v>
      </c>
      <c r="CB64" s="51"/>
      <c r="CC64" s="169">
        <f>((Calibration!$C$9*'Yields HP5a'!CB64)+Calibration!$C$10)</f>
        <v>-1.3020627824793102E-3</v>
      </c>
      <c r="CD64" s="26">
        <f t="shared" si="15"/>
        <v>-0.34273704191698257</v>
      </c>
      <c r="CF64" s="24">
        <v>63</v>
      </c>
      <c r="CG64" s="51"/>
      <c r="CH64" s="169">
        <f>((Calibration!$C$9*'Yields HP5a'!CG64)+Calibration!$C$10)</f>
        <v>-1.3020627824793102E-3</v>
      </c>
      <c r="CI64" s="26">
        <f t="shared" si="16"/>
        <v>-0.34273704191698257</v>
      </c>
    </row>
    <row r="65" spans="1:87" ht="22" thickBot="1">
      <c r="A65" s="29" t="s">
        <v>30</v>
      </c>
      <c r="B65" s="30">
        <f>(B63/B64)*1000</f>
        <v>1.7433333333333334</v>
      </c>
      <c r="D65" s="24">
        <v>64</v>
      </c>
      <c r="E65" s="25"/>
      <c r="F65" s="169">
        <f>((Calibration!$C$9*'Yields HP5a'!E65)+Calibration!$C$10)</f>
        <v>-1.3020627824793102E-3</v>
      </c>
      <c r="G65" s="26">
        <f t="shared" si="0"/>
        <v>-0.34273704191698257</v>
      </c>
      <c r="I65" s="24">
        <v>64</v>
      </c>
      <c r="J65" s="25"/>
      <c r="K65" s="169">
        <f>((Calibration!$C$9*'Yields HP5a'!J65)+Calibration!$C$10)</f>
        <v>-1.3020627824793102E-3</v>
      </c>
      <c r="L65" s="26">
        <f t="shared" si="1"/>
        <v>-0.34273704191698257</v>
      </c>
      <c r="N65" s="24">
        <v>64</v>
      </c>
      <c r="P65" s="169">
        <f>((Calibration!$C$9*'Yields HP5a'!O65)+Calibration!$C$10)</f>
        <v>-1.3020627824793102E-3</v>
      </c>
      <c r="Q65" s="26">
        <f t="shared" si="2"/>
        <v>-0.34273704191698257</v>
      </c>
      <c r="S65" s="24">
        <v>64</v>
      </c>
      <c r="T65" s="23">
        <v>11.910335999999999</v>
      </c>
      <c r="U65" s="169">
        <f>((Calibration!$C$9*'Yields HP5a'!T65)+Calibration!$C$10)</f>
        <v>2.7241640142050095E-2</v>
      </c>
      <c r="V65" s="26">
        <f t="shared" si="3"/>
        <v>7.1707134900782243</v>
      </c>
      <c r="X65" s="24">
        <v>64</v>
      </c>
      <c r="Y65" s="3"/>
      <c r="Z65" s="169">
        <f>((Calibration!$C$9*'Yields HP5a'!Y65)+Calibration!$C$10)</f>
        <v>-1.3020627824793102E-3</v>
      </c>
      <c r="AA65" s="26">
        <f t="shared" si="4"/>
        <v>-0.34273704191698257</v>
      </c>
      <c r="AC65" s="24">
        <v>64</v>
      </c>
      <c r="AD65" s="3"/>
      <c r="AE65" s="169">
        <f>((Calibration!$C$9*'Yields HP5a'!AD65)+Calibration!$C$10)</f>
        <v>-1.3020627824793102E-3</v>
      </c>
      <c r="AF65" s="26">
        <f t="shared" si="5"/>
        <v>-0.34273704191698257</v>
      </c>
      <c r="AH65" s="24">
        <v>64</v>
      </c>
      <c r="AI65" s="3"/>
      <c r="AJ65" s="169">
        <f>((Calibration!$C$9*'Yields HP5a'!AI65)+Calibration!$C$10)</f>
        <v>-1.3020627824793102E-3</v>
      </c>
      <c r="AK65" s="26">
        <f t="shared" si="6"/>
        <v>-0.34273704191698257</v>
      </c>
      <c r="AM65" s="24">
        <v>64</v>
      </c>
      <c r="AO65" s="169">
        <f>((Calibration!$C$9*'Yields HP5a'!AN65)+Calibration!$C$10)</f>
        <v>-1.3020627824793102E-3</v>
      </c>
      <c r="AP65" s="26">
        <f t="shared" si="7"/>
        <v>-0.34273704191698257</v>
      </c>
      <c r="AR65" s="24">
        <v>64</v>
      </c>
      <c r="AS65" s="43">
        <v>1.688599</v>
      </c>
      <c r="AT65" s="169">
        <f>((Calibration!$C$9*'Yields HP5a'!AS65)+Calibration!$C$10)</f>
        <v>2.7447473339319677E-3</v>
      </c>
      <c r="AU65" s="26">
        <f t="shared" si="8"/>
        <v>0.72248941809863543</v>
      </c>
      <c r="AW65" s="24">
        <v>64</v>
      </c>
      <c r="AX65" s="49"/>
      <c r="AY65" s="169">
        <f>((Calibration!$C$9*'Yields HP5a'!AX65)+Calibration!$C$10)</f>
        <v>-1.3020627824793102E-3</v>
      </c>
      <c r="AZ65" s="26">
        <f t="shared" si="9"/>
        <v>-0.34273704191698257</v>
      </c>
      <c r="BB65" s="24">
        <v>64</v>
      </c>
      <c r="BC65" s="49"/>
      <c r="BD65" s="169">
        <f>((Calibration!$C$9*'Yields HP5a'!BC65)+Calibration!$C$10)</f>
        <v>-1.3020627824793102E-3</v>
      </c>
      <c r="BE65" s="26">
        <f t="shared" si="10"/>
        <v>-0.34273704191698257</v>
      </c>
      <c r="BG65" s="24">
        <v>64</v>
      </c>
      <c r="BH65" s="49"/>
      <c r="BI65" s="169">
        <f>((Calibration!$C$9*'Yields HP5a'!BH65)+Calibration!$C$10)</f>
        <v>-1.3020627824793102E-3</v>
      </c>
      <c r="BJ65" s="26">
        <f t="shared" si="11"/>
        <v>-0.34273704191698257</v>
      </c>
      <c r="BL65" s="24">
        <v>64</v>
      </c>
      <c r="BM65" s="44">
        <v>8.9352079999999994</v>
      </c>
      <c r="BN65" s="169">
        <f>((Calibration!$C$9*'Yields HP5a'!BM65)+Calibration!$C$10)</f>
        <v>2.0111600335074933E-2</v>
      </c>
      <c r="BO65" s="26">
        <f t="shared" si="12"/>
        <v>5.2939001865447359</v>
      </c>
      <c r="BQ65" s="24">
        <v>64</v>
      </c>
      <c r="BR65" s="49"/>
      <c r="BS65" s="169">
        <f>((Calibration!$C$9*'Yields HP5a'!BR65)+Calibration!$C$10)</f>
        <v>-1.3020627824793102E-3</v>
      </c>
      <c r="BT65" s="26">
        <f t="shared" si="13"/>
        <v>-0.34273704191698257</v>
      </c>
      <c r="BV65" s="24">
        <v>64</v>
      </c>
      <c r="BW65" s="49">
        <v>1.194013</v>
      </c>
      <c r="BX65" s="169">
        <f>((Calibration!$C$9*'Yields HP5a'!BW65)+Calibration!$C$10)</f>
        <v>1.5594477878376088E-3</v>
      </c>
      <c r="BY65" s="26">
        <f t="shared" si="14"/>
        <v>0.41048751951093976</v>
      </c>
      <c r="CA65" s="24">
        <v>64</v>
      </c>
      <c r="CB65" s="49">
        <v>1.655456</v>
      </c>
      <c r="CC65" s="169">
        <f>((Calibration!$C$9*'Yields HP5a'!CB65)+Calibration!$C$10)</f>
        <v>2.66531851294592E-3</v>
      </c>
      <c r="CD65" s="26">
        <f t="shared" si="15"/>
        <v>0.70158167116505465</v>
      </c>
      <c r="CF65" s="24">
        <v>64</v>
      </c>
      <c r="CG65" s="49"/>
      <c r="CH65" s="169">
        <f>((Calibration!$C$9*'Yields HP5a'!CG65)+Calibration!$C$10)</f>
        <v>-1.3020627824793102E-3</v>
      </c>
      <c r="CI65" s="26">
        <f t="shared" si="16"/>
        <v>-0.34273704191698257</v>
      </c>
    </row>
    <row r="66" spans="1:87" ht="22" thickBot="1">
      <c r="A66" s="27" t="s">
        <v>31</v>
      </c>
      <c r="B66" s="28">
        <v>250</v>
      </c>
      <c r="D66" s="24">
        <v>65</v>
      </c>
      <c r="E66" s="25"/>
      <c r="F66" s="169">
        <f>((Calibration!$C$9*'Yields HP5a'!E66)+Calibration!$C$10)</f>
        <v>-1.3020627824793102E-3</v>
      </c>
      <c r="G66" s="26">
        <f t="shared" si="0"/>
        <v>-0.34273704191698257</v>
      </c>
      <c r="I66" s="24">
        <v>65</v>
      </c>
      <c r="J66" s="25"/>
      <c r="K66" s="169">
        <f>((Calibration!$C$9*'Yields HP5a'!J66)+Calibration!$C$10)</f>
        <v>-1.3020627824793102E-3</v>
      </c>
      <c r="L66" s="26">
        <f t="shared" si="1"/>
        <v>-0.34273704191698257</v>
      </c>
      <c r="N66" s="24">
        <v>65</v>
      </c>
      <c r="P66" s="169">
        <f>((Calibration!$C$9*'Yields HP5a'!O66)+Calibration!$C$10)</f>
        <v>-1.3020627824793102E-3</v>
      </c>
      <c r="Q66" s="26">
        <f t="shared" si="2"/>
        <v>-0.34273704191698257</v>
      </c>
      <c r="S66" s="24">
        <v>65</v>
      </c>
      <c r="T66" s="23">
        <v>6.7770380000000001</v>
      </c>
      <c r="U66" s="169">
        <f>((Calibration!$C$9*'Yields HP5a'!T66)+Calibration!$C$10)</f>
        <v>1.4939440343901586E-2</v>
      </c>
      <c r="V66" s="26">
        <f t="shared" si="3"/>
        <v>3.9324521522797</v>
      </c>
      <c r="X66" s="24">
        <v>65</v>
      </c>
      <c r="Y66" s="3"/>
      <c r="Z66" s="169">
        <f>((Calibration!$C$9*'Yields HP5a'!Y66)+Calibration!$C$10)</f>
        <v>-1.3020627824793102E-3</v>
      </c>
      <c r="AA66" s="26">
        <f t="shared" si="4"/>
        <v>-0.34273704191698257</v>
      </c>
      <c r="AC66" s="24">
        <v>65</v>
      </c>
      <c r="AD66" s="3"/>
      <c r="AE66" s="169">
        <f>((Calibration!$C$9*'Yields HP5a'!AD66)+Calibration!$C$10)</f>
        <v>-1.3020627824793102E-3</v>
      </c>
      <c r="AF66" s="26">
        <f t="shared" si="5"/>
        <v>-0.34273704191698257</v>
      </c>
      <c r="AH66" s="24">
        <v>65</v>
      </c>
      <c r="AI66" s="44"/>
      <c r="AJ66" s="169">
        <f>((Calibration!$C$9*'Yields HP5a'!AI66)+Calibration!$C$10)</f>
        <v>-1.3020627824793102E-3</v>
      </c>
      <c r="AK66" s="26">
        <f t="shared" si="6"/>
        <v>-0.34273704191698257</v>
      </c>
      <c r="AM66" s="24">
        <v>65</v>
      </c>
      <c r="AO66" s="169">
        <f>((Calibration!$C$9*'Yields HP5a'!AN66)+Calibration!$C$10)</f>
        <v>-1.3020627824793102E-3</v>
      </c>
      <c r="AP66" s="26">
        <f t="shared" si="7"/>
        <v>-0.34273704191698257</v>
      </c>
      <c r="AR66" s="24">
        <v>65</v>
      </c>
      <c r="AS66" s="44">
        <v>6.3156939999999997</v>
      </c>
      <c r="AT66" s="169">
        <f>((Calibration!$C$9*'Yields HP5a'!AS66)+Calibration!$C$10)</f>
        <v>1.3833806877136744E-2</v>
      </c>
      <c r="AU66" s="26">
        <f t="shared" si="8"/>
        <v>3.6414204532383967</v>
      </c>
      <c r="AW66" s="24">
        <v>65</v>
      </c>
      <c r="AX66" s="49"/>
      <c r="AY66" s="169">
        <f>((Calibration!$C$9*'Yields HP5a'!AX66)+Calibration!$C$10)</f>
        <v>-1.3020627824793102E-3</v>
      </c>
      <c r="AZ66" s="26">
        <f t="shared" si="9"/>
        <v>-0.34273704191698257</v>
      </c>
      <c r="BB66" s="24">
        <v>65</v>
      </c>
      <c r="BC66" s="49"/>
      <c r="BD66" s="169">
        <f>((Calibration!$C$9*'Yields HP5a'!BC66)+Calibration!$C$10)</f>
        <v>-1.3020627824793102E-3</v>
      </c>
      <c r="BE66" s="26">
        <f t="shared" si="10"/>
        <v>-0.34273704191698257</v>
      </c>
      <c r="BG66" s="24">
        <v>65</v>
      </c>
      <c r="BH66" s="49"/>
      <c r="BI66" s="169">
        <f>((Calibration!$C$9*'Yields HP5a'!BH66)+Calibration!$C$10)</f>
        <v>-1.3020627824793102E-3</v>
      </c>
      <c r="BJ66" s="26">
        <f t="shared" si="11"/>
        <v>-0.34273704191698257</v>
      </c>
      <c r="BL66" s="24">
        <v>65</v>
      </c>
      <c r="BM66" s="43">
        <v>2.9114399999999998</v>
      </c>
      <c r="BN66" s="169">
        <f>((Calibration!$C$9*'Yields HP5a'!BM66)+Calibration!$C$10)</f>
        <v>5.6753456166281453E-3</v>
      </c>
      <c r="BO66" s="26">
        <f t="shared" si="12"/>
        <v>1.4938996757098022</v>
      </c>
      <c r="BQ66" s="24">
        <v>65</v>
      </c>
      <c r="BR66" s="49"/>
      <c r="BS66" s="169">
        <f>((Calibration!$C$9*'Yields HP5a'!BR66)+Calibration!$C$10)</f>
        <v>-1.3020627824793102E-3</v>
      </c>
      <c r="BT66" s="26">
        <f t="shared" si="13"/>
        <v>-0.34273704191698257</v>
      </c>
      <c r="BV66" s="24">
        <v>65</v>
      </c>
      <c r="BW66" s="49"/>
      <c r="BX66" s="169">
        <f>((Calibration!$C$9*'Yields HP5a'!BW66)+Calibration!$C$10)</f>
        <v>-1.3020627824793102E-3</v>
      </c>
      <c r="BY66" s="26">
        <f t="shared" si="14"/>
        <v>-0.34273704191698257</v>
      </c>
      <c r="CA66" s="24">
        <v>65</v>
      </c>
      <c r="CB66" s="49"/>
      <c r="CC66" s="169">
        <f>((Calibration!$C$9*'Yields HP5a'!CB66)+Calibration!$C$10)</f>
        <v>-1.3020627824793102E-3</v>
      </c>
      <c r="CD66" s="26">
        <f t="shared" si="15"/>
        <v>-0.34273704191698257</v>
      </c>
      <c r="CF66" s="24">
        <v>65</v>
      </c>
      <c r="CG66" s="49"/>
      <c r="CH66" s="169">
        <f>((Calibration!$C$9*'Yields HP5a'!CG66)+Calibration!$C$10)</f>
        <v>-1.3020627824793102E-3</v>
      </c>
      <c r="CI66" s="26">
        <f t="shared" si="16"/>
        <v>-0.34273704191698257</v>
      </c>
    </row>
    <row r="67" spans="1:87">
      <c r="A67" s="29" t="s">
        <v>32</v>
      </c>
      <c r="B67" s="31">
        <f>$B66/$B64</f>
        <v>0.41666666666666669</v>
      </c>
      <c r="D67" s="24">
        <v>66</v>
      </c>
      <c r="E67" s="25"/>
      <c r="F67" s="169">
        <f>((Calibration!$C$9*'Yields HP5a'!E67)+Calibration!$C$10)</f>
        <v>-1.3020627824793102E-3</v>
      </c>
      <c r="G67" s="26">
        <f t="shared" ref="G67:G97" si="17">(100*(F67/$B$10))*($B$11/$B$12)</f>
        <v>-0.34273704191698257</v>
      </c>
      <c r="I67" s="24">
        <v>66</v>
      </c>
      <c r="J67" s="25"/>
      <c r="K67" s="169">
        <f>((Calibration!$C$9*'Yields HP5a'!J67)+Calibration!$C$10)</f>
        <v>-1.3020627824793102E-3</v>
      </c>
      <c r="L67" s="26">
        <f t="shared" ref="L67:L97" si="18">(100*(K67/$B$10))*($B$11/$B$12)</f>
        <v>-0.34273704191698257</v>
      </c>
      <c r="N67" s="24">
        <v>66</v>
      </c>
      <c r="P67" s="169">
        <f>((Calibration!$C$9*'Yields HP5a'!O67)+Calibration!$C$10)</f>
        <v>-1.3020627824793102E-3</v>
      </c>
      <c r="Q67" s="26">
        <f t="shared" ref="Q67:Q97" si="19">(100*(P67/$B$10))*($B$11/$B$12)</f>
        <v>-0.34273704191698257</v>
      </c>
      <c r="S67" s="24">
        <v>66</v>
      </c>
      <c r="T67" s="23">
        <v>10.501061999999999</v>
      </c>
      <c r="U67" s="169">
        <f>((Calibration!$C$9*'Yields HP5a'!T67)+Calibration!$C$10)</f>
        <v>2.386424605381755E-2</v>
      </c>
      <c r="V67" s="26">
        <f t="shared" ref="V67:V97" si="20">(100*(U67/$B$10))*($B$11/$B$12)</f>
        <v>6.2816948691907015</v>
      </c>
      <c r="X67" s="24">
        <v>66</v>
      </c>
      <c r="Y67" s="3"/>
      <c r="Z67" s="169">
        <f>((Calibration!$C$9*'Yields HP5a'!Y67)+Calibration!$C$10)</f>
        <v>-1.3020627824793102E-3</v>
      </c>
      <c r="AA67" s="26">
        <f t="shared" ref="AA67:AA97" si="21">(100*(Z67/$B$10))*($B$11/$B$12)</f>
        <v>-0.34273704191698257</v>
      </c>
      <c r="AC67" s="24">
        <v>66</v>
      </c>
      <c r="AD67" s="3"/>
      <c r="AE67" s="169">
        <f>((Calibration!$C$9*'Yields HP5a'!AD67)+Calibration!$C$10)</f>
        <v>-1.3020627824793102E-3</v>
      </c>
      <c r="AF67" s="26">
        <f t="shared" ref="AF67:AF97" si="22">(100*(AE67/$B$10))*($B$11/$B$12)</f>
        <v>-0.34273704191698257</v>
      </c>
      <c r="AH67" s="24">
        <v>66</v>
      </c>
      <c r="AI67" s="46">
        <v>1.833245</v>
      </c>
      <c r="AJ67" s="169">
        <f>((Calibration!$C$9*'Yields HP5a'!AI67)+Calibration!$C$10)</f>
        <v>3.0913985495837747E-3</v>
      </c>
      <c r="AK67" s="26">
        <f t="shared" ref="AK67:AK97" si="23">(100*(AJ67/$B$10))*($B$11/$B$12)</f>
        <v>0.81373710125811805</v>
      </c>
      <c r="AM67" s="24">
        <v>66</v>
      </c>
      <c r="AO67" s="169">
        <f>((Calibration!$C$9*'Yields HP5a'!AN67)+Calibration!$C$10)</f>
        <v>-1.3020627824793102E-3</v>
      </c>
      <c r="AP67" s="26">
        <f t="shared" ref="AP67:AP97" si="24">(100*(AO67/$B$10))*($B$11/$B$12)</f>
        <v>-0.34273704191698257</v>
      </c>
      <c r="AR67" s="24">
        <v>66</v>
      </c>
      <c r="AS67" s="14"/>
      <c r="AT67" s="169">
        <f>((Calibration!$C$9*'Yields HP5a'!AS67)+Calibration!$C$10)</f>
        <v>-1.3020627824793102E-3</v>
      </c>
      <c r="AU67" s="26">
        <f t="shared" ref="AU67:AU97" si="25">(100*(AT67/$B$10))*($B$11/$B$12)</f>
        <v>-0.34273704191698257</v>
      </c>
      <c r="AW67" s="24">
        <v>66</v>
      </c>
      <c r="AX67" s="49"/>
      <c r="AY67" s="169">
        <f>((Calibration!$C$9*'Yields HP5a'!AX67)+Calibration!$C$10)</f>
        <v>-1.3020627824793102E-3</v>
      </c>
      <c r="AZ67" s="26">
        <f t="shared" ref="AZ67:AZ97" si="26">(100*(AY67/$B$10))*($B$11/$B$12)</f>
        <v>-0.34273704191698257</v>
      </c>
      <c r="BB67" s="24">
        <v>66</v>
      </c>
      <c r="BC67" s="49"/>
      <c r="BD67" s="169">
        <f>((Calibration!$C$9*'Yields HP5a'!BC67)+Calibration!$C$10)</f>
        <v>-1.3020627824793102E-3</v>
      </c>
      <c r="BE67" s="26">
        <f t="shared" ref="BE67:BE97" si="27">(100*(BD67/$B$10))*($B$11/$B$12)</f>
        <v>-0.34273704191698257</v>
      </c>
      <c r="BG67" s="24">
        <v>66</v>
      </c>
      <c r="BH67" s="49"/>
      <c r="BI67" s="169">
        <f>((Calibration!$C$9*'Yields HP5a'!BH67)+Calibration!$C$10)</f>
        <v>-1.3020627824793102E-3</v>
      </c>
      <c r="BJ67" s="26">
        <f t="shared" ref="BJ67:BJ97" si="28">(100*(BI67/$B$10))*($B$11/$B$12)</f>
        <v>-0.34273704191698257</v>
      </c>
      <c r="BL67" s="24">
        <v>66</v>
      </c>
      <c r="BM67" s="14">
        <v>4.0982419999999999</v>
      </c>
      <c r="BN67" s="169">
        <f>((Calibration!$C$9*'Yields HP5a'!BM67)+Calibration!$C$10)</f>
        <v>8.5195746726545538E-3</v>
      </c>
      <c r="BO67" s="26">
        <f t="shared" ref="BO67:BO97" si="29">(100*(BN67/$B$10))*($B$11/$B$12)</f>
        <v>2.2425752897540221</v>
      </c>
      <c r="BQ67" s="24">
        <v>66</v>
      </c>
      <c r="BR67" s="49"/>
      <c r="BS67" s="169">
        <f>((Calibration!$C$9*'Yields HP5a'!BR67)+Calibration!$C$10)</f>
        <v>-1.3020627824793102E-3</v>
      </c>
      <c r="BT67" s="26">
        <f t="shared" ref="BT67:BT97" si="30">(100*(BS67/$B$10))*($B$11/$B$12)</f>
        <v>-0.34273704191698257</v>
      </c>
      <c r="BV67" s="24">
        <v>66</v>
      </c>
      <c r="BW67" s="49"/>
      <c r="BX67" s="169">
        <f>((Calibration!$C$9*'Yields HP5a'!BW67)+Calibration!$C$10)</f>
        <v>-1.3020627824793102E-3</v>
      </c>
      <c r="BY67" s="26">
        <f t="shared" ref="BY67:BY97" si="31">(100*(BX67/$B$10))*($B$11/$B$12)</f>
        <v>-0.34273704191698257</v>
      </c>
      <c r="CA67" s="24">
        <v>66</v>
      </c>
      <c r="CB67" s="49"/>
      <c r="CC67" s="169">
        <f>((Calibration!$C$9*'Yields HP5a'!CB67)+Calibration!$C$10)</f>
        <v>-1.3020627824793102E-3</v>
      </c>
      <c r="CD67" s="26">
        <f t="shared" ref="CD67:CD97" si="32">(100*(CC67/$B$10))*($B$11/$B$12)</f>
        <v>-0.34273704191698257</v>
      </c>
      <c r="CF67" s="24">
        <v>66</v>
      </c>
      <c r="CG67" s="49"/>
      <c r="CH67" s="169">
        <f>((Calibration!$C$9*'Yields HP5a'!CG67)+Calibration!$C$10)</f>
        <v>-1.3020627824793102E-3</v>
      </c>
      <c r="CI67" s="26">
        <f t="shared" ref="CI67:CI97" si="33">(100*(CH67/$B$10))*($B$11/$B$12)</f>
        <v>-0.34273704191698257</v>
      </c>
    </row>
    <row r="68" spans="1:87" ht="22" thickBot="1">
      <c r="A68" s="29" t="s">
        <v>33</v>
      </c>
      <c r="B68" s="32">
        <f>B63*B67</f>
        <v>0.43583333333333335</v>
      </c>
      <c r="D68" s="24">
        <v>67</v>
      </c>
      <c r="E68" s="25"/>
      <c r="F68" s="169">
        <f>((Calibration!$C$9*'Yields HP5a'!E68)+Calibration!$C$10)</f>
        <v>-1.3020627824793102E-3</v>
      </c>
      <c r="G68" s="26">
        <f t="shared" si="17"/>
        <v>-0.34273704191698257</v>
      </c>
      <c r="I68" s="24">
        <v>67</v>
      </c>
      <c r="J68" s="25"/>
      <c r="K68" s="169">
        <f>((Calibration!$C$9*'Yields HP5a'!J68)+Calibration!$C$10)</f>
        <v>-1.3020627824793102E-3</v>
      </c>
      <c r="L68" s="26">
        <f t="shared" si="18"/>
        <v>-0.34273704191698257</v>
      </c>
      <c r="N68" s="24">
        <v>67</v>
      </c>
      <c r="P68" s="169">
        <f>((Calibration!$C$9*'Yields HP5a'!O68)+Calibration!$C$10)</f>
        <v>-1.3020627824793102E-3</v>
      </c>
      <c r="Q68" s="26">
        <f t="shared" si="19"/>
        <v>-0.34273704191698257</v>
      </c>
      <c r="S68" s="24">
        <v>67</v>
      </c>
      <c r="U68" s="169">
        <f>((Calibration!$C$9*'Yields HP5a'!T68)+Calibration!$C$10)</f>
        <v>-1.3020627824793102E-3</v>
      </c>
      <c r="V68" s="26">
        <f t="shared" si="20"/>
        <v>-0.34273704191698257</v>
      </c>
      <c r="X68" s="24">
        <v>67</v>
      </c>
      <c r="Y68" s="43"/>
      <c r="Z68" s="169">
        <f>((Calibration!$C$9*'Yields HP5a'!Y68)+Calibration!$C$10)</f>
        <v>-1.3020627824793102E-3</v>
      </c>
      <c r="AA68" s="26">
        <f t="shared" si="21"/>
        <v>-0.34273704191698257</v>
      </c>
      <c r="AC68" s="24">
        <v>67</v>
      </c>
      <c r="AD68" s="44"/>
      <c r="AE68" s="169">
        <f>((Calibration!$C$9*'Yields HP5a'!AD68)+Calibration!$C$10)</f>
        <v>-1.3020627824793102E-3</v>
      </c>
      <c r="AF68" s="26">
        <f t="shared" si="22"/>
        <v>-0.34273704191698257</v>
      </c>
      <c r="AH68" s="24">
        <v>67</v>
      </c>
      <c r="AI68" s="43"/>
      <c r="AJ68" s="169">
        <f>((Calibration!$C$9*'Yields HP5a'!AI68)+Calibration!$C$10)</f>
        <v>-1.3020627824793102E-3</v>
      </c>
      <c r="AK68" s="26">
        <f t="shared" si="23"/>
        <v>-0.34273704191698257</v>
      </c>
      <c r="AM68" s="24">
        <v>67</v>
      </c>
      <c r="AO68" s="169">
        <f>((Calibration!$C$9*'Yields HP5a'!AN68)+Calibration!$C$10)</f>
        <v>-1.3020627824793102E-3</v>
      </c>
      <c r="AP68" s="26">
        <f t="shared" si="24"/>
        <v>-0.34273704191698257</v>
      </c>
      <c r="AR68" s="24">
        <v>67</v>
      </c>
      <c r="AS68" s="14"/>
      <c r="AT68" s="169">
        <f>((Calibration!$C$9*'Yields HP5a'!AS68)+Calibration!$C$10)</f>
        <v>-1.3020627824793102E-3</v>
      </c>
      <c r="AU68" s="26">
        <f t="shared" si="25"/>
        <v>-0.34273704191698257</v>
      </c>
      <c r="AW68" s="24">
        <v>67</v>
      </c>
      <c r="AX68" s="51"/>
      <c r="AY68" s="169">
        <f>((Calibration!$C$9*'Yields HP5a'!AX68)+Calibration!$C$10)</f>
        <v>-1.3020627824793102E-3</v>
      </c>
      <c r="AZ68" s="26">
        <f t="shared" si="26"/>
        <v>-0.34273704191698257</v>
      </c>
      <c r="BB68" s="24">
        <v>67</v>
      </c>
      <c r="BC68" s="51"/>
      <c r="BD68" s="169">
        <f>((Calibration!$C$9*'Yields HP5a'!BC68)+Calibration!$C$10)</f>
        <v>-1.3020627824793102E-3</v>
      </c>
      <c r="BE68" s="26">
        <f t="shared" si="27"/>
        <v>-0.34273704191698257</v>
      </c>
      <c r="BG68" s="24">
        <v>67</v>
      </c>
      <c r="BH68" s="51"/>
      <c r="BI68" s="169">
        <f>((Calibration!$C$9*'Yields HP5a'!BH68)+Calibration!$C$10)</f>
        <v>-1.3020627824793102E-3</v>
      </c>
      <c r="BJ68" s="26">
        <f t="shared" si="28"/>
        <v>-0.34273704191698257</v>
      </c>
      <c r="BL68" s="24">
        <v>67</v>
      </c>
      <c r="BM68" s="43">
        <v>1.0906579999999999</v>
      </c>
      <c r="BN68" s="169">
        <f>((Calibration!$C$9*'Yields HP5a'!BM68)+Calibration!$C$10)</f>
        <v>1.3117524738040886E-3</v>
      </c>
      <c r="BO68" s="26">
        <f t="shared" si="29"/>
        <v>0.34528762256979834</v>
      </c>
      <c r="BQ68" s="24">
        <v>67</v>
      </c>
      <c r="BR68" s="51"/>
      <c r="BS68" s="169">
        <f>((Calibration!$C$9*'Yields HP5a'!BR68)+Calibration!$C$10)</f>
        <v>-1.3020627824793102E-3</v>
      </c>
      <c r="BT68" s="26">
        <f t="shared" si="30"/>
        <v>-0.34273704191698257</v>
      </c>
      <c r="BV68" s="24">
        <v>67</v>
      </c>
      <c r="BW68" s="51"/>
      <c r="BX68" s="169">
        <f>((Calibration!$C$9*'Yields HP5a'!BW68)+Calibration!$C$10)</f>
        <v>-1.3020627824793102E-3</v>
      </c>
      <c r="BY68" s="26">
        <f t="shared" si="31"/>
        <v>-0.34273704191698257</v>
      </c>
      <c r="CA68" s="24">
        <v>67</v>
      </c>
      <c r="CB68" s="51"/>
      <c r="CC68" s="169">
        <f>((Calibration!$C$9*'Yields HP5a'!CB68)+Calibration!$C$10)</f>
        <v>-1.3020627824793102E-3</v>
      </c>
      <c r="CD68" s="26">
        <f t="shared" si="32"/>
        <v>-0.34273704191698257</v>
      </c>
      <c r="CF68" s="24">
        <v>67</v>
      </c>
      <c r="CG68" s="51"/>
      <c r="CH68" s="169">
        <f>((Calibration!$C$9*'Yields HP5a'!CG68)+Calibration!$C$10)</f>
        <v>-1.3020627824793102E-3</v>
      </c>
      <c r="CI68" s="26">
        <f t="shared" si="33"/>
        <v>-0.34273704191698257</v>
      </c>
    </row>
    <row r="69" spans="1:87" ht="22" thickBot="1">
      <c r="A69" s="27" t="s">
        <v>34</v>
      </c>
      <c r="B69" s="28">
        <v>500</v>
      </c>
      <c r="D69" s="24">
        <v>68</v>
      </c>
      <c r="E69" s="25"/>
      <c r="F69" s="169">
        <f>((Calibration!$C$9*'Yields HP5a'!E69)+Calibration!$C$10)</f>
        <v>-1.3020627824793102E-3</v>
      </c>
      <c r="G69" s="26">
        <f t="shared" si="17"/>
        <v>-0.34273704191698257</v>
      </c>
      <c r="I69" s="24">
        <v>68</v>
      </c>
      <c r="J69" s="25">
        <v>3.0132680000000001</v>
      </c>
      <c r="K69" s="169">
        <f>((Calibration!$C$9*'Yields HP5a'!J69)+Calibration!$C$10)</f>
        <v>5.9193814004548139E-3</v>
      </c>
      <c r="L69" s="26">
        <f t="shared" si="18"/>
        <v>1.5581362884109056</v>
      </c>
      <c r="N69" s="24">
        <v>68</v>
      </c>
      <c r="P69" s="169">
        <f>((Calibration!$C$9*'Yields HP5a'!O69)+Calibration!$C$10)</f>
        <v>-1.3020627824793102E-3</v>
      </c>
      <c r="Q69" s="26">
        <f t="shared" si="19"/>
        <v>-0.34273704191698257</v>
      </c>
      <c r="S69" s="24">
        <v>68</v>
      </c>
      <c r="U69" s="169">
        <f>((Calibration!$C$9*'Yields HP5a'!T69)+Calibration!$C$10)</f>
        <v>-1.3020627824793102E-3</v>
      </c>
      <c r="V69" s="26">
        <f t="shared" si="20"/>
        <v>-0.34273704191698257</v>
      </c>
      <c r="X69" s="24">
        <v>68</v>
      </c>
      <c r="Y69" s="44"/>
      <c r="Z69" s="169">
        <f>((Calibration!$C$9*'Yields HP5a'!Y69)+Calibration!$C$10)</f>
        <v>-1.3020627824793102E-3</v>
      </c>
      <c r="AA69" s="26">
        <f t="shared" si="21"/>
        <v>-0.34273704191698257</v>
      </c>
      <c r="AC69" s="24">
        <v>68</v>
      </c>
      <c r="AD69" s="43"/>
      <c r="AE69" s="169">
        <f>((Calibration!$C$9*'Yields HP5a'!AD69)+Calibration!$C$10)</f>
        <v>-1.3020627824793102E-3</v>
      </c>
      <c r="AF69" s="26">
        <f t="shared" si="22"/>
        <v>-0.34273704191698257</v>
      </c>
      <c r="AH69" s="24">
        <v>68</v>
      </c>
      <c r="AI69" s="43"/>
      <c r="AJ69" s="169">
        <f>((Calibration!$C$9*'Yields HP5a'!AI69)+Calibration!$C$10)</f>
        <v>-1.3020627824793102E-3</v>
      </c>
      <c r="AK69" s="26">
        <f t="shared" si="23"/>
        <v>-0.34273704191698257</v>
      </c>
      <c r="AM69" s="24">
        <v>68</v>
      </c>
      <c r="AO69" s="169">
        <f>((Calibration!$C$9*'Yields HP5a'!AN69)+Calibration!$C$10)</f>
        <v>-1.3020627824793102E-3</v>
      </c>
      <c r="AP69" s="26">
        <f t="shared" si="24"/>
        <v>-0.34273704191698257</v>
      </c>
      <c r="AR69" s="24">
        <v>68</v>
      </c>
      <c r="AS69" s="14"/>
      <c r="AT69" s="169">
        <f>((Calibration!$C$9*'Yields HP5a'!AS69)+Calibration!$C$10)</f>
        <v>-1.3020627824793102E-3</v>
      </c>
      <c r="AU69" s="26">
        <f t="shared" si="25"/>
        <v>-0.34273704191698257</v>
      </c>
      <c r="AW69" s="24">
        <v>68</v>
      </c>
      <c r="AX69" s="51"/>
      <c r="AY69" s="169">
        <f>((Calibration!$C$9*'Yields HP5a'!AX69)+Calibration!$C$10)</f>
        <v>-1.3020627824793102E-3</v>
      </c>
      <c r="AZ69" s="26">
        <f t="shared" si="26"/>
        <v>-0.34273704191698257</v>
      </c>
      <c r="BB69" s="24">
        <v>68</v>
      </c>
      <c r="BC69" s="51"/>
      <c r="BD69" s="169">
        <f>((Calibration!$C$9*'Yields HP5a'!BC69)+Calibration!$C$10)</f>
        <v>-1.3020627824793102E-3</v>
      </c>
      <c r="BE69" s="26">
        <f t="shared" si="27"/>
        <v>-0.34273704191698257</v>
      </c>
      <c r="BG69" s="24">
        <v>68</v>
      </c>
      <c r="BH69" s="51"/>
      <c r="BI69" s="169">
        <f>((Calibration!$C$9*'Yields HP5a'!BH69)+Calibration!$C$10)</f>
        <v>-1.3020627824793102E-3</v>
      </c>
      <c r="BJ69" s="26">
        <f t="shared" si="28"/>
        <v>-0.34273704191698257</v>
      </c>
      <c r="BL69" s="24">
        <v>68</v>
      </c>
      <c r="BM69" s="14"/>
      <c r="BN69" s="169">
        <f>((Calibration!$C$9*'Yields HP5a'!BM69)+Calibration!$C$10)</f>
        <v>-1.3020627824793102E-3</v>
      </c>
      <c r="BO69" s="26">
        <f t="shared" si="29"/>
        <v>-0.34273704191698257</v>
      </c>
      <c r="BQ69" s="24">
        <v>68</v>
      </c>
      <c r="BR69" s="51"/>
      <c r="BS69" s="169">
        <f>((Calibration!$C$9*'Yields HP5a'!BR69)+Calibration!$C$10)</f>
        <v>-1.3020627824793102E-3</v>
      </c>
      <c r="BT69" s="26">
        <f t="shared" si="30"/>
        <v>-0.34273704191698257</v>
      </c>
      <c r="BV69" s="24">
        <v>68</v>
      </c>
      <c r="BW69" s="51"/>
      <c r="BX69" s="169">
        <f>((Calibration!$C$9*'Yields HP5a'!BW69)+Calibration!$C$10)</f>
        <v>-1.3020627824793102E-3</v>
      </c>
      <c r="BY69" s="26">
        <f t="shared" si="31"/>
        <v>-0.34273704191698257</v>
      </c>
      <c r="CA69" s="24">
        <v>68</v>
      </c>
      <c r="CB69" s="51"/>
      <c r="CC69" s="169">
        <f>((Calibration!$C$9*'Yields HP5a'!CB69)+Calibration!$C$10)</f>
        <v>-1.3020627824793102E-3</v>
      </c>
      <c r="CD69" s="26">
        <f t="shared" si="32"/>
        <v>-0.34273704191698257</v>
      </c>
      <c r="CF69" s="24">
        <v>68</v>
      </c>
      <c r="CG69" s="51"/>
      <c r="CH69" s="169">
        <f>((Calibration!$C$9*'Yields HP5a'!CG69)+Calibration!$C$10)</f>
        <v>-1.3020627824793102E-3</v>
      </c>
      <c r="CI69" s="26">
        <f t="shared" si="33"/>
        <v>-0.34273704191698257</v>
      </c>
    </row>
    <row r="70" spans="1:87">
      <c r="A70" s="33" t="s">
        <v>35</v>
      </c>
      <c r="B70" s="34">
        <f>B65*(B63*B67)*(B66/B69)</f>
        <v>0.37990138888888891</v>
      </c>
      <c r="D70" s="24">
        <v>69</v>
      </c>
      <c r="E70" s="25"/>
      <c r="F70" s="169">
        <f>((Calibration!$C$9*'Yields HP5a'!E70)+Calibration!$C$10)</f>
        <v>-1.3020627824793102E-3</v>
      </c>
      <c r="G70" s="26">
        <f t="shared" si="17"/>
        <v>-0.34273704191698257</v>
      </c>
      <c r="I70" s="24">
        <v>69</v>
      </c>
      <c r="J70" s="25">
        <v>3.667297</v>
      </c>
      <c r="K70" s="169">
        <f>((Calibration!$C$9*'Yields HP5a'!J70)+Calibration!$C$10)</f>
        <v>7.4867938966284766E-3</v>
      </c>
      <c r="L70" s="26">
        <f t="shared" si="18"/>
        <v>1.9707203278528065</v>
      </c>
      <c r="N70" s="24">
        <v>69</v>
      </c>
      <c r="P70" s="169">
        <f>((Calibration!$C$9*'Yields HP5a'!O70)+Calibration!$C$10)</f>
        <v>-1.3020627824793102E-3</v>
      </c>
      <c r="Q70" s="26">
        <f t="shared" si="19"/>
        <v>-0.34273704191698257</v>
      </c>
      <c r="S70" s="24">
        <v>69</v>
      </c>
      <c r="T70" s="23">
        <v>7.982405</v>
      </c>
      <c r="U70" s="169">
        <f>((Calibration!$C$9*'Yields HP5a'!T70)+Calibration!$C$10)</f>
        <v>1.7828161330700885E-2</v>
      </c>
      <c r="V70" s="26">
        <f t="shared" si="20"/>
        <v>4.6928392083123311</v>
      </c>
      <c r="X70" s="24">
        <v>69</v>
      </c>
      <c r="Y70" s="3"/>
      <c r="Z70" s="169">
        <f>((Calibration!$C$9*'Yields HP5a'!Y70)+Calibration!$C$10)</f>
        <v>-1.3020627824793102E-3</v>
      </c>
      <c r="AA70" s="26">
        <f t="shared" si="21"/>
        <v>-0.34273704191698257</v>
      </c>
      <c r="AC70" s="24">
        <v>69</v>
      </c>
      <c r="AD70" s="3"/>
      <c r="AE70" s="169">
        <f>((Calibration!$C$9*'Yields HP5a'!AD70)+Calibration!$C$10)</f>
        <v>-1.3020627824793102E-3</v>
      </c>
      <c r="AF70" s="26">
        <f t="shared" si="22"/>
        <v>-0.34273704191698257</v>
      </c>
      <c r="AH70" s="24">
        <v>69</v>
      </c>
      <c r="AI70" s="43">
        <v>1.6087</v>
      </c>
      <c r="AJ70" s="169">
        <f>((Calibration!$C$9*'Yields HP5a'!AI70)+Calibration!$C$10)</f>
        <v>2.5532654714583167E-3</v>
      </c>
      <c r="AK70" s="26">
        <f t="shared" si="23"/>
        <v>0.67208637455260245</v>
      </c>
      <c r="AM70" s="24">
        <v>69</v>
      </c>
      <c r="AO70" s="169">
        <f>((Calibration!$C$9*'Yields HP5a'!AN70)+Calibration!$C$10)</f>
        <v>-1.3020627824793102E-3</v>
      </c>
      <c r="AP70" s="26">
        <f t="shared" si="24"/>
        <v>-0.34273704191698257</v>
      </c>
      <c r="AR70" s="24">
        <v>69</v>
      </c>
      <c r="AS70"/>
      <c r="AT70" s="169">
        <f>((Calibration!$C$9*'Yields HP5a'!AS70)+Calibration!$C$10)</f>
        <v>-1.3020627824793102E-3</v>
      </c>
      <c r="AU70" s="26">
        <f t="shared" si="25"/>
        <v>-0.34273704191698257</v>
      </c>
      <c r="AW70" s="24">
        <v>69</v>
      </c>
      <c r="AX70" s="51"/>
      <c r="AY70" s="169">
        <f>((Calibration!$C$9*'Yields HP5a'!AX70)+Calibration!$C$10)</f>
        <v>-1.3020627824793102E-3</v>
      </c>
      <c r="AZ70" s="26">
        <f t="shared" si="26"/>
        <v>-0.34273704191698257</v>
      </c>
      <c r="BB70" s="24">
        <v>69</v>
      </c>
      <c r="BC70" s="51"/>
      <c r="BD70" s="169">
        <f>((Calibration!$C$9*'Yields HP5a'!BC70)+Calibration!$C$10)</f>
        <v>-1.3020627824793102E-3</v>
      </c>
      <c r="BE70" s="26">
        <f t="shared" si="27"/>
        <v>-0.34273704191698257</v>
      </c>
      <c r="BG70" s="24">
        <v>69</v>
      </c>
      <c r="BH70" s="51"/>
      <c r="BI70" s="169">
        <f>((Calibration!$C$9*'Yields HP5a'!BH70)+Calibration!$C$10)</f>
        <v>-1.3020627824793102E-3</v>
      </c>
      <c r="BJ70" s="26">
        <f t="shared" si="28"/>
        <v>-0.34273704191698257</v>
      </c>
      <c r="BL70" s="24">
        <v>69</v>
      </c>
      <c r="BM70" s="43">
        <v>3.605896</v>
      </c>
      <c r="BN70" s="169">
        <f>((Calibration!$C$9*'Yields HP5a'!BM70)+Calibration!$C$10)</f>
        <v>7.3396433961498142E-3</v>
      </c>
      <c r="BO70" s="26">
        <f t="shared" si="29"/>
        <v>1.9319864603855041</v>
      </c>
      <c r="BQ70" s="24">
        <v>69</v>
      </c>
      <c r="BR70" s="51"/>
      <c r="BS70" s="169">
        <f>((Calibration!$C$9*'Yields HP5a'!BR70)+Calibration!$C$10)</f>
        <v>-1.3020627824793102E-3</v>
      </c>
      <c r="BT70" s="26">
        <f t="shared" si="30"/>
        <v>-0.34273704191698257</v>
      </c>
      <c r="BV70" s="24">
        <v>69</v>
      </c>
      <c r="BW70" s="51"/>
      <c r="BX70" s="169">
        <f>((Calibration!$C$9*'Yields HP5a'!BW70)+Calibration!$C$10)</f>
        <v>-1.3020627824793102E-3</v>
      </c>
      <c r="BY70" s="26">
        <f t="shared" si="31"/>
        <v>-0.34273704191698257</v>
      </c>
      <c r="CA70" s="24">
        <v>69</v>
      </c>
      <c r="CB70" s="51"/>
      <c r="CC70" s="169">
        <f>((Calibration!$C$9*'Yields HP5a'!CB70)+Calibration!$C$10)</f>
        <v>-1.3020627824793102E-3</v>
      </c>
      <c r="CD70" s="26">
        <f t="shared" si="32"/>
        <v>-0.34273704191698257</v>
      </c>
      <c r="CF70" s="24">
        <v>69</v>
      </c>
      <c r="CG70" s="51"/>
      <c r="CH70" s="169">
        <f>((Calibration!$C$9*'Yields HP5a'!CG70)+Calibration!$C$10)</f>
        <v>-1.3020627824793102E-3</v>
      </c>
      <c r="CI70" s="26">
        <f t="shared" si="33"/>
        <v>-0.34273704191698257</v>
      </c>
    </row>
    <row r="71" spans="1:87">
      <c r="A71" s="33" t="s">
        <v>36</v>
      </c>
      <c r="B71" s="35">
        <v>1</v>
      </c>
      <c r="D71" s="24">
        <v>70</v>
      </c>
      <c r="E71" s="25"/>
      <c r="F71" s="169">
        <f>((Calibration!$C$9*'Yields HP5a'!E71)+Calibration!$C$10)</f>
        <v>-1.3020627824793102E-3</v>
      </c>
      <c r="G71" s="26">
        <f t="shared" si="17"/>
        <v>-0.34273704191698257</v>
      </c>
      <c r="I71" s="24">
        <v>70</v>
      </c>
      <c r="J71" s="25">
        <v>2.2611140000000001</v>
      </c>
      <c r="K71" s="169">
        <f>((Calibration!$C$9*'Yields HP5a'!J71)+Calibration!$C$10)</f>
        <v>4.1168075411198218E-3</v>
      </c>
      <c r="L71" s="26">
        <f t="shared" si="18"/>
        <v>1.0836516163208549</v>
      </c>
      <c r="N71" s="24">
        <v>70</v>
      </c>
      <c r="P71" s="169">
        <f>((Calibration!$C$9*'Yields HP5a'!O71)+Calibration!$C$10)</f>
        <v>-1.3020627824793102E-3</v>
      </c>
      <c r="Q71" s="26">
        <f t="shared" si="19"/>
        <v>-0.34273704191698257</v>
      </c>
      <c r="S71" s="24">
        <v>70</v>
      </c>
      <c r="T71" s="23">
        <v>22.214817</v>
      </c>
      <c r="U71" s="169">
        <f>((Calibration!$C$9*'Yields HP5a'!T71)+Calibration!$C$10)</f>
        <v>5.1936832994330481E-2</v>
      </c>
      <c r="V71" s="26">
        <f t="shared" si="20"/>
        <v>13.6711353296791</v>
      </c>
      <c r="X71" s="24">
        <v>70</v>
      </c>
      <c r="Y71" s="3"/>
      <c r="Z71" s="169">
        <f>((Calibration!$C$9*'Yields HP5a'!Y71)+Calibration!$C$10)</f>
        <v>-1.3020627824793102E-3</v>
      </c>
      <c r="AA71" s="26">
        <f t="shared" si="21"/>
        <v>-0.34273704191698257</v>
      </c>
      <c r="AC71" s="24">
        <v>70</v>
      </c>
      <c r="AD71" s="3"/>
      <c r="AE71" s="169">
        <f>((Calibration!$C$9*'Yields HP5a'!AD71)+Calibration!$C$10)</f>
        <v>-1.3020627824793102E-3</v>
      </c>
      <c r="AF71" s="26">
        <f t="shared" si="22"/>
        <v>-0.34273704191698257</v>
      </c>
      <c r="AH71" s="24">
        <v>70</v>
      </c>
      <c r="AI71" s="43">
        <v>2.783452</v>
      </c>
      <c r="AJ71" s="169">
        <f>((Calibration!$C$9*'Yields HP5a'!AI71)+Calibration!$C$10)</f>
        <v>5.3686161129512834E-3</v>
      </c>
      <c r="AK71" s="26">
        <f t="shared" si="23"/>
        <v>1.4131604331990113</v>
      </c>
      <c r="AM71" s="24">
        <v>70</v>
      </c>
      <c r="AO71" s="169">
        <f>((Calibration!$C$9*'Yields HP5a'!AN71)+Calibration!$C$10)</f>
        <v>-1.3020627824793102E-3</v>
      </c>
      <c r="AP71" s="26">
        <f t="shared" si="24"/>
        <v>-0.34273704191698257</v>
      </c>
      <c r="AR71" s="24">
        <v>70</v>
      </c>
      <c r="AS71"/>
      <c r="AT71" s="169">
        <f>((Calibration!$C$9*'Yields HP5a'!AS71)+Calibration!$C$10)</f>
        <v>-1.3020627824793102E-3</v>
      </c>
      <c r="AU71" s="26">
        <f t="shared" si="25"/>
        <v>-0.34273704191698257</v>
      </c>
      <c r="AW71" s="24">
        <v>70</v>
      </c>
      <c r="AX71" s="51"/>
      <c r="AY71" s="169">
        <f>((Calibration!$C$9*'Yields HP5a'!AX71)+Calibration!$C$10)</f>
        <v>-1.3020627824793102E-3</v>
      </c>
      <c r="AZ71" s="26">
        <f t="shared" si="26"/>
        <v>-0.34273704191698257</v>
      </c>
      <c r="BB71" s="24">
        <v>70</v>
      </c>
      <c r="BC71" s="51"/>
      <c r="BD71" s="169">
        <f>((Calibration!$C$9*'Yields HP5a'!BC71)+Calibration!$C$10)</f>
        <v>-1.3020627824793102E-3</v>
      </c>
      <c r="BE71" s="26">
        <f t="shared" si="27"/>
        <v>-0.34273704191698257</v>
      </c>
      <c r="BG71" s="24">
        <v>70</v>
      </c>
      <c r="BH71" s="51"/>
      <c r="BI71" s="169">
        <f>((Calibration!$C$9*'Yields HP5a'!BH71)+Calibration!$C$10)</f>
        <v>-1.3020627824793102E-3</v>
      </c>
      <c r="BJ71" s="26">
        <f t="shared" si="28"/>
        <v>-0.34273704191698257</v>
      </c>
      <c r="BL71" s="24">
        <v>70</v>
      </c>
      <c r="BM71" s="43">
        <v>6.4091129999999996</v>
      </c>
      <c r="BN71" s="169">
        <f>((Calibration!$C$9*'Yields HP5a'!BM71)+Calibration!$C$10)</f>
        <v>1.4057690081062025E-2</v>
      </c>
      <c r="BO71" s="26">
        <f t="shared" si="29"/>
        <v>3.7003523788573265</v>
      </c>
      <c r="BQ71" s="24">
        <v>70</v>
      </c>
      <c r="BR71" s="51"/>
      <c r="BS71" s="169">
        <f>((Calibration!$C$9*'Yields HP5a'!BR71)+Calibration!$C$10)</f>
        <v>-1.3020627824793102E-3</v>
      </c>
      <c r="BT71" s="26">
        <f t="shared" si="30"/>
        <v>-0.34273704191698257</v>
      </c>
      <c r="BV71" s="24">
        <v>70</v>
      </c>
      <c r="BW71" s="51"/>
      <c r="BX71" s="169">
        <f>((Calibration!$C$9*'Yields HP5a'!BW71)+Calibration!$C$10)</f>
        <v>-1.3020627824793102E-3</v>
      </c>
      <c r="BY71" s="26">
        <f t="shared" si="31"/>
        <v>-0.34273704191698257</v>
      </c>
      <c r="CA71" s="24">
        <v>70</v>
      </c>
      <c r="CB71" s="51"/>
      <c r="CC71" s="169">
        <f>((Calibration!$C$9*'Yields HP5a'!CB71)+Calibration!$C$10)</f>
        <v>-1.3020627824793102E-3</v>
      </c>
      <c r="CD71" s="26">
        <f t="shared" si="32"/>
        <v>-0.34273704191698257</v>
      </c>
      <c r="CF71" s="24">
        <v>70</v>
      </c>
      <c r="CG71" s="51"/>
      <c r="CH71" s="169">
        <f>((Calibration!$C$9*'Yields HP5a'!CG71)+Calibration!$C$10)</f>
        <v>-1.3020627824793102E-3</v>
      </c>
      <c r="CI71" s="26">
        <f t="shared" si="33"/>
        <v>-0.34273704191698257</v>
      </c>
    </row>
    <row r="72" spans="1:87">
      <c r="A72" s="33" t="s">
        <v>37</v>
      </c>
      <c r="B72" s="35">
        <v>1</v>
      </c>
      <c r="D72" s="24">
        <v>71</v>
      </c>
      <c r="E72" s="39"/>
      <c r="F72" s="169">
        <f>((Calibration!$C$9*'Yields HP5a'!E72)+Calibration!$C$10)</f>
        <v>-1.3020627824793102E-3</v>
      </c>
      <c r="G72" s="26">
        <f t="shared" si="17"/>
        <v>-0.34273704191698257</v>
      </c>
      <c r="I72" s="24">
        <v>71</v>
      </c>
      <c r="J72" s="39"/>
      <c r="K72" s="169">
        <f>((Calibration!$C$9*'Yields HP5a'!J72)+Calibration!$C$10)</f>
        <v>-1.3020627824793102E-3</v>
      </c>
      <c r="L72" s="26">
        <f t="shared" si="18"/>
        <v>-0.34273704191698257</v>
      </c>
      <c r="N72" s="24">
        <v>71</v>
      </c>
      <c r="P72" s="169">
        <f>((Calibration!$C$9*'Yields HP5a'!O72)+Calibration!$C$10)</f>
        <v>-1.3020627824793102E-3</v>
      </c>
      <c r="Q72" s="26">
        <f t="shared" si="19"/>
        <v>-0.34273704191698257</v>
      </c>
      <c r="S72" s="24">
        <v>71</v>
      </c>
      <c r="U72" s="169">
        <f>((Calibration!$C$9*'Yields HP5a'!T72)+Calibration!$C$10)</f>
        <v>-1.3020627824793102E-3</v>
      </c>
      <c r="V72" s="26">
        <f t="shared" si="20"/>
        <v>-0.34273704191698257</v>
      </c>
      <c r="X72" s="24">
        <v>71</v>
      </c>
      <c r="Y72" s="43"/>
      <c r="Z72" s="169">
        <f>((Calibration!$C$9*'Yields HP5a'!Y72)+Calibration!$C$10)</f>
        <v>-1.3020627824793102E-3</v>
      </c>
      <c r="AA72" s="26">
        <f t="shared" si="21"/>
        <v>-0.34273704191698257</v>
      </c>
      <c r="AC72" s="24">
        <v>71</v>
      </c>
      <c r="AD72" s="44"/>
      <c r="AE72" s="169">
        <f>((Calibration!$C$9*'Yields HP5a'!AD72)+Calibration!$C$10)</f>
        <v>-1.3020627824793102E-3</v>
      </c>
      <c r="AF72" s="26">
        <f t="shared" si="22"/>
        <v>-0.34273704191698257</v>
      </c>
      <c r="AH72" s="24">
        <v>71</v>
      </c>
      <c r="AI72" s="43">
        <v>2.580883</v>
      </c>
      <c r="AJ72" s="169">
        <f>((Calibration!$C$9*'Yields HP5a'!AI72)+Calibration!$C$10)</f>
        <v>4.8831495939782666E-3</v>
      </c>
      <c r="AK72" s="26">
        <f t="shared" si="23"/>
        <v>1.2853729248687895</v>
      </c>
      <c r="AM72" s="24">
        <v>71</v>
      </c>
      <c r="AO72" s="169">
        <f>((Calibration!$C$9*'Yields HP5a'!AN72)+Calibration!$C$10)</f>
        <v>-1.3020627824793102E-3</v>
      </c>
      <c r="AP72" s="26">
        <f t="shared" si="24"/>
        <v>-0.34273704191698257</v>
      </c>
      <c r="AR72" s="24">
        <v>71</v>
      </c>
      <c r="AS72" s="44">
        <v>9.1966459999999994</v>
      </c>
      <c r="AT72" s="169">
        <f>((Calibration!$C$9*'Yields HP5a'!AS72)+Calibration!$C$10)</f>
        <v>2.0738149292651203E-2</v>
      </c>
      <c r="AU72" s="26">
        <f t="shared" si="25"/>
        <v>5.4588242894570103</v>
      </c>
      <c r="AW72" s="24">
        <v>71</v>
      </c>
      <c r="AX72" s="49"/>
      <c r="AY72" s="169">
        <f>((Calibration!$C$9*'Yields HP5a'!AX72)+Calibration!$C$10)</f>
        <v>-1.3020627824793102E-3</v>
      </c>
      <c r="AZ72" s="26">
        <f t="shared" si="26"/>
        <v>-0.34273704191698257</v>
      </c>
      <c r="BB72" s="24">
        <v>71</v>
      </c>
      <c r="BC72" s="49"/>
      <c r="BD72" s="169">
        <f>((Calibration!$C$9*'Yields HP5a'!BC72)+Calibration!$C$10)</f>
        <v>-1.3020627824793102E-3</v>
      </c>
      <c r="BE72" s="26">
        <f t="shared" si="27"/>
        <v>-0.34273704191698257</v>
      </c>
      <c r="BG72" s="24">
        <v>71</v>
      </c>
      <c r="BH72" s="49"/>
      <c r="BI72" s="169">
        <f>((Calibration!$C$9*'Yields HP5a'!BH72)+Calibration!$C$10)</f>
        <v>-1.3020627824793102E-3</v>
      </c>
      <c r="BJ72" s="26">
        <f t="shared" si="28"/>
        <v>-0.34273704191698257</v>
      </c>
      <c r="BL72" s="24">
        <v>71</v>
      </c>
      <c r="BM72" s="43">
        <v>2.974253</v>
      </c>
      <c r="BN72" s="169">
        <f>((Calibration!$C$9*'Yields HP5a'!BM72)+Calibration!$C$10)</f>
        <v>5.8258800441874075E-3</v>
      </c>
      <c r="BO72" s="26">
        <f t="shared" si="29"/>
        <v>1.533524281452765</v>
      </c>
      <c r="BQ72" s="24">
        <v>71</v>
      </c>
      <c r="BR72" s="49">
        <v>3.0259499999999999</v>
      </c>
      <c r="BS72" s="169">
        <f>((Calibration!$C$9*'Yields HP5a'!BR72)+Calibration!$C$10)</f>
        <v>5.9497744339081842E-3</v>
      </c>
      <c r="BT72" s="26">
        <f t="shared" si="30"/>
        <v>1.566136531195556</v>
      </c>
      <c r="BV72" s="24">
        <v>71</v>
      </c>
      <c r="BW72" s="49"/>
      <c r="BX72" s="169">
        <f>((Calibration!$C$9*'Yields HP5a'!BW72)+Calibration!$C$10)</f>
        <v>-1.3020627824793102E-3</v>
      </c>
      <c r="BY72" s="26">
        <f t="shared" si="31"/>
        <v>-0.34273704191698257</v>
      </c>
      <c r="CA72" s="24">
        <v>71</v>
      </c>
      <c r="CB72" s="49">
        <v>46.106613000000003</v>
      </c>
      <c r="CC72" s="169">
        <f>((Calibration!$C$9*'Yields HP5a'!CB72)+Calibration!$C$10)</f>
        <v>0.1091946909890554</v>
      </c>
      <c r="CD72" s="26">
        <f t="shared" si="32"/>
        <v>28.742903864716311</v>
      </c>
      <c r="CF72" s="24">
        <v>71</v>
      </c>
      <c r="CG72" s="49"/>
      <c r="CH72" s="169">
        <f>((Calibration!$C$9*'Yields HP5a'!CG72)+Calibration!$C$10)</f>
        <v>-1.3020627824793102E-3</v>
      </c>
      <c r="CI72" s="26">
        <f t="shared" si="33"/>
        <v>-0.34273704191698257</v>
      </c>
    </row>
    <row r="73" spans="1:87" ht="22" thickBot="1">
      <c r="A73" s="29" t="s">
        <v>38</v>
      </c>
      <c r="B73" s="36">
        <f>(B70-Calibration!$C$10)/Calibration!$C$9</f>
        <v>159.06349662376928</v>
      </c>
      <c r="D73" s="37">
        <v>72</v>
      </c>
      <c r="E73" s="39"/>
      <c r="F73" s="169">
        <f>((Calibration!$C$9*'Yields HP5a'!E73)+Calibration!$C$10)</f>
        <v>-1.3020627824793102E-3</v>
      </c>
      <c r="G73" s="26">
        <f t="shared" si="17"/>
        <v>-0.34273704191698257</v>
      </c>
      <c r="I73" s="37">
        <v>72</v>
      </c>
      <c r="J73" s="39">
        <v>4.432836</v>
      </c>
      <c r="K73" s="169">
        <f>((Calibration!$C$9*'Yields HP5a'!J73)+Calibration!$C$10)</f>
        <v>9.3214455633103665E-3</v>
      </c>
      <c r="L73" s="26">
        <f t="shared" si="18"/>
        <v>2.4536487193619188</v>
      </c>
      <c r="N73" s="24">
        <v>72</v>
      </c>
      <c r="P73" s="169">
        <f>((Calibration!$C$9*'Yields HP5a'!O73)+Calibration!$C$10)</f>
        <v>-1.3020627824793102E-3</v>
      </c>
      <c r="Q73" s="26">
        <f t="shared" si="19"/>
        <v>-0.34273704191698257</v>
      </c>
      <c r="S73" s="24">
        <v>72</v>
      </c>
      <c r="U73" s="169">
        <f>((Calibration!$C$9*'Yields HP5a'!T73)+Calibration!$C$10)</f>
        <v>-1.3020627824793102E-3</v>
      </c>
      <c r="V73" s="26">
        <f t="shared" si="20"/>
        <v>-0.34273704191698257</v>
      </c>
      <c r="X73" s="24">
        <v>72</v>
      </c>
      <c r="Y73" s="43"/>
      <c r="Z73" s="169">
        <f>((Calibration!$C$9*'Yields HP5a'!Y73)+Calibration!$C$10)</f>
        <v>-1.3020627824793102E-3</v>
      </c>
      <c r="AA73" s="26">
        <f t="shared" si="21"/>
        <v>-0.34273704191698257</v>
      </c>
      <c r="AC73" s="24">
        <v>72</v>
      </c>
      <c r="AD73" s="44"/>
      <c r="AE73" s="169">
        <f>((Calibration!$C$9*'Yields HP5a'!AD73)+Calibration!$C$10)</f>
        <v>-1.3020627824793102E-3</v>
      </c>
      <c r="AF73" s="26">
        <f t="shared" si="22"/>
        <v>-0.34273704191698257</v>
      </c>
      <c r="AH73" s="24">
        <v>72</v>
      </c>
      <c r="AI73" s="43"/>
      <c r="AJ73" s="169">
        <f>((Calibration!$C$9*'Yields HP5a'!AI73)+Calibration!$C$10)</f>
        <v>-1.3020627824793102E-3</v>
      </c>
      <c r="AK73" s="26">
        <f t="shared" si="23"/>
        <v>-0.34273704191698257</v>
      </c>
      <c r="AM73" s="24">
        <v>72</v>
      </c>
      <c r="AO73" s="169">
        <f>((Calibration!$C$9*'Yields HP5a'!AN73)+Calibration!$C$10)</f>
        <v>-1.3020627824793102E-3</v>
      </c>
      <c r="AP73" s="26">
        <f t="shared" si="24"/>
        <v>-0.34273704191698257</v>
      </c>
      <c r="AR73" s="24">
        <v>72</v>
      </c>
      <c r="AS73" s="14"/>
      <c r="AT73" s="169">
        <f>((Calibration!$C$9*'Yields HP5a'!AS73)+Calibration!$C$10)</f>
        <v>-1.3020627824793102E-3</v>
      </c>
      <c r="AU73" s="26">
        <f t="shared" si="25"/>
        <v>-0.34273704191698257</v>
      </c>
      <c r="AW73" s="24">
        <v>72</v>
      </c>
      <c r="AX73" s="51"/>
      <c r="AY73" s="169">
        <f>((Calibration!$C$9*'Yields HP5a'!AX73)+Calibration!$C$10)</f>
        <v>-1.3020627824793102E-3</v>
      </c>
      <c r="AZ73" s="26">
        <f t="shared" si="26"/>
        <v>-0.34273704191698257</v>
      </c>
      <c r="BB73" s="24">
        <v>72</v>
      </c>
      <c r="BC73" s="51"/>
      <c r="BD73" s="169">
        <f>((Calibration!$C$9*'Yields HP5a'!BC73)+Calibration!$C$10)</f>
        <v>-1.3020627824793102E-3</v>
      </c>
      <c r="BE73" s="26">
        <f t="shared" si="27"/>
        <v>-0.34273704191698257</v>
      </c>
      <c r="BG73" s="24">
        <v>72</v>
      </c>
      <c r="BH73" s="51"/>
      <c r="BI73" s="169">
        <f>((Calibration!$C$9*'Yields HP5a'!BH73)+Calibration!$C$10)</f>
        <v>-1.3020627824793102E-3</v>
      </c>
      <c r="BJ73" s="26">
        <f t="shared" si="28"/>
        <v>-0.34273704191698257</v>
      </c>
      <c r="BL73" s="24">
        <v>72</v>
      </c>
      <c r="BM73" s="44">
        <v>1.199568</v>
      </c>
      <c r="BN73" s="169">
        <f>((Calibration!$C$9*'Yields HP5a'!BM73)+Calibration!$C$10)</f>
        <v>1.5727606171100795E-3</v>
      </c>
      <c r="BO73" s="26">
        <f t="shared" si="29"/>
        <v>0.41399180500760696</v>
      </c>
      <c r="BQ73" s="24">
        <v>72</v>
      </c>
      <c r="BR73" s="51"/>
      <c r="BS73" s="169">
        <f>((Calibration!$C$9*'Yields HP5a'!BR73)+Calibration!$C$10)</f>
        <v>-1.3020627824793102E-3</v>
      </c>
      <c r="BT73" s="26">
        <f t="shared" si="30"/>
        <v>-0.34273704191698257</v>
      </c>
      <c r="BV73" s="24">
        <v>72</v>
      </c>
      <c r="BW73" s="51"/>
      <c r="BX73" s="169">
        <f>((Calibration!$C$9*'Yields HP5a'!BW73)+Calibration!$C$10)</f>
        <v>-1.3020627824793102E-3</v>
      </c>
      <c r="BY73" s="26">
        <f t="shared" si="31"/>
        <v>-0.34273704191698257</v>
      </c>
      <c r="CA73" s="24">
        <v>72</v>
      </c>
      <c r="CB73" s="51"/>
      <c r="CC73" s="169">
        <f>((Calibration!$C$9*'Yields HP5a'!CB73)+Calibration!$C$10)</f>
        <v>-1.3020627824793102E-3</v>
      </c>
      <c r="CD73" s="26">
        <f t="shared" si="32"/>
        <v>-0.34273704191698257</v>
      </c>
      <c r="CF73" s="24">
        <v>72</v>
      </c>
      <c r="CG73" s="51"/>
      <c r="CH73" s="169">
        <f>((Calibration!$C$9*'Yields HP5a'!CG73)+Calibration!$C$10)</f>
        <v>-1.3020627824793102E-3</v>
      </c>
      <c r="CI73" s="26">
        <f t="shared" si="33"/>
        <v>-0.34273704191698257</v>
      </c>
    </row>
    <row r="74" spans="1:87" ht="22" thickBot="1">
      <c r="A74" s="182" t="s">
        <v>19</v>
      </c>
      <c r="B74" s="182"/>
      <c r="D74" s="24">
        <v>73</v>
      </c>
      <c r="E74" s="39"/>
      <c r="F74" s="169">
        <f>((Calibration!$C$9*'Yields HP5a'!E74)+Calibration!$C$10)</f>
        <v>-1.3020627824793102E-3</v>
      </c>
      <c r="G74" s="26">
        <f t="shared" si="17"/>
        <v>-0.34273704191698257</v>
      </c>
      <c r="I74" s="24">
        <v>73</v>
      </c>
      <c r="J74" s="39"/>
      <c r="K74" s="169">
        <f>((Calibration!$C$9*'Yields HP5a'!J74)+Calibration!$C$10)</f>
        <v>-1.3020627824793102E-3</v>
      </c>
      <c r="L74" s="26">
        <f t="shared" si="18"/>
        <v>-0.34273704191698257</v>
      </c>
      <c r="N74" s="24">
        <v>73</v>
      </c>
      <c r="P74" s="169">
        <f>((Calibration!$C$9*'Yields HP5a'!O74)+Calibration!$C$10)</f>
        <v>-1.3020627824793102E-3</v>
      </c>
      <c r="Q74" s="26">
        <f t="shared" si="19"/>
        <v>-0.34273704191698257</v>
      </c>
      <c r="S74" s="24">
        <v>73</v>
      </c>
      <c r="U74" s="169">
        <f>((Calibration!$C$9*'Yields HP5a'!T74)+Calibration!$C$10)</f>
        <v>-1.3020627824793102E-3</v>
      </c>
      <c r="V74" s="26">
        <f t="shared" si="20"/>
        <v>-0.34273704191698257</v>
      </c>
      <c r="X74" s="24">
        <v>73</v>
      </c>
      <c r="Y74" s="43"/>
      <c r="Z74" s="169">
        <f>((Calibration!$C$9*'Yields HP5a'!Y74)+Calibration!$C$10)</f>
        <v>-1.3020627824793102E-3</v>
      </c>
      <c r="AA74" s="26">
        <f t="shared" si="21"/>
        <v>-0.34273704191698257</v>
      </c>
      <c r="AC74" s="24">
        <v>73</v>
      </c>
      <c r="AD74" s="44"/>
      <c r="AE74" s="169">
        <f>((Calibration!$C$9*'Yields HP5a'!AD74)+Calibration!$C$10)</f>
        <v>-1.3020627824793102E-3</v>
      </c>
      <c r="AF74" s="26">
        <f t="shared" si="22"/>
        <v>-0.34273704191698257</v>
      </c>
      <c r="AH74" s="24">
        <v>73</v>
      </c>
      <c r="AI74" s="43"/>
      <c r="AJ74" s="169">
        <f>((Calibration!$C$9*'Yields HP5a'!AI74)+Calibration!$C$10)</f>
        <v>-1.3020627824793102E-3</v>
      </c>
      <c r="AK74" s="26">
        <f t="shared" si="23"/>
        <v>-0.34273704191698257</v>
      </c>
      <c r="AM74" s="24">
        <v>73</v>
      </c>
      <c r="AO74" s="169">
        <f>((Calibration!$C$9*'Yields HP5a'!AN74)+Calibration!$C$10)</f>
        <v>-1.3020627824793102E-3</v>
      </c>
      <c r="AP74" s="26">
        <f t="shared" si="24"/>
        <v>-0.34273704191698257</v>
      </c>
      <c r="AR74" s="24">
        <v>73</v>
      </c>
      <c r="AS74" s="14"/>
      <c r="AT74" s="169">
        <f>((Calibration!$C$9*'Yields HP5a'!AS74)+Calibration!$C$10)</f>
        <v>-1.3020627824793102E-3</v>
      </c>
      <c r="AU74" s="26">
        <f t="shared" si="25"/>
        <v>-0.34273704191698257</v>
      </c>
      <c r="AW74" s="24">
        <v>73</v>
      </c>
      <c r="AX74" s="51"/>
      <c r="AY74" s="169">
        <f>((Calibration!$C$9*'Yields HP5a'!AX74)+Calibration!$C$10)</f>
        <v>-1.3020627824793102E-3</v>
      </c>
      <c r="AZ74" s="26">
        <f t="shared" si="26"/>
        <v>-0.34273704191698257</v>
      </c>
      <c r="BB74" s="24">
        <v>73</v>
      </c>
      <c r="BC74" s="51"/>
      <c r="BD74" s="169">
        <f>((Calibration!$C$9*'Yields HP5a'!BC74)+Calibration!$C$10)</f>
        <v>-1.3020627824793102E-3</v>
      </c>
      <c r="BE74" s="26">
        <f t="shared" si="27"/>
        <v>-0.34273704191698257</v>
      </c>
      <c r="BG74" s="24">
        <v>73</v>
      </c>
      <c r="BH74" s="51"/>
      <c r="BI74" s="169">
        <f>((Calibration!$C$9*'Yields HP5a'!BH74)+Calibration!$C$10)</f>
        <v>-1.3020627824793102E-3</v>
      </c>
      <c r="BJ74" s="26">
        <f t="shared" si="28"/>
        <v>-0.34273704191698257</v>
      </c>
      <c r="BL74" s="24">
        <v>73</v>
      </c>
      <c r="BM74" s="43">
        <v>1.6812990000000001</v>
      </c>
      <c r="BN74" s="169">
        <f>((Calibration!$C$9*'Yields HP5a'!BM74)+Calibration!$C$10)</f>
        <v>2.727252526787227E-3</v>
      </c>
      <c r="BO74" s="26">
        <f t="shared" si="29"/>
        <v>0.71788432644684963</v>
      </c>
      <c r="BQ74" s="24">
        <v>73</v>
      </c>
      <c r="BR74" s="51"/>
      <c r="BS74" s="169">
        <f>((Calibration!$C$9*'Yields HP5a'!BR74)+Calibration!$C$10)</f>
        <v>-1.3020627824793102E-3</v>
      </c>
      <c r="BT74" s="26">
        <f t="shared" si="30"/>
        <v>-0.34273704191698257</v>
      </c>
      <c r="BV74" s="24">
        <v>73</v>
      </c>
      <c r="BW74" s="51"/>
      <c r="BX74" s="169">
        <f>((Calibration!$C$9*'Yields HP5a'!BW74)+Calibration!$C$10)</f>
        <v>-1.3020627824793102E-3</v>
      </c>
      <c r="BY74" s="26">
        <f t="shared" si="31"/>
        <v>-0.34273704191698257</v>
      </c>
      <c r="CA74" s="24">
        <v>73</v>
      </c>
      <c r="CB74" s="51"/>
      <c r="CC74" s="169">
        <f>((Calibration!$C$9*'Yields HP5a'!CB74)+Calibration!$C$10)</f>
        <v>-1.3020627824793102E-3</v>
      </c>
      <c r="CD74" s="26">
        <f t="shared" si="32"/>
        <v>-0.34273704191698257</v>
      </c>
      <c r="CF74" s="24">
        <v>73</v>
      </c>
      <c r="CG74" s="51"/>
      <c r="CH74" s="169">
        <f>((Calibration!$C$9*'Yields HP5a'!CG74)+Calibration!$C$10)</f>
        <v>-1.3020627824793102E-3</v>
      </c>
      <c r="CI74" s="26">
        <f t="shared" si="33"/>
        <v>-0.34273704191698257</v>
      </c>
    </row>
    <row r="75" spans="1:87" ht="22" thickBot="1">
      <c r="A75" s="27" t="s">
        <v>28</v>
      </c>
      <c r="B75" s="28">
        <v>1.046</v>
      </c>
      <c r="D75" s="24">
        <v>74</v>
      </c>
      <c r="E75" s="39"/>
      <c r="F75" s="169">
        <f>((Calibration!$C$9*'Yields HP5a'!E75)+Calibration!$C$10)</f>
        <v>-1.3020627824793102E-3</v>
      </c>
      <c r="G75" s="26">
        <f t="shared" si="17"/>
        <v>-0.34273704191698257</v>
      </c>
      <c r="I75" s="24">
        <v>74</v>
      </c>
      <c r="J75" s="39"/>
      <c r="K75" s="169">
        <f>((Calibration!$C$9*'Yields HP5a'!J75)+Calibration!$C$10)</f>
        <v>-1.3020627824793102E-3</v>
      </c>
      <c r="L75" s="26">
        <f t="shared" si="18"/>
        <v>-0.34273704191698257</v>
      </c>
      <c r="N75" s="24">
        <v>74</v>
      </c>
      <c r="P75" s="169">
        <f>((Calibration!$C$9*'Yields HP5a'!O75)+Calibration!$C$10)</f>
        <v>-1.3020627824793102E-3</v>
      </c>
      <c r="Q75" s="26">
        <f t="shared" si="19"/>
        <v>-0.34273704191698257</v>
      </c>
      <c r="S75" s="24">
        <v>74</v>
      </c>
      <c r="T75" s="23">
        <v>13.645597</v>
      </c>
      <c r="U75" s="169">
        <f>((Calibration!$C$9*'Yields HP5a'!T75)+Calibration!$C$10)</f>
        <v>3.140027802435013E-2</v>
      </c>
      <c r="V75" s="26">
        <f t="shared" si="20"/>
        <v>8.2653759482658469</v>
      </c>
      <c r="X75" s="24">
        <v>74</v>
      </c>
      <c r="Y75" s="3"/>
      <c r="Z75" s="169">
        <f>((Calibration!$C$9*'Yields HP5a'!Y75)+Calibration!$C$10)</f>
        <v>-1.3020627824793102E-3</v>
      </c>
      <c r="AA75" s="26">
        <f t="shared" si="21"/>
        <v>-0.34273704191698257</v>
      </c>
      <c r="AC75" s="24">
        <v>74</v>
      </c>
      <c r="AD75" s="3"/>
      <c r="AE75" s="169">
        <f>((Calibration!$C$9*'Yields HP5a'!AD75)+Calibration!$C$10)</f>
        <v>-1.3020627824793102E-3</v>
      </c>
      <c r="AF75" s="26">
        <f t="shared" si="22"/>
        <v>-0.34273704191698257</v>
      </c>
      <c r="AH75" s="24">
        <v>74</v>
      </c>
      <c r="AI75" s="43"/>
      <c r="AJ75" s="169">
        <f>((Calibration!$C$9*'Yields HP5a'!AI75)+Calibration!$C$10)</f>
        <v>-1.3020627824793102E-3</v>
      </c>
      <c r="AK75" s="26">
        <f t="shared" si="23"/>
        <v>-0.34273704191698257</v>
      </c>
      <c r="AM75" s="24">
        <v>74</v>
      </c>
      <c r="AO75" s="169">
        <f>((Calibration!$C$9*'Yields HP5a'!AN75)+Calibration!$C$10)</f>
        <v>-1.3020627824793102E-3</v>
      </c>
      <c r="AP75" s="26">
        <f t="shared" si="24"/>
        <v>-0.34273704191698257</v>
      </c>
      <c r="AR75" s="24">
        <v>74</v>
      </c>
      <c r="AS75" s="44">
        <v>3.4672860000000001</v>
      </c>
      <c r="AT75" s="169">
        <f>((Calibration!$C$9*'Yields HP5a'!AS75)+Calibration!$C$10)</f>
        <v>7.0074577498028916E-3</v>
      </c>
      <c r="AU75" s="26">
        <f t="shared" si="25"/>
        <v>1.8445464941041285</v>
      </c>
      <c r="AW75" s="24">
        <v>74</v>
      </c>
      <c r="AX75" s="49"/>
      <c r="AY75" s="169">
        <f>((Calibration!$C$9*'Yields HP5a'!AX75)+Calibration!$C$10)</f>
        <v>-1.3020627824793102E-3</v>
      </c>
      <c r="AZ75" s="26">
        <f t="shared" si="26"/>
        <v>-0.34273704191698257</v>
      </c>
      <c r="BB75" s="24">
        <v>74</v>
      </c>
      <c r="BC75" s="49"/>
      <c r="BD75" s="169">
        <f>((Calibration!$C$9*'Yields HP5a'!BC75)+Calibration!$C$10)</f>
        <v>-1.3020627824793102E-3</v>
      </c>
      <c r="BE75" s="26">
        <f t="shared" si="27"/>
        <v>-0.34273704191698257</v>
      </c>
      <c r="BG75" s="24">
        <v>74</v>
      </c>
      <c r="BH75" s="49"/>
      <c r="BI75" s="169">
        <f>((Calibration!$C$9*'Yields HP5a'!BH75)+Calibration!$C$10)</f>
        <v>-1.3020627824793102E-3</v>
      </c>
      <c r="BJ75" s="26">
        <f t="shared" si="28"/>
        <v>-0.34273704191698257</v>
      </c>
      <c r="BL75" s="24">
        <v>74</v>
      </c>
      <c r="BM75" s="43">
        <v>9.4273430000000005</v>
      </c>
      <c r="BN75" s="169">
        <f>((Calibration!$C$9*'Yields HP5a'!BM75)+Calibration!$C$10)</f>
        <v>2.1291025939756725E-2</v>
      </c>
      <c r="BO75" s="26">
        <f t="shared" si="29"/>
        <v>5.6043559098394837</v>
      </c>
      <c r="BQ75" s="24">
        <v>74</v>
      </c>
      <c r="BR75" s="49"/>
      <c r="BS75" s="169">
        <f>((Calibration!$C$9*'Yields HP5a'!BR75)+Calibration!$C$10)</f>
        <v>-1.3020627824793102E-3</v>
      </c>
      <c r="BT75" s="26">
        <f t="shared" si="30"/>
        <v>-0.34273704191698257</v>
      </c>
      <c r="BV75" s="24">
        <v>74</v>
      </c>
      <c r="BW75" s="49"/>
      <c r="BX75" s="169">
        <f>((Calibration!$C$9*'Yields HP5a'!BW75)+Calibration!$C$10)</f>
        <v>-1.3020627824793102E-3</v>
      </c>
      <c r="BY75" s="26">
        <f t="shared" si="31"/>
        <v>-0.34273704191698257</v>
      </c>
      <c r="CA75" s="24">
        <v>74</v>
      </c>
      <c r="CB75" s="49"/>
      <c r="CC75" s="169">
        <f>((Calibration!$C$9*'Yields HP5a'!CB75)+Calibration!$C$10)</f>
        <v>-1.3020627824793102E-3</v>
      </c>
      <c r="CD75" s="26">
        <f t="shared" si="32"/>
        <v>-0.34273704191698257</v>
      </c>
      <c r="CF75" s="24">
        <v>74</v>
      </c>
      <c r="CG75" s="49"/>
      <c r="CH75" s="169">
        <f>((Calibration!$C$9*'Yields HP5a'!CG75)+Calibration!$C$10)</f>
        <v>-1.3020627824793102E-3</v>
      </c>
      <c r="CI75" s="26">
        <f t="shared" si="33"/>
        <v>-0.34273704191698257</v>
      </c>
    </row>
    <row r="76" spans="1:87" ht="22" thickBot="1">
      <c r="A76" s="27" t="s">
        <v>29</v>
      </c>
      <c r="B76" s="28">
        <v>600</v>
      </c>
      <c r="D76" s="24">
        <v>75</v>
      </c>
      <c r="E76" s="39"/>
      <c r="F76" s="169">
        <f>((Calibration!$C$9*'Yields HP5a'!E76)+Calibration!$C$10)</f>
        <v>-1.3020627824793102E-3</v>
      </c>
      <c r="G76" s="26">
        <f t="shared" si="17"/>
        <v>-0.34273704191698257</v>
      </c>
      <c r="I76" s="24">
        <v>75</v>
      </c>
      <c r="J76" s="39"/>
      <c r="K76" s="169">
        <f>((Calibration!$C$9*'Yields HP5a'!J76)+Calibration!$C$10)</f>
        <v>-1.3020627824793102E-3</v>
      </c>
      <c r="L76" s="26">
        <f t="shared" si="18"/>
        <v>-0.34273704191698257</v>
      </c>
      <c r="N76" s="24">
        <v>75</v>
      </c>
      <c r="P76" s="169">
        <f>((Calibration!$C$9*'Yields HP5a'!O76)+Calibration!$C$10)</f>
        <v>-1.3020627824793102E-3</v>
      </c>
      <c r="Q76" s="26">
        <f t="shared" si="19"/>
        <v>-0.34273704191698257</v>
      </c>
      <c r="S76" s="24">
        <v>75</v>
      </c>
      <c r="U76" s="169">
        <f>((Calibration!$C$9*'Yields HP5a'!T76)+Calibration!$C$10)</f>
        <v>-1.3020627824793102E-3</v>
      </c>
      <c r="V76" s="26">
        <f t="shared" si="20"/>
        <v>-0.34273704191698257</v>
      </c>
      <c r="X76" s="24">
        <v>75</v>
      </c>
      <c r="Y76" s="43"/>
      <c r="Z76" s="169">
        <f>((Calibration!$C$9*'Yields HP5a'!Y76)+Calibration!$C$10)</f>
        <v>-1.3020627824793102E-3</v>
      </c>
      <c r="AA76" s="26">
        <f t="shared" si="21"/>
        <v>-0.34273704191698257</v>
      </c>
      <c r="AC76" s="24">
        <v>75</v>
      </c>
      <c r="AD76" s="44"/>
      <c r="AE76" s="169">
        <f>((Calibration!$C$9*'Yields HP5a'!AD76)+Calibration!$C$10)</f>
        <v>-1.3020627824793102E-3</v>
      </c>
      <c r="AF76" s="26">
        <f t="shared" si="22"/>
        <v>-0.34273704191698257</v>
      </c>
      <c r="AH76" s="24">
        <v>75</v>
      </c>
      <c r="AI76" s="43"/>
      <c r="AJ76" s="169">
        <f>((Calibration!$C$9*'Yields HP5a'!AI76)+Calibration!$C$10)</f>
        <v>-1.3020627824793102E-3</v>
      </c>
      <c r="AK76" s="26">
        <f t="shared" si="23"/>
        <v>-0.34273704191698257</v>
      </c>
      <c r="AM76" s="24">
        <v>75</v>
      </c>
      <c r="AO76" s="169">
        <f>((Calibration!$C$9*'Yields HP5a'!AN76)+Calibration!$C$10)</f>
        <v>-1.3020627824793102E-3</v>
      </c>
      <c r="AP76" s="26">
        <f t="shared" si="24"/>
        <v>-0.34273704191698257</v>
      </c>
      <c r="AR76" s="24">
        <v>75</v>
      </c>
      <c r="AS76" s="14"/>
      <c r="AT76" s="169">
        <f>((Calibration!$C$9*'Yields HP5a'!AS76)+Calibration!$C$10)</f>
        <v>-1.3020627824793102E-3</v>
      </c>
      <c r="AU76" s="26">
        <f t="shared" si="25"/>
        <v>-0.34273704191698257</v>
      </c>
      <c r="AW76" s="24">
        <v>75</v>
      </c>
      <c r="AX76" s="51"/>
      <c r="AY76" s="169">
        <f>((Calibration!$C$9*'Yields HP5a'!AX76)+Calibration!$C$10)</f>
        <v>-1.3020627824793102E-3</v>
      </c>
      <c r="AZ76" s="26">
        <f t="shared" si="26"/>
        <v>-0.34273704191698257</v>
      </c>
      <c r="BB76" s="24">
        <v>75</v>
      </c>
      <c r="BC76" s="51"/>
      <c r="BD76" s="169">
        <f>((Calibration!$C$9*'Yields HP5a'!BC76)+Calibration!$C$10)</f>
        <v>-1.3020627824793102E-3</v>
      </c>
      <c r="BE76" s="26">
        <f t="shared" si="27"/>
        <v>-0.34273704191698257</v>
      </c>
      <c r="BG76" s="24">
        <v>75</v>
      </c>
      <c r="BH76" s="51"/>
      <c r="BI76" s="169">
        <f>((Calibration!$C$9*'Yields HP5a'!BH76)+Calibration!$C$10)</f>
        <v>-1.3020627824793102E-3</v>
      </c>
      <c r="BJ76" s="26">
        <f t="shared" si="28"/>
        <v>-0.34273704191698257</v>
      </c>
      <c r="BL76" s="24">
        <v>75</v>
      </c>
      <c r="BM76" s="14"/>
      <c r="BN76" s="169">
        <f>((Calibration!$C$9*'Yields HP5a'!BM76)+Calibration!$C$10)</f>
        <v>-1.3020627824793102E-3</v>
      </c>
      <c r="BO76" s="26">
        <f t="shared" si="29"/>
        <v>-0.34273704191698257</v>
      </c>
      <c r="BQ76" s="24">
        <v>75</v>
      </c>
      <c r="BR76" s="51"/>
      <c r="BS76" s="169">
        <f>((Calibration!$C$9*'Yields HP5a'!BR76)+Calibration!$C$10)</f>
        <v>-1.3020627824793102E-3</v>
      </c>
      <c r="BT76" s="26">
        <f t="shared" si="30"/>
        <v>-0.34273704191698257</v>
      </c>
      <c r="BV76" s="24">
        <v>75</v>
      </c>
      <c r="BW76" s="51"/>
      <c r="BX76" s="169">
        <f>((Calibration!$C$9*'Yields HP5a'!BW76)+Calibration!$C$10)</f>
        <v>-1.3020627824793102E-3</v>
      </c>
      <c r="BY76" s="26">
        <f t="shared" si="31"/>
        <v>-0.34273704191698257</v>
      </c>
      <c r="CA76" s="24">
        <v>75</v>
      </c>
      <c r="CB76" s="51"/>
      <c r="CC76" s="169">
        <f>((Calibration!$C$9*'Yields HP5a'!CB76)+Calibration!$C$10)</f>
        <v>-1.3020627824793102E-3</v>
      </c>
      <c r="CD76" s="26">
        <f t="shared" si="32"/>
        <v>-0.34273704191698257</v>
      </c>
      <c r="CF76" s="24">
        <v>75</v>
      </c>
      <c r="CG76" s="51"/>
      <c r="CH76" s="169">
        <f>((Calibration!$C$9*'Yields HP5a'!CG76)+Calibration!$C$10)</f>
        <v>-1.3020627824793102E-3</v>
      </c>
      <c r="CI76" s="26">
        <f t="shared" si="33"/>
        <v>-0.34273704191698257</v>
      </c>
    </row>
    <row r="77" spans="1:87" ht="22" thickBot="1">
      <c r="A77" s="29" t="s">
        <v>30</v>
      </c>
      <c r="B77" s="30">
        <f>(B75/B76)*1000</f>
        <v>1.7433333333333334</v>
      </c>
      <c r="D77" s="24">
        <v>76</v>
      </c>
      <c r="E77" s="39"/>
      <c r="F77" s="169">
        <f>((Calibration!$C$9*'Yields HP5a'!E77)+Calibration!$C$10)</f>
        <v>-1.3020627824793102E-3</v>
      </c>
      <c r="G77" s="26">
        <f t="shared" si="17"/>
        <v>-0.34273704191698257</v>
      </c>
      <c r="I77" s="24">
        <v>76</v>
      </c>
      <c r="J77" s="39"/>
      <c r="K77" s="169">
        <f>((Calibration!$C$9*'Yields HP5a'!J77)+Calibration!$C$10)</f>
        <v>-1.3020627824793102E-3</v>
      </c>
      <c r="L77" s="26">
        <f t="shared" si="18"/>
        <v>-0.34273704191698257</v>
      </c>
      <c r="N77" s="24">
        <v>76</v>
      </c>
      <c r="P77" s="169">
        <f>((Calibration!$C$9*'Yields HP5a'!O77)+Calibration!$C$10)</f>
        <v>-1.3020627824793102E-3</v>
      </c>
      <c r="Q77" s="26">
        <f t="shared" si="19"/>
        <v>-0.34273704191698257</v>
      </c>
      <c r="S77" s="24">
        <v>76</v>
      </c>
      <c r="T77" s="23">
        <v>16.571936000000001</v>
      </c>
      <c r="U77" s="169">
        <f>((Calibration!$C$9*'Yields HP5a'!T77)+Calibration!$C$10)</f>
        <v>3.8413392605875327E-2</v>
      </c>
      <c r="V77" s="26">
        <f t="shared" si="20"/>
        <v>10.111411468703587</v>
      </c>
      <c r="X77" s="24">
        <v>76</v>
      </c>
      <c r="Y77" s="3"/>
      <c r="Z77" s="169">
        <f>((Calibration!$C$9*'Yields HP5a'!Y77)+Calibration!$C$10)</f>
        <v>-1.3020627824793102E-3</v>
      </c>
      <c r="AA77" s="26">
        <f t="shared" si="21"/>
        <v>-0.34273704191698257</v>
      </c>
      <c r="AC77" s="24">
        <v>76</v>
      </c>
      <c r="AD77" s="3"/>
      <c r="AE77" s="169">
        <f>((Calibration!$C$9*'Yields HP5a'!AD77)+Calibration!$C$10)</f>
        <v>-1.3020627824793102E-3</v>
      </c>
      <c r="AF77" s="26">
        <f t="shared" si="22"/>
        <v>-0.34273704191698257</v>
      </c>
      <c r="AH77" s="24">
        <v>76</v>
      </c>
      <c r="AI77" s="3"/>
      <c r="AJ77" s="169">
        <f>((Calibration!$C$9*'Yields HP5a'!AI77)+Calibration!$C$10)</f>
        <v>-1.3020627824793102E-3</v>
      </c>
      <c r="AK77" s="26">
        <f t="shared" si="23"/>
        <v>-0.34273704191698257</v>
      </c>
      <c r="AM77" s="24">
        <v>76</v>
      </c>
      <c r="AO77" s="169">
        <f>((Calibration!$C$9*'Yields HP5a'!AN77)+Calibration!$C$10)</f>
        <v>-1.3020627824793102E-3</v>
      </c>
      <c r="AP77" s="26">
        <f t="shared" si="24"/>
        <v>-0.34273704191698257</v>
      </c>
      <c r="AR77" s="24">
        <v>76</v>
      </c>
      <c r="AS77" s="44">
        <v>5.2296279999999999</v>
      </c>
      <c r="AT77" s="169">
        <f>((Calibration!$C$9*'Yields HP5a'!AS77)+Calibration!$C$10)</f>
        <v>1.1230996573512064E-2</v>
      </c>
      <c r="AU77" s="26">
        <f t="shared" si="25"/>
        <v>2.9562925806509313</v>
      </c>
      <c r="AW77" s="24">
        <v>76</v>
      </c>
      <c r="AX77" s="49"/>
      <c r="AY77" s="169">
        <f>((Calibration!$C$9*'Yields HP5a'!AX77)+Calibration!$C$10)</f>
        <v>-1.3020627824793102E-3</v>
      </c>
      <c r="AZ77" s="26">
        <f t="shared" si="26"/>
        <v>-0.34273704191698257</v>
      </c>
      <c r="BB77" s="24">
        <v>76</v>
      </c>
      <c r="BC77" s="49"/>
      <c r="BD77" s="169">
        <f>((Calibration!$C$9*'Yields HP5a'!BC77)+Calibration!$C$10)</f>
        <v>-1.3020627824793102E-3</v>
      </c>
      <c r="BE77" s="26">
        <f t="shared" si="27"/>
        <v>-0.34273704191698257</v>
      </c>
      <c r="BG77" s="24">
        <v>76</v>
      </c>
      <c r="BH77" s="49"/>
      <c r="BI77" s="169">
        <f>((Calibration!$C$9*'Yields HP5a'!BH77)+Calibration!$C$10)</f>
        <v>-1.3020627824793102E-3</v>
      </c>
      <c r="BJ77" s="26">
        <f t="shared" si="28"/>
        <v>-0.34273704191698257</v>
      </c>
      <c r="BL77" s="24">
        <v>76</v>
      </c>
      <c r="BM77" s="43">
        <v>14.487864</v>
      </c>
      <c r="BN77" s="169">
        <f>((Calibration!$C$9*'Yields HP5a'!BM77)+Calibration!$C$10)</f>
        <v>3.3418812096867867E-2</v>
      </c>
      <c r="BO77" s="26">
        <f t="shared" si="29"/>
        <v>8.7967070072075959</v>
      </c>
      <c r="BQ77" s="24">
        <v>76</v>
      </c>
      <c r="BR77" s="49"/>
      <c r="BS77" s="169">
        <f>((Calibration!$C$9*'Yields HP5a'!BR77)+Calibration!$C$10)</f>
        <v>-1.3020627824793102E-3</v>
      </c>
      <c r="BT77" s="26">
        <f t="shared" si="30"/>
        <v>-0.34273704191698257</v>
      </c>
      <c r="BV77" s="24">
        <v>76</v>
      </c>
      <c r="BW77" s="49">
        <v>1.2103409999999999</v>
      </c>
      <c r="BX77" s="169">
        <f>((Calibration!$C$9*'Yields HP5a'!BW77)+Calibration!$C$10)</f>
        <v>1.5985786386676537E-3</v>
      </c>
      <c r="BY77" s="26">
        <f t="shared" si="31"/>
        <v>0.42078778478359175</v>
      </c>
      <c r="CA77" s="24">
        <v>76</v>
      </c>
      <c r="CB77" s="49"/>
      <c r="CC77" s="169">
        <f>((Calibration!$C$9*'Yields HP5a'!CB77)+Calibration!$C$10)</f>
        <v>-1.3020627824793102E-3</v>
      </c>
      <c r="CD77" s="26">
        <f t="shared" si="32"/>
        <v>-0.34273704191698257</v>
      </c>
      <c r="CF77" s="24">
        <v>76</v>
      </c>
      <c r="CG77" s="49"/>
      <c r="CH77" s="169">
        <f>((Calibration!$C$9*'Yields HP5a'!CG77)+Calibration!$C$10)</f>
        <v>-1.3020627824793102E-3</v>
      </c>
      <c r="CI77" s="26">
        <f t="shared" si="33"/>
        <v>-0.34273704191698257</v>
      </c>
    </row>
    <row r="78" spans="1:87" ht="22" thickBot="1">
      <c r="A78" s="27" t="s">
        <v>31</v>
      </c>
      <c r="B78" s="28">
        <v>250</v>
      </c>
      <c r="D78" s="24">
        <v>77</v>
      </c>
      <c r="E78" s="39"/>
      <c r="F78" s="169">
        <f>((Calibration!$C$9*'Yields HP5a'!E78)+Calibration!$C$10)</f>
        <v>-1.3020627824793102E-3</v>
      </c>
      <c r="G78" s="26">
        <f t="shared" si="17"/>
        <v>-0.34273704191698257</v>
      </c>
      <c r="I78" s="24">
        <v>77</v>
      </c>
      <c r="J78" s="39"/>
      <c r="K78" s="169">
        <f>((Calibration!$C$9*'Yields HP5a'!J78)+Calibration!$C$10)</f>
        <v>-1.3020627824793102E-3</v>
      </c>
      <c r="L78" s="26">
        <f t="shared" si="18"/>
        <v>-0.34273704191698257</v>
      </c>
      <c r="N78" s="24">
        <v>77</v>
      </c>
      <c r="P78" s="169">
        <f>((Calibration!$C$9*'Yields HP5a'!O78)+Calibration!$C$10)</f>
        <v>-1.3020627824793102E-3</v>
      </c>
      <c r="Q78" s="26">
        <f t="shared" si="19"/>
        <v>-0.34273704191698257</v>
      </c>
      <c r="S78" s="24">
        <v>77</v>
      </c>
      <c r="T78" s="23">
        <v>6.4292090000000002</v>
      </c>
      <c r="U78" s="169">
        <f>((Calibration!$C$9*'Yields HP5a'!T78)+Calibration!$C$10)</f>
        <v>1.4105851128237465E-2</v>
      </c>
      <c r="V78" s="26">
        <f t="shared" si="20"/>
        <v>3.7130296284236675</v>
      </c>
      <c r="X78" s="24">
        <v>77</v>
      </c>
      <c r="Y78" s="3"/>
      <c r="Z78" s="169">
        <f>((Calibration!$C$9*'Yields HP5a'!Y78)+Calibration!$C$10)</f>
        <v>-1.3020627824793102E-3</v>
      </c>
      <c r="AA78" s="26">
        <f t="shared" si="21"/>
        <v>-0.34273704191698257</v>
      </c>
      <c r="AC78" s="24">
        <v>77</v>
      </c>
      <c r="AD78" s="3"/>
      <c r="AE78" s="169">
        <f>((Calibration!$C$9*'Yields HP5a'!AD78)+Calibration!$C$10)</f>
        <v>-1.3020627824793102E-3</v>
      </c>
      <c r="AF78" s="26">
        <f t="shared" si="22"/>
        <v>-0.34273704191698257</v>
      </c>
      <c r="AH78" s="24">
        <v>77</v>
      </c>
      <c r="AI78" s="3"/>
      <c r="AJ78" s="169">
        <f>((Calibration!$C$9*'Yields HP5a'!AI78)+Calibration!$C$10)</f>
        <v>-1.3020627824793102E-3</v>
      </c>
      <c r="AK78" s="26">
        <f t="shared" si="23"/>
        <v>-0.34273704191698257</v>
      </c>
      <c r="AM78" s="24">
        <v>77</v>
      </c>
      <c r="AO78" s="169">
        <f>((Calibration!$C$9*'Yields HP5a'!AN78)+Calibration!$C$10)</f>
        <v>-1.3020627824793102E-3</v>
      </c>
      <c r="AP78" s="26">
        <f t="shared" si="24"/>
        <v>-0.34273704191698257</v>
      </c>
      <c r="AR78" s="24">
        <v>77</v>
      </c>
      <c r="AS78" s="44">
        <v>6.9477029999999997</v>
      </c>
      <c r="AT78" s="169">
        <f>((Calibration!$C$9*'Yields HP5a'!AS78)+Calibration!$C$10)</f>
        <v>1.5348447366005311E-2</v>
      </c>
      <c r="AU78" s="26">
        <f t="shared" si="25"/>
        <v>4.0401135175881979</v>
      </c>
      <c r="AW78" s="24">
        <v>77</v>
      </c>
      <c r="AX78" s="49"/>
      <c r="AY78" s="169">
        <f>((Calibration!$C$9*'Yields HP5a'!AX78)+Calibration!$C$10)</f>
        <v>-1.3020627824793102E-3</v>
      </c>
      <c r="AZ78" s="26">
        <f t="shared" si="26"/>
        <v>-0.34273704191698257</v>
      </c>
      <c r="BB78" s="24">
        <v>77</v>
      </c>
      <c r="BC78" s="49"/>
      <c r="BD78" s="169">
        <f>((Calibration!$C$9*'Yields HP5a'!BC78)+Calibration!$C$10)</f>
        <v>-1.3020627824793102E-3</v>
      </c>
      <c r="BE78" s="26">
        <f t="shared" si="27"/>
        <v>-0.34273704191698257</v>
      </c>
      <c r="BG78" s="24">
        <v>77</v>
      </c>
      <c r="BH78" s="49"/>
      <c r="BI78" s="169">
        <f>((Calibration!$C$9*'Yields HP5a'!BH78)+Calibration!$C$10)</f>
        <v>-1.3020627824793102E-3</v>
      </c>
      <c r="BJ78" s="26">
        <f t="shared" si="28"/>
        <v>-0.34273704191698257</v>
      </c>
      <c r="BL78" s="24">
        <v>77</v>
      </c>
      <c r="BM78" s="43">
        <v>3.0200710000000002</v>
      </c>
      <c r="BN78" s="169">
        <f>((Calibration!$C$9*'Yields HP5a'!BM78)+Calibration!$C$10)</f>
        <v>5.9356851227843586E-3</v>
      </c>
      <c r="BO78" s="26">
        <f t="shared" si="29"/>
        <v>1.5624278553296864</v>
      </c>
      <c r="BQ78" s="24">
        <v>77</v>
      </c>
      <c r="BR78" s="49"/>
      <c r="BS78" s="169">
        <f>((Calibration!$C$9*'Yields HP5a'!BR78)+Calibration!$C$10)</f>
        <v>-1.3020627824793102E-3</v>
      </c>
      <c r="BT78" s="26">
        <f t="shared" si="30"/>
        <v>-0.34273704191698257</v>
      </c>
      <c r="BV78" s="24">
        <v>77</v>
      </c>
      <c r="BW78" s="49"/>
      <c r="BX78" s="169">
        <f>((Calibration!$C$9*'Yields HP5a'!BW78)+Calibration!$C$10)</f>
        <v>-1.3020627824793102E-3</v>
      </c>
      <c r="BY78" s="26">
        <f t="shared" si="31"/>
        <v>-0.34273704191698257</v>
      </c>
      <c r="CA78" s="24">
        <v>77</v>
      </c>
      <c r="CB78" s="49"/>
      <c r="CC78" s="169">
        <f>((Calibration!$C$9*'Yields HP5a'!CB78)+Calibration!$C$10)</f>
        <v>-1.3020627824793102E-3</v>
      </c>
      <c r="CD78" s="26">
        <f t="shared" si="32"/>
        <v>-0.34273704191698257</v>
      </c>
      <c r="CF78" s="24">
        <v>77</v>
      </c>
      <c r="CG78" s="49"/>
      <c r="CH78" s="169">
        <f>((Calibration!$C$9*'Yields HP5a'!CG78)+Calibration!$C$10)</f>
        <v>-1.3020627824793102E-3</v>
      </c>
      <c r="CI78" s="26">
        <f t="shared" si="33"/>
        <v>-0.34273704191698257</v>
      </c>
    </row>
    <row r="79" spans="1:87">
      <c r="A79" s="29" t="s">
        <v>32</v>
      </c>
      <c r="B79" s="31">
        <f>$B78/$B76</f>
        <v>0.41666666666666669</v>
      </c>
      <c r="D79" s="24">
        <v>78</v>
      </c>
      <c r="E79" s="39"/>
      <c r="F79" s="169">
        <f>((Calibration!$C$9*'Yields HP5a'!E79)+Calibration!$C$10)</f>
        <v>-1.3020627824793102E-3</v>
      </c>
      <c r="G79" s="26">
        <f t="shared" si="17"/>
        <v>-0.34273704191698257</v>
      </c>
      <c r="I79" s="24">
        <v>78</v>
      </c>
      <c r="J79" s="39"/>
      <c r="K79" s="169">
        <f>((Calibration!$C$9*'Yields HP5a'!J79)+Calibration!$C$10)</f>
        <v>-1.3020627824793102E-3</v>
      </c>
      <c r="L79" s="26">
        <f t="shared" si="18"/>
        <v>-0.34273704191698257</v>
      </c>
      <c r="N79" s="24">
        <v>78</v>
      </c>
      <c r="P79" s="169">
        <f>((Calibration!$C$9*'Yields HP5a'!O79)+Calibration!$C$10)</f>
        <v>-1.3020627824793102E-3</v>
      </c>
      <c r="Q79" s="26">
        <f t="shared" si="19"/>
        <v>-0.34273704191698257</v>
      </c>
      <c r="S79" s="24">
        <v>78</v>
      </c>
      <c r="T79" s="23">
        <v>5.545223</v>
      </c>
      <c r="U79" s="169">
        <f>((Calibration!$C$9*'Yields HP5a'!T79)+Calibration!$C$10)</f>
        <v>1.1987335431161997E-2</v>
      </c>
      <c r="V79" s="26">
        <f t="shared" si="20"/>
        <v>3.1553807861092014</v>
      </c>
      <c r="X79" s="24">
        <v>78</v>
      </c>
      <c r="Y79" s="3"/>
      <c r="Z79" s="169">
        <f>((Calibration!$C$9*'Yields HP5a'!Y79)+Calibration!$C$10)</f>
        <v>-1.3020627824793102E-3</v>
      </c>
      <c r="AA79" s="26">
        <f t="shared" si="21"/>
        <v>-0.34273704191698257</v>
      </c>
      <c r="AC79" s="24">
        <v>78</v>
      </c>
      <c r="AD79" s="43"/>
      <c r="AE79" s="169">
        <f>((Calibration!$C$9*'Yields HP5a'!AD79)+Calibration!$C$10)</f>
        <v>-1.3020627824793102E-3</v>
      </c>
      <c r="AF79" s="26">
        <f t="shared" si="22"/>
        <v>-0.34273704191698257</v>
      </c>
      <c r="AH79" s="24">
        <v>78</v>
      </c>
      <c r="AI79" s="44"/>
      <c r="AJ79" s="169">
        <f>((Calibration!$C$9*'Yields HP5a'!AI79)+Calibration!$C$10)</f>
        <v>-1.3020627824793102E-3</v>
      </c>
      <c r="AK79" s="26">
        <f t="shared" si="23"/>
        <v>-0.34273704191698257</v>
      </c>
      <c r="AM79" s="24">
        <v>78</v>
      </c>
      <c r="AO79" s="169">
        <f>((Calibration!$C$9*'Yields HP5a'!AN79)+Calibration!$C$10)</f>
        <v>-1.3020627824793102E-3</v>
      </c>
      <c r="AP79" s="26">
        <f t="shared" si="24"/>
        <v>-0.34273704191698257</v>
      </c>
      <c r="AR79" s="24">
        <v>78</v>
      </c>
      <c r="AS79" s="14"/>
      <c r="AT79" s="169">
        <f>((Calibration!$C$9*'Yields HP5a'!AS79)+Calibration!$C$10)</f>
        <v>-1.3020627824793102E-3</v>
      </c>
      <c r="AU79" s="26">
        <f t="shared" si="25"/>
        <v>-0.34273704191698257</v>
      </c>
      <c r="AW79" s="24">
        <v>78</v>
      </c>
      <c r="AX79" s="51"/>
      <c r="AY79" s="169">
        <f>((Calibration!$C$9*'Yields HP5a'!AX79)+Calibration!$C$10)</f>
        <v>-1.3020627824793102E-3</v>
      </c>
      <c r="AZ79" s="26">
        <f t="shared" si="26"/>
        <v>-0.34273704191698257</v>
      </c>
      <c r="BB79" s="24">
        <v>78</v>
      </c>
      <c r="BC79" s="51"/>
      <c r="BD79" s="169">
        <f>((Calibration!$C$9*'Yields HP5a'!BC79)+Calibration!$C$10)</f>
        <v>-1.3020627824793102E-3</v>
      </c>
      <c r="BE79" s="26">
        <f t="shared" si="27"/>
        <v>-0.34273704191698257</v>
      </c>
      <c r="BG79" s="24">
        <v>78</v>
      </c>
      <c r="BH79" s="51"/>
      <c r="BI79" s="169">
        <f>((Calibration!$C$9*'Yields HP5a'!BH79)+Calibration!$C$10)</f>
        <v>-1.3020627824793102E-3</v>
      </c>
      <c r="BJ79" s="26">
        <f t="shared" si="28"/>
        <v>-0.34273704191698257</v>
      </c>
      <c r="BL79" s="24">
        <v>78</v>
      </c>
      <c r="BM79" s="44">
        <v>2.213549</v>
      </c>
      <c r="BN79" s="169">
        <f>((Calibration!$C$9*'Yields HP5a'!BM79)+Calibration!$C$10)</f>
        <v>4.0028156915527533E-3</v>
      </c>
      <c r="BO79" s="26">
        <f t="shared" si="29"/>
        <v>1.0536459746198692</v>
      </c>
      <c r="BQ79" s="24">
        <v>78</v>
      </c>
      <c r="BR79" s="51"/>
      <c r="BS79" s="169">
        <f>((Calibration!$C$9*'Yields HP5a'!BR79)+Calibration!$C$10)</f>
        <v>-1.3020627824793102E-3</v>
      </c>
      <c r="BT79" s="26">
        <f t="shared" si="30"/>
        <v>-0.34273704191698257</v>
      </c>
      <c r="BV79" s="24">
        <v>78</v>
      </c>
      <c r="BW79" s="51"/>
      <c r="BX79" s="169">
        <f>((Calibration!$C$9*'Yields HP5a'!BW79)+Calibration!$C$10)</f>
        <v>-1.3020627824793102E-3</v>
      </c>
      <c r="BY79" s="26">
        <f t="shared" si="31"/>
        <v>-0.34273704191698257</v>
      </c>
      <c r="CA79" s="24">
        <v>78</v>
      </c>
      <c r="CB79" s="51"/>
      <c r="CC79" s="169">
        <f>((Calibration!$C$9*'Yields HP5a'!CB79)+Calibration!$C$10)</f>
        <v>-1.3020627824793102E-3</v>
      </c>
      <c r="CD79" s="26">
        <f t="shared" si="32"/>
        <v>-0.34273704191698257</v>
      </c>
      <c r="CF79" s="24">
        <v>78</v>
      </c>
      <c r="CG79" s="51"/>
      <c r="CH79" s="169">
        <f>((Calibration!$C$9*'Yields HP5a'!CG79)+Calibration!$C$10)</f>
        <v>-1.3020627824793102E-3</v>
      </c>
      <c r="CI79" s="26">
        <f t="shared" si="33"/>
        <v>-0.34273704191698257</v>
      </c>
    </row>
    <row r="80" spans="1:87" ht="22" thickBot="1">
      <c r="A80" s="29" t="s">
        <v>33</v>
      </c>
      <c r="B80" s="32">
        <f>B75*B79</f>
        <v>0.43583333333333335</v>
      </c>
      <c r="D80" s="24">
        <v>79</v>
      </c>
      <c r="E80" s="39"/>
      <c r="F80" s="169">
        <f>((Calibration!$C$9*'Yields HP5a'!E80)+Calibration!$C$10)</f>
        <v>-1.3020627824793102E-3</v>
      </c>
      <c r="G80" s="26">
        <f t="shared" si="17"/>
        <v>-0.34273704191698257</v>
      </c>
      <c r="I80" s="24">
        <v>79</v>
      </c>
      <c r="J80" s="39"/>
      <c r="K80" s="169">
        <f>((Calibration!$C$9*'Yields HP5a'!J80)+Calibration!$C$10)</f>
        <v>-1.3020627824793102E-3</v>
      </c>
      <c r="L80" s="26">
        <f t="shared" si="18"/>
        <v>-0.34273704191698257</v>
      </c>
      <c r="N80" s="24">
        <v>79</v>
      </c>
      <c r="P80" s="169">
        <f>((Calibration!$C$9*'Yields HP5a'!O80)+Calibration!$C$10)</f>
        <v>-1.3020627824793102E-3</v>
      </c>
      <c r="Q80" s="26">
        <f t="shared" si="19"/>
        <v>-0.34273704191698257</v>
      </c>
      <c r="S80" s="24">
        <v>79</v>
      </c>
      <c r="U80" s="169">
        <f>((Calibration!$C$9*'Yields HP5a'!T80)+Calibration!$C$10)</f>
        <v>-1.3020627824793102E-3</v>
      </c>
      <c r="V80" s="26">
        <f t="shared" si="20"/>
        <v>-0.34273704191698257</v>
      </c>
      <c r="X80" s="24">
        <v>79</v>
      </c>
      <c r="Y80" s="43"/>
      <c r="Z80" s="169">
        <f>((Calibration!$C$9*'Yields HP5a'!Y80)+Calibration!$C$10)</f>
        <v>-1.3020627824793102E-3</v>
      </c>
      <c r="AA80" s="26">
        <f t="shared" si="21"/>
        <v>-0.34273704191698257</v>
      </c>
      <c r="AC80" s="24">
        <v>79</v>
      </c>
      <c r="AD80" s="44"/>
      <c r="AE80" s="169">
        <f>((Calibration!$C$9*'Yields HP5a'!AD80)+Calibration!$C$10)</f>
        <v>-1.3020627824793102E-3</v>
      </c>
      <c r="AF80" s="26">
        <f t="shared" si="22"/>
        <v>-0.34273704191698257</v>
      </c>
      <c r="AH80" s="24">
        <v>79</v>
      </c>
      <c r="AI80" s="43"/>
      <c r="AJ80" s="169">
        <f>((Calibration!$C$9*'Yields HP5a'!AI80)+Calibration!$C$10)</f>
        <v>-1.3020627824793102E-3</v>
      </c>
      <c r="AK80" s="26">
        <f t="shared" si="23"/>
        <v>-0.34273704191698257</v>
      </c>
      <c r="AM80" s="24">
        <v>79</v>
      </c>
      <c r="AO80" s="169">
        <f>((Calibration!$C$9*'Yields HP5a'!AN80)+Calibration!$C$10)</f>
        <v>-1.3020627824793102E-3</v>
      </c>
      <c r="AP80" s="26">
        <f t="shared" si="24"/>
        <v>-0.34273704191698257</v>
      </c>
      <c r="AR80" s="24">
        <v>79</v>
      </c>
      <c r="AS80" s="14"/>
      <c r="AT80" s="169">
        <f>((Calibration!$C$9*'Yields HP5a'!AS80)+Calibration!$C$10)</f>
        <v>-1.3020627824793102E-3</v>
      </c>
      <c r="AU80" s="26">
        <f t="shared" si="25"/>
        <v>-0.34273704191698257</v>
      </c>
      <c r="AW80" s="24">
        <v>79</v>
      </c>
      <c r="AX80" s="51"/>
      <c r="AY80" s="169">
        <f>((Calibration!$C$9*'Yields HP5a'!AX80)+Calibration!$C$10)</f>
        <v>-1.3020627824793102E-3</v>
      </c>
      <c r="AZ80" s="26">
        <f t="shared" si="26"/>
        <v>-0.34273704191698257</v>
      </c>
      <c r="BB80" s="24">
        <v>79</v>
      </c>
      <c r="BC80" s="51"/>
      <c r="BD80" s="169">
        <f>((Calibration!$C$9*'Yields HP5a'!BC80)+Calibration!$C$10)</f>
        <v>-1.3020627824793102E-3</v>
      </c>
      <c r="BE80" s="26">
        <f t="shared" si="27"/>
        <v>-0.34273704191698257</v>
      </c>
      <c r="BG80" s="24">
        <v>79</v>
      </c>
      <c r="BH80" s="51"/>
      <c r="BI80" s="169">
        <f>((Calibration!$C$9*'Yields HP5a'!BH80)+Calibration!$C$10)</f>
        <v>-1.3020627824793102E-3</v>
      </c>
      <c r="BJ80" s="26">
        <f t="shared" si="28"/>
        <v>-0.34273704191698257</v>
      </c>
      <c r="BL80" s="24">
        <v>79</v>
      </c>
      <c r="BM80" s="43">
        <v>1.110031</v>
      </c>
      <c r="BN80" s="169">
        <f>((Calibration!$C$9*'Yields HP5a'!BM80)+Calibration!$C$10)</f>
        <v>1.3581808161075228E-3</v>
      </c>
      <c r="BO80" s="26">
        <f t="shared" si="29"/>
        <v>0.35750877881227083</v>
      </c>
      <c r="BQ80" s="24">
        <v>79</v>
      </c>
      <c r="BR80" s="51"/>
      <c r="BS80" s="169">
        <f>((Calibration!$C$9*'Yields HP5a'!BR80)+Calibration!$C$10)</f>
        <v>-1.3020627824793102E-3</v>
      </c>
      <c r="BT80" s="26">
        <f t="shared" si="30"/>
        <v>-0.34273704191698257</v>
      </c>
      <c r="BV80" s="24">
        <v>79</v>
      </c>
      <c r="BW80" s="51"/>
      <c r="BX80" s="169">
        <f>((Calibration!$C$9*'Yields HP5a'!BW80)+Calibration!$C$10)</f>
        <v>-1.3020627824793102E-3</v>
      </c>
      <c r="BY80" s="26">
        <f t="shared" si="31"/>
        <v>-0.34273704191698257</v>
      </c>
      <c r="CA80" s="24">
        <v>79</v>
      </c>
      <c r="CB80" s="51"/>
      <c r="CC80" s="169">
        <f>((Calibration!$C$9*'Yields HP5a'!CB80)+Calibration!$C$10)</f>
        <v>-1.3020627824793102E-3</v>
      </c>
      <c r="CD80" s="26">
        <f t="shared" si="32"/>
        <v>-0.34273704191698257</v>
      </c>
      <c r="CF80" s="24">
        <v>79</v>
      </c>
      <c r="CG80" s="51"/>
      <c r="CH80" s="169">
        <f>((Calibration!$C$9*'Yields HP5a'!CG80)+Calibration!$C$10)</f>
        <v>-1.3020627824793102E-3</v>
      </c>
      <c r="CI80" s="26">
        <f t="shared" si="33"/>
        <v>-0.34273704191698257</v>
      </c>
    </row>
    <row r="81" spans="1:87" ht="22" thickBot="1">
      <c r="A81" s="27" t="s">
        <v>34</v>
      </c>
      <c r="B81" s="28">
        <v>500</v>
      </c>
      <c r="D81" s="24">
        <v>80</v>
      </c>
      <c r="E81" s="39"/>
      <c r="F81" s="169">
        <f>((Calibration!$C$9*'Yields HP5a'!E81)+Calibration!$C$10)</f>
        <v>-1.3020627824793102E-3</v>
      </c>
      <c r="G81" s="26">
        <f t="shared" si="17"/>
        <v>-0.34273704191698257</v>
      </c>
      <c r="I81" s="24">
        <v>80</v>
      </c>
      <c r="J81" s="39">
        <v>2.7094429999999998</v>
      </c>
      <c r="K81" s="169">
        <f>((Calibration!$C$9*'Yields HP5a'!J81)+Calibration!$C$10)</f>
        <v>5.1912499236396216E-3</v>
      </c>
      <c r="L81" s="26">
        <f t="shared" si="18"/>
        <v>1.3664730046980493</v>
      </c>
      <c r="N81" s="24">
        <v>80</v>
      </c>
      <c r="P81" s="169">
        <f>((Calibration!$C$9*'Yields HP5a'!O81)+Calibration!$C$10)</f>
        <v>-1.3020627824793102E-3</v>
      </c>
      <c r="Q81" s="26">
        <f t="shared" si="19"/>
        <v>-0.34273704191698257</v>
      </c>
      <c r="S81" s="24">
        <v>80</v>
      </c>
      <c r="U81" s="169">
        <f>((Calibration!$C$9*'Yields HP5a'!T81)+Calibration!$C$10)</f>
        <v>-1.3020627824793102E-3</v>
      </c>
      <c r="V81" s="26">
        <f t="shared" si="20"/>
        <v>-0.34273704191698257</v>
      </c>
      <c r="X81" s="24">
        <v>80</v>
      </c>
      <c r="Y81" s="44"/>
      <c r="Z81" s="169">
        <f>((Calibration!$C$9*'Yields HP5a'!Y81)+Calibration!$C$10)</f>
        <v>-1.3020627824793102E-3</v>
      </c>
      <c r="AA81" s="26">
        <f t="shared" si="21"/>
        <v>-0.34273704191698257</v>
      </c>
      <c r="AC81" s="24">
        <v>80</v>
      </c>
      <c r="AD81" s="43"/>
      <c r="AE81" s="169">
        <f>((Calibration!$C$9*'Yields HP5a'!AD81)+Calibration!$C$10)</f>
        <v>-1.3020627824793102E-3</v>
      </c>
      <c r="AF81" s="26">
        <f t="shared" si="22"/>
        <v>-0.34273704191698257</v>
      </c>
      <c r="AH81" s="24">
        <v>80</v>
      </c>
      <c r="AI81" s="43"/>
      <c r="AJ81" s="169">
        <f>((Calibration!$C$9*'Yields HP5a'!AI81)+Calibration!$C$10)</f>
        <v>-1.3020627824793102E-3</v>
      </c>
      <c r="AK81" s="26">
        <f t="shared" si="23"/>
        <v>-0.34273704191698257</v>
      </c>
      <c r="AM81" s="24">
        <v>80</v>
      </c>
      <c r="AO81" s="169">
        <f>((Calibration!$C$9*'Yields HP5a'!AN81)+Calibration!$C$10)</f>
        <v>-1.3020627824793102E-3</v>
      </c>
      <c r="AP81" s="26">
        <f t="shared" si="24"/>
        <v>-0.34273704191698257</v>
      </c>
      <c r="AR81" s="24">
        <v>80</v>
      </c>
      <c r="AS81" s="14"/>
      <c r="AT81" s="169">
        <f>((Calibration!$C$9*'Yields HP5a'!AS81)+Calibration!$C$10)</f>
        <v>-1.3020627824793102E-3</v>
      </c>
      <c r="AU81" s="26">
        <f t="shared" si="25"/>
        <v>-0.34273704191698257</v>
      </c>
      <c r="AW81" s="24">
        <v>80</v>
      </c>
      <c r="AX81" s="51"/>
      <c r="AY81" s="169">
        <f>((Calibration!$C$9*'Yields HP5a'!AX81)+Calibration!$C$10)</f>
        <v>-1.3020627824793102E-3</v>
      </c>
      <c r="AZ81" s="26">
        <f t="shared" si="26"/>
        <v>-0.34273704191698257</v>
      </c>
      <c r="BB81" s="24">
        <v>80</v>
      </c>
      <c r="BC81" s="51"/>
      <c r="BD81" s="169">
        <f>((Calibration!$C$9*'Yields HP5a'!BC81)+Calibration!$C$10)</f>
        <v>-1.3020627824793102E-3</v>
      </c>
      <c r="BE81" s="26">
        <f t="shared" si="27"/>
        <v>-0.34273704191698257</v>
      </c>
      <c r="BG81" s="24">
        <v>80</v>
      </c>
      <c r="BH81" s="51"/>
      <c r="BI81" s="169">
        <f>((Calibration!$C$9*'Yields HP5a'!BH81)+Calibration!$C$10)</f>
        <v>-1.3020627824793102E-3</v>
      </c>
      <c r="BJ81" s="26">
        <f t="shared" si="28"/>
        <v>-0.34273704191698257</v>
      </c>
      <c r="BL81" s="24">
        <v>80</v>
      </c>
      <c r="BM81" s="44">
        <v>1.1380749999999999</v>
      </c>
      <c r="BN81" s="169">
        <f>((Calibration!$C$9*'Yields HP5a'!BM81)+Calibration!$C$10)</f>
        <v>1.4253896341304148E-3</v>
      </c>
      <c r="BO81" s="26">
        <f t="shared" si="29"/>
        <v>0.37519990076880277</v>
      </c>
      <c r="BQ81" s="24">
        <v>80</v>
      </c>
      <c r="BR81" s="51"/>
      <c r="BS81" s="169">
        <f>((Calibration!$C$9*'Yields HP5a'!BR81)+Calibration!$C$10)</f>
        <v>-1.3020627824793102E-3</v>
      </c>
      <c r="BT81" s="26">
        <f t="shared" si="30"/>
        <v>-0.34273704191698257</v>
      </c>
      <c r="BV81" s="24">
        <v>80</v>
      </c>
      <c r="BW81" s="51"/>
      <c r="BX81" s="169">
        <f>((Calibration!$C$9*'Yields HP5a'!BW81)+Calibration!$C$10)</f>
        <v>-1.3020627824793102E-3</v>
      </c>
      <c r="BY81" s="26">
        <f t="shared" si="31"/>
        <v>-0.34273704191698257</v>
      </c>
      <c r="CA81" s="24">
        <v>80</v>
      </c>
      <c r="CB81" s="51"/>
      <c r="CC81" s="169">
        <f>((Calibration!$C$9*'Yields HP5a'!CB81)+Calibration!$C$10)</f>
        <v>-1.3020627824793102E-3</v>
      </c>
      <c r="CD81" s="26">
        <f t="shared" si="32"/>
        <v>-0.34273704191698257</v>
      </c>
      <c r="CF81" s="24">
        <v>80</v>
      </c>
      <c r="CG81" s="51"/>
      <c r="CH81" s="169">
        <f>((Calibration!$C$9*'Yields HP5a'!CG81)+Calibration!$C$10)</f>
        <v>-1.3020627824793102E-3</v>
      </c>
      <c r="CI81" s="26">
        <f t="shared" si="33"/>
        <v>-0.34273704191698257</v>
      </c>
    </row>
    <row r="82" spans="1:87">
      <c r="A82" s="33" t="s">
        <v>35</v>
      </c>
      <c r="B82" s="34">
        <f>B77*(B75*B79)*(B78/B81)</f>
        <v>0.37990138888888891</v>
      </c>
      <c r="D82" s="24">
        <v>81</v>
      </c>
      <c r="E82" s="39"/>
      <c r="F82" s="169">
        <f>((Calibration!$C$9*'Yields HP5a'!E82)+Calibration!$C$10)</f>
        <v>-1.3020627824793102E-3</v>
      </c>
      <c r="G82" s="26">
        <f t="shared" si="17"/>
        <v>-0.34273704191698257</v>
      </c>
      <c r="I82" s="24">
        <v>81</v>
      </c>
      <c r="J82" s="39">
        <v>1.53349</v>
      </c>
      <c r="K82" s="169">
        <f>((Calibration!$C$9*'Yields HP5a'!J82)+Calibration!$C$10)</f>
        <v>2.373021026889007E-3</v>
      </c>
      <c r="L82" s="26">
        <f t="shared" si="18"/>
        <v>0.62464131384975075</v>
      </c>
      <c r="N82" s="24">
        <v>81</v>
      </c>
      <c r="P82" s="169">
        <f>((Calibration!$C$9*'Yields HP5a'!O82)+Calibration!$C$10)</f>
        <v>-1.3020627824793102E-3</v>
      </c>
      <c r="Q82" s="26">
        <f t="shared" si="19"/>
        <v>-0.34273704191698257</v>
      </c>
      <c r="S82" s="24">
        <v>81</v>
      </c>
      <c r="T82" s="23">
        <v>18.536118999999999</v>
      </c>
      <c r="U82" s="169">
        <f>((Calibration!$C$9*'Yields HP5a'!T82)+Calibration!$C$10)</f>
        <v>4.3120653260940882E-2</v>
      </c>
      <c r="V82" s="26">
        <f t="shared" si="20"/>
        <v>11.350485816084376</v>
      </c>
      <c r="X82" s="24">
        <v>81</v>
      </c>
      <c r="Y82" s="3"/>
      <c r="Z82" s="169">
        <f>((Calibration!$C$9*'Yields HP5a'!Y82)+Calibration!$C$10)</f>
        <v>-1.3020627824793102E-3</v>
      </c>
      <c r="AA82" s="26">
        <f t="shared" si="21"/>
        <v>-0.34273704191698257</v>
      </c>
      <c r="AC82" s="24">
        <v>81</v>
      </c>
      <c r="AD82" s="3"/>
      <c r="AE82" s="169">
        <f>((Calibration!$C$9*'Yields HP5a'!AD82)+Calibration!$C$10)</f>
        <v>-1.3020627824793102E-3</v>
      </c>
      <c r="AF82" s="26">
        <f t="shared" si="22"/>
        <v>-0.34273704191698257</v>
      </c>
      <c r="AH82" s="24">
        <v>81</v>
      </c>
      <c r="AI82" s="43">
        <v>2.0469599999999999</v>
      </c>
      <c r="AJ82" s="169">
        <f>((Calibration!$C$9*'Yields HP5a'!AI82)+Calibration!$C$10)</f>
        <v>3.6035770028629939E-3</v>
      </c>
      <c r="AK82" s="26">
        <f t="shared" si="23"/>
        <v>0.94855589062269652</v>
      </c>
      <c r="AM82" s="24">
        <v>81</v>
      </c>
      <c r="AO82" s="169">
        <f>((Calibration!$C$9*'Yields HP5a'!AN82)+Calibration!$C$10)</f>
        <v>-1.3020627824793102E-3</v>
      </c>
      <c r="AP82" s="26">
        <f t="shared" si="24"/>
        <v>-0.34273704191698257</v>
      </c>
      <c r="AR82" s="24">
        <v>81</v>
      </c>
      <c r="AS82"/>
      <c r="AT82" s="169">
        <f>((Calibration!$C$9*'Yields HP5a'!AS82)+Calibration!$C$10)</f>
        <v>-1.3020627824793102E-3</v>
      </c>
      <c r="AU82" s="26">
        <f t="shared" si="25"/>
        <v>-0.34273704191698257</v>
      </c>
      <c r="AW82" s="24">
        <v>81</v>
      </c>
      <c r="AX82" s="51"/>
      <c r="AY82" s="169">
        <f>((Calibration!$C$9*'Yields HP5a'!AX82)+Calibration!$C$10)</f>
        <v>-1.3020627824793102E-3</v>
      </c>
      <c r="AZ82" s="26">
        <f t="shared" si="26"/>
        <v>-0.34273704191698257</v>
      </c>
      <c r="BB82" s="24">
        <v>81</v>
      </c>
      <c r="BC82" s="51"/>
      <c r="BD82" s="169">
        <f>((Calibration!$C$9*'Yields HP5a'!BC82)+Calibration!$C$10)</f>
        <v>-1.3020627824793102E-3</v>
      </c>
      <c r="BE82" s="26">
        <f t="shared" si="27"/>
        <v>-0.34273704191698257</v>
      </c>
      <c r="BG82" s="24">
        <v>81</v>
      </c>
      <c r="BH82" s="51"/>
      <c r="BI82" s="169">
        <f>((Calibration!$C$9*'Yields HP5a'!BH82)+Calibration!$C$10)</f>
        <v>-1.3020627824793102E-3</v>
      </c>
      <c r="BJ82" s="26">
        <f t="shared" si="28"/>
        <v>-0.34273704191698257</v>
      </c>
      <c r="BL82" s="24">
        <v>81</v>
      </c>
      <c r="BM82" s="43">
        <v>4.4284650000000001</v>
      </c>
      <c r="BN82" s="169">
        <f>((Calibration!$C$9*'Yields HP5a'!BM82)+Calibration!$C$10)</f>
        <v>9.3109702479638387E-3</v>
      </c>
      <c r="BO82" s="26">
        <f t="shared" si="29"/>
        <v>2.4508913418811034</v>
      </c>
      <c r="BQ82" s="24">
        <v>81</v>
      </c>
      <c r="BR82" s="51"/>
      <c r="BS82" s="169">
        <f>((Calibration!$C$9*'Yields HP5a'!BR82)+Calibration!$C$10)</f>
        <v>-1.3020627824793102E-3</v>
      </c>
      <c r="BT82" s="26">
        <f t="shared" si="30"/>
        <v>-0.34273704191698257</v>
      </c>
      <c r="BV82" s="24">
        <v>81</v>
      </c>
      <c r="BW82" s="51"/>
      <c r="BX82" s="169">
        <f>((Calibration!$C$9*'Yields HP5a'!BW82)+Calibration!$C$10)</f>
        <v>-1.3020627824793102E-3</v>
      </c>
      <c r="BY82" s="26">
        <f t="shared" si="31"/>
        <v>-0.34273704191698257</v>
      </c>
      <c r="CA82" s="24">
        <v>81</v>
      </c>
      <c r="CB82" s="51"/>
      <c r="CC82" s="169">
        <f>((Calibration!$C$9*'Yields HP5a'!CB82)+Calibration!$C$10)</f>
        <v>-1.3020627824793102E-3</v>
      </c>
      <c r="CD82" s="26">
        <f t="shared" si="32"/>
        <v>-0.34273704191698257</v>
      </c>
      <c r="CF82" s="24">
        <v>81</v>
      </c>
      <c r="CG82" s="51"/>
      <c r="CH82" s="169">
        <f>((Calibration!$C$9*'Yields HP5a'!CG82)+Calibration!$C$10)</f>
        <v>-1.3020627824793102E-3</v>
      </c>
      <c r="CI82" s="26">
        <f t="shared" si="33"/>
        <v>-0.34273704191698257</v>
      </c>
    </row>
    <row r="83" spans="1:87">
      <c r="A83" s="33" t="s">
        <v>36</v>
      </c>
      <c r="B83" s="35">
        <v>1</v>
      </c>
      <c r="D83" s="24">
        <v>82</v>
      </c>
      <c r="E83" s="39"/>
      <c r="F83" s="169">
        <f>((Calibration!$C$9*'Yields HP5a'!E83)+Calibration!$C$10)</f>
        <v>-1.3020627824793102E-3</v>
      </c>
      <c r="G83" s="26">
        <f t="shared" si="17"/>
        <v>-0.34273704191698257</v>
      </c>
      <c r="I83" s="24">
        <v>82</v>
      </c>
      <c r="J83" s="39">
        <v>2.1829079999999998</v>
      </c>
      <c r="K83" s="169">
        <f>((Calibration!$C$9*'Yields HP5a'!J83)+Calibration!$C$10)</f>
        <v>3.929383035974396E-3</v>
      </c>
      <c r="L83" s="26">
        <f t="shared" si="18"/>
        <v>1.0343165755373525</v>
      </c>
      <c r="N83" s="24">
        <v>82</v>
      </c>
      <c r="P83" s="169">
        <f>((Calibration!$C$9*'Yields HP5a'!O83)+Calibration!$C$10)</f>
        <v>-1.3020627824793102E-3</v>
      </c>
      <c r="Q83" s="26">
        <f t="shared" si="19"/>
        <v>-0.34273704191698257</v>
      </c>
      <c r="S83" s="24">
        <v>82</v>
      </c>
      <c r="T83" s="23">
        <v>18.552057000000001</v>
      </c>
      <c r="U83" s="169">
        <f>((Calibration!$C$9*'Yields HP5a'!T83)+Calibration!$C$10)</f>
        <v>4.31588494576906E-2</v>
      </c>
      <c r="V83" s="26">
        <f t="shared" si="20"/>
        <v>11.360540055912621</v>
      </c>
      <c r="X83" s="24">
        <v>82</v>
      </c>
      <c r="Y83" s="3"/>
      <c r="Z83" s="169">
        <f>((Calibration!$C$9*'Yields HP5a'!Y83)+Calibration!$C$10)</f>
        <v>-1.3020627824793102E-3</v>
      </c>
      <c r="AA83" s="26">
        <f t="shared" si="21"/>
        <v>-0.34273704191698257</v>
      </c>
      <c r="AC83" s="24">
        <v>82</v>
      </c>
      <c r="AD83" s="3"/>
      <c r="AE83" s="169">
        <f>((Calibration!$C$9*'Yields HP5a'!AD83)+Calibration!$C$10)</f>
        <v>-1.3020627824793102E-3</v>
      </c>
      <c r="AF83" s="26">
        <f t="shared" si="22"/>
        <v>-0.34273704191698257</v>
      </c>
      <c r="AH83" s="24">
        <v>82</v>
      </c>
      <c r="AI83" s="43">
        <v>2.6673640000000001</v>
      </c>
      <c r="AJ83" s="169">
        <f>((Calibration!$C$9*'Yields HP5a'!AI83)+Calibration!$C$10)</f>
        <v>5.0904055414692723E-3</v>
      </c>
      <c r="AK83" s="26">
        <f t="shared" si="23"/>
        <v>1.3399281209151044</v>
      </c>
      <c r="AM83" s="24">
        <v>82</v>
      </c>
      <c r="AO83" s="169">
        <f>((Calibration!$C$9*'Yields HP5a'!AN83)+Calibration!$C$10)</f>
        <v>-1.3020627824793102E-3</v>
      </c>
      <c r="AP83" s="26">
        <f t="shared" si="24"/>
        <v>-0.34273704191698257</v>
      </c>
      <c r="AR83" s="24">
        <v>82</v>
      </c>
      <c r="AS83"/>
      <c r="AT83" s="169">
        <f>((Calibration!$C$9*'Yields HP5a'!AS83)+Calibration!$C$10)</f>
        <v>-1.3020627824793102E-3</v>
      </c>
      <c r="AU83" s="26">
        <f t="shared" si="25"/>
        <v>-0.34273704191698257</v>
      </c>
      <c r="AW83" s="24">
        <v>82</v>
      </c>
      <c r="AX83" s="51"/>
      <c r="AY83" s="169">
        <f>((Calibration!$C$9*'Yields HP5a'!AX83)+Calibration!$C$10)</f>
        <v>-1.3020627824793102E-3</v>
      </c>
      <c r="AZ83" s="26">
        <f t="shared" si="26"/>
        <v>-0.34273704191698257</v>
      </c>
      <c r="BB83" s="24">
        <v>82</v>
      </c>
      <c r="BC83" s="51"/>
      <c r="BD83" s="169">
        <f>((Calibration!$C$9*'Yields HP5a'!BC83)+Calibration!$C$10)</f>
        <v>-1.3020627824793102E-3</v>
      </c>
      <c r="BE83" s="26">
        <f t="shared" si="27"/>
        <v>-0.34273704191698257</v>
      </c>
      <c r="BG83" s="24">
        <v>82</v>
      </c>
      <c r="BH83" s="51"/>
      <c r="BI83" s="169">
        <f>((Calibration!$C$9*'Yields HP5a'!BH83)+Calibration!$C$10)</f>
        <v>-1.3020627824793102E-3</v>
      </c>
      <c r="BJ83" s="26">
        <f t="shared" si="28"/>
        <v>-0.34273704191698257</v>
      </c>
      <c r="BL83" s="24">
        <v>82</v>
      </c>
      <c r="BM83" s="44">
        <v>4.4641760000000001</v>
      </c>
      <c r="BN83" s="169">
        <f>((Calibration!$C$9*'Yields HP5a'!BM83)+Calibration!$C$10)</f>
        <v>9.3965534065865563E-3</v>
      </c>
      <c r="BO83" s="26">
        <f t="shared" si="29"/>
        <v>2.4734190717409561</v>
      </c>
      <c r="BQ83" s="24">
        <v>82</v>
      </c>
      <c r="BR83" s="51"/>
      <c r="BS83" s="169">
        <f>((Calibration!$C$9*'Yields HP5a'!BR83)+Calibration!$C$10)</f>
        <v>-1.3020627824793102E-3</v>
      </c>
      <c r="BT83" s="26">
        <f t="shared" si="30"/>
        <v>-0.34273704191698257</v>
      </c>
      <c r="BV83" s="24">
        <v>82</v>
      </c>
      <c r="BW83" s="51"/>
      <c r="BX83" s="169">
        <f>((Calibration!$C$9*'Yields HP5a'!BW83)+Calibration!$C$10)</f>
        <v>-1.3020627824793102E-3</v>
      </c>
      <c r="BY83" s="26">
        <f t="shared" si="31"/>
        <v>-0.34273704191698257</v>
      </c>
      <c r="CA83" s="24">
        <v>82</v>
      </c>
      <c r="CB83" s="51"/>
      <c r="CC83" s="169">
        <f>((Calibration!$C$9*'Yields HP5a'!CB83)+Calibration!$C$10)</f>
        <v>-1.3020627824793102E-3</v>
      </c>
      <c r="CD83" s="26">
        <f t="shared" si="32"/>
        <v>-0.34273704191698257</v>
      </c>
      <c r="CF83" s="24">
        <v>82</v>
      </c>
      <c r="CG83" s="51"/>
      <c r="CH83" s="169">
        <f>((Calibration!$C$9*'Yields HP5a'!CG83)+Calibration!$C$10)</f>
        <v>-1.3020627824793102E-3</v>
      </c>
      <c r="CI83" s="26">
        <f t="shared" si="33"/>
        <v>-0.34273704191698257</v>
      </c>
    </row>
    <row r="84" spans="1:87">
      <c r="A84" s="33" t="s">
        <v>37</v>
      </c>
      <c r="B84" s="35">
        <v>1</v>
      </c>
      <c r="D84" s="24">
        <v>83</v>
      </c>
      <c r="E84" s="39"/>
      <c r="F84" s="169">
        <f>((Calibration!$C$9*'Yields HP5a'!E84)+Calibration!$C$10)</f>
        <v>-1.3020627824793102E-3</v>
      </c>
      <c r="G84" s="26">
        <f t="shared" si="17"/>
        <v>-0.34273704191698257</v>
      </c>
      <c r="I84" s="24">
        <v>83</v>
      </c>
      <c r="J84" s="39"/>
      <c r="K84" s="169">
        <f>((Calibration!$C$9*'Yields HP5a'!J84)+Calibration!$C$10)</f>
        <v>-1.3020627824793102E-3</v>
      </c>
      <c r="L84" s="26">
        <f t="shared" si="18"/>
        <v>-0.34273704191698257</v>
      </c>
      <c r="N84" s="24">
        <v>83</v>
      </c>
      <c r="P84" s="169">
        <f>((Calibration!$C$9*'Yields HP5a'!O84)+Calibration!$C$10)</f>
        <v>-1.3020627824793102E-3</v>
      </c>
      <c r="Q84" s="26">
        <f t="shared" si="19"/>
        <v>-0.34273704191698257</v>
      </c>
      <c r="S84" s="24">
        <v>83</v>
      </c>
      <c r="U84" s="169">
        <f>((Calibration!$C$9*'Yields HP5a'!T84)+Calibration!$C$10)</f>
        <v>-1.3020627824793102E-3</v>
      </c>
      <c r="V84" s="26">
        <f t="shared" si="20"/>
        <v>-0.34273704191698257</v>
      </c>
      <c r="X84" s="24">
        <v>83</v>
      </c>
      <c r="Y84" s="43"/>
      <c r="Z84" s="169">
        <f>((Calibration!$C$9*'Yields HP5a'!Y84)+Calibration!$C$10)</f>
        <v>-1.3020627824793102E-3</v>
      </c>
      <c r="AA84" s="26">
        <f t="shared" si="21"/>
        <v>-0.34273704191698257</v>
      </c>
      <c r="AC84" s="24">
        <v>83</v>
      </c>
      <c r="AD84" s="44"/>
      <c r="AE84" s="169">
        <f>((Calibration!$C$9*'Yields HP5a'!AD84)+Calibration!$C$10)</f>
        <v>-1.3020627824793102E-3</v>
      </c>
      <c r="AF84" s="26">
        <f t="shared" si="22"/>
        <v>-0.34273704191698257</v>
      </c>
      <c r="AH84" s="24">
        <v>83</v>
      </c>
      <c r="AI84" s="43">
        <v>1.7796289999999999</v>
      </c>
      <c r="AJ84" s="169">
        <f>((Calibration!$C$9*'Yields HP5a'!AI84)+Calibration!$C$10)</f>
        <v>2.9629051824779625E-3</v>
      </c>
      <c r="AK84" s="26">
        <f t="shared" si="23"/>
        <v>0.77991428016193265</v>
      </c>
      <c r="AM84" s="24">
        <v>83</v>
      </c>
      <c r="AO84" s="169">
        <f>((Calibration!$C$9*'Yields HP5a'!AN84)+Calibration!$C$10)</f>
        <v>-1.3020627824793102E-3</v>
      </c>
      <c r="AP84" s="26">
        <f t="shared" si="24"/>
        <v>-0.34273704191698257</v>
      </c>
      <c r="AR84" s="24">
        <v>83</v>
      </c>
      <c r="AS84" s="44">
        <v>6.217435</v>
      </c>
      <c r="AT84" s="169">
        <f>((Calibration!$C$9*'Yields HP5a'!AS84)+Calibration!$C$10)</f>
        <v>1.3598324376419607E-2</v>
      </c>
      <c r="AU84" s="26">
        <f t="shared" si="25"/>
        <v>3.579435288770886</v>
      </c>
      <c r="AW84" s="24">
        <v>83</v>
      </c>
      <c r="AX84" s="49"/>
      <c r="AY84" s="169">
        <f>((Calibration!$C$9*'Yields HP5a'!AX84)+Calibration!$C$10)</f>
        <v>-1.3020627824793102E-3</v>
      </c>
      <c r="AZ84" s="26">
        <f t="shared" si="26"/>
        <v>-0.34273704191698257</v>
      </c>
      <c r="BB84" s="24">
        <v>83</v>
      </c>
      <c r="BC84" s="49"/>
      <c r="BD84" s="169">
        <f>((Calibration!$C$9*'Yields HP5a'!BC84)+Calibration!$C$10)</f>
        <v>-1.3020627824793102E-3</v>
      </c>
      <c r="BE84" s="26">
        <f t="shared" si="27"/>
        <v>-0.34273704191698257</v>
      </c>
      <c r="BG84" s="24">
        <v>83</v>
      </c>
      <c r="BH84" s="49"/>
      <c r="BI84" s="169">
        <f>((Calibration!$C$9*'Yields HP5a'!BH84)+Calibration!$C$10)</f>
        <v>-1.3020627824793102E-3</v>
      </c>
      <c r="BJ84" s="26">
        <f t="shared" si="28"/>
        <v>-0.34273704191698257</v>
      </c>
      <c r="BL84" s="24">
        <v>83</v>
      </c>
      <c r="BM84" s="43">
        <v>2.0703269999999998</v>
      </c>
      <c r="BN84" s="169">
        <f>((Calibration!$C$9*'Yields HP5a'!BM84)+Calibration!$C$10)</f>
        <v>3.6595771615686315E-3</v>
      </c>
      <c r="BO84" s="26">
        <f t="shared" si="29"/>
        <v>0.96329659974972104</v>
      </c>
      <c r="BQ84" s="24">
        <v>83</v>
      </c>
      <c r="BR84" s="49">
        <v>1.9864569999999999</v>
      </c>
      <c r="BS84" s="169">
        <f>((Calibration!$C$9*'Yields HP5a'!BR84)+Calibration!$C$10)</f>
        <v>3.458578603318027E-3</v>
      </c>
      <c r="BT84" s="26">
        <f t="shared" si="30"/>
        <v>0.91038851251201125</v>
      </c>
      <c r="BV84" s="24">
        <v>83</v>
      </c>
      <c r="BW84" s="49"/>
      <c r="BX84" s="169">
        <f>((Calibration!$C$9*'Yields HP5a'!BW84)+Calibration!$C$10)</f>
        <v>-1.3020627824793102E-3</v>
      </c>
      <c r="BY84" s="26">
        <f t="shared" si="31"/>
        <v>-0.34273704191698257</v>
      </c>
      <c r="CA84" s="24">
        <v>83</v>
      </c>
      <c r="CB84" s="49">
        <v>31.482021</v>
      </c>
      <c r="CC84" s="169">
        <f>((Calibration!$C$9*'Yields HP5a'!CB84)+Calibration!$C$10)</f>
        <v>7.4146140768436147E-2</v>
      </c>
      <c r="CD84" s="26">
        <f t="shared" si="32"/>
        <v>19.517207079788257</v>
      </c>
      <c r="CF84" s="24">
        <v>83</v>
      </c>
      <c r="CG84" s="49"/>
      <c r="CH84" s="169">
        <f>((Calibration!$C$9*'Yields HP5a'!CG84)+Calibration!$C$10)</f>
        <v>-1.3020627824793102E-3</v>
      </c>
      <c r="CI84" s="26">
        <f t="shared" si="33"/>
        <v>-0.34273704191698257</v>
      </c>
    </row>
    <row r="85" spans="1:87" ht="22" thickBot="1">
      <c r="A85" s="29" t="s">
        <v>38</v>
      </c>
      <c r="B85" s="36">
        <f>(B82-Calibration!$C$10)/Calibration!$C$9</f>
        <v>159.06349662376928</v>
      </c>
      <c r="D85" s="37">
        <v>84</v>
      </c>
      <c r="E85" s="39"/>
      <c r="F85" s="169">
        <f>((Calibration!$C$9*'Yields HP5a'!E85)+Calibration!$C$10)</f>
        <v>-1.3020627824793102E-3</v>
      </c>
      <c r="G85" s="26">
        <f t="shared" si="17"/>
        <v>-0.34273704191698257</v>
      </c>
      <c r="I85" s="37">
        <v>84</v>
      </c>
      <c r="J85" s="39"/>
      <c r="K85" s="169">
        <f>((Calibration!$C$9*'Yields HP5a'!J85)+Calibration!$C$10)</f>
        <v>-1.3020627824793102E-3</v>
      </c>
      <c r="L85" s="26">
        <f t="shared" si="18"/>
        <v>-0.34273704191698257</v>
      </c>
      <c r="N85" s="24">
        <v>84</v>
      </c>
      <c r="P85" s="169">
        <f>((Calibration!$C$9*'Yields HP5a'!O85)+Calibration!$C$10)</f>
        <v>-1.3020627824793102E-3</v>
      </c>
      <c r="Q85" s="26">
        <f t="shared" si="19"/>
        <v>-0.34273704191698257</v>
      </c>
      <c r="S85" s="24">
        <v>84</v>
      </c>
      <c r="U85" s="169">
        <f>((Calibration!$C$9*'Yields HP5a'!T85)+Calibration!$C$10)</f>
        <v>-1.3020627824793102E-3</v>
      </c>
      <c r="V85" s="26">
        <f t="shared" si="20"/>
        <v>-0.34273704191698257</v>
      </c>
      <c r="X85" s="24">
        <v>84</v>
      </c>
      <c r="Y85" s="43"/>
      <c r="Z85" s="169">
        <f>((Calibration!$C$9*'Yields HP5a'!Y85)+Calibration!$C$10)</f>
        <v>-1.3020627824793102E-3</v>
      </c>
      <c r="AA85" s="26">
        <f t="shared" si="21"/>
        <v>-0.34273704191698257</v>
      </c>
      <c r="AC85" s="24">
        <v>84</v>
      </c>
      <c r="AD85" s="44"/>
      <c r="AE85" s="169">
        <f>((Calibration!$C$9*'Yields HP5a'!AD85)+Calibration!$C$10)</f>
        <v>-1.3020627824793102E-3</v>
      </c>
      <c r="AF85" s="26">
        <f t="shared" si="22"/>
        <v>-0.34273704191698257</v>
      </c>
      <c r="AH85" s="24">
        <v>84</v>
      </c>
      <c r="AI85" s="43"/>
      <c r="AJ85" s="169">
        <f>((Calibration!$C$9*'Yields HP5a'!AI85)+Calibration!$C$10)</f>
        <v>-1.3020627824793102E-3</v>
      </c>
      <c r="AK85" s="26">
        <f t="shared" si="23"/>
        <v>-0.34273704191698257</v>
      </c>
      <c r="AM85" s="24">
        <v>84</v>
      </c>
      <c r="AO85" s="169">
        <f>((Calibration!$C$9*'Yields HP5a'!AN85)+Calibration!$C$10)</f>
        <v>-1.3020627824793102E-3</v>
      </c>
      <c r="AP85" s="26">
        <f t="shared" si="24"/>
        <v>-0.34273704191698257</v>
      </c>
      <c r="AR85" s="24">
        <v>84</v>
      </c>
      <c r="AS85" s="14"/>
      <c r="AT85" s="169">
        <f>((Calibration!$C$9*'Yields HP5a'!AS85)+Calibration!$C$10)</f>
        <v>-1.3020627824793102E-3</v>
      </c>
      <c r="AU85" s="26">
        <f t="shared" si="25"/>
        <v>-0.34273704191698257</v>
      </c>
      <c r="AW85" s="24">
        <v>84</v>
      </c>
      <c r="AX85" s="51"/>
      <c r="AY85" s="169">
        <f>((Calibration!$C$9*'Yields HP5a'!AX85)+Calibration!$C$10)</f>
        <v>-1.3020627824793102E-3</v>
      </c>
      <c r="AZ85" s="26">
        <f t="shared" si="26"/>
        <v>-0.34273704191698257</v>
      </c>
      <c r="BB85" s="24">
        <v>84</v>
      </c>
      <c r="BC85" s="51"/>
      <c r="BD85" s="169">
        <f>((Calibration!$C$9*'Yields HP5a'!BC85)+Calibration!$C$10)</f>
        <v>-1.3020627824793102E-3</v>
      </c>
      <c r="BE85" s="26">
        <f t="shared" si="27"/>
        <v>-0.34273704191698257</v>
      </c>
      <c r="BG85" s="24">
        <v>84</v>
      </c>
      <c r="BH85" s="51"/>
      <c r="BI85" s="169">
        <f>((Calibration!$C$9*'Yields HP5a'!BH85)+Calibration!$C$10)</f>
        <v>-1.3020627824793102E-3</v>
      </c>
      <c r="BJ85" s="26">
        <f t="shared" si="28"/>
        <v>-0.34273704191698257</v>
      </c>
      <c r="BL85" s="24">
        <v>84</v>
      </c>
      <c r="BM85" s="14"/>
      <c r="BN85" s="169">
        <f>((Calibration!$C$9*'Yields HP5a'!BM85)+Calibration!$C$10)</f>
        <v>-1.3020627824793102E-3</v>
      </c>
      <c r="BO85" s="26">
        <f t="shared" si="29"/>
        <v>-0.34273704191698257</v>
      </c>
      <c r="BQ85" s="24">
        <v>84</v>
      </c>
      <c r="BR85" s="51"/>
      <c r="BS85" s="169">
        <f>((Calibration!$C$9*'Yields HP5a'!BR85)+Calibration!$C$10)</f>
        <v>-1.3020627824793102E-3</v>
      </c>
      <c r="BT85" s="26">
        <f t="shared" si="30"/>
        <v>-0.34273704191698257</v>
      </c>
      <c r="BV85" s="24">
        <v>84</v>
      </c>
      <c r="BW85" s="51"/>
      <c r="BX85" s="169">
        <f>((Calibration!$C$9*'Yields HP5a'!BW85)+Calibration!$C$10)</f>
        <v>-1.3020627824793102E-3</v>
      </c>
      <c r="BY85" s="26">
        <f t="shared" si="31"/>
        <v>-0.34273704191698257</v>
      </c>
      <c r="CA85" s="24">
        <v>84</v>
      </c>
      <c r="CB85" s="51"/>
      <c r="CC85" s="169">
        <f>((Calibration!$C$9*'Yields HP5a'!CB85)+Calibration!$C$10)</f>
        <v>-1.3020627824793102E-3</v>
      </c>
      <c r="CD85" s="26">
        <f t="shared" si="32"/>
        <v>-0.34273704191698257</v>
      </c>
      <c r="CF85" s="24">
        <v>84</v>
      </c>
      <c r="CG85" s="51"/>
      <c r="CH85" s="169">
        <f>((Calibration!$C$9*'Yields HP5a'!CG85)+Calibration!$C$10)</f>
        <v>-1.3020627824793102E-3</v>
      </c>
      <c r="CI85" s="26">
        <f t="shared" si="33"/>
        <v>-0.34273704191698257</v>
      </c>
    </row>
    <row r="86" spans="1:87">
      <c r="A86" s="22"/>
      <c r="B86" s="21"/>
      <c r="D86" s="24">
        <v>85</v>
      </c>
      <c r="E86" s="39"/>
      <c r="F86" s="169">
        <f>((Calibration!$C$9*'Yields HP5a'!E86)+Calibration!$C$10)</f>
        <v>-1.3020627824793102E-3</v>
      </c>
      <c r="G86" s="26">
        <f t="shared" si="17"/>
        <v>-0.34273704191698257</v>
      </c>
      <c r="I86" s="24">
        <v>85</v>
      </c>
      <c r="J86" s="39"/>
      <c r="K86" s="169">
        <f>((Calibration!$C$9*'Yields HP5a'!J86)+Calibration!$C$10)</f>
        <v>-1.3020627824793102E-3</v>
      </c>
      <c r="L86" s="26">
        <f t="shared" si="18"/>
        <v>-0.34273704191698257</v>
      </c>
      <c r="N86" s="24">
        <v>85</v>
      </c>
      <c r="P86" s="169">
        <f>((Calibration!$C$9*'Yields HP5a'!O86)+Calibration!$C$10)</f>
        <v>-1.3020627824793102E-3</v>
      </c>
      <c r="Q86" s="26">
        <f t="shared" si="19"/>
        <v>-0.34273704191698257</v>
      </c>
      <c r="S86" s="24">
        <v>85</v>
      </c>
      <c r="U86" s="169">
        <f>((Calibration!$C$9*'Yields HP5a'!T86)+Calibration!$C$10)</f>
        <v>-1.3020627824793102E-3</v>
      </c>
      <c r="V86" s="26">
        <f t="shared" si="20"/>
        <v>-0.34273704191698257</v>
      </c>
      <c r="X86" s="24">
        <v>85</v>
      </c>
      <c r="Y86" s="43"/>
      <c r="Z86" s="169">
        <f>((Calibration!$C$9*'Yields HP5a'!Y86)+Calibration!$C$10)</f>
        <v>-1.3020627824793102E-3</v>
      </c>
      <c r="AA86" s="26">
        <f t="shared" si="21"/>
        <v>-0.34273704191698257</v>
      </c>
      <c r="AC86" s="24">
        <v>85</v>
      </c>
      <c r="AD86" s="44"/>
      <c r="AE86" s="169">
        <f>((Calibration!$C$9*'Yields HP5a'!AD86)+Calibration!$C$10)</f>
        <v>-1.3020627824793102E-3</v>
      </c>
      <c r="AF86" s="26">
        <f t="shared" si="22"/>
        <v>-0.34273704191698257</v>
      </c>
      <c r="AH86" s="24">
        <v>85</v>
      </c>
      <c r="AI86" s="43"/>
      <c r="AJ86" s="169">
        <f>((Calibration!$C$9*'Yields HP5a'!AI86)+Calibration!$C$10)</f>
        <v>-1.3020627824793102E-3</v>
      </c>
      <c r="AK86" s="26">
        <f t="shared" si="23"/>
        <v>-0.34273704191698257</v>
      </c>
      <c r="AM86" s="24">
        <v>85</v>
      </c>
      <c r="AO86" s="169">
        <f>((Calibration!$C$9*'Yields HP5a'!AN86)+Calibration!$C$10)</f>
        <v>-1.3020627824793102E-3</v>
      </c>
      <c r="AP86" s="26">
        <f t="shared" si="24"/>
        <v>-0.34273704191698257</v>
      </c>
      <c r="AR86" s="24">
        <v>85</v>
      </c>
      <c r="AS86" s="14"/>
      <c r="AT86" s="169">
        <f>((Calibration!$C$9*'Yields HP5a'!AS86)+Calibration!$C$10)</f>
        <v>-1.3020627824793102E-3</v>
      </c>
      <c r="AU86" s="26">
        <f t="shared" si="25"/>
        <v>-0.34273704191698257</v>
      </c>
      <c r="AW86" s="24">
        <v>85</v>
      </c>
      <c r="AX86" s="51"/>
      <c r="AY86" s="169">
        <f>((Calibration!$C$9*'Yields HP5a'!AX86)+Calibration!$C$10)</f>
        <v>-1.3020627824793102E-3</v>
      </c>
      <c r="AZ86" s="26">
        <f t="shared" si="26"/>
        <v>-0.34273704191698257</v>
      </c>
      <c r="BB86" s="24">
        <v>85</v>
      </c>
      <c r="BC86" s="51"/>
      <c r="BD86" s="169">
        <f>((Calibration!$C$9*'Yields HP5a'!BC86)+Calibration!$C$10)</f>
        <v>-1.3020627824793102E-3</v>
      </c>
      <c r="BE86" s="26">
        <f t="shared" si="27"/>
        <v>-0.34273704191698257</v>
      </c>
      <c r="BG86" s="24">
        <v>85</v>
      </c>
      <c r="BH86" s="51"/>
      <c r="BI86" s="169">
        <f>((Calibration!$C$9*'Yields HP5a'!BH86)+Calibration!$C$10)</f>
        <v>-1.3020627824793102E-3</v>
      </c>
      <c r="BJ86" s="26">
        <f t="shared" si="28"/>
        <v>-0.34273704191698257</v>
      </c>
      <c r="BL86" s="24">
        <v>85</v>
      </c>
      <c r="BM86" s="43">
        <v>1.554543</v>
      </c>
      <c r="BN86" s="169">
        <f>((Calibration!$C$9*'Yields HP5a'!BM86)+Calibration!$C$10)</f>
        <v>2.4234755713846549E-3</v>
      </c>
      <c r="BO86" s="26">
        <f t="shared" si="29"/>
        <v>0.63792227200660678</v>
      </c>
      <c r="BQ86" s="24">
        <v>85</v>
      </c>
      <c r="BR86" s="51"/>
      <c r="BS86" s="169">
        <f>((Calibration!$C$9*'Yields HP5a'!BR86)+Calibration!$C$10)</f>
        <v>-1.3020627824793102E-3</v>
      </c>
      <c r="BT86" s="26">
        <f t="shared" si="30"/>
        <v>-0.34273704191698257</v>
      </c>
      <c r="BV86" s="24">
        <v>85</v>
      </c>
      <c r="BW86" s="51"/>
      <c r="BX86" s="169">
        <f>((Calibration!$C$9*'Yields HP5a'!BW86)+Calibration!$C$10)</f>
        <v>-1.3020627824793102E-3</v>
      </c>
      <c r="BY86" s="26">
        <f t="shared" si="31"/>
        <v>-0.34273704191698257</v>
      </c>
      <c r="CA86" s="24">
        <v>85</v>
      </c>
      <c r="CB86" s="51"/>
      <c r="CC86" s="169">
        <f>((Calibration!$C$9*'Yields HP5a'!CB86)+Calibration!$C$10)</f>
        <v>-1.3020627824793102E-3</v>
      </c>
      <c r="CD86" s="26">
        <f t="shared" si="32"/>
        <v>-0.34273704191698257</v>
      </c>
      <c r="CF86" s="24">
        <v>85</v>
      </c>
      <c r="CG86" s="51"/>
      <c r="CH86" s="169">
        <f>((Calibration!$C$9*'Yields HP5a'!CG86)+Calibration!$C$10)</f>
        <v>-1.3020627824793102E-3</v>
      </c>
      <c r="CI86" s="26">
        <f t="shared" si="33"/>
        <v>-0.34273704191698257</v>
      </c>
    </row>
    <row r="87" spans="1:87">
      <c r="A87" s="22"/>
      <c r="B87" s="21"/>
      <c r="D87" s="24">
        <v>86</v>
      </c>
      <c r="E87" s="39"/>
      <c r="F87" s="169">
        <f>((Calibration!$C$9*'Yields HP5a'!E87)+Calibration!$C$10)</f>
        <v>-1.3020627824793102E-3</v>
      </c>
      <c r="G87" s="26">
        <f t="shared" si="17"/>
        <v>-0.34273704191698257</v>
      </c>
      <c r="I87" s="24">
        <v>86</v>
      </c>
      <c r="J87" s="39"/>
      <c r="K87" s="169">
        <f>((Calibration!$C$9*'Yields HP5a'!J87)+Calibration!$C$10)</f>
        <v>-1.3020627824793102E-3</v>
      </c>
      <c r="L87" s="26">
        <f t="shared" si="18"/>
        <v>-0.34273704191698257</v>
      </c>
      <c r="N87" s="24">
        <v>86</v>
      </c>
      <c r="P87" s="169">
        <f>((Calibration!$C$9*'Yields HP5a'!O87)+Calibration!$C$10)</f>
        <v>-1.3020627824793102E-3</v>
      </c>
      <c r="Q87" s="26">
        <f t="shared" si="19"/>
        <v>-0.34273704191698257</v>
      </c>
      <c r="S87" s="24">
        <v>86</v>
      </c>
      <c r="T87" s="23">
        <v>13.647641999999999</v>
      </c>
      <c r="U87" s="169">
        <f>((Calibration!$C$9*'Yields HP5a'!T87)+Calibration!$C$10)</f>
        <v>3.140517896689958E-2</v>
      </c>
      <c r="V87" s="26">
        <f t="shared" si="20"/>
        <v>8.2666660047628202</v>
      </c>
      <c r="X87" s="24">
        <v>86</v>
      </c>
      <c r="Y87" s="3"/>
      <c r="Z87" s="169">
        <f>((Calibration!$C$9*'Yields HP5a'!Y87)+Calibration!$C$10)</f>
        <v>-1.3020627824793102E-3</v>
      </c>
      <c r="AA87" s="26">
        <f t="shared" si="21"/>
        <v>-0.34273704191698257</v>
      </c>
      <c r="AC87" s="24">
        <v>86</v>
      </c>
      <c r="AD87" s="3"/>
      <c r="AE87" s="169">
        <f>((Calibration!$C$9*'Yields HP5a'!AD87)+Calibration!$C$10)</f>
        <v>-1.3020627824793102E-3</v>
      </c>
      <c r="AF87" s="26">
        <f t="shared" si="22"/>
        <v>-0.34273704191698257</v>
      </c>
      <c r="AH87" s="24">
        <v>86</v>
      </c>
      <c r="AI87" s="43"/>
      <c r="AJ87" s="169">
        <f>((Calibration!$C$9*'Yields HP5a'!AI87)+Calibration!$C$10)</f>
        <v>-1.3020627824793102E-3</v>
      </c>
      <c r="AK87" s="26">
        <f t="shared" si="23"/>
        <v>-0.34273704191698257</v>
      </c>
      <c r="AM87" s="24">
        <v>86</v>
      </c>
      <c r="AO87" s="169">
        <f>((Calibration!$C$9*'Yields HP5a'!AN87)+Calibration!$C$10)</f>
        <v>-1.3020627824793102E-3</v>
      </c>
      <c r="AP87" s="26">
        <f t="shared" si="24"/>
        <v>-0.34273704191698257</v>
      </c>
      <c r="AR87" s="24">
        <v>86</v>
      </c>
      <c r="AS87" s="44">
        <v>2.6866020000000002</v>
      </c>
      <c r="AT87" s="169">
        <f>((Calibration!$C$9*'Yields HP5a'!AS87)+Calibration!$C$10)</f>
        <v>5.1365103496679746E-3</v>
      </c>
      <c r="AU87" s="26">
        <f t="shared" si="25"/>
        <v>1.3520641145037424</v>
      </c>
      <c r="AW87" s="24">
        <v>86</v>
      </c>
      <c r="AX87" s="49"/>
      <c r="AY87" s="169">
        <f>((Calibration!$C$9*'Yields HP5a'!AX87)+Calibration!$C$10)</f>
        <v>-1.3020627824793102E-3</v>
      </c>
      <c r="AZ87" s="26">
        <f t="shared" si="26"/>
        <v>-0.34273704191698257</v>
      </c>
      <c r="BB87" s="24">
        <v>86</v>
      </c>
      <c r="BC87" s="49"/>
      <c r="BD87" s="169">
        <f>((Calibration!$C$9*'Yields HP5a'!BC87)+Calibration!$C$10)</f>
        <v>-1.3020627824793102E-3</v>
      </c>
      <c r="BE87" s="26">
        <f t="shared" si="27"/>
        <v>-0.34273704191698257</v>
      </c>
      <c r="BG87" s="24">
        <v>86</v>
      </c>
      <c r="BH87" s="49"/>
      <c r="BI87" s="169">
        <f>((Calibration!$C$9*'Yields HP5a'!BH87)+Calibration!$C$10)</f>
        <v>-1.3020627824793102E-3</v>
      </c>
      <c r="BJ87" s="26">
        <f t="shared" si="28"/>
        <v>-0.34273704191698257</v>
      </c>
      <c r="BL87" s="24">
        <v>86</v>
      </c>
      <c r="BM87" s="43">
        <v>9.5252130000000008</v>
      </c>
      <c r="BN87" s="169">
        <f>((Calibration!$C$9*'Yields HP5a'!BM87)+Calibration!$C$10)</f>
        <v>2.1525576182942451E-2</v>
      </c>
      <c r="BO87" s="26">
        <f t="shared" si="29"/>
        <v>5.6660956796970572</v>
      </c>
      <c r="BQ87" s="24">
        <v>86</v>
      </c>
      <c r="BR87" s="49"/>
      <c r="BS87" s="169">
        <f>((Calibration!$C$9*'Yields HP5a'!BR87)+Calibration!$C$10)</f>
        <v>-1.3020627824793102E-3</v>
      </c>
      <c r="BT87" s="26">
        <f t="shared" si="30"/>
        <v>-0.34273704191698257</v>
      </c>
      <c r="BV87" s="24">
        <v>86</v>
      </c>
      <c r="BW87" s="49"/>
      <c r="BX87" s="169">
        <f>((Calibration!$C$9*'Yields HP5a'!BW87)+Calibration!$C$10)</f>
        <v>-1.3020627824793102E-3</v>
      </c>
      <c r="BY87" s="26">
        <f t="shared" si="31"/>
        <v>-0.34273704191698257</v>
      </c>
      <c r="CA87" s="24">
        <v>86</v>
      </c>
      <c r="CB87" s="49"/>
      <c r="CC87" s="169">
        <f>((Calibration!$C$9*'Yields HP5a'!CB87)+Calibration!$C$10)</f>
        <v>-1.3020627824793102E-3</v>
      </c>
      <c r="CD87" s="26">
        <f t="shared" si="32"/>
        <v>-0.34273704191698257</v>
      </c>
      <c r="CF87" s="24">
        <v>86</v>
      </c>
      <c r="CG87" s="49"/>
      <c r="CH87" s="169">
        <f>((Calibration!$C$9*'Yields HP5a'!CG87)+Calibration!$C$10)</f>
        <v>-1.3020627824793102E-3</v>
      </c>
      <c r="CI87" s="26">
        <f t="shared" si="33"/>
        <v>-0.34273704191698257</v>
      </c>
    </row>
    <row r="88" spans="1:87">
      <c r="A88" s="22"/>
      <c r="B88" s="21"/>
      <c r="D88" s="24">
        <v>87</v>
      </c>
      <c r="E88" s="39"/>
      <c r="F88" s="169">
        <f>((Calibration!$C$9*'Yields HP5a'!E88)+Calibration!$C$10)</f>
        <v>-1.3020627824793102E-3</v>
      </c>
      <c r="G88" s="26">
        <f t="shared" si="17"/>
        <v>-0.34273704191698257</v>
      </c>
      <c r="I88" s="24">
        <v>87</v>
      </c>
      <c r="J88" s="39"/>
      <c r="K88" s="169">
        <f>((Calibration!$C$9*'Yields HP5a'!J88)+Calibration!$C$10)</f>
        <v>-1.3020627824793102E-3</v>
      </c>
      <c r="L88" s="26">
        <f t="shared" si="18"/>
        <v>-0.34273704191698257</v>
      </c>
      <c r="N88" s="24">
        <v>87</v>
      </c>
      <c r="P88" s="169">
        <f>((Calibration!$C$9*'Yields HP5a'!O88)+Calibration!$C$10)</f>
        <v>-1.3020627824793102E-3</v>
      </c>
      <c r="Q88" s="26">
        <f t="shared" si="19"/>
        <v>-0.34273704191698257</v>
      </c>
      <c r="S88" s="24">
        <v>87</v>
      </c>
      <c r="U88" s="169">
        <f>((Calibration!$C$9*'Yields HP5a'!T88)+Calibration!$C$10)</f>
        <v>-1.3020627824793102E-3</v>
      </c>
      <c r="V88" s="26">
        <f t="shared" si="20"/>
        <v>-0.34273704191698257</v>
      </c>
      <c r="X88" s="24">
        <v>87</v>
      </c>
      <c r="Y88" s="43"/>
      <c r="Z88" s="169">
        <f>((Calibration!$C$9*'Yields HP5a'!Y88)+Calibration!$C$10)</f>
        <v>-1.3020627824793102E-3</v>
      </c>
      <c r="AA88" s="26">
        <f t="shared" si="21"/>
        <v>-0.34273704191698257</v>
      </c>
      <c r="AC88" s="24">
        <v>87</v>
      </c>
      <c r="AD88" s="44"/>
      <c r="AE88" s="169">
        <f>((Calibration!$C$9*'Yields HP5a'!AD88)+Calibration!$C$10)</f>
        <v>-1.3020627824793102E-3</v>
      </c>
      <c r="AF88" s="26">
        <f t="shared" si="22"/>
        <v>-0.34273704191698257</v>
      </c>
      <c r="AH88" s="24">
        <v>87</v>
      </c>
      <c r="AI88" s="43"/>
      <c r="AJ88" s="169">
        <f>((Calibration!$C$9*'Yields HP5a'!AI88)+Calibration!$C$10)</f>
        <v>-1.3020627824793102E-3</v>
      </c>
      <c r="AK88" s="26">
        <f t="shared" si="23"/>
        <v>-0.34273704191698257</v>
      </c>
      <c r="AM88" s="24">
        <v>87</v>
      </c>
      <c r="AO88" s="169">
        <f>((Calibration!$C$9*'Yields HP5a'!AN88)+Calibration!$C$10)</f>
        <v>-1.3020627824793102E-3</v>
      </c>
      <c r="AP88" s="26">
        <f t="shared" si="24"/>
        <v>-0.34273704191698257</v>
      </c>
      <c r="AR88" s="24">
        <v>87</v>
      </c>
      <c r="AS88" s="14"/>
      <c r="AT88" s="169">
        <f>((Calibration!$C$9*'Yields HP5a'!AS88)+Calibration!$C$10)</f>
        <v>-1.3020627824793102E-3</v>
      </c>
      <c r="AU88" s="26">
        <f t="shared" si="25"/>
        <v>-0.34273704191698257</v>
      </c>
      <c r="AW88" s="24">
        <v>87</v>
      </c>
      <c r="AX88" s="51"/>
      <c r="AY88" s="169">
        <f>((Calibration!$C$9*'Yields HP5a'!AX88)+Calibration!$C$10)</f>
        <v>-1.3020627824793102E-3</v>
      </c>
      <c r="AZ88" s="26">
        <f t="shared" si="26"/>
        <v>-0.34273704191698257</v>
      </c>
      <c r="BB88" s="24">
        <v>87</v>
      </c>
      <c r="BC88" s="51"/>
      <c r="BD88" s="169">
        <f>((Calibration!$C$9*'Yields HP5a'!BC88)+Calibration!$C$10)</f>
        <v>-1.3020627824793102E-3</v>
      </c>
      <c r="BE88" s="26">
        <f t="shared" si="27"/>
        <v>-0.34273704191698257</v>
      </c>
      <c r="BG88" s="24">
        <v>87</v>
      </c>
      <c r="BH88" s="51"/>
      <c r="BI88" s="169">
        <f>((Calibration!$C$9*'Yields HP5a'!BH88)+Calibration!$C$10)</f>
        <v>-1.3020627824793102E-3</v>
      </c>
      <c r="BJ88" s="26">
        <f t="shared" si="28"/>
        <v>-0.34273704191698257</v>
      </c>
      <c r="BL88" s="24">
        <v>87</v>
      </c>
      <c r="BM88" s="14"/>
      <c r="BN88" s="169">
        <f>((Calibration!$C$9*'Yields HP5a'!BM88)+Calibration!$C$10)</f>
        <v>-1.3020627824793102E-3</v>
      </c>
      <c r="BO88" s="26">
        <f t="shared" si="29"/>
        <v>-0.34273704191698257</v>
      </c>
      <c r="BQ88" s="24">
        <v>87</v>
      </c>
      <c r="BR88" s="51"/>
      <c r="BS88" s="169">
        <f>((Calibration!$C$9*'Yields HP5a'!BR88)+Calibration!$C$10)</f>
        <v>-1.3020627824793102E-3</v>
      </c>
      <c r="BT88" s="26">
        <f t="shared" si="30"/>
        <v>-0.34273704191698257</v>
      </c>
      <c r="BV88" s="24">
        <v>87</v>
      </c>
      <c r="BW88" s="51"/>
      <c r="BX88" s="169">
        <f>((Calibration!$C$9*'Yields HP5a'!BW88)+Calibration!$C$10)</f>
        <v>-1.3020627824793102E-3</v>
      </c>
      <c r="BY88" s="26">
        <f t="shared" si="31"/>
        <v>-0.34273704191698257</v>
      </c>
      <c r="CA88" s="24">
        <v>87</v>
      </c>
      <c r="CB88" s="51"/>
      <c r="CC88" s="169">
        <f>((Calibration!$C$9*'Yields HP5a'!CB88)+Calibration!$C$10)</f>
        <v>-1.3020627824793102E-3</v>
      </c>
      <c r="CD88" s="26">
        <f t="shared" si="32"/>
        <v>-0.34273704191698257</v>
      </c>
      <c r="CF88" s="24">
        <v>87</v>
      </c>
      <c r="CG88" s="51"/>
      <c r="CH88" s="169">
        <f>((Calibration!$C$9*'Yields HP5a'!CG88)+Calibration!$C$10)</f>
        <v>-1.3020627824793102E-3</v>
      </c>
      <c r="CI88" s="26">
        <f t="shared" si="33"/>
        <v>-0.34273704191698257</v>
      </c>
    </row>
    <row r="89" spans="1:87">
      <c r="A89" s="22"/>
      <c r="B89" s="21"/>
      <c r="D89" s="24">
        <v>88</v>
      </c>
      <c r="E89" s="39"/>
      <c r="F89" s="169">
        <f>((Calibration!$C$9*'Yields HP5a'!E89)+Calibration!$C$10)</f>
        <v>-1.3020627824793102E-3</v>
      </c>
      <c r="G89" s="26">
        <f t="shared" si="17"/>
        <v>-0.34273704191698257</v>
      </c>
      <c r="I89" s="24">
        <v>88</v>
      </c>
      <c r="J89" s="39"/>
      <c r="K89" s="169">
        <f>((Calibration!$C$9*'Yields HP5a'!J89)+Calibration!$C$10)</f>
        <v>-1.3020627824793102E-3</v>
      </c>
      <c r="L89" s="26">
        <f t="shared" si="18"/>
        <v>-0.34273704191698257</v>
      </c>
      <c r="N89" s="24">
        <v>88</v>
      </c>
      <c r="P89" s="169">
        <f>((Calibration!$C$9*'Yields HP5a'!O89)+Calibration!$C$10)</f>
        <v>-1.3020627824793102E-3</v>
      </c>
      <c r="Q89" s="26">
        <f t="shared" si="19"/>
        <v>-0.34273704191698257</v>
      </c>
      <c r="S89" s="24">
        <v>88</v>
      </c>
      <c r="T89" s="23">
        <v>15.839346000000001</v>
      </c>
      <c r="U89" s="169">
        <f>((Calibration!$C$9*'Yields HP5a'!T89)+Calibration!$C$10)</f>
        <v>3.6657704829688241E-2</v>
      </c>
      <c r="V89" s="26">
        <f t="shared" si="20"/>
        <v>9.6492684422403219</v>
      </c>
      <c r="X89" s="24">
        <v>88</v>
      </c>
      <c r="Y89" s="3"/>
      <c r="Z89" s="169">
        <f>((Calibration!$C$9*'Yields HP5a'!Y89)+Calibration!$C$10)</f>
        <v>-1.3020627824793102E-3</v>
      </c>
      <c r="AA89" s="26">
        <f t="shared" si="21"/>
        <v>-0.34273704191698257</v>
      </c>
      <c r="AC89" s="24">
        <v>88</v>
      </c>
      <c r="AD89" s="3"/>
      <c r="AE89" s="169">
        <f>((Calibration!$C$9*'Yields HP5a'!AD89)+Calibration!$C$10)</f>
        <v>-1.3020627824793102E-3</v>
      </c>
      <c r="AF89" s="26">
        <f t="shared" si="22"/>
        <v>-0.34273704191698257</v>
      </c>
      <c r="AH89" s="24">
        <v>88</v>
      </c>
      <c r="AI89" s="3"/>
      <c r="AJ89" s="169">
        <f>((Calibration!$C$9*'Yields HP5a'!AI89)+Calibration!$C$10)</f>
        <v>-1.3020627824793102E-3</v>
      </c>
      <c r="AK89" s="26">
        <f t="shared" si="23"/>
        <v>-0.34273704191698257</v>
      </c>
      <c r="AM89" s="24">
        <v>88</v>
      </c>
      <c r="AO89" s="169">
        <f>((Calibration!$C$9*'Yields HP5a'!AN89)+Calibration!$C$10)</f>
        <v>-1.3020627824793102E-3</v>
      </c>
      <c r="AP89" s="26">
        <f t="shared" si="24"/>
        <v>-0.34273704191698257</v>
      </c>
      <c r="AR89" s="24">
        <v>88</v>
      </c>
      <c r="AS89" s="43">
        <v>5.7008539999999996</v>
      </c>
      <c r="AT89" s="169">
        <f>((Calibration!$C$9*'Yields HP5a'!AS89)+Calibration!$C$10)</f>
        <v>1.2360312736743252E-2</v>
      </c>
      <c r="AU89" s="26">
        <f t="shared" si="25"/>
        <v>3.2535581859529121</v>
      </c>
      <c r="AW89" s="24">
        <v>88</v>
      </c>
      <c r="AX89" s="49"/>
      <c r="AY89" s="169">
        <f>((Calibration!$C$9*'Yields HP5a'!AX89)+Calibration!$C$10)</f>
        <v>-1.3020627824793102E-3</v>
      </c>
      <c r="AZ89" s="26">
        <f t="shared" si="26"/>
        <v>-0.34273704191698257</v>
      </c>
      <c r="BB89" s="24">
        <v>88</v>
      </c>
      <c r="BC89" s="49"/>
      <c r="BD89" s="169">
        <f>((Calibration!$C$9*'Yields HP5a'!BC89)+Calibration!$C$10)</f>
        <v>-1.3020627824793102E-3</v>
      </c>
      <c r="BE89" s="26">
        <f t="shared" si="27"/>
        <v>-0.34273704191698257</v>
      </c>
      <c r="BG89" s="24">
        <v>88</v>
      </c>
      <c r="BH89" s="49"/>
      <c r="BI89" s="169">
        <f>((Calibration!$C$9*'Yields HP5a'!BH89)+Calibration!$C$10)</f>
        <v>-1.3020627824793102E-3</v>
      </c>
      <c r="BJ89" s="26">
        <f t="shared" si="28"/>
        <v>-0.34273704191698257</v>
      </c>
      <c r="BL89" s="24">
        <v>88</v>
      </c>
      <c r="BM89" s="44">
        <v>14.00522</v>
      </c>
      <c r="BN89" s="169">
        <f>((Calibration!$C$9*'Yields HP5a'!BM89)+Calibration!$C$10)</f>
        <v>3.2262132138023161E-2</v>
      </c>
      <c r="BO89" s="26">
        <f t="shared" si="29"/>
        <v>8.4922385338946409</v>
      </c>
      <c r="BQ89" s="24">
        <v>88</v>
      </c>
      <c r="BR89" s="49"/>
      <c r="BS89" s="169">
        <f>((Calibration!$C$9*'Yields HP5a'!BR89)+Calibration!$C$10)</f>
        <v>-1.3020627824793102E-3</v>
      </c>
      <c r="BT89" s="26">
        <f t="shared" si="30"/>
        <v>-0.34273704191698257</v>
      </c>
      <c r="BV89" s="24">
        <v>88</v>
      </c>
      <c r="BW89" s="49"/>
      <c r="BX89" s="169">
        <f>((Calibration!$C$9*'Yields HP5a'!BW89)+Calibration!$C$10)</f>
        <v>-1.3020627824793102E-3</v>
      </c>
      <c r="BY89" s="26">
        <f t="shared" si="31"/>
        <v>-0.34273704191698257</v>
      </c>
      <c r="CA89" s="24">
        <v>88</v>
      </c>
      <c r="CB89" s="49"/>
      <c r="CC89" s="169">
        <f>((Calibration!$C$9*'Yields HP5a'!CB89)+Calibration!$C$10)</f>
        <v>-1.3020627824793102E-3</v>
      </c>
      <c r="CD89" s="26">
        <f t="shared" si="32"/>
        <v>-0.34273704191698257</v>
      </c>
      <c r="CF89" s="24">
        <v>88</v>
      </c>
      <c r="CG89" s="49"/>
      <c r="CH89" s="169">
        <f>((Calibration!$C$9*'Yields HP5a'!CG89)+Calibration!$C$10)</f>
        <v>-1.3020627824793102E-3</v>
      </c>
      <c r="CI89" s="26">
        <f t="shared" si="33"/>
        <v>-0.34273704191698257</v>
      </c>
    </row>
    <row r="90" spans="1:87">
      <c r="A90" s="22"/>
      <c r="B90" s="21"/>
      <c r="D90" s="24">
        <v>89</v>
      </c>
      <c r="E90" s="39"/>
      <c r="F90" s="169">
        <f>((Calibration!$C$9*'Yields HP5a'!E90)+Calibration!$C$10)</f>
        <v>-1.3020627824793102E-3</v>
      </c>
      <c r="G90" s="26">
        <f t="shared" si="17"/>
        <v>-0.34273704191698257</v>
      </c>
      <c r="I90" s="24">
        <v>89</v>
      </c>
      <c r="J90" s="39"/>
      <c r="K90" s="169">
        <f>((Calibration!$C$9*'Yields HP5a'!J90)+Calibration!$C$10)</f>
        <v>-1.3020627824793102E-3</v>
      </c>
      <c r="L90" s="26">
        <f t="shared" si="18"/>
        <v>-0.34273704191698257</v>
      </c>
      <c r="N90" s="24">
        <v>89</v>
      </c>
      <c r="P90" s="169">
        <f>((Calibration!$C$9*'Yields HP5a'!O90)+Calibration!$C$10)</f>
        <v>-1.3020627824793102E-3</v>
      </c>
      <c r="Q90" s="26">
        <f t="shared" si="19"/>
        <v>-0.34273704191698257</v>
      </c>
      <c r="S90" s="24">
        <v>89</v>
      </c>
      <c r="T90" s="23">
        <v>7.535901</v>
      </c>
      <c r="U90" s="169">
        <f>((Calibration!$C$9*'Yields HP5a'!T90)+Calibration!$C$10)</f>
        <v>1.6758092649967273E-2</v>
      </c>
      <c r="V90" s="26">
        <f t="shared" si="20"/>
        <v>4.411169092848084</v>
      </c>
      <c r="X90" s="24">
        <v>89</v>
      </c>
      <c r="Y90" s="3"/>
      <c r="Z90" s="169">
        <f>((Calibration!$C$9*'Yields HP5a'!Y90)+Calibration!$C$10)</f>
        <v>-1.3020627824793102E-3</v>
      </c>
      <c r="AA90" s="26">
        <f t="shared" si="21"/>
        <v>-0.34273704191698257</v>
      </c>
      <c r="AC90" s="24">
        <v>89</v>
      </c>
      <c r="AD90" s="3"/>
      <c r="AE90" s="169">
        <f>((Calibration!$C$9*'Yields HP5a'!AD90)+Calibration!$C$10)</f>
        <v>-1.3020627824793102E-3</v>
      </c>
      <c r="AF90" s="26">
        <f t="shared" si="22"/>
        <v>-0.34273704191698257</v>
      </c>
      <c r="AH90" s="24">
        <v>89</v>
      </c>
      <c r="AI90" s="3"/>
      <c r="AJ90" s="169">
        <f>((Calibration!$C$9*'Yields HP5a'!AI90)+Calibration!$C$10)</f>
        <v>-1.3020627824793102E-3</v>
      </c>
      <c r="AK90" s="26">
        <f t="shared" si="23"/>
        <v>-0.34273704191698257</v>
      </c>
      <c r="AM90" s="24">
        <v>89</v>
      </c>
      <c r="AO90" s="169">
        <f>((Calibration!$C$9*'Yields HP5a'!AN90)+Calibration!$C$10)</f>
        <v>-1.3020627824793102E-3</v>
      </c>
      <c r="AP90" s="26">
        <f t="shared" si="24"/>
        <v>-0.34273704191698257</v>
      </c>
      <c r="AR90" s="24">
        <v>89</v>
      </c>
      <c r="AS90" s="44">
        <v>7.1651769999999999</v>
      </c>
      <c r="AT90" s="169">
        <f>((Calibration!$C$9*'Yields HP5a'!AS90)+Calibration!$C$10)</f>
        <v>1.5869634446689609E-2</v>
      </c>
      <c r="AU90" s="26">
        <f t="shared" si="25"/>
        <v>4.1773036137362096</v>
      </c>
      <c r="AW90" s="24">
        <v>89</v>
      </c>
      <c r="AX90" s="49"/>
      <c r="AY90" s="169">
        <f>((Calibration!$C$9*'Yields HP5a'!AX90)+Calibration!$C$10)</f>
        <v>-1.3020627824793102E-3</v>
      </c>
      <c r="AZ90" s="26">
        <f t="shared" si="26"/>
        <v>-0.34273704191698257</v>
      </c>
      <c r="BB90" s="24">
        <v>89</v>
      </c>
      <c r="BC90" s="49"/>
      <c r="BD90" s="169">
        <f>((Calibration!$C$9*'Yields HP5a'!BC90)+Calibration!$C$10)</f>
        <v>-1.3020627824793102E-3</v>
      </c>
      <c r="BE90" s="26">
        <f t="shared" si="27"/>
        <v>-0.34273704191698257</v>
      </c>
      <c r="BG90" s="24">
        <v>89</v>
      </c>
      <c r="BH90" s="49"/>
      <c r="BI90" s="169">
        <f>((Calibration!$C$9*'Yields HP5a'!BH90)+Calibration!$C$10)</f>
        <v>-1.3020627824793102E-3</v>
      </c>
      <c r="BJ90" s="26">
        <f t="shared" si="28"/>
        <v>-0.34273704191698257</v>
      </c>
      <c r="BL90" s="24">
        <v>89</v>
      </c>
      <c r="BM90" s="43">
        <v>2.9858259999999999</v>
      </c>
      <c r="BN90" s="169">
        <f>((Calibration!$C$9*'Yields HP5a'!BM90)+Calibration!$C$10)</f>
        <v>5.8536153048841313E-3</v>
      </c>
      <c r="BO90" s="26">
        <f t="shared" si="29"/>
        <v>1.5408249288070275</v>
      </c>
      <c r="BQ90" s="24">
        <v>89</v>
      </c>
      <c r="BR90" s="49"/>
      <c r="BS90" s="169">
        <f>((Calibration!$C$9*'Yields HP5a'!BR90)+Calibration!$C$10)</f>
        <v>-1.3020627824793102E-3</v>
      </c>
      <c r="BT90" s="26">
        <f t="shared" si="30"/>
        <v>-0.34273704191698257</v>
      </c>
      <c r="BV90" s="24">
        <v>89</v>
      </c>
      <c r="BW90" s="49"/>
      <c r="BX90" s="169">
        <f>((Calibration!$C$9*'Yields HP5a'!BW90)+Calibration!$C$10)</f>
        <v>-1.3020627824793102E-3</v>
      </c>
      <c r="BY90" s="26">
        <f t="shared" si="31"/>
        <v>-0.34273704191698257</v>
      </c>
      <c r="CA90" s="24">
        <v>89</v>
      </c>
      <c r="CB90" s="49"/>
      <c r="CC90" s="169">
        <f>((Calibration!$C$9*'Yields HP5a'!CB90)+Calibration!$C$10)</f>
        <v>-1.3020627824793102E-3</v>
      </c>
      <c r="CD90" s="26">
        <f t="shared" si="32"/>
        <v>-0.34273704191698257</v>
      </c>
      <c r="CF90" s="24">
        <v>89</v>
      </c>
      <c r="CG90" s="49"/>
      <c r="CH90" s="169">
        <f>((Calibration!$C$9*'Yields HP5a'!CG90)+Calibration!$C$10)</f>
        <v>-1.3020627824793102E-3</v>
      </c>
      <c r="CI90" s="26">
        <f t="shared" si="33"/>
        <v>-0.34273704191698257</v>
      </c>
    </row>
    <row r="91" spans="1:87">
      <c r="A91" s="22"/>
      <c r="B91" s="21"/>
      <c r="D91" s="24">
        <v>90</v>
      </c>
      <c r="E91" s="39"/>
      <c r="F91" s="169">
        <f>((Calibration!$C$9*'Yields HP5a'!E91)+Calibration!$C$10)</f>
        <v>-1.3020627824793102E-3</v>
      </c>
      <c r="G91" s="26">
        <f t="shared" si="17"/>
        <v>-0.34273704191698257</v>
      </c>
      <c r="I91" s="24">
        <v>90</v>
      </c>
      <c r="J91" s="39"/>
      <c r="K91" s="169">
        <f>((Calibration!$C$9*'Yields HP5a'!J91)+Calibration!$C$10)</f>
        <v>-1.3020627824793102E-3</v>
      </c>
      <c r="L91" s="26">
        <f t="shared" si="18"/>
        <v>-0.34273704191698257</v>
      </c>
      <c r="N91" s="24">
        <v>90</v>
      </c>
      <c r="P91" s="169">
        <f>((Calibration!$C$9*'Yields HP5a'!O91)+Calibration!$C$10)</f>
        <v>-1.3020627824793102E-3</v>
      </c>
      <c r="Q91" s="26">
        <f t="shared" si="19"/>
        <v>-0.34273704191698257</v>
      </c>
      <c r="S91" s="24">
        <v>90</v>
      </c>
      <c r="T91" s="23">
        <v>9.9322289999999995</v>
      </c>
      <c r="U91" s="169">
        <f>((Calibration!$C$9*'Yields HP5a'!T91)+Calibration!$C$10)</f>
        <v>2.2501009939767634E-2</v>
      </c>
      <c r="V91" s="26">
        <f t="shared" si="20"/>
        <v>5.9228554034975067</v>
      </c>
      <c r="X91" s="24">
        <v>90</v>
      </c>
      <c r="Y91" s="3"/>
      <c r="Z91" s="169">
        <f>((Calibration!$C$9*'Yields HP5a'!Y91)+Calibration!$C$10)</f>
        <v>-1.3020627824793102E-3</v>
      </c>
      <c r="AA91" s="26">
        <f t="shared" si="21"/>
        <v>-0.34273704191698257</v>
      </c>
      <c r="AC91" s="24">
        <v>90</v>
      </c>
      <c r="AD91" s="3"/>
      <c r="AE91" s="169">
        <f>((Calibration!$C$9*'Yields HP5a'!AD91)+Calibration!$C$10)</f>
        <v>-1.3020627824793102E-3</v>
      </c>
      <c r="AF91" s="26">
        <f t="shared" si="22"/>
        <v>-0.34273704191698257</v>
      </c>
      <c r="AH91" s="24">
        <v>90</v>
      </c>
      <c r="AI91" s="44">
        <v>1.7749950000000001</v>
      </c>
      <c r="AJ91" s="169">
        <f>((Calibration!$C$9*'Yields HP5a'!AI91)+Calibration!$C$10)</f>
        <v>2.951799574764438E-3</v>
      </c>
      <c r="AK91" s="26">
        <f t="shared" si="23"/>
        <v>0.77699099321475795</v>
      </c>
      <c r="AM91" s="24">
        <v>90</v>
      </c>
      <c r="AO91" s="169">
        <f>((Calibration!$C$9*'Yields HP5a'!AN91)+Calibration!$C$10)</f>
        <v>-1.3020627824793102E-3</v>
      </c>
      <c r="AP91" s="26">
        <f t="shared" si="24"/>
        <v>-0.34273704191698257</v>
      </c>
      <c r="AR91" s="24">
        <v>90</v>
      </c>
      <c r="AS91" s="14"/>
      <c r="AT91" s="169">
        <f>((Calibration!$C$9*'Yields HP5a'!AS91)+Calibration!$C$10)</f>
        <v>-1.3020627824793102E-3</v>
      </c>
      <c r="AU91" s="26">
        <f t="shared" si="25"/>
        <v>-0.34273704191698257</v>
      </c>
      <c r="AW91" s="24">
        <v>90</v>
      </c>
      <c r="AX91" s="49"/>
      <c r="AY91" s="169">
        <f>((Calibration!$C$9*'Yields HP5a'!AX91)+Calibration!$C$10)</f>
        <v>-1.3020627824793102E-3</v>
      </c>
      <c r="AZ91" s="26">
        <f t="shared" si="26"/>
        <v>-0.34273704191698257</v>
      </c>
      <c r="BB91" s="24">
        <v>90</v>
      </c>
      <c r="BC91" s="49"/>
      <c r="BD91" s="169">
        <f>((Calibration!$C$9*'Yields HP5a'!BC91)+Calibration!$C$10)</f>
        <v>-1.3020627824793102E-3</v>
      </c>
      <c r="BE91" s="26">
        <f t="shared" si="27"/>
        <v>-0.34273704191698257</v>
      </c>
      <c r="BG91" s="24">
        <v>90</v>
      </c>
      <c r="BH91" s="49"/>
      <c r="BI91" s="169">
        <f>((Calibration!$C$9*'Yields HP5a'!BH91)+Calibration!$C$10)</f>
        <v>-1.3020627824793102E-3</v>
      </c>
      <c r="BJ91" s="26">
        <f t="shared" si="28"/>
        <v>-0.34273704191698257</v>
      </c>
      <c r="BL91" s="24">
        <v>90</v>
      </c>
      <c r="BM91" s="43">
        <v>3.8842400000000001</v>
      </c>
      <c r="BN91" s="169">
        <f>((Calibration!$C$9*'Yields HP5a'!BM91)+Calibration!$C$10)</f>
        <v>8.0067084098341661E-3</v>
      </c>
      <c r="BO91" s="26">
        <f t="shared" si="29"/>
        <v>2.1075754508957365</v>
      </c>
      <c r="BQ91" s="24">
        <v>90</v>
      </c>
      <c r="BR91" s="49"/>
      <c r="BS91" s="169">
        <f>((Calibration!$C$9*'Yields HP5a'!BR91)+Calibration!$C$10)</f>
        <v>-1.3020627824793102E-3</v>
      </c>
      <c r="BT91" s="26">
        <f t="shared" si="30"/>
        <v>-0.34273704191698257</v>
      </c>
      <c r="BV91" s="24">
        <v>90</v>
      </c>
      <c r="BW91" s="49"/>
      <c r="BX91" s="169">
        <f>((Calibration!$C$9*'Yields HP5a'!BW91)+Calibration!$C$10)</f>
        <v>-1.3020627824793102E-3</v>
      </c>
      <c r="BY91" s="26">
        <f t="shared" si="31"/>
        <v>-0.34273704191698257</v>
      </c>
      <c r="CA91" s="24">
        <v>90</v>
      </c>
      <c r="CB91" s="49"/>
      <c r="CC91" s="169">
        <f>((Calibration!$C$9*'Yields HP5a'!CB91)+Calibration!$C$10)</f>
        <v>-1.3020627824793102E-3</v>
      </c>
      <c r="CD91" s="26">
        <f t="shared" si="32"/>
        <v>-0.34273704191698257</v>
      </c>
      <c r="CF91" s="24">
        <v>90</v>
      </c>
      <c r="CG91" s="49"/>
      <c r="CH91" s="169">
        <f>((Calibration!$C$9*'Yields HP5a'!CG91)+Calibration!$C$10)</f>
        <v>-1.3020627824793102E-3</v>
      </c>
      <c r="CI91" s="26">
        <f t="shared" si="33"/>
        <v>-0.34273704191698257</v>
      </c>
    </row>
    <row r="92" spans="1:87">
      <c r="A92" s="22"/>
      <c r="B92" s="21"/>
      <c r="D92" s="24">
        <v>91</v>
      </c>
      <c r="E92" s="39"/>
      <c r="F92" s="169">
        <f>((Calibration!$C$9*'Yields HP5a'!E92)+Calibration!$C$10)</f>
        <v>-1.3020627824793102E-3</v>
      </c>
      <c r="G92" s="26">
        <f t="shared" si="17"/>
        <v>-0.34273704191698257</v>
      </c>
      <c r="I92" s="24">
        <v>91</v>
      </c>
      <c r="J92" s="39"/>
      <c r="K92" s="169">
        <f>((Calibration!$C$9*'Yields HP5a'!J92)+Calibration!$C$10)</f>
        <v>-1.3020627824793102E-3</v>
      </c>
      <c r="L92" s="26">
        <f t="shared" si="18"/>
        <v>-0.34273704191698257</v>
      </c>
      <c r="N92" s="24">
        <v>91</v>
      </c>
      <c r="P92" s="169">
        <f>((Calibration!$C$9*'Yields HP5a'!O92)+Calibration!$C$10)</f>
        <v>-1.3020627824793102E-3</v>
      </c>
      <c r="Q92" s="26">
        <f t="shared" si="19"/>
        <v>-0.34273704191698257</v>
      </c>
      <c r="S92" s="24">
        <v>91</v>
      </c>
      <c r="U92" s="169">
        <f>((Calibration!$C$9*'Yields HP5a'!T92)+Calibration!$C$10)</f>
        <v>-1.3020627824793102E-3</v>
      </c>
      <c r="V92" s="26">
        <f t="shared" si="20"/>
        <v>-0.34273704191698257</v>
      </c>
      <c r="X92" s="24">
        <v>91</v>
      </c>
      <c r="Y92" s="43"/>
      <c r="Z92" s="169">
        <f>((Calibration!$C$9*'Yields HP5a'!Y92)+Calibration!$C$10)</f>
        <v>-1.3020627824793102E-3</v>
      </c>
      <c r="AA92" s="26">
        <f t="shared" si="21"/>
        <v>-0.34273704191698257</v>
      </c>
      <c r="AC92" s="24">
        <v>91</v>
      </c>
      <c r="AD92" s="44"/>
      <c r="AE92" s="169">
        <f>((Calibration!$C$9*'Yields HP5a'!AD92)+Calibration!$C$10)</f>
        <v>-1.3020627824793102E-3</v>
      </c>
      <c r="AF92" s="26">
        <f t="shared" si="22"/>
        <v>-0.34273704191698257</v>
      </c>
      <c r="AH92" s="24">
        <v>91</v>
      </c>
      <c r="AI92" s="43"/>
      <c r="AJ92" s="169">
        <f>((Calibration!$C$9*'Yields HP5a'!AI92)+Calibration!$C$10)</f>
        <v>-1.3020627824793102E-3</v>
      </c>
      <c r="AK92" s="26">
        <f t="shared" si="23"/>
        <v>-0.34273704191698257</v>
      </c>
      <c r="AM92" s="24">
        <v>91</v>
      </c>
      <c r="AO92" s="169">
        <f>((Calibration!$C$9*'Yields HP5a'!AN92)+Calibration!$C$10)</f>
        <v>-1.3020627824793102E-3</v>
      </c>
      <c r="AP92" s="26">
        <f t="shared" si="24"/>
        <v>-0.34273704191698257</v>
      </c>
      <c r="AR92" s="24">
        <v>91</v>
      </c>
      <c r="AS92" s="14"/>
      <c r="AT92" s="169">
        <f>((Calibration!$C$9*'Yields HP5a'!AS92)+Calibration!$C$10)</f>
        <v>-1.3020627824793102E-3</v>
      </c>
      <c r="AU92" s="26">
        <f t="shared" si="25"/>
        <v>-0.34273704191698257</v>
      </c>
      <c r="AW92" s="24">
        <v>91</v>
      </c>
      <c r="AX92" s="51"/>
      <c r="AY92" s="169">
        <f>((Calibration!$C$9*'Yields HP5a'!AX92)+Calibration!$C$10)</f>
        <v>-1.3020627824793102E-3</v>
      </c>
      <c r="AZ92" s="26">
        <f t="shared" si="26"/>
        <v>-0.34273704191698257</v>
      </c>
      <c r="BB92" s="24">
        <v>91</v>
      </c>
      <c r="BC92" s="51"/>
      <c r="BD92" s="169">
        <f>((Calibration!$C$9*'Yields HP5a'!BC92)+Calibration!$C$10)</f>
        <v>-1.3020627824793102E-3</v>
      </c>
      <c r="BE92" s="26">
        <f t="shared" si="27"/>
        <v>-0.34273704191698257</v>
      </c>
      <c r="BG92" s="24">
        <v>91</v>
      </c>
      <c r="BH92" s="51"/>
      <c r="BI92" s="169">
        <f>((Calibration!$C$9*'Yields HP5a'!BH92)+Calibration!$C$10)</f>
        <v>-1.3020627824793102E-3</v>
      </c>
      <c r="BJ92" s="26">
        <f t="shared" si="28"/>
        <v>-0.34273704191698257</v>
      </c>
      <c r="BL92" s="24">
        <v>91</v>
      </c>
      <c r="BM92" s="43">
        <v>1.211182</v>
      </c>
      <c r="BN92" s="169">
        <f>((Calibration!$C$9*'Yields HP5a'!BM92)+Calibration!$C$10)</f>
        <v>1.600594136312685E-3</v>
      </c>
      <c r="BO92" s="26">
        <f t="shared" si="29"/>
        <v>0.42131831657525642</v>
      </c>
      <c r="BQ92" s="24">
        <v>91</v>
      </c>
      <c r="BR92" s="51"/>
      <c r="BS92" s="169">
        <f>((Calibration!$C$9*'Yields HP5a'!BR92)+Calibration!$C$10)</f>
        <v>-1.3020627824793102E-3</v>
      </c>
      <c r="BT92" s="26">
        <f t="shared" si="30"/>
        <v>-0.34273704191698257</v>
      </c>
      <c r="BV92" s="24">
        <v>91</v>
      </c>
      <c r="BW92" s="51"/>
      <c r="BX92" s="169">
        <f>((Calibration!$C$9*'Yields HP5a'!BW92)+Calibration!$C$10)</f>
        <v>-1.3020627824793102E-3</v>
      </c>
      <c r="BY92" s="26">
        <f t="shared" si="31"/>
        <v>-0.34273704191698257</v>
      </c>
      <c r="CA92" s="24">
        <v>91</v>
      </c>
      <c r="CB92" s="51"/>
      <c r="CC92" s="169">
        <f>((Calibration!$C$9*'Yields HP5a'!CB92)+Calibration!$C$10)</f>
        <v>-1.3020627824793102E-3</v>
      </c>
      <c r="CD92" s="26">
        <f t="shared" si="32"/>
        <v>-0.34273704191698257</v>
      </c>
      <c r="CF92" s="24">
        <v>91</v>
      </c>
      <c r="CG92" s="51"/>
      <c r="CH92" s="169">
        <f>((Calibration!$C$9*'Yields HP5a'!CG92)+Calibration!$C$10)</f>
        <v>-1.3020627824793102E-3</v>
      </c>
      <c r="CI92" s="26">
        <f t="shared" si="33"/>
        <v>-0.34273704191698257</v>
      </c>
    </row>
    <row r="93" spans="1:87">
      <c r="A93" s="22"/>
      <c r="B93" s="21"/>
      <c r="D93" s="24">
        <v>92</v>
      </c>
      <c r="E93" s="39"/>
      <c r="F93" s="169">
        <f>((Calibration!$C$9*'Yields HP5a'!E93)+Calibration!$C$10)</f>
        <v>-1.3020627824793102E-3</v>
      </c>
      <c r="G93" s="26">
        <f t="shared" si="17"/>
        <v>-0.34273704191698257</v>
      </c>
      <c r="I93" s="24">
        <v>92</v>
      </c>
      <c r="J93" s="39">
        <v>2.6628259999999999</v>
      </c>
      <c r="K93" s="169">
        <f>((Calibration!$C$9*'Yields HP5a'!J93)+Calibration!$C$10)</f>
        <v>5.079530002452445E-3</v>
      </c>
      <c r="L93" s="26">
        <f t="shared" si="18"/>
        <v>1.3370653940773227</v>
      </c>
      <c r="N93" s="24">
        <v>92</v>
      </c>
      <c r="P93" s="169">
        <f>((Calibration!$C$9*'Yields HP5a'!O93)+Calibration!$C$10)</f>
        <v>-1.3020627824793102E-3</v>
      </c>
      <c r="Q93" s="26">
        <f t="shared" si="19"/>
        <v>-0.34273704191698257</v>
      </c>
      <c r="S93" s="24">
        <v>92</v>
      </c>
      <c r="U93" s="169">
        <f>((Calibration!$C$9*'Yields HP5a'!T93)+Calibration!$C$10)</f>
        <v>-1.3020627824793102E-3</v>
      </c>
      <c r="V93" s="26">
        <f t="shared" si="20"/>
        <v>-0.34273704191698257</v>
      </c>
      <c r="X93" s="24">
        <v>92</v>
      </c>
      <c r="Y93" s="43"/>
      <c r="Z93" s="169">
        <f>((Calibration!$C$9*'Yields HP5a'!Y93)+Calibration!$C$10)</f>
        <v>-1.3020627824793102E-3</v>
      </c>
      <c r="AA93" s="26">
        <f t="shared" si="21"/>
        <v>-0.34273704191698257</v>
      </c>
      <c r="AC93" s="24">
        <v>92</v>
      </c>
      <c r="AD93" s="44"/>
      <c r="AE93" s="169">
        <f>((Calibration!$C$9*'Yields HP5a'!AD93)+Calibration!$C$10)</f>
        <v>-1.3020627824793102E-3</v>
      </c>
      <c r="AF93" s="26">
        <f t="shared" si="22"/>
        <v>-0.34273704191698257</v>
      </c>
      <c r="AH93" s="24">
        <v>92</v>
      </c>
      <c r="AI93" s="43"/>
      <c r="AJ93" s="169">
        <f>((Calibration!$C$9*'Yields HP5a'!AI93)+Calibration!$C$10)</f>
        <v>-1.3020627824793102E-3</v>
      </c>
      <c r="AK93" s="26">
        <f t="shared" si="23"/>
        <v>-0.34273704191698257</v>
      </c>
      <c r="AM93" s="24">
        <v>92</v>
      </c>
      <c r="AO93" s="169">
        <f>((Calibration!$C$9*'Yields HP5a'!AN93)+Calibration!$C$10)</f>
        <v>-1.3020627824793102E-3</v>
      </c>
      <c r="AP93" s="26">
        <f t="shared" si="24"/>
        <v>-0.34273704191698257</v>
      </c>
      <c r="AR93" s="24">
        <v>92</v>
      </c>
      <c r="AS93" s="14"/>
      <c r="AT93" s="169">
        <f>((Calibration!$C$9*'Yields HP5a'!AS93)+Calibration!$C$10)</f>
        <v>-1.3020627824793102E-3</v>
      </c>
      <c r="AU93" s="26">
        <f t="shared" si="25"/>
        <v>-0.34273704191698257</v>
      </c>
      <c r="AW93" s="24">
        <v>92</v>
      </c>
      <c r="AX93" s="51"/>
      <c r="AY93" s="169">
        <f>((Calibration!$C$9*'Yields HP5a'!AX93)+Calibration!$C$10)</f>
        <v>-1.3020627824793102E-3</v>
      </c>
      <c r="AZ93" s="26">
        <f t="shared" si="26"/>
        <v>-0.34273704191698257</v>
      </c>
      <c r="BB93" s="24">
        <v>92</v>
      </c>
      <c r="BC93" s="51"/>
      <c r="BD93" s="169">
        <f>((Calibration!$C$9*'Yields HP5a'!BC93)+Calibration!$C$10)</f>
        <v>-1.3020627824793102E-3</v>
      </c>
      <c r="BE93" s="26">
        <f t="shared" si="27"/>
        <v>-0.34273704191698257</v>
      </c>
      <c r="BG93" s="24">
        <v>92</v>
      </c>
      <c r="BH93" s="51"/>
      <c r="BI93" s="169">
        <f>((Calibration!$C$9*'Yields HP5a'!BH93)+Calibration!$C$10)</f>
        <v>-1.3020627824793102E-3</v>
      </c>
      <c r="BJ93" s="26">
        <f t="shared" si="28"/>
        <v>-0.34273704191698257</v>
      </c>
      <c r="BL93" s="24">
        <v>92</v>
      </c>
      <c r="BM93" s="14"/>
      <c r="BN93" s="169">
        <f>((Calibration!$C$9*'Yields HP5a'!BM93)+Calibration!$C$10)</f>
        <v>-1.3020627824793102E-3</v>
      </c>
      <c r="BO93" s="26">
        <f t="shared" si="29"/>
        <v>-0.34273704191698257</v>
      </c>
      <c r="BQ93" s="24">
        <v>92</v>
      </c>
      <c r="BR93" s="51"/>
      <c r="BS93" s="169">
        <f>((Calibration!$C$9*'Yields HP5a'!BR93)+Calibration!$C$10)</f>
        <v>-1.3020627824793102E-3</v>
      </c>
      <c r="BT93" s="26">
        <f t="shared" si="30"/>
        <v>-0.34273704191698257</v>
      </c>
      <c r="BV93" s="24">
        <v>92</v>
      </c>
      <c r="BW93" s="51"/>
      <c r="BX93" s="169">
        <f>((Calibration!$C$9*'Yields HP5a'!BW93)+Calibration!$C$10)</f>
        <v>-1.3020627824793102E-3</v>
      </c>
      <c r="BY93" s="26">
        <f t="shared" si="31"/>
        <v>-0.34273704191698257</v>
      </c>
      <c r="CA93" s="24">
        <v>92</v>
      </c>
      <c r="CB93" s="51"/>
      <c r="CC93" s="169">
        <f>((Calibration!$C$9*'Yields HP5a'!CB93)+Calibration!$C$10)</f>
        <v>-1.3020627824793102E-3</v>
      </c>
      <c r="CD93" s="26">
        <f t="shared" si="32"/>
        <v>-0.34273704191698257</v>
      </c>
      <c r="CF93" s="24">
        <v>92</v>
      </c>
      <c r="CG93" s="51"/>
      <c r="CH93" s="169">
        <f>((Calibration!$C$9*'Yields HP5a'!CG93)+Calibration!$C$10)</f>
        <v>-1.3020627824793102E-3</v>
      </c>
      <c r="CI93" s="26">
        <f t="shared" si="33"/>
        <v>-0.34273704191698257</v>
      </c>
    </row>
    <row r="94" spans="1:87">
      <c r="A94" s="22"/>
      <c r="B94" s="21"/>
      <c r="D94" s="24">
        <v>93</v>
      </c>
      <c r="E94" s="39"/>
      <c r="F94" s="169">
        <f>((Calibration!$C$9*'Yields HP5a'!E94)+Calibration!$C$10)</f>
        <v>-1.3020627824793102E-3</v>
      </c>
      <c r="G94" s="26">
        <f t="shared" si="17"/>
        <v>-0.34273704191698257</v>
      </c>
      <c r="I94" s="24">
        <v>93</v>
      </c>
      <c r="J94" s="39"/>
      <c r="K94" s="169">
        <f>((Calibration!$C$9*'Yields HP5a'!J94)+Calibration!$C$10)</f>
        <v>-1.3020627824793102E-3</v>
      </c>
      <c r="L94" s="26">
        <f t="shared" si="18"/>
        <v>-0.34273704191698257</v>
      </c>
      <c r="N94" s="24">
        <v>93</v>
      </c>
      <c r="P94" s="169">
        <f>((Calibration!$C$9*'Yields HP5a'!O94)+Calibration!$C$10)</f>
        <v>-1.3020627824793102E-3</v>
      </c>
      <c r="Q94" s="26">
        <f t="shared" si="19"/>
        <v>-0.34273704191698257</v>
      </c>
      <c r="S94" s="24">
        <v>93</v>
      </c>
      <c r="T94" s="23">
        <v>18.313417000000001</v>
      </c>
      <c r="U94" s="169">
        <f>((Calibration!$C$9*'Yields HP5a'!T94)+Calibration!$C$10)</f>
        <v>4.258693702248225E-2</v>
      </c>
      <c r="V94" s="26">
        <f t="shared" si="20"/>
        <v>11.209997717312321</v>
      </c>
      <c r="X94" s="24">
        <v>93</v>
      </c>
      <c r="Y94" s="3"/>
      <c r="Z94" s="169">
        <f>((Calibration!$C$9*'Yields HP5a'!Y94)+Calibration!$C$10)</f>
        <v>-1.3020627824793102E-3</v>
      </c>
      <c r="AA94" s="26">
        <f t="shared" si="21"/>
        <v>-0.34273704191698257</v>
      </c>
      <c r="AC94" s="24">
        <v>93</v>
      </c>
      <c r="AD94" s="3"/>
      <c r="AE94" s="169">
        <f>((Calibration!$C$9*'Yields HP5a'!AD94)+Calibration!$C$10)</f>
        <v>-1.3020627824793102E-3</v>
      </c>
      <c r="AF94" s="26">
        <f t="shared" si="22"/>
        <v>-0.34273704191698257</v>
      </c>
      <c r="AH94" s="24">
        <v>93</v>
      </c>
      <c r="AI94" s="44">
        <v>1.834999</v>
      </c>
      <c r="AJ94" s="169">
        <f>((Calibration!$C$9*'Yields HP5a'!AI94)+Calibration!$C$10)</f>
        <v>3.0956020963963608E-3</v>
      </c>
      <c r="AK94" s="26">
        <f t="shared" si="23"/>
        <v>0.8148435849234924</v>
      </c>
      <c r="AM94" s="24">
        <v>93</v>
      </c>
      <c r="AO94" s="169">
        <f>((Calibration!$C$9*'Yields HP5a'!AN94)+Calibration!$C$10)</f>
        <v>-1.3020627824793102E-3</v>
      </c>
      <c r="AP94" s="26">
        <f t="shared" si="24"/>
        <v>-0.34273704191698257</v>
      </c>
      <c r="AR94" s="24">
        <v>93</v>
      </c>
      <c r="AS94"/>
      <c r="AT94" s="169">
        <f>((Calibration!$C$9*'Yields HP5a'!AS94)+Calibration!$C$10)</f>
        <v>-1.3020627824793102E-3</v>
      </c>
      <c r="AU94" s="26">
        <f t="shared" si="25"/>
        <v>-0.34273704191698257</v>
      </c>
      <c r="AW94" s="24">
        <v>93</v>
      </c>
      <c r="AX94" s="51"/>
      <c r="AY94" s="169">
        <f>((Calibration!$C$9*'Yields HP5a'!AX94)+Calibration!$C$10)</f>
        <v>-1.3020627824793102E-3</v>
      </c>
      <c r="AZ94" s="26">
        <f t="shared" si="26"/>
        <v>-0.34273704191698257</v>
      </c>
      <c r="BB94" s="24">
        <v>93</v>
      </c>
      <c r="BC94" s="51"/>
      <c r="BD94" s="169">
        <f>((Calibration!$C$9*'Yields HP5a'!BC94)+Calibration!$C$10)</f>
        <v>-1.3020627824793102E-3</v>
      </c>
      <c r="BE94" s="26">
        <f t="shared" si="27"/>
        <v>-0.34273704191698257</v>
      </c>
      <c r="BG94" s="24">
        <v>93</v>
      </c>
      <c r="BH94" s="51"/>
      <c r="BI94" s="169">
        <f>((Calibration!$C$9*'Yields HP5a'!BH94)+Calibration!$C$10)</f>
        <v>-1.3020627824793102E-3</v>
      </c>
      <c r="BJ94" s="26">
        <f t="shared" si="28"/>
        <v>-0.34273704191698257</v>
      </c>
      <c r="BL94" s="24">
        <v>93</v>
      </c>
      <c r="BM94" s="44">
        <v>3.7178879999999999</v>
      </c>
      <c r="BN94" s="169">
        <f>((Calibration!$C$9*'Yields HP5a'!BM94)+Calibration!$C$10)</f>
        <v>7.6080377032393797E-3</v>
      </c>
      <c r="BO94" s="26">
        <f t="shared" si="29"/>
        <v>2.0026348746686287</v>
      </c>
      <c r="BQ94" s="24">
        <v>93</v>
      </c>
      <c r="BR94" s="51"/>
      <c r="BS94" s="169">
        <f>((Calibration!$C$9*'Yields HP5a'!BR94)+Calibration!$C$10)</f>
        <v>-1.3020627824793102E-3</v>
      </c>
      <c r="BT94" s="26">
        <f t="shared" si="30"/>
        <v>-0.34273704191698257</v>
      </c>
      <c r="BV94" s="24">
        <v>93</v>
      </c>
      <c r="BW94" s="51"/>
      <c r="BX94" s="169">
        <f>((Calibration!$C$9*'Yields HP5a'!BW94)+Calibration!$C$10)</f>
        <v>-1.3020627824793102E-3</v>
      </c>
      <c r="BY94" s="26">
        <f t="shared" si="31"/>
        <v>-0.34273704191698257</v>
      </c>
      <c r="CA94" s="24">
        <v>93</v>
      </c>
      <c r="CB94" s="51"/>
      <c r="CC94" s="169">
        <f>((Calibration!$C$9*'Yields HP5a'!CB94)+Calibration!$C$10)</f>
        <v>-1.3020627824793102E-3</v>
      </c>
      <c r="CD94" s="26">
        <f t="shared" si="32"/>
        <v>-0.34273704191698257</v>
      </c>
      <c r="CF94" s="24">
        <v>93</v>
      </c>
      <c r="CG94" s="51"/>
      <c r="CH94" s="169">
        <f>((Calibration!$C$9*'Yields HP5a'!CG94)+Calibration!$C$10)</f>
        <v>-1.3020627824793102E-3</v>
      </c>
      <c r="CI94" s="26">
        <f t="shared" si="33"/>
        <v>-0.34273704191698257</v>
      </c>
    </row>
    <row r="95" spans="1:87">
      <c r="A95" s="22"/>
      <c r="B95" s="21"/>
      <c r="D95" s="24">
        <v>94</v>
      </c>
      <c r="E95" s="39"/>
      <c r="F95" s="169">
        <f>((Calibration!$C$9*'Yields HP5a'!E95)+Calibration!$C$10)</f>
        <v>-1.3020627824793102E-3</v>
      </c>
      <c r="G95" s="26">
        <f t="shared" si="17"/>
        <v>-0.34273704191698257</v>
      </c>
      <c r="I95" s="24">
        <v>94</v>
      </c>
      <c r="J95" s="39">
        <v>2.022885</v>
      </c>
      <c r="K95" s="169">
        <f>((Calibration!$C$9*'Yields HP5a'!J95)+Calibration!$C$10)</f>
        <v>3.5458800875192084E-3</v>
      </c>
      <c r="L95" s="26">
        <f t="shared" si="18"/>
        <v>0.9333685506888959</v>
      </c>
      <c r="N95" s="24">
        <v>94</v>
      </c>
      <c r="P95" s="169">
        <f>((Calibration!$C$9*'Yields HP5a'!O95)+Calibration!$C$10)</f>
        <v>-1.3020627824793102E-3</v>
      </c>
      <c r="Q95" s="26">
        <f t="shared" si="19"/>
        <v>-0.34273704191698257</v>
      </c>
      <c r="S95" s="24">
        <v>94</v>
      </c>
      <c r="T95" s="23">
        <v>18.689926</v>
      </c>
      <c r="U95" s="169">
        <f>((Calibration!$C$9*'Yields HP5a'!T95)+Calibration!$C$10)</f>
        <v>4.3489259261284878E-2</v>
      </c>
      <c r="V95" s="26">
        <f t="shared" si="20"/>
        <v>11.447512573849613</v>
      </c>
      <c r="X95" s="24">
        <v>94</v>
      </c>
      <c r="Y95" s="3"/>
      <c r="Z95" s="169">
        <f>((Calibration!$C$9*'Yields HP5a'!Y95)+Calibration!$C$10)</f>
        <v>-1.3020627824793102E-3</v>
      </c>
      <c r="AA95" s="26">
        <f t="shared" si="21"/>
        <v>-0.34273704191698257</v>
      </c>
      <c r="AC95" s="24">
        <v>94</v>
      </c>
      <c r="AD95" s="3"/>
      <c r="AE95" s="169">
        <f>((Calibration!$C$9*'Yields HP5a'!AD95)+Calibration!$C$10)</f>
        <v>-1.3020627824793102E-3</v>
      </c>
      <c r="AF95" s="26">
        <f t="shared" si="22"/>
        <v>-0.34273704191698257</v>
      </c>
      <c r="AH95" s="24">
        <v>94</v>
      </c>
      <c r="AI95" s="43">
        <v>2.5488840000000001</v>
      </c>
      <c r="AJ95" s="169">
        <f>((Calibration!$C$9*'Yields HP5a'!AI95)+Calibration!$C$10)</f>
        <v>4.8064624249612034E-3</v>
      </c>
      <c r="AK95" s="26">
        <f t="shared" si="23"/>
        <v>1.2651868525721464</v>
      </c>
      <c r="AM95" s="24">
        <v>94</v>
      </c>
      <c r="AO95" s="169">
        <f>((Calibration!$C$9*'Yields HP5a'!AN95)+Calibration!$C$10)</f>
        <v>-1.3020627824793102E-3</v>
      </c>
      <c r="AP95" s="26">
        <f t="shared" si="24"/>
        <v>-0.34273704191698257</v>
      </c>
      <c r="AR95" s="24">
        <v>94</v>
      </c>
      <c r="AS95" s="14"/>
      <c r="AT95" s="169">
        <f>((Calibration!$C$9*'Yields HP5a'!AS95)+Calibration!$C$10)</f>
        <v>-1.3020627824793102E-3</v>
      </c>
      <c r="AU95" s="26">
        <f t="shared" si="25"/>
        <v>-0.34273704191698257</v>
      </c>
      <c r="AW95" s="24">
        <v>94</v>
      </c>
      <c r="AX95" s="51"/>
      <c r="AY95" s="169">
        <f>((Calibration!$C$9*'Yields HP5a'!AX95)+Calibration!$C$10)</f>
        <v>-1.3020627824793102E-3</v>
      </c>
      <c r="AZ95" s="26">
        <f t="shared" si="26"/>
        <v>-0.34273704191698257</v>
      </c>
      <c r="BB95" s="24">
        <v>94</v>
      </c>
      <c r="BC95" s="51"/>
      <c r="BD95" s="169">
        <f>((Calibration!$C$9*'Yields HP5a'!BC95)+Calibration!$C$10)</f>
        <v>-1.3020627824793102E-3</v>
      </c>
      <c r="BE95" s="26">
        <f t="shared" si="27"/>
        <v>-0.34273704191698257</v>
      </c>
      <c r="BG95" s="24">
        <v>94</v>
      </c>
      <c r="BH95" s="51"/>
      <c r="BI95" s="169">
        <f>((Calibration!$C$9*'Yields HP5a'!BH95)+Calibration!$C$10)</f>
        <v>-1.3020627824793102E-3</v>
      </c>
      <c r="BJ95" s="26">
        <f t="shared" si="28"/>
        <v>-0.34273704191698257</v>
      </c>
      <c r="BL95" s="24">
        <v>94</v>
      </c>
      <c r="BM95" s="44">
        <v>3.6973590000000001</v>
      </c>
      <c r="BN95" s="169">
        <f>((Calibration!$C$9*'Yields HP5a'!BM95)+Calibration!$C$10)</f>
        <v>7.5588389503798738E-3</v>
      </c>
      <c r="BO95" s="26">
        <f t="shared" si="29"/>
        <v>1.9896844737755444</v>
      </c>
      <c r="BQ95" s="24">
        <v>94</v>
      </c>
      <c r="BR95" s="51"/>
      <c r="BS95" s="169">
        <f>((Calibration!$C$9*'Yields HP5a'!BR95)+Calibration!$C$10)</f>
        <v>-1.3020627824793102E-3</v>
      </c>
      <c r="BT95" s="26">
        <f t="shared" si="30"/>
        <v>-0.34273704191698257</v>
      </c>
      <c r="BV95" s="24">
        <v>94</v>
      </c>
      <c r="BW95" s="51"/>
      <c r="BX95" s="169">
        <f>((Calibration!$C$9*'Yields HP5a'!BW95)+Calibration!$C$10)</f>
        <v>-1.3020627824793102E-3</v>
      </c>
      <c r="BY95" s="26">
        <f t="shared" si="31"/>
        <v>-0.34273704191698257</v>
      </c>
      <c r="CA95" s="24">
        <v>94</v>
      </c>
      <c r="CB95" s="51"/>
      <c r="CC95" s="169">
        <f>((Calibration!$C$9*'Yields HP5a'!CB95)+Calibration!$C$10)</f>
        <v>-1.3020627824793102E-3</v>
      </c>
      <c r="CD95" s="26">
        <f t="shared" si="32"/>
        <v>-0.34273704191698257</v>
      </c>
      <c r="CF95" s="24">
        <v>94</v>
      </c>
      <c r="CG95" s="51"/>
      <c r="CH95" s="169">
        <f>((Calibration!$C$9*'Yields HP5a'!CG95)+Calibration!$C$10)</f>
        <v>-1.3020627824793102E-3</v>
      </c>
      <c r="CI95" s="26">
        <f t="shared" si="33"/>
        <v>-0.34273704191698257</v>
      </c>
    </row>
    <row r="96" spans="1:87">
      <c r="A96" s="22"/>
      <c r="B96" s="21"/>
      <c r="D96" s="24">
        <v>95</v>
      </c>
      <c r="E96" s="39"/>
      <c r="F96" s="169">
        <f>((Calibration!$C$9*'Yields HP5a'!E96)+Calibration!$C$10)</f>
        <v>-1.3020627824793102E-3</v>
      </c>
      <c r="G96" s="26">
        <f t="shared" si="17"/>
        <v>-0.34273704191698257</v>
      </c>
      <c r="I96" s="24">
        <v>95</v>
      </c>
      <c r="J96" s="39"/>
      <c r="K96" s="169">
        <f>((Calibration!$C$9*'Yields HP5a'!J96)+Calibration!$C$10)</f>
        <v>-1.3020627824793102E-3</v>
      </c>
      <c r="L96" s="26">
        <f t="shared" si="18"/>
        <v>-0.34273704191698257</v>
      </c>
      <c r="N96" s="24">
        <v>95</v>
      </c>
      <c r="P96" s="169">
        <f>((Calibration!$C$9*'Yields HP5a'!O96)+Calibration!$C$10)</f>
        <v>-1.3020627824793102E-3</v>
      </c>
      <c r="Q96" s="26">
        <f t="shared" si="19"/>
        <v>-0.34273704191698257</v>
      </c>
      <c r="S96" s="24">
        <v>95</v>
      </c>
      <c r="U96" s="169">
        <f>((Calibration!$C$9*'Yields HP5a'!T96)+Calibration!$C$10)</f>
        <v>-1.3020627824793102E-3</v>
      </c>
      <c r="V96" s="26">
        <f t="shared" si="20"/>
        <v>-0.34273704191698257</v>
      </c>
      <c r="X96" s="24">
        <v>95</v>
      </c>
      <c r="Y96" s="43"/>
      <c r="Z96" s="169">
        <f>((Calibration!$C$9*'Yields HP5a'!Y96)+Calibration!$C$10)</f>
        <v>-1.3020627824793102E-3</v>
      </c>
      <c r="AA96" s="26">
        <f t="shared" si="21"/>
        <v>-0.34273704191698257</v>
      </c>
      <c r="AC96" s="24">
        <v>95</v>
      </c>
      <c r="AD96" s="44"/>
      <c r="AE96" s="169">
        <f>((Calibration!$C$9*'Yields HP5a'!AD96)+Calibration!$C$10)</f>
        <v>-1.3020627824793102E-3</v>
      </c>
      <c r="AF96" s="26">
        <f t="shared" si="22"/>
        <v>-0.34273704191698257</v>
      </c>
      <c r="AH96" s="24">
        <v>95</v>
      </c>
      <c r="AI96" s="43">
        <v>1.910803</v>
      </c>
      <c r="AJ96" s="169">
        <f>((Calibration!$C$9*'Yields HP5a'!AI96)+Calibration!$C$10)</f>
        <v>3.277270091026489E-3</v>
      </c>
      <c r="AK96" s="26">
        <f t="shared" si="23"/>
        <v>0.8626633613032153</v>
      </c>
      <c r="AM96" s="24">
        <v>95</v>
      </c>
      <c r="AO96" s="169">
        <f>((Calibration!$C$9*'Yields HP5a'!AN96)+Calibration!$C$10)</f>
        <v>-1.3020627824793102E-3</v>
      </c>
      <c r="AP96" s="26">
        <f t="shared" si="24"/>
        <v>-0.34273704191698257</v>
      </c>
      <c r="AR96" s="24">
        <v>95</v>
      </c>
      <c r="AS96" s="44">
        <v>9.1018469999999994</v>
      </c>
      <c r="AT96" s="169">
        <f>((Calibration!$C$9*'Yields HP5a'!AS96)+Calibration!$C$10)</f>
        <v>2.0510958851210889E-2</v>
      </c>
      <c r="AU96" s="26">
        <f t="shared" si="25"/>
        <v>5.3990218122655511</v>
      </c>
      <c r="AW96" s="24">
        <v>95</v>
      </c>
      <c r="AX96" s="49"/>
      <c r="AY96" s="169">
        <f>((Calibration!$C$9*'Yields HP5a'!AX96)+Calibration!$C$10)</f>
        <v>-1.3020627824793102E-3</v>
      </c>
      <c r="AZ96" s="26">
        <f t="shared" si="26"/>
        <v>-0.34273704191698257</v>
      </c>
      <c r="BB96" s="24">
        <v>95</v>
      </c>
      <c r="BC96" s="49"/>
      <c r="BD96" s="169">
        <f>((Calibration!$C$9*'Yields HP5a'!BC96)+Calibration!$C$10)</f>
        <v>-1.3020627824793102E-3</v>
      </c>
      <c r="BE96" s="26">
        <f t="shared" si="27"/>
        <v>-0.34273704191698257</v>
      </c>
      <c r="BG96" s="24">
        <v>95</v>
      </c>
      <c r="BH96" s="49"/>
      <c r="BI96" s="169">
        <f>((Calibration!$C$9*'Yields HP5a'!BH96)+Calibration!$C$10)</f>
        <v>-1.3020627824793102E-3</v>
      </c>
      <c r="BJ96" s="26">
        <f t="shared" si="28"/>
        <v>-0.34273704191698257</v>
      </c>
      <c r="BL96" s="24">
        <v>95</v>
      </c>
      <c r="BM96" s="43">
        <v>3.142471</v>
      </c>
      <c r="BN96" s="169">
        <f>((Calibration!$C$9*'Yields HP5a'!BM96)+Calibration!$C$10)</f>
        <v>6.2290227110742601E-3</v>
      </c>
      <c r="BO96" s="26">
        <f t="shared" si="29"/>
        <v>1.6396419948062058</v>
      </c>
      <c r="BQ96" s="24">
        <v>95</v>
      </c>
      <c r="BR96" s="49">
        <v>4.0468679999999999</v>
      </c>
      <c r="BS96" s="169">
        <f>((Calibration!$C$9*'Yields HP5a'!BR96)+Calibration!$C$10)</f>
        <v>8.3964543682362083E-3</v>
      </c>
      <c r="BT96" s="26">
        <f t="shared" si="30"/>
        <v>2.2101667995459602</v>
      </c>
      <c r="BV96" s="24">
        <v>95</v>
      </c>
      <c r="BW96" s="49"/>
      <c r="BX96" s="169">
        <f>((Calibration!$C$9*'Yields HP5a'!BW96)+Calibration!$C$10)</f>
        <v>-1.3020627824793102E-3</v>
      </c>
      <c r="BY96" s="26">
        <f t="shared" si="31"/>
        <v>-0.34273704191698257</v>
      </c>
      <c r="CA96" s="24">
        <v>95</v>
      </c>
      <c r="CB96" s="49">
        <v>39.622807000000002</v>
      </c>
      <c r="CC96" s="169">
        <f>((Calibration!$C$9*'Yields HP5a'!CB96)+Calibration!$C$10)</f>
        <v>9.3655932696738428E-2</v>
      </c>
      <c r="CD96" s="26">
        <f t="shared" si="32"/>
        <v>24.652695524661613</v>
      </c>
      <c r="CF96" s="24">
        <v>95</v>
      </c>
      <c r="CG96" s="49"/>
      <c r="CH96" s="169">
        <f>((Calibration!$C$9*'Yields HP5a'!CG96)+Calibration!$C$10)</f>
        <v>-1.3020627824793102E-3</v>
      </c>
      <c r="CI96" s="26">
        <f t="shared" si="33"/>
        <v>-0.34273704191698257</v>
      </c>
    </row>
    <row r="97" spans="1:87" ht="22" thickBot="1">
      <c r="A97" s="22"/>
      <c r="B97" s="21"/>
      <c r="D97" s="24">
        <v>96</v>
      </c>
      <c r="E97" s="40"/>
      <c r="F97" s="169">
        <f>((Calibration!$C$9*'Yields HP5a'!E97)+Calibration!$C$10)</f>
        <v>-1.3020627824793102E-3</v>
      </c>
      <c r="G97" s="26">
        <f t="shared" si="17"/>
        <v>-0.34273704191698257</v>
      </c>
      <c r="I97" s="24">
        <v>96</v>
      </c>
      <c r="J97" s="40">
        <v>4.4169999999999998</v>
      </c>
      <c r="K97" s="169">
        <f>((Calibration!$C$9*'Yields HP5a'!J97)+Calibration!$C$10)</f>
        <v>9.2834938145508993E-3</v>
      </c>
      <c r="L97" s="26">
        <f t="shared" si="18"/>
        <v>2.443658824649908</v>
      </c>
      <c r="N97" s="24">
        <v>96</v>
      </c>
      <c r="P97" s="169">
        <f>((Calibration!$C$9*'Yields HP5a'!O97)+Calibration!$C$10)</f>
        <v>-1.3020627824793102E-3</v>
      </c>
      <c r="Q97" s="26">
        <f t="shared" si="19"/>
        <v>-0.34273704191698257</v>
      </c>
      <c r="S97" s="24">
        <v>96</v>
      </c>
      <c r="U97" s="169">
        <f>((Calibration!$C$9*'Yields HP5a'!T97)+Calibration!$C$10)</f>
        <v>-1.3020627824793102E-3</v>
      </c>
      <c r="V97" s="26">
        <f t="shared" si="20"/>
        <v>-0.34273704191698257</v>
      </c>
      <c r="X97" s="24">
        <v>96</v>
      </c>
      <c r="Y97" s="45"/>
      <c r="Z97" s="169">
        <f>((Calibration!$C$9*'Yields HP5a'!Y97)+Calibration!$C$10)</f>
        <v>-1.3020627824793102E-3</v>
      </c>
      <c r="AA97" s="26">
        <f t="shared" si="21"/>
        <v>-0.34273704191698257</v>
      </c>
      <c r="AC97" s="24">
        <v>96</v>
      </c>
      <c r="AD97" s="47"/>
      <c r="AE97" s="169">
        <f>((Calibration!$C$9*'Yields HP5a'!AD97)+Calibration!$C$10)</f>
        <v>-1.3020627824793102E-3</v>
      </c>
      <c r="AF97" s="26">
        <f t="shared" si="22"/>
        <v>-0.34273704191698257</v>
      </c>
      <c r="AH97" s="24">
        <v>96</v>
      </c>
      <c r="AI97" s="45"/>
      <c r="AJ97" s="169">
        <f>((Calibration!$C$9*'Yields HP5a'!AI97)+Calibration!$C$10)</f>
        <v>-1.3020627824793102E-3</v>
      </c>
      <c r="AK97" s="26">
        <f t="shared" si="23"/>
        <v>-0.34273704191698257</v>
      </c>
      <c r="AM97" s="24">
        <v>96</v>
      </c>
      <c r="AO97" s="169">
        <f>((Calibration!$C$9*'Yields HP5a'!AN97)+Calibration!$C$10)</f>
        <v>-1.3020627824793102E-3</v>
      </c>
      <c r="AP97" s="26">
        <f t="shared" si="24"/>
        <v>-0.34273704191698257</v>
      </c>
      <c r="AR97" s="24">
        <v>96</v>
      </c>
      <c r="AS97" s="48"/>
      <c r="AT97" s="169">
        <f>((Calibration!$C$9*'Yields HP5a'!AS97)+Calibration!$C$10)</f>
        <v>-1.3020627824793102E-3</v>
      </c>
      <c r="AU97" s="26">
        <f t="shared" si="25"/>
        <v>-0.34273704191698257</v>
      </c>
      <c r="AW97" s="24">
        <v>96</v>
      </c>
      <c r="AX97" s="54"/>
      <c r="AY97" s="169">
        <f>((Calibration!$C$9*'Yields HP5a'!AX97)+Calibration!$C$10)</f>
        <v>-1.3020627824793102E-3</v>
      </c>
      <c r="AZ97" s="26">
        <f t="shared" si="26"/>
        <v>-0.34273704191698257</v>
      </c>
      <c r="BB97" s="24">
        <v>96</v>
      </c>
      <c r="BC97" s="54"/>
      <c r="BD97" s="169">
        <f>((Calibration!$C$9*'Yields HP5a'!BC97)+Calibration!$C$10)</f>
        <v>-1.3020627824793102E-3</v>
      </c>
      <c r="BE97" s="26">
        <f t="shared" si="27"/>
        <v>-0.34273704191698257</v>
      </c>
      <c r="BG97" s="24">
        <v>96</v>
      </c>
      <c r="BH97" s="54"/>
      <c r="BI97" s="169">
        <f>((Calibration!$C$9*'Yields HP5a'!BH97)+Calibration!$C$10)</f>
        <v>-1.3020627824793102E-3</v>
      </c>
      <c r="BJ97" s="26">
        <f t="shared" si="28"/>
        <v>-0.34273704191698257</v>
      </c>
      <c r="BL97" s="24">
        <v>96</v>
      </c>
      <c r="BM97" s="48">
        <v>1.3049999999999999</v>
      </c>
      <c r="BN97" s="169">
        <f>((Calibration!$C$9*'Yields HP5a'!BM97)+Calibration!$C$10)</f>
        <v>1.8254335632586164E-3</v>
      </c>
      <c r="BO97" s="26">
        <f t="shared" si="29"/>
        <v>0.48050194514885208</v>
      </c>
      <c r="BQ97" s="24">
        <v>96</v>
      </c>
      <c r="BR97" s="54"/>
      <c r="BS97" s="169">
        <f>((Calibration!$C$9*'Yields HP5a'!BR97)+Calibration!$C$10)</f>
        <v>-1.3020627824793102E-3</v>
      </c>
      <c r="BT97" s="26">
        <f t="shared" si="30"/>
        <v>-0.34273704191698257</v>
      </c>
      <c r="BV97" s="24">
        <v>96</v>
      </c>
      <c r="BW97" s="54"/>
      <c r="BX97" s="169">
        <f>((Calibration!$C$9*'Yields HP5a'!BW97)+Calibration!$C$10)</f>
        <v>-1.3020627824793102E-3</v>
      </c>
      <c r="BY97" s="26">
        <f t="shared" si="31"/>
        <v>-0.34273704191698257</v>
      </c>
      <c r="CA97" s="24">
        <v>96</v>
      </c>
      <c r="CB97" s="54"/>
      <c r="CC97" s="169">
        <f>((Calibration!$C$9*'Yields HP5a'!CB97)+Calibration!$C$10)</f>
        <v>-1.3020627824793102E-3</v>
      </c>
      <c r="CD97" s="26">
        <f t="shared" si="32"/>
        <v>-0.34273704191698257</v>
      </c>
      <c r="CF97" s="24">
        <v>96</v>
      </c>
      <c r="CG97" s="54"/>
      <c r="CH97" s="169">
        <f>((Calibration!$C$9*'Yields HP5a'!CG97)+Calibration!$C$10)</f>
        <v>-1.3020627824793102E-3</v>
      </c>
      <c r="CI97" s="26">
        <f t="shared" si="33"/>
        <v>-0.34273704191698257</v>
      </c>
    </row>
    <row r="98" spans="1:87">
      <c r="A98" s="22"/>
      <c r="B98" s="21"/>
      <c r="D98" s="21"/>
      <c r="E98" s="21"/>
      <c r="F98" s="68"/>
      <c r="G98" s="22"/>
      <c r="I98" s="21"/>
      <c r="J98" s="21"/>
      <c r="K98" s="68"/>
      <c r="L98" s="22"/>
      <c r="N98" s="21"/>
      <c r="O98" s="21"/>
      <c r="P98" s="68"/>
      <c r="Q98" s="22"/>
      <c r="S98" s="22"/>
      <c r="T98" s="22"/>
      <c r="U98" s="68"/>
      <c r="V98" s="22"/>
      <c r="X98" s="22"/>
      <c r="Y98" s="22"/>
      <c r="Z98" s="68"/>
      <c r="AA98" s="22"/>
      <c r="AC98" s="22"/>
      <c r="AD98" s="22"/>
      <c r="AE98" s="68"/>
      <c r="AF98" s="22"/>
      <c r="AH98" s="22"/>
      <c r="AI98" s="22"/>
      <c r="AJ98" s="68"/>
      <c r="AK98" s="22"/>
      <c r="AM98" s="22"/>
      <c r="AN98" s="22"/>
      <c r="AO98" s="68"/>
      <c r="AP98" s="22"/>
      <c r="AR98" s="22"/>
      <c r="AS98" s="22"/>
      <c r="AT98" s="68"/>
      <c r="AU98" s="22"/>
      <c r="AW98" s="22"/>
      <c r="AX98" s="22"/>
      <c r="AY98" s="68"/>
      <c r="AZ98" s="22"/>
      <c r="BB98" s="22"/>
      <c r="BC98" s="22"/>
      <c r="BD98" s="68"/>
      <c r="BE98" s="22"/>
      <c r="BG98" s="22"/>
      <c r="BH98" s="22"/>
      <c r="BI98" s="68"/>
      <c r="BJ98" s="22"/>
      <c r="BL98" s="22"/>
      <c r="BM98" s="22"/>
      <c r="BN98" s="68"/>
      <c r="BO98" s="22"/>
      <c r="BQ98" s="22"/>
      <c r="BR98" s="22"/>
      <c r="BS98" s="68"/>
      <c r="BT98" s="22"/>
      <c r="BV98" s="22"/>
      <c r="BW98" s="22"/>
      <c r="BX98" s="68"/>
      <c r="BY98" s="22"/>
      <c r="CA98" s="22"/>
      <c r="CB98" s="22"/>
      <c r="CC98" s="68"/>
      <c r="CD98" s="22"/>
      <c r="CF98" s="22"/>
      <c r="CG98" s="22"/>
      <c r="CH98" s="68"/>
      <c r="CI98" s="22"/>
    </row>
    <row r="99" spans="1:87">
      <c r="A99" s="22"/>
      <c r="B99" s="21"/>
      <c r="D99" s="21"/>
      <c r="E99" s="21"/>
      <c r="F99" s="68"/>
      <c r="G99" s="22"/>
      <c r="I99" s="21"/>
      <c r="J99" s="21"/>
      <c r="K99" s="68"/>
      <c r="L99" s="22"/>
      <c r="N99" s="21"/>
      <c r="O99" s="21"/>
      <c r="P99" s="68"/>
      <c r="Q99" s="22"/>
      <c r="S99" s="22"/>
      <c r="T99" s="22"/>
      <c r="U99" s="68"/>
      <c r="V99" s="22"/>
      <c r="X99" s="22"/>
      <c r="Y99" s="22"/>
      <c r="Z99" s="68"/>
      <c r="AA99" s="22"/>
      <c r="AC99" s="22"/>
      <c r="AD99" s="22"/>
      <c r="AE99" s="68"/>
      <c r="AF99" s="22"/>
      <c r="AH99" s="22"/>
      <c r="AI99" s="22"/>
      <c r="AJ99" s="68"/>
      <c r="AK99" s="22"/>
      <c r="AM99" s="22"/>
      <c r="AN99" s="22"/>
      <c r="AO99" s="68"/>
      <c r="AP99" s="22"/>
      <c r="AR99" s="22"/>
      <c r="AS99" s="22"/>
      <c r="AT99" s="68"/>
      <c r="AU99" s="22"/>
      <c r="AW99" s="22"/>
      <c r="AX99" s="22"/>
      <c r="AY99" s="68"/>
      <c r="AZ99" s="22"/>
      <c r="BB99" s="22"/>
      <c r="BC99" s="22"/>
      <c r="BD99" s="68"/>
      <c r="BE99" s="22"/>
      <c r="BG99" s="22"/>
      <c r="BH99" s="22"/>
      <c r="BI99" s="68"/>
      <c r="BJ99" s="22"/>
      <c r="BL99" s="22"/>
      <c r="BM99" s="22"/>
      <c r="BN99" s="68"/>
      <c r="BO99" s="22"/>
      <c r="BQ99" s="22"/>
      <c r="BR99" s="22"/>
      <c r="BS99" s="68"/>
      <c r="BT99" s="22"/>
      <c r="BV99" s="22"/>
      <c r="BW99" s="22"/>
      <c r="BX99" s="68"/>
      <c r="BY99" s="22"/>
      <c r="CA99" s="22"/>
      <c r="CB99" s="22"/>
      <c r="CC99" s="68"/>
      <c r="CD99" s="22"/>
      <c r="CF99" s="22"/>
      <c r="CG99" s="22"/>
      <c r="CH99" s="68"/>
      <c r="CI99" s="22"/>
    </row>
    <row r="100" spans="1:87">
      <c r="A100" s="22"/>
      <c r="B100" s="21"/>
      <c r="D100" s="21"/>
      <c r="E100" s="21"/>
      <c r="F100" s="68"/>
      <c r="G100" s="22"/>
      <c r="I100" s="21"/>
      <c r="J100" s="21"/>
      <c r="K100" s="68"/>
      <c r="L100" s="22"/>
      <c r="N100" s="21"/>
      <c r="O100" s="21"/>
      <c r="P100" s="68"/>
      <c r="Q100" s="22"/>
      <c r="S100" s="22"/>
      <c r="T100" s="22"/>
      <c r="U100" s="68"/>
      <c r="V100" s="22"/>
      <c r="X100" s="22"/>
      <c r="Y100" s="22"/>
      <c r="Z100" s="68"/>
      <c r="AA100" s="22"/>
      <c r="AC100" s="22"/>
      <c r="AD100" s="22"/>
      <c r="AE100" s="68"/>
      <c r="AF100" s="22"/>
      <c r="AH100" s="22"/>
      <c r="AI100" s="22"/>
      <c r="AJ100" s="68"/>
      <c r="AK100" s="22"/>
      <c r="AM100" s="22"/>
      <c r="AN100" s="22"/>
      <c r="AO100" s="68"/>
      <c r="AP100" s="22"/>
      <c r="AR100" s="22"/>
      <c r="AS100" s="22"/>
      <c r="AT100" s="68"/>
      <c r="AU100" s="22"/>
      <c r="AW100" s="22"/>
      <c r="AX100" s="22"/>
      <c r="AY100" s="68"/>
      <c r="AZ100" s="22"/>
      <c r="BB100" s="22"/>
      <c r="BC100" s="22"/>
      <c r="BD100" s="68"/>
      <c r="BE100" s="22"/>
      <c r="BG100" s="22"/>
      <c r="BH100" s="22"/>
      <c r="BI100" s="68"/>
      <c r="BJ100" s="22"/>
      <c r="BL100" s="22"/>
      <c r="BM100" s="22"/>
      <c r="BN100" s="68"/>
      <c r="BO100" s="22"/>
      <c r="BQ100" s="22"/>
      <c r="BR100" s="22"/>
      <c r="BS100" s="68"/>
      <c r="BT100" s="22"/>
      <c r="BV100" s="22"/>
      <c r="BW100" s="22"/>
      <c r="BX100" s="68"/>
      <c r="BY100" s="22"/>
      <c r="CA100" s="22"/>
      <c r="CB100" s="22"/>
      <c r="CC100" s="68"/>
      <c r="CD100" s="22"/>
      <c r="CF100" s="22"/>
      <c r="CG100" s="22"/>
      <c r="CH100" s="68"/>
      <c r="CI100" s="22"/>
    </row>
    <row r="101" spans="1:87">
      <c r="A101" s="22"/>
      <c r="B101" s="21"/>
      <c r="D101" s="21"/>
      <c r="E101" s="21"/>
      <c r="F101" s="68"/>
      <c r="G101" s="22"/>
      <c r="I101" s="21"/>
      <c r="J101" s="21"/>
      <c r="K101" s="68"/>
      <c r="L101" s="22"/>
      <c r="N101" s="21"/>
      <c r="O101" s="21"/>
      <c r="P101" s="68"/>
      <c r="Q101" s="22"/>
      <c r="S101" s="22"/>
      <c r="T101" s="22"/>
      <c r="U101" s="68"/>
      <c r="V101" s="22"/>
      <c r="X101" s="22"/>
      <c r="Y101" s="22"/>
      <c r="Z101" s="68"/>
      <c r="AA101" s="22"/>
      <c r="AC101" s="22"/>
      <c r="AD101" s="22"/>
      <c r="AE101" s="68"/>
      <c r="AF101" s="22"/>
      <c r="AH101" s="22"/>
      <c r="AI101" s="22"/>
      <c r="AJ101" s="68"/>
      <c r="AK101" s="22"/>
      <c r="AM101" s="22"/>
      <c r="AN101" s="22"/>
      <c r="AO101" s="68"/>
      <c r="AP101" s="22"/>
      <c r="AR101" s="22"/>
      <c r="AS101" s="22"/>
      <c r="AT101" s="68"/>
      <c r="AU101" s="22"/>
      <c r="AW101" s="22"/>
      <c r="AX101" s="22"/>
      <c r="AY101" s="68"/>
      <c r="AZ101" s="22"/>
      <c r="BB101" s="22"/>
      <c r="BC101" s="22"/>
      <c r="BD101" s="68"/>
      <c r="BE101" s="22"/>
      <c r="BG101" s="22"/>
      <c r="BH101" s="22"/>
      <c r="BI101" s="68"/>
      <c r="BJ101" s="22"/>
      <c r="BL101" s="22"/>
      <c r="BM101" s="22"/>
      <c r="BN101" s="68"/>
      <c r="BO101" s="22"/>
      <c r="BQ101" s="22"/>
      <c r="BR101" s="22"/>
      <c r="BS101" s="68"/>
      <c r="BT101" s="22"/>
      <c r="BV101" s="22"/>
      <c r="BW101" s="22"/>
      <c r="BX101" s="68"/>
      <c r="BY101" s="22"/>
      <c r="CA101" s="22"/>
      <c r="CB101" s="22"/>
      <c r="CC101" s="68"/>
      <c r="CD101" s="22"/>
      <c r="CF101" s="22"/>
      <c r="CG101" s="22"/>
      <c r="CH101" s="68"/>
      <c r="CI101" s="22"/>
    </row>
    <row r="102" spans="1:87">
      <c r="A102" s="22"/>
      <c r="B102" s="21"/>
      <c r="D102" s="21"/>
      <c r="E102" s="21"/>
      <c r="F102" s="68"/>
      <c r="G102" s="22"/>
      <c r="I102" s="21"/>
      <c r="J102" s="21"/>
      <c r="K102" s="68"/>
      <c r="L102" s="22"/>
      <c r="N102" s="21"/>
      <c r="O102" s="21"/>
      <c r="P102" s="68"/>
      <c r="Q102" s="22"/>
      <c r="S102" s="22"/>
      <c r="T102" s="22"/>
      <c r="U102" s="68"/>
      <c r="V102" s="22"/>
      <c r="X102" s="22"/>
      <c r="Y102" s="22"/>
      <c r="Z102" s="68"/>
      <c r="AA102" s="22"/>
      <c r="AC102" s="22"/>
      <c r="AD102" s="22"/>
      <c r="AE102" s="68"/>
      <c r="AF102" s="22"/>
      <c r="AH102" s="22"/>
      <c r="AI102" s="22"/>
      <c r="AJ102" s="68"/>
      <c r="AK102" s="22"/>
      <c r="AM102" s="22"/>
      <c r="AN102" s="22"/>
      <c r="AO102" s="68"/>
      <c r="AP102" s="22"/>
      <c r="AR102" s="22"/>
      <c r="AS102" s="22"/>
      <c r="AT102" s="68"/>
      <c r="AU102" s="22"/>
      <c r="AW102" s="22"/>
      <c r="AX102" s="22"/>
      <c r="AY102" s="68"/>
      <c r="AZ102" s="22"/>
      <c r="BB102" s="22"/>
      <c r="BC102" s="22"/>
      <c r="BD102" s="68"/>
      <c r="BE102" s="22"/>
      <c r="BG102" s="22"/>
      <c r="BH102" s="22"/>
      <c r="BI102" s="68"/>
      <c r="BJ102" s="22"/>
      <c r="BL102" s="22"/>
      <c r="BM102" s="22"/>
      <c r="BN102" s="68"/>
      <c r="BO102" s="22"/>
      <c r="BQ102" s="22"/>
      <c r="BR102" s="22"/>
      <c r="BS102" s="68"/>
      <c r="BT102" s="22"/>
      <c r="BV102" s="22"/>
      <c r="BW102" s="22"/>
      <c r="BX102" s="68"/>
      <c r="BY102" s="22"/>
      <c r="CA102" s="22"/>
      <c r="CB102" s="22"/>
      <c r="CC102" s="68"/>
      <c r="CD102" s="22"/>
      <c r="CF102" s="22"/>
      <c r="CG102" s="22"/>
      <c r="CH102" s="68"/>
      <c r="CI102" s="22"/>
    </row>
    <row r="103" spans="1:87">
      <c r="A103" s="22"/>
      <c r="B103" s="21"/>
      <c r="D103" s="21"/>
      <c r="E103" s="21"/>
      <c r="F103" s="68"/>
      <c r="G103" s="22"/>
      <c r="I103" s="21"/>
      <c r="J103" s="21"/>
      <c r="K103" s="68"/>
      <c r="L103" s="22"/>
      <c r="N103" s="21"/>
      <c r="O103" s="21"/>
      <c r="P103" s="68"/>
      <c r="Q103" s="22"/>
      <c r="S103" s="22"/>
      <c r="T103" s="22"/>
      <c r="U103" s="68"/>
      <c r="V103" s="22"/>
      <c r="X103" s="22"/>
      <c r="Y103" s="22"/>
      <c r="Z103" s="68"/>
      <c r="AA103" s="22"/>
      <c r="AC103" s="22"/>
      <c r="AD103" s="22"/>
      <c r="AE103" s="68"/>
      <c r="AF103" s="22"/>
      <c r="AH103" s="22"/>
      <c r="AI103" s="22"/>
      <c r="AJ103" s="68"/>
      <c r="AK103" s="22"/>
      <c r="AM103" s="22"/>
      <c r="AN103" s="22"/>
      <c r="AO103" s="68"/>
      <c r="AP103" s="22"/>
      <c r="AR103" s="22"/>
      <c r="AS103" s="22"/>
      <c r="AT103" s="68"/>
      <c r="AU103" s="22"/>
      <c r="AW103" s="22"/>
      <c r="AX103" s="22"/>
      <c r="AY103" s="68"/>
      <c r="AZ103" s="22"/>
      <c r="BB103" s="22"/>
      <c r="BC103" s="22"/>
      <c r="BD103" s="68"/>
      <c r="BE103" s="22"/>
      <c r="BG103" s="22"/>
      <c r="BH103" s="22"/>
      <c r="BI103" s="68"/>
      <c r="BJ103" s="22"/>
      <c r="BL103" s="22"/>
      <c r="BM103" s="22"/>
      <c r="BN103" s="68"/>
      <c r="BO103" s="22"/>
      <c r="BQ103" s="22"/>
      <c r="BR103" s="22"/>
      <c r="BS103" s="68"/>
      <c r="BT103" s="22"/>
      <c r="BV103" s="22"/>
      <c r="BW103" s="22"/>
      <c r="BX103" s="68"/>
      <c r="BY103" s="22"/>
      <c r="CA103" s="22"/>
      <c r="CB103" s="22"/>
      <c r="CC103" s="68"/>
      <c r="CD103" s="22"/>
      <c r="CF103" s="22"/>
      <c r="CG103" s="22"/>
      <c r="CH103" s="68"/>
      <c r="CI103" s="22"/>
    </row>
    <row r="104" spans="1:87">
      <c r="A104" s="22"/>
      <c r="B104" s="21"/>
      <c r="D104" s="21"/>
      <c r="E104" s="21"/>
      <c r="F104" s="68"/>
      <c r="G104" s="22"/>
      <c r="I104" s="21"/>
      <c r="J104" s="21"/>
      <c r="K104" s="68"/>
      <c r="L104" s="22"/>
      <c r="N104" s="21"/>
      <c r="O104" s="21"/>
      <c r="P104" s="68"/>
      <c r="Q104" s="22"/>
      <c r="S104" s="22"/>
      <c r="T104" s="22"/>
      <c r="U104" s="68"/>
      <c r="V104" s="22"/>
      <c r="X104" s="22"/>
      <c r="Y104" s="22"/>
      <c r="Z104" s="68"/>
      <c r="AA104" s="22"/>
      <c r="AC104" s="22"/>
      <c r="AD104" s="22"/>
      <c r="AE104" s="68"/>
      <c r="AF104" s="22"/>
      <c r="AH104" s="22"/>
      <c r="AI104" s="22"/>
      <c r="AJ104" s="68"/>
      <c r="AK104" s="22"/>
      <c r="AM104" s="22"/>
      <c r="AN104" s="22"/>
      <c r="AO104" s="68"/>
      <c r="AP104" s="22"/>
      <c r="AR104" s="22"/>
      <c r="AS104" s="22"/>
      <c r="AT104" s="68"/>
      <c r="AU104" s="22"/>
      <c r="AW104" s="22"/>
      <c r="AX104" s="22"/>
      <c r="AY104" s="68"/>
      <c r="AZ104" s="22"/>
      <c r="BB104" s="22"/>
      <c r="BC104" s="22"/>
      <c r="BD104" s="68"/>
      <c r="BE104" s="22"/>
      <c r="BG104" s="22"/>
      <c r="BH104" s="22"/>
      <c r="BI104" s="68"/>
      <c r="BJ104" s="22"/>
      <c r="BL104" s="22"/>
      <c r="BM104" s="22"/>
      <c r="BN104" s="68"/>
      <c r="BO104" s="22"/>
      <c r="BQ104" s="22"/>
      <c r="BR104" s="22"/>
      <c r="BS104" s="68"/>
      <c r="BT104" s="22"/>
      <c r="BV104" s="22"/>
      <c r="BW104" s="22"/>
      <c r="BX104" s="68"/>
      <c r="BY104" s="22"/>
      <c r="CA104" s="22"/>
      <c r="CB104" s="22"/>
      <c r="CC104" s="68"/>
      <c r="CD104" s="22"/>
      <c r="CF104" s="22"/>
      <c r="CG104" s="22"/>
      <c r="CH104" s="68"/>
      <c r="CI104" s="22"/>
    </row>
    <row r="105" spans="1:87">
      <c r="A105" s="22"/>
      <c r="B105" s="21"/>
      <c r="D105" s="21"/>
      <c r="E105" s="21"/>
      <c r="F105" s="68"/>
      <c r="G105" s="22"/>
      <c r="I105" s="21"/>
      <c r="J105" s="21"/>
      <c r="K105" s="68"/>
      <c r="L105" s="22"/>
      <c r="N105" s="21"/>
      <c r="O105" s="21"/>
      <c r="P105" s="68"/>
      <c r="Q105" s="22"/>
      <c r="S105" s="22"/>
      <c r="T105" s="22"/>
      <c r="U105" s="68"/>
      <c r="V105" s="22"/>
      <c r="X105" s="22"/>
      <c r="Y105" s="22"/>
      <c r="Z105" s="68"/>
      <c r="AA105" s="22"/>
      <c r="AC105" s="22"/>
      <c r="AD105" s="22"/>
      <c r="AE105" s="68"/>
      <c r="AF105" s="22"/>
      <c r="AH105" s="22"/>
      <c r="AI105" s="22"/>
      <c r="AJ105" s="68"/>
      <c r="AK105" s="22"/>
      <c r="AM105" s="22"/>
      <c r="AN105" s="22"/>
      <c r="AO105" s="68"/>
      <c r="AP105" s="22"/>
      <c r="AR105" s="22"/>
      <c r="AS105" s="22"/>
      <c r="AT105" s="68"/>
      <c r="AU105" s="22"/>
      <c r="AW105" s="22"/>
      <c r="AX105" s="22"/>
      <c r="AY105" s="68"/>
      <c r="AZ105" s="22"/>
      <c r="BB105" s="22"/>
      <c r="BC105" s="22"/>
      <c r="BD105" s="68"/>
      <c r="BE105" s="22"/>
      <c r="BG105" s="22"/>
      <c r="BH105" s="22"/>
      <c r="BI105" s="68"/>
      <c r="BJ105" s="22"/>
      <c r="BL105" s="22"/>
      <c r="BM105" s="22"/>
      <c r="BN105" s="68"/>
      <c r="BO105" s="22"/>
      <c r="BQ105" s="22"/>
      <c r="BR105" s="22"/>
      <c r="BS105" s="68"/>
      <c r="BT105" s="22"/>
      <c r="BV105" s="22"/>
      <c r="BW105" s="22"/>
      <c r="BX105" s="68"/>
      <c r="BY105" s="22"/>
      <c r="CA105" s="22"/>
      <c r="CB105" s="22"/>
      <c r="CC105" s="68"/>
      <c r="CD105" s="22"/>
      <c r="CF105" s="22"/>
      <c r="CG105" s="22"/>
      <c r="CH105" s="68"/>
      <c r="CI105" s="22"/>
    </row>
    <row r="106" spans="1:87">
      <c r="A106" s="22"/>
      <c r="B106" s="21"/>
      <c r="D106" s="21"/>
      <c r="E106" s="21"/>
      <c r="F106" s="68"/>
      <c r="G106" s="22"/>
      <c r="I106" s="21"/>
      <c r="J106" s="21"/>
      <c r="K106" s="68"/>
      <c r="L106" s="22"/>
      <c r="N106" s="21"/>
      <c r="O106" s="21"/>
      <c r="P106" s="68"/>
      <c r="Q106" s="22"/>
      <c r="S106" s="22"/>
      <c r="T106" s="22"/>
      <c r="U106" s="68"/>
      <c r="V106" s="22"/>
      <c r="X106" s="22"/>
      <c r="Y106" s="22"/>
      <c r="Z106" s="68"/>
      <c r="AA106" s="22"/>
      <c r="AC106" s="22"/>
      <c r="AD106" s="22"/>
      <c r="AE106" s="68"/>
      <c r="AF106" s="22"/>
      <c r="AH106" s="22"/>
      <c r="AI106" s="22"/>
      <c r="AJ106" s="68"/>
      <c r="AK106" s="22"/>
      <c r="AM106" s="22"/>
      <c r="AN106" s="22"/>
      <c r="AO106" s="68"/>
      <c r="AP106" s="22"/>
      <c r="AR106" s="22"/>
      <c r="AS106" s="22"/>
      <c r="AT106" s="68"/>
      <c r="AU106" s="22"/>
      <c r="AW106" s="22"/>
      <c r="AX106" s="22"/>
      <c r="AY106" s="68"/>
      <c r="AZ106" s="22"/>
      <c r="BB106" s="22"/>
      <c r="BC106" s="22"/>
      <c r="BD106" s="68"/>
      <c r="BE106" s="22"/>
      <c r="BG106" s="22"/>
      <c r="BH106" s="22"/>
      <c r="BI106" s="68"/>
      <c r="BJ106" s="22"/>
      <c r="BL106" s="22"/>
      <c r="BM106" s="22"/>
      <c r="BN106" s="68"/>
      <c r="BO106" s="22"/>
      <c r="BQ106" s="22"/>
      <c r="BR106" s="22"/>
      <c r="BS106" s="68"/>
      <c r="BT106" s="22"/>
      <c r="BV106" s="22"/>
      <c r="BW106" s="22"/>
      <c r="BX106" s="68"/>
      <c r="BY106" s="22"/>
      <c r="CA106" s="22"/>
      <c r="CB106" s="22"/>
      <c r="CC106" s="68"/>
      <c r="CD106" s="22"/>
      <c r="CF106" s="22"/>
      <c r="CG106" s="22"/>
      <c r="CH106" s="68"/>
      <c r="CI106" s="22"/>
    </row>
    <row r="107" spans="1:87">
      <c r="A107" s="22"/>
      <c r="B107" s="21"/>
      <c r="D107" s="21"/>
      <c r="E107" s="21"/>
      <c r="F107" s="68"/>
      <c r="G107" s="22"/>
      <c r="I107" s="21"/>
      <c r="J107" s="21"/>
      <c r="K107" s="68"/>
      <c r="L107" s="22"/>
      <c r="N107" s="21"/>
      <c r="O107" s="21"/>
      <c r="P107" s="68"/>
      <c r="Q107" s="22"/>
      <c r="S107" s="22"/>
      <c r="T107" s="22"/>
      <c r="U107" s="68"/>
      <c r="V107" s="22"/>
      <c r="X107" s="22"/>
      <c r="Y107" s="22"/>
      <c r="Z107" s="68"/>
      <c r="AA107" s="22"/>
      <c r="AC107" s="22"/>
      <c r="AD107" s="22"/>
      <c r="AE107" s="68"/>
      <c r="AF107" s="22"/>
      <c r="AH107" s="22"/>
      <c r="AI107" s="22"/>
      <c r="AJ107" s="68"/>
      <c r="AK107" s="22"/>
      <c r="AM107" s="22"/>
      <c r="AN107" s="22"/>
      <c r="AO107" s="68"/>
      <c r="AP107" s="22"/>
      <c r="AR107" s="22"/>
      <c r="AS107" s="22"/>
      <c r="AT107" s="68"/>
      <c r="AU107" s="22"/>
      <c r="AW107" s="22"/>
      <c r="AX107" s="22"/>
      <c r="AY107" s="68"/>
      <c r="AZ107" s="22"/>
      <c r="BB107" s="22"/>
      <c r="BC107" s="22"/>
      <c r="BD107" s="68"/>
      <c r="BE107" s="22"/>
      <c r="BG107" s="22"/>
      <c r="BH107" s="22"/>
      <c r="BI107" s="68"/>
      <c r="BJ107" s="22"/>
      <c r="BL107" s="22"/>
      <c r="BM107" s="22"/>
      <c r="BN107" s="68"/>
      <c r="BO107" s="22"/>
      <c r="BQ107" s="22"/>
      <c r="BR107" s="22"/>
      <c r="BS107" s="68"/>
      <c r="BT107" s="22"/>
      <c r="BV107" s="22"/>
      <c r="BW107" s="22"/>
      <c r="BX107" s="68"/>
      <c r="BY107" s="22"/>
      <c r="CA107" s="22"/>
      <c r="CB107" s="22"/>
      <c r="CC107" s="68"/>
      <c r="CD107" s="22"/>
      <c r="CF107" s="22"/>
      <c r="CG107" s="22"/>
      <c r="CH107" s="68"/>
      <c r="CI107" s="22"/>
    </row>
    <row r="108" spans="1:87">
      <c r="A108" s="22"/>
      <c r="B108" s="21"/>
      <c r="D108" s="21"/>
      <c r="E108" s="21"/>
      <c r="F108" s="68"/>
      <c r="G108" s="22"/>
      <c r="I108" s="21"/>
      <c r="J108" s="21"/>
      <c r="K108" s="68"/>
      <c r="L108" s="22"/>
      <c r="N108" s="21"/>
      <c r="O108" s="21"/>
      <c r="P108" s="68"/>
      <c r="Q108" s="22"/>
      <c r="S108" s="22"/>
      <c r="T108" s="22"/>
      <c r="U108" s="68"/>
      <c r="V108" s="22"/>
      <c r="X108" s="22"/>
      <c r="Y108" s="22"/>
      <c r="Z108" s="68"/>
      <c r="AA108" s="22"/>
      <c r="AC108" s="22"/>
      <c r="AD108" s="22"/>
      <c r="AE108" s="68"/>
      <c r="AF108" s="22"/>
      <c r="AH108" s="22"/>
      <c r="AI108" s="22"/>
      <c r="AJ108" s="68"/>
      <c r="AK108" s="22"/>
      <c r="AM108" s="22"/>
      <c r="AN108" s="22"/>
      <c r="AO108" s="68"/>
      <c r="AP108" s="22"/>
      <c r="AR108" s="22"/>
      <c r="AS108" s="22"/>
      <c r="AT108" s="68"/>
      <c r="AU108" s="22"/>
      <c r="AW108" s="22"/>
      <c r="AX108" s="22"/>
      <c r="AY108" s="68"/>
      <c r="AZ108" s="22"/>
      <c r="BB108" s="22"/>
      <c r="BC108" s="22"/>
      <c r="BD108" s="68"/>
      <c r="BE108" s="22"/>
      <c r="BG108" s="22"/>
      <c r="BH108" s="22"/>
      <c r="BI108" s="68"/>
      <c r="BJ108" s="22"/>
      <c r="BL108" s="22"/>
      <c r="BM108" s="22"/>
      <c r="BN108" s="68"/>
      <c r="BO108" s="22"/>
      <c r="BQ108" s="22"/>
      <c r="BR108" s="22"/>
      <c r="BS108" s="68"/>
      <c r="BT108" s="22"/>
      <c r="BV108" s="22"/>
      <c r="BW108" s="22"/>
      <c r="BX108" s="68"/>
      <c r="BY108" s="22"/>
      <c r="CA108" s="22"/>
      <c r="CB108" s="22"/>
      <c r="CC108" s="68"/>
      <c r="CD108" s="22"/>
      <c r="CF108" s="22"/>
      <c r="CG108" s="22"/>
      <c r="CH108" s="68"/>
      <c r="CI108" s="22"/>
    </row>
    <row r="109" spans="1:87">
      <c r="A109" s="22"/>
      <c r="B109" s="21"/>
      <c r="D109" s="21"/>
      <c r="E109" s="21"/>
      <c r="F109" s="68"/>
      <c r="G109" s="22"/>
      <c r="I109" s="21"/>
      <c r="J109" s="21"/>
      <c r="K109" s="68"/>
      <c r="L109" s="22"/>
      <c r="N109" s="21"/>
      <c r="O109" s="21"/>
      <c r="P109" s="68"/>
      <c r="Q109" s="22"/>
      <c r="S109" s="22"/>
      <c r="T109" s="22"/>
      <c r="U109" s="68"/>
      <c r="V109" s="22"/>
      <c r="X109" s="22"/>
      <c r="Y109" s="22"/>
      <c r="Z109" s="68"/>
      <c r="AA109" s="22"/>
      <c r="AC109" s="22"/>
      <c r="AD109" s="22"/>
      <c r="AE109" s="68"/>
      <c r="AF109" s="22"/>
      <c r="AH109" s="22"/>
      <c r="AI109" s="22"/>
      <c r="AJ109" s="68"/>
      <c r="AK109" s="22"/>
      <c r="AM109" s="22"/>
      <c r="AN109" s="22"/>
      <c r="AO109" s="68"/>
      <c r="AP109" s="22"/>
      <c r="AR109" s="22"/>
      <c r="AS109" s="22"/>
      <c r="AT109" s="68"/>
      <c r="AU109" s="22"/>
      <c r="AW109" s="22"/>
      <c r="AX109" s="22"/>
      <c r="AY109" s="68"/>
      <c r="AZ109" s="22"/>
      <c r="BB109" s="22"/>
      <c r="BC109" s="22"/>
      <c r="BD109" s="68"/>
      <c r="BE109" s="22"/>
      <c r="BG109" s="22"/>
      <c r="BH109" s="22"/>
      <c r="BI109" s="68"/>
      <c r="BJ109" s="22"/>
      <c r="BL109" s="22"/>
      <c r="BM109" s="22"/>
      <c r="BN109" s="68"/>
      <c r="BO109" s="22"/>
      <c r="BQ109" s="22"/>
      <c r="BR109" s="22"/>
      <c r="BS109" s="68"/>
      <c r="BT109" s="22"/>
      <c r="BV109" s="22"/>
      <c r="BW109" s="22"/>
      <c r="BX109" s="68"/>
      <c r="BY109" s="22"/>
      <c r="CA109" s="22"/>
      <c r="CB109" s="22"/>
      <c r="CC109" s="68"/>
      <c r="CD109" s="22"/>
      <c r="CF109" s="22"/>
      <c r="CG109" s="22"/>
      <c r="CH109" s="68"/>
      <c r="CI109" s="22"/>
    </row>
    <row r="110" spans="1:87">
      <c r="A110" s="22"/>
      <c r="B110" s="21"/>
      <c r="D110" s="21"/>
      <c r="E110" s="21"/>
      <c r="F110" s="68"/>
      <c r="G110" s="22"/>
      <c r="I110" s="21"/>
      <c r="J110" s="21"/>
      <c r="K110" s="68"/>
      <c r="L110" s="22"/>
      <c r="N110" s="21"/>
      <c r="O110" s="21"/>
      <c r="P110" s="68"/>
      <c r="Q110" s="22"/>
      <c r="S110" s="22"/>
      <c r="T110" s="22"/>
      <c r="U110" s="68"/>
      <c r="V110" s="22"/>
      <c r="X110" s="22"/>
      <c r="Y110" s="22"/>
      <c r="Z110" s="68"/>
      <c r="AA110" s="22"/>
      <c r="AC110" s="22"/>
      <c r="AD110" s="22"/>
      <c r="AE110" s="68"/>
      <c r="AF110" s="22"/>
      <c r="AH110" s="22"/>
      <c r="AI110" s="22"/>
      <c r="AJ110" s="68"/>
      <c r="AK110" s="22"/>
      <c r="AM110" s="22"/>
      <c r="AN110" s="22"/>
      <c r="AO110" s="68"/>
      <c r="AP110" s="22"/>
      <c r="AR110" s="22"/>
      <c r="AS110" s="22"/>
      <c r="AT110" s="68"/>
      <c r="AU110" s="22"/>
      <c r="AW110" s="22"/>
      <c r="AX110" s="22"/>
      <c r="AY110" s="68"/>
      <c r="AZ110" s="22"/>
      <c r="BB110" s="22"/>
      <c r="BC110" s="22"/>
      <c r="BD110" s="68"/>
      <c r="BE110" s="22"/>
      <c r="BG110" s="22"/>
      <c r="BH110" s="22"/>
      <c r="BI110" s="68"/>
      <c r="BJ110" s="22"/>
      <c r="BL110" s="22"/>
      <c r="BM110" s="22"/>
      <c r="BN110" s="68"/>
      <c r="BO110" s="22"/>
      <c r="BQ110" s="22"/>
      <c r="BR110" s="22"/>
      <c r="BS110" s="68"/>
      <c r="BT110" s="22"/>
      <c r="BV110" s="22"/>
      <c r="BW110" s="22"/>
      <c r="BX110" s="68"/>
      <c r="BY110" s="22"/>
      <c r="CA110" s="22"/>
      <c r="CB110" s="22"/>
      <c r="CC110" s="68"/>
      <c r="CD110" s="22"/>
      <c r="CF110" s="22"/>
      <c r="CG110" s="22"/>
      <c r="CH110" s="68"/>
      <c r="CI110" s="22"/>
    </row>
    <row r="111" spans="1:87">
      <c r="A111" s="22"/>
      <c r="B111" s="21"/>
      <c r="D111" s="21"/>
      <c r="E111" s="21"/>
      <c r="F111" s="68"/>
      <c r="G111" s="22"/>
      <c r="I111" s="21"/>
      <c r="J111" s="21"/>
      <c r="K111" s="68"/>
      <c r="L111" s="22"/>
      <c r="N111" s="21"/>
      <c r="O111" s="21"/>
      <c r="P111" s="68"/>
      <c r="Q111" s="22"/>
      <c r="S111" s="22"/>
      <c r="T111" s="22"/>
      <c r="U111" s="68"/>
      <c r="V111" s="22"/>
      <c r="X111" s="22"/>
      <c r="Y111" s="22"/>
      <c r="Z111" s="68"/>
      <c r="AA111" s="22"/>
      <c r="AC111" s="22"/>
      <c r="AD111" s="22"/>
      <c r="AE111" s="68"/>
      <c r="AF111" s="22"/>
      <c r="AH111" s="22"/>
      <c r="AI111" s="22"/>
      <c r="AJ111" s="68"/>
      <c r="AK111" s="22"/>
      <c r="AM111" s="22"/>
      <c r="AN111" s="22"/>
      <c r="AO111" s="68"/>
      <c r="AP111" s="22"/>
      <c r="AR111" s="22"/>
      <c r="AS111" s="22"/>
      <c r="AT111" s="68"/>
      <c r="AU111" s="22"/>
      <c r="AW111" s="22"/>
      <c r="AX111" s="22"/>
      <c r="AY111" s="68"/>
      <c r="AZ111" s="22"/>
      <c r="BB111" s="22"/>
      <c r="BC111" s="22"/>
      <c r="BD111" s="68"/>
      <c r="BE111" s="22"/>
      <c r="BG111" s="22"/>
      <c r="BH111" s="22"/>
      <c r="BI111" s="68"/>
      <c r="BJ111" s="22"/>
      <c r="BL111" s="22"/>
      <c r="BM111" s="22"/>
      <c r="BN111" s="68"/>
      <c r="BO111" s="22"/>
      <c r="BQ111" s="22"/>
      <c r="BR111" s="22"/>
      <c r="BS111" s="68"/>
      <c r="BT111" s="22"/>
      <c r="BV111" s="22"/>
      <c r="BW111" s="22"/>
      <c r="BX111" s="68"/>
      <c r="BY111" s="22"/>
      <c r="CA111" s="22"/>
      <c r="CB111" s="22"/>
      <c r="CC111" s="68"/>
      <c r="CD111" s="22"/>
      <c r="CF111" s="22"/>
      <c r="CG111" s="22"/>
      <c r="CH111" s="68"/>
      <c r="CI111" s="22"/>
    </row>
    <row r="112" spans="1:87">
      <c r="A112" s="22"/>
      <c r="B112" s="21"/>
      <c r="D112" s="21"/>
      <c r="E112" s="21"/>
      <c r="F112" s="68"/>
      <c r="G112" s="22"/>
      <c r="I112" s="21"/>
      <c r="J112" s="21"/>
      <c r="K112" s="68"/>
      <c r="L112" s="22"/>
      <c r="N112" s="21"/>
      <c r="O112" s="21"/>
      <c r="P112" s="68"/>
      <c r="Q112" s="22"/>
      <c r="S112" s="22"/>
      <c r="T112" s="22"/>
      <c r="U112" s="68"/>
      <c r="V112" s="22"/>
      <c r="X112" s="22"/>
      <c r="Y112" s="22"/>
      <c r="Z112" s="68"/>
      <c r="AA112" s="22"/>
      <c r="AC112" s="22"/>
      <c r="AD112" s="22"/>
      <c r="AE112" s="68"/>
      <c r="AF112" s="22"/>
      <c r="AH112" s="22"/>
      <c r="AI112" s="22"/>
      <c r="AJ112" s="68"/>
      <c r="AK112" s="22"/>
      <c r="AM112" s="22"/>
      <c r="AN112" s="22"/>
      <c r="AO112" s="68"/>
      <c r="AP112" s="22"/>
      <c r="AR112" s="22"/>
      <c r="AS112" s="22"/>
      <c r="AT112" s="68"/>
      <c r="AU112" s="22"/>
      <c r="AW112" s="22"/>
      <c r="AX112" s="22"/>
      <c r="AY112" s="68"/>
      <c r="AZ112" s="22"/>
      <c r="BB112" s="22"/>
      <c r="BC112" s="22"/>
      <c r="BD112" s="68"/>
      <c r="BE112" s="22"/>
      <c r="BG112" s="22"/>
      <c r="BH112" s="22"/>
      <c r="BI112" s="68"/>
      <c r="BJ112" s="22"/>
      <c r="BL112" s="22"/>
      <c r="BM112" s="22"/>
      <c r="BN112" s="68"/>
      <c r="BO112" s="22"/>
      <c r="BQ112" s="22"/>
      <c r="BR112" s="22"/>
      <c r="BS112" s="68"/>
      <c r="BT112" s="22"/>
      <c r="BV112" s="22"/>
      <c r="BW112" s="22"/>
      <c r="BX112" s="68"/>
      <c r="BY112" s="22"/>
      <c r="CA112" s="22"/>
      <c r="CB112" s="22"/>
      <c r="CC112" s="68"/>
      <c r="CD112" s="22"/>
      <c r="CF112" s="22"/>
      <c r="CG112" s="22"/>
      <c r="CH112" s="68"/>
      <c r="CI112" s="22"/>
    </row>
    <row r="113" spans="1:87">
      <c r="A113" s="22"/>
      <c r="B113" s="21"/>
      <c r="D113" s="21"/>
      <c r="E113" s="21"/>
      <c r="F113" s="68"/>
      <c r="G113" s="22"/>
      <c r="I113" s="21"/>
      <c r="J113" s="21"/>
      <c r="K113" s="68"/>
      <c r="L113" s="22"/>
      <c r="N113" s="21"/>
      <c r="O113" s="21"/>
      <c r="P113" s="68"/>
      <c r="Q113" s="22"/>
      <c r="S113" s="22"/>
      <c r="T113" s="22"/>
      <c r="U113" s="68"/>
      <c r="V113" s="22"/>
      <c r="X113" s="22"/>
      <c r="Y113" s="22"/>
      <c r="Z113" s="68"/>
      <c r="AA113" s="22"/>
      <c r="AC113" s="22"/>
      <c r="AD113" s="22"/>
      <c r="AE113" s="68"/>
      <c r="AF113" s="22"/>
      <c r="AH113" s="22"/>
      <c r="AI113" s="22"/>
      <c r="AJ113" s="68"/>
      <c r="AK113" s="22"/>
      <c r="AM113" s="22"/>
      <c r="AN113" s="22"/>
      <c r="AO113" s="68"/>
      <c r="AP113" s="22"/>
      <c r="AR113" s="22"/>
      <c r="AS113" s="22"/>
      <c r="AT113" s="68"/>
      <c r="AU113" s="22"/>
      <c r="AW113" s="22"/>
      <c r="AX113" s="22"/>
      <c r="AY113" s="68"/>
      <c r="AZ113" s="22"/>
      <c r="BB113" s="22"/>
      <c r="BC113" s="22"/>
      <c r="BD113" s="68"/>
      <c r="BE113" s="22"/>
      <c r="BG113" s="22"/>
      <c r="BH113" s="22"/>
      <c r="BI113" s="68"/>
      <c r="BJ113" s="22"/>
      <c r="BL113" s="22"/>
      <c r="BM113" s="22"/>
      <c r="BN113" s="68"/>
      <c r="BO113" s="22"/>
      <c r="BQ113" s="22"/>
      <c r="BR113" s="22"/>
      <c r="BS113" s="68"/>
      <c r="BT113" s="22"/>
      <c r="BV113" s="22"/>
      <c r="BW113" s="22"/>
      <c r="BX113" s="68"/>
      <c r="BY113" s="22"/>
      <c r="CA113" s="22"/>
      <c r="CB113" s="22"/>
      <c r="CC113" s="68"/>
      <c r="CD113" s="22"/>
      <c r="CF113" s="22"/>
      <c r="CG113" s="22"/>
      <c r="CH113" s="68"/>
      <c r="CI113" s="22"/>
    </row>
    <row r="114" spans="1:87">
      <c r="A114" s="22"/>
      <c r="B114" s="21"/>
      <c r="D114" s="21"/>
      <c r="E114" s="21"/>
      <c r="F114" s="68"/>
      <c r="G114" s="22"/>
      <c r="I114" s="21"/>
      <c r="J114" s="21"/>
      <c r="K114" s="68"/>
      <c r="L114" s="22"/>
      <c r="N114" s="21"/>
      <c r="O114" s="21"/>
      <c r="P114" s="68"/>
      <c r="Q114" s="22"/>
      <c r="S114" s="22"/>
      <c r="T114" s="22"/>
      <c r="U114" s="68"/>
      <c r="V114" s="22"/>
      <c r="X114" s="22"/>
      <c r="Y114" s="22"/>
      <c r="Z114" s="68"/>
      <c r="AA114" s="22"/>
      <c r="AC114" s="22"/>
      <c r="AD114" s="22"/>
      <c r="AE114" s="68"/>
      <c r="AF114" s="22"/>
      <c r="AH114" s="22"/>
      <c r="AI114" s="22"/>
      <c r="AJ114" s="68"/>
      <c r="AK114" s="22"/>
      <c r="AM114" s="22"/>
      <c r="AN114" s="22"/>
      <c r="AO114" s="68"/>
      <c r="AP114" s="22"/>
      <c r="AR114" s="22"/>
      <c r="AS114" s="22"/>
      <c r="AT114" s="68"/>
      <c r="AU114" s="22"/>
      <c r="AW114" s="22"/>
      <c r="AX114" s="22"/>
      <c r="AY114" s="68"/>
      <c r="AZ114" s="22"/>
      <c r="BB114" s="22"/>
      <c r="BC114" s="22"/>
      <c r="BD114" s="68"/>
      <c r="BE114" s="22"/>
      <c r="BG114" s="22"/>
      <c r="BH114" s="22"/>
      <c r="BI114" s="68"/>
      <c r="BJ114" s="22"/>
      <c r="BL114" s="22"/>
      <c r="BM114" s="22"/>
      <c r="BN114" s="68"/>
      <c r="BO114" s="22"/>
      <c r="BQ114" s="22"/>
      <c r="BR114" s="22"/>
      <c r="BS114" s="68"/>
      <c r="BT114" s="22"/>
      <c r="BV114" s="22"/>
      <c r="BW114" s="22"/>
      <c r="BX114" s="68"/>
      <c r="BY114" s="22"/>
      <c r="CA114" s="22"/>
      <c r="CB114" s="22"/>
      <c r="CC114" s="68"/>
      <c r="CD114" s="22"/>
      <c r="CF114" s="22"/>
      <c r="CG114" s="22"/>
      <c r="CH114" s="68"/>
      <c r="CI114" s="22"/>
    </row>
    <row r="115" spans="1:87">
      <c r="A115" s="22"/>
      <c r="B115" s="21"/>
      <c r="D115" s="21"/>
      <c r="E115" s="21"/>
      <c r="F115" s="68"/>
      <c r="G115" s="22"/>
      <c r="I115" s="21"/>
      <c r="J115" s="21"/>
      <c r="K115" s="68"/>
      <c r="L115" s="22"/>
      <c r="N115" s="21"/>
      <c r="O115" s="21"/>
      <c r="P115" s="68"/>
      <c r="Q115" s="22"/>
      <c r="S115" s="22"/>
      <c r="T115" s="22"/>
      <c r="U115" s="68"/>
      <c r="V115" s="22"/>
      <c r="X115" s="22"/>
      <c r="Y115" s="22"/>
      <c r="Z115" s="68"/>
      <c r="AA115" s="22"/>
      <c r="AC115" s="22"/>
      <c r="AD115" s="22"/>
      <c r="AE115" s="68"/>
      <c r="AF115" s="22"/>
      <c r="AH115" s="22"/>
      <c r="AI115" s="22"/>
      <c r="AJ115" s="68"/>
      <c r="AK115" s="22"/>
      <c r="AM115" s="22"/>
      <c r="AN115" s="22"/>
      <c r="AO115" s="68"/>
      <c r="AP115" s="22"/>
      <c r="AR115" s="22"/>
      <c r="AS115" s="22"/>
      <c r="AT115" s="68"/>
      <c r="AU115" s="22"/>
      <c r="AW115" s="22"/>
      <c r="AX115" s="22"/>
      <c r="AY115" s="68"/>
      <c r="AZ115" s="22"/>
      <c r="BB115" s="22"/>
      <c r="BC115" s="22"/>
      <c r="BD115" s="68"/>
      <c r="BE115" s="22"/>
      <c r="BG115" s="22"/>
      <c r="BH115" s="22"/>
      <c r="BI115" s="68"/>
      <c r="BJ115" s="22"/>
      <c r="BL115" s="22"/>
      <c r="BM115" s="22"/>
      <c r="BN115" s="68"/>
      <c r="BO115" s="22"/>
      <c r="BQ115" s="22"/>
      <c r="BR115" s="22"/>
      <c r="BS115" s="68"/>
      <c r="BT115" s="22"/>
      <c r="BV115" s="22"/>
      <c r="BW115" s="22"/>
      <c r="BX115" s="68"/>
      <c r="BY115" s="22"/>
      <c r="CA115" s="22"/>
      <c r="CB115" s="22"/>
      <c r="CC115" s="68"/>
      <c r="CD115" s="22"/>
      <c r="CF115" s="22"/>
      <c r="CG115" s="22"/>
      <c r="CH115" s="68"/>
      <c r="CI115" s="22"/>
    </row>
    <row r="116" spans="1:87">
      <c r="A116" s="22"/>
      <c r="B116" s="21"/>
      <c r="D116" s="21"/>
      <c r="E116" s="21"/>
      <c r="F116" s="68"/>
      <c r="G116" s="22"/>
      <c r="I116" s="21"/>
      <c r="J116" s="21"/>
      <c r="K116" s="68"/>
      <c r="L116" s="22"/>
      <c r="N116" s="21"/>
      <c r="O116" s="21"/>
      <c r="P116" s="68"/>
      <c r="Q116" s="22"/>
      <c r="S116" s="22"/>
      <c r="T116" s="22"/>
      <c r="U116" s="68"/>
      <c r="V116" s="22"/>
      <c r="X116" s="22"/>
      <c r="Y116" s="22"/>
      <c r="Z116" s="68"/>
      <c r="AA116" s="22"/>
      <c r="AC116" s="22"/>
      <c r="AD116" s="22"/>
      <c r="AE116" s="68"/>
      <c r="AF116" s="22"/>
      <c r="AH116" s="22"/>
      <c r="AI116" s="22"/>
      <c r="AJ116" s="68"/>
      <c r="AK116" s="22"/>
      <c r="AM116" s="22"/>
      <c r="AN116" s="22"/>
      <c r="AO116" s="68"/>
      <c r="AP116" s="22"/>
      <c r="AR116" s="22"/>
      <c r="AS116" s="22"/>
      <c r="AT116" s="68"/>
      <c r="AU116" s="22"/>
      <c r="AW116" s="22"/>
      <c r="AX116" s="22"/>
      <c r="AY116" s="68"/>
      <c r="AZ116" s="22"/>
      <c r="BB116" s="22"/>
      <c r="BC116" s="22"/>
      <c r="BD116" s="68"/>
      <c r="BE116" s="22"/>
      <c r="BG116" s="22"/>
      <c r="BH116" s="22"/>
      <c r="BI116" s="68"/>
      <c r="BJ116" s="22"/>
      <c r="BL116" s="22"/>
      <c r="BM116" s="22"/>
      <c r="BN116" s="68"/>
      <c r="BO116" s="22"/>
      <c r="BQ116" s="22"/>
      <c r="BR116" s="22"/>
      <c r="BS116" s="68"/>
      <c r="BT116" s="22"/>
      <c r="BV116" s="22"/>
      <c r="BW116" s="22"/>
      <c r="BX116" s="68"/>
      <c r="BY116" s="22"/>
      <c r="CA116" s="22"/>
      <c r="CB116" s="22"/>
      <c r="CC116" s="68"/>
      <c r="CD116" s="22"/>
      <c r="CF116" s="22"/>
      <c r="CG116" s="22"/>
      <c r="CH116" s="68"/>
      <c r="CI116" s="22"/>
    </row>
    <row r="117" spans="1:87">
      <c r="A117" s="22"/>
      <c r="B117" s="21"/>
      <c r="D117" s="21"/>
      <c r="E117" s="21"/>
      <c r="F117" s="68"/>
      <c r="G117" s="22"/>
      <c r="I117" s="21"/>
      <c r="J117" s="21"/>
      <c r="K117" s="68"/>
      <c r="L117" s="22"/>
      <c r="N117" s="21"/>
      <c r="O117" s="21"/>
      <c r="P117" s="68"/>
      <c r="Q117" s="22"/>
      <c r="S117" s="22"/>
      <c r="T117" s="22"/>
      <c r="U117" s="68"/>
      <c r="V117" s="22"/>
      <c r="X117" s="22"/>
      <c r="Y117" s="22"/>
      <c r="Z117" s="68"/>
      <c r="AA117" s="22"/>
      <c r="AC117" s="22"/>
      <c r="AD117" s="22"/>
      <c r="AE117" s="68"/>
      <c r="AF117" s="22"/>
      <c r="AH117" s="22"/>
      <c r="AI117" s="22"/>
      <c r="AJ117" s="68"/>
      <c r="AK117" s="22"/>
      <c r="AM117" s="22"/>
      <c r="AN117" s="22"/>
      <c r="AO117" s="68"/>
      <c r="AP117" s="22"/>
      <c r="AR117" s="22"/>
      <c r="AS117" s="22"/>
      <c r="AT117" s="68"/>
      <c r="AU117" s="22"/>
      <c r="AW117" s="22"/>
      <c r="AX117" s="22"/>
      <c r="AY117" s="68"/>
      <c r="AZ117" s="22"/>
      <c r="BB117" s="22"/>
      <c r="BC117" s="22"/>
      <c r="BD117" s="68"/>
      <c r="BE117" s="22"/>
      <c r="BG117" s="22"/>
      <c r="BH117" s="22"/>
      <c r="BI117" s="68"/>
      <c r="BJ117" s="22"/>
      <c r="BL117" s="22"/>
      <c r="BM117" s="22"/>
      <c r="BN117" s="68"/>
      <c r="BO117" s="22"/>
      <c r="BQ117" s="22"/>
      <c r="BR117" s="22"/>
      <c r="BS117" s="68"/>
      <c r="BT117" s="22"/>
      <c r="BV117" s="22"/>
      <c r="BW117" s="22"/>
      <c r="BX117" s="68"/>
      <c r="BY117" s="22"/>
      <c r="CA117" s="22"/>
      <c r="CB117" s="22"/>
      <c r="CC117" s="68"/>
      <c r="CD117" s="22"/>
      <c r="CF117" s="22"/>
      <c r="CG117" s="22"/>
      <c r="CH117" s="68"/>
      <c r="CI117" s="22"/>
    </row>
    <row r="118" spans="1:87">
      <c r="A118" s="22"/>
      <c r="B118" s="21"/>
      <c r="D118" s="21"/>
      <c r="E118" s="21"/>
      <c r="F118" s="68"/>
      <c r="G118" s="22"/>
      <c r="I118" s="21"/>
      <c r="J118" s="21"/>
      <c r="K118" s="68"/>
      <c r="L118" s="22"/>
      <c r="N118" s="21"/>
      <c r="O118" s="21"/>
      <c r="P118" s="68"/>
      <c r="Q118" s="22"/>
      <c r="S118" s="22"/>
      <c r="T118" s="22"/>
      <c r="U118" s="68"/>
      <c r="V118" s="22"/>
      <c r="X118" s="22"/>
      <c r="Y118" s="22"/>
      <c r="Z118" s="68"/>
      <c r="AA118" s="22"/>
      <c r="AC118" s="22"/>
      <c r="AD118" s="22"/>
      <c r="AE118" s="68"/>
      <c r="AF118" s="22"/>
      <c r="AH118" s="22"/>
      <c r="AI118" s="22"/>
      <c r="AJ118" s="68"/>
      <c r="AK118" s="22"/>
      <c r="AM118" s="22"/>
      <c r="AN118" s="22"/>
      <c r="AO118" s="68"/>
      <c r="AP118" s="22"/>
      <c r="AR118" s="22"/>
      <c r="AS118" s="22"/>
      <c r="AT118" s="68"/>
      <c r="AU118" s="22"/>
      <c r="AW118" s="22"/>
      <c r="AX118" s="22"/>
      <c r="AY118" s="68"/>
      <c r="AZ118" s="22"/>
      <c r="BB118" s="22"/>
      <c r="BC118" s="22"/>
      <c r="BD118" s="68"/>
      <c r="BE118" s="22"/>
      <c r="BG118" s="22"/>
      <c r="BH118" s="22"/>
      <c r="BI118" s="68"/>
      <c r="BJ118" s="22"/>
      <c r="BL118" s="22"/>
      <c r="BM118" s="22"/>
      <c r="BN118" s="68"/>
      <c r="BO118" s="22"/>
      <c r="BQ118" s="22"/>
      <c r="BR118" s="22"/>
      <c r="BS118" s="68"/>
      <c r="BT118" s="22"/>
      <c r="BV118" s="22"/>
      <c r="BW118" s="22"/>
      <c r="BX118" s="68"/>
      <c r="BY118" s="22"/>
      <c r="CA118" s="22"/>
      <c r="CB118" s="22"/>
      <c r="CC118" s="68"/>
      <c r="CD118" s="22"/>
      <c r="CF118" s="22"/>
      <c r="CG118" s="22"/>
      <c r="CH118" s="68"/>
      <c r="CI118" s="22"/>
    </row>
    <row r="119" spans="1:87">
      <c r="A119" s="22"/>
      <c r="B119" s="21"/>
      <c r="D119" s="21"/>
      <c r="E119" s="21"/>
      <c r="F119" s="68"/>
      <c r="G119" s="22"/>
      <c r="I119" s="21"/>
      <c r="J119" s="21"/>
      <c r="K119" s="68"/>
      <c r="L119" s="22"/>
      <c r="N119" s="21"/>
      <c r="O119" s="21"/>
      <c r="P119" s="68"/>
      <c r="Q119" s="22"/>
      <c r="S119" s="22"/>
      <c r="T119" s="22"/>
      <c r="U119" s="68"/>
      <c r="V119" s="22"/>
      <c r="X119" s="22"/>
      <c r="Y119" s="22"/>
      <c r="Z119" s="68"/>
      <c r="AA119" s="22"/>
      <c r="AC119" s="22"/>
      <c r="AD119" s="22"/>
      <c r="AE119" s="68"/>
      <c r="AF119" s="22"/>
      <c r="AH119" s="22"/>
      <c r="AI119" s="22"/>
      <c r="AJ119" s="68"/>
      <c r="AK119" s="22"/>
      <c r="AM119" s="22"/>
      <c r="AN119" s="22"/>
      <c r="AO119" s="68"/>
      <c r="AP119" s="22"/>
      <c r="AR119" s="22"/>
      <c r="AS119" s="22"/>
      <c r="AT119" s="68"/>
      <c r="AU119" s="22"/>
      <c r="AW119" s="22"/>
      <c r="AX119" s="22"/>
      <c r="AY119" s="68"/>
      <c r="AZ119" s="22"/>
      <c r="BB119" s="22"/>
      <c r="BC119" s="22"/>
      <c r="BD119" s="68"/>
      <c r="BE119" s="22"/>
      <c r="BG119" s="22"/>
      <c r="BH119" s="22"/>
      <c r="BI119" s="68"/>
      <c r="BJ119" s="22"/>
      <c r="BL119" s="22"/>
      <c r="BM119" s="22"/>
      <c r="BN119" s="68"/>
      <c r="BO119" s="22"/>
      <c r="BQ119" s="22"/>
      <c r="BR119" s="22"/>
      <c r="BS119" s="68"/>
      <c r="BT119" s="22"/>
      <c r="BV119" s="22"/>
      <c r="BW119" s="22"/>
      <c r="BX119" s="68"/>
      <c r="BY119" s="22"/>
      <c r="CA119" s="22"/>
      <c r="CB119" s="22"/>
      <c r="CC119" s="68"/>
      <c r="CD119" s="22"/>
      <c r="CF119" s="22"/>
      <c r="CG119" s="22"/>
      <c r="CH119" s="68"/>
      <c r="CI119" s="22"/>
    </row>
    <row r="120" spans="1:87">
      <c r="A120" s="22"/>
      <c r="B120" s="21"/>
      <c r="D120" s="21"/>
      <c r="E120" s="21"/>
      <c r="F120" s="68"/>
      <c r="G120" s="22"/>
      <c r="I120" s="21"/>
      <c r="J120" s="21"/>
      <c r="K120" s="68"/>
      <c r="L120" s="22"/>
      <c r="N120" s="21"/>
      <c r="O120" s="21"/>
      <c r="P120" s="68"/>
      <c r="Q120" s="22"/>
      <c r="S120" s="22"/>
      <c r="T120" s="22"/>
      <c r="U120" s="68"/>
      <c r="V120" s="22"/>
      <c r="X120" s="22"/>
      <c r="Y120" s="22"/>
      <c r="Z120" s="68"/>
      <c r="AA120" s="22"/>
      <c r="AC120" s="22"/>
      <c r="AD120" s="22"/>
      <c r="AE120" s="68"/>
      <c r="AF120" s="22"/>
      <c r="AH120" s="22"/>
      <c r="AI120" s="22"/>
      <c r="AJ120" s="68"/>
      <c r="AK120" s="22"/>
      <c r="AM120" s="22"/>
      <c r="AN120" s="22"/>
      <c r="AO120" s="68"/>
      <c r="AP120" s="22"/>
      <c r="AR120" s="22"/>
      <c r="AS120" s="22"/>
      <c r="AT120" s="68"/>
      <c r="AU120" s="22"/>
      <c r="AW120" s="22"/>
      <c r="AX120" s="22"/>
      <c r="AY120" s="68"/>
      <c r="AZ120" s="22"/>
      <c r="BB120" s="22"/>
      <c r="BC120" s="22"/>
      <c r="BD120" s="68"/>
      <c r="BE120" s="22"/>
      <c r="BG120" s="22"/>
      <c r="BH120" s="22"/>
      <c r="BI120" s="68"/>
      <c r="BJ120" s="22"/>
      <c r="BL120" s="22"/>
      <c r="BM120" s="22"/>
      <c r="BN120" s="68"/>
      <c r="BO120" s="22"/>
      <c r="BQ120" s="22"/>
      <c r="BR120" s="22"/>
      <c r="BS120" s="68"/>
      <c r="BT120" s="22"/>
      <c r="BV120" s="22"/>
      <c r="BW120" s="22"/>
      <c r="BX120" s="68"/>
      <c r="BY120" s="22"/>
      <c r="CA120" s="22"/>
      <c r="CB120" s="22"/>
      <c r="CC120" s="68"/>
      <c r="CD120" s="22"/>
      <c r="CF120" s="22"/>
      <c r="CG120" s="22"/>
      <c r="CH120" s="68"/>
      <c r="CI120" s="22"/>
    </row>
    <row r="121" spans="1:87">
      <c r="A121" s="22"/>
      <c r="B121" s="21"/>
      <c r="D121" s="21"/>
      <c r="E121" s="21"/>
      <c r="F121" s="68"/>
      <c r="G121" s="22"/>
      <c r="I121" s="21"/>
      <c r="J121" s="21"/>
      <c r="K121" s="68"/>
      <c r="L121" s="22"/>
      <c r="N121" s="21"/>
      <c r="O121" s="21"/>
      <c r="P121" s="68"/>
      <c r="Q121" s="22"/>
      <c r="S121" s="22"/>
      <c r="T121" s="22"/>
      <c r="U121" s="68"/>
      <c r="V121" s="22"/>
      <c r="X121" s="22"/>
      <c r="Y121" s="22"/>
      <c r="Z121" s="68"/>
      <c r="AA121" s="22"/>
      <c r="AC121" s="22"/>
      <c r="AD121" s="22"/>
      <c r="AE121" s="68"/>
      <c r="AF121" s="22"/>
      <c r="AH121" s="22"/>
      <c r="AI121" s="22"/>
      <c r="AJ121" s="68"/>
      <c r="AK121" s="22"/>
      <c r="AM121" s="22"/>
      <c r="AN121" s="22"/>
      <c r="AO121" s="68"/>
      <c r="AP121" s="22"/>
      <c r="AR121" s="22"/>
      <c r="AS121" s="22"/>
      <c r="AT121" s="68"/>
      <c r="AU121" s="22"/>
      <c r="AW121" s="22"/>
      <c r="AX121" s="22"/>
      <c r="AY121" s="68"/>
      <c r="AZ121" s="22"/>
      <c r="BB121" s="22"/>
      <c r="BC121" s="22"/>
      <c r="BD121" s="68"/>
      <c r="BE121" s="22"/>
      <c r="BG121" s="22"/>
      <c r="BH121" s="22"/>
      <c r="BI121" s="68"/>
      <c r="BJ121" s="22"/>
      <c r="BL121" s="22"/>
      <c r="BM121" s="22"/>
      <c r="BN121" s="68"/>
      <c r="BO121" s="22"/>
      <c r="BQ121" s="22"/>
      <c r="BR121" s="22"/>
      <c r="BS121" s="68"/>
      <c r="BT121" s="22"/>
      <c r="BV121" s="22"/>
      <c r="BW121" s="22"/>
      <c r="BX121" s="68"/>
      <c r="BY121" s="22"/>
      <c r="CA121" s="22"/>
      <c r="CB121" s="22"/>
      <c r="CC121" s="68"/>
      <c r="CD121" s="22"/>
      <c r="CF121" s="22"/>
      <c r="CG121" s="22"/>
      <c r="CH121" s="68"/>
      <c r="CI121" s="22"/>
    </row>
    <row r="122" spans="1:87">
      <c r="A122" s="22"/>
      <c r="B122" s="21"/>
      <c r="D122" s="21"/>
      <c r="E122" s="21"/>
      <c r="F122" s="68"/>
      <c r="G122" s="22"/>
      <c r="I122" s="21"/>
      <c r="J122" s="21"/>
      <c r="K122" s="68"/>
      <c r="L122" s="22"/>
      <c r="N122" s="21"/>
      <c r="O122" s="21"/>
      <c r="P122" s="68"/>
      <c r="Q122" s="22"/>
      <c r="S122" s="22"/>
      <c r="T122" s="22"/>
      <c r="U122" s="68"/>
      <c r="V122" s="22"/>
      <c r="X122" s="22"/>
      <c r="Y122" s="22"/>
      <c r="Z122" s="68"/>
      <c r="AA122" s="22"/>
      <c r="AC122" s="22"/>
      <c r="AD122" s="22"/>
      <c r="AE122" s="68"/>
      <c r="AF122" s="22"/>
      <c r="AH122" s="22"/>
      <c r="AI122" s="22"/>
      <c r="AJ122" s="68"/>
      <c r="AK122" s="22"/>
      <c r="AM122" s="22"/>
      <c r="AN122" s="22"/>
      <c r="AO122" s="68"/>
      <c r="AP122" s="22"/>
      <c r="AR122" s="22"/>
      <c r="AS122" s="22"/>
      <c r="AT122" s="68"/>
      <c r="AU122" s="22"/>
      <c r="AW122" s="22"/>
      <c r="AX122" s="22"/>
      <c r="AY122" s="68"/>
      <c r="AZ122" s="22"/>
      <c r="BB122" s="22"/>
      <c r="BC122" s="22"/>
      <c r="BD122" s="68"/>
      <c r="BE122" s="22"/>
      <c r="BG122" s="22"/>
      <c r="BH122" s="22"/>
      <c r="BI122" s="68"/>
      <c r="BJ122" s="22"/>
      <c r="BL122" s="22"/>
      <c r="BM122" s="22"/>
      <c r="BN122" s="68"/>
      <c r="BO122" s="22"/>
      <c r="BQ122" s="22"/>
      <c r="BR122" s="22"/>
      <c r="BS122" s="68"/>
      <c r="BT122" s="22"/>
      <c r="BV122" s="22"/>
      <c r="BW122" s="22"/>
      <c r="BX122" s="68"/>
      <c r="BY122" s="22"/>
      <c r="CA122" s="22"/>
      <c r="CB122" s="22"/>
      <c r="CC122" s="68"/>
      <c r="CD122" s="22"/>
      <c r="CF122" s="22"/>
      <c r="CG122" s="22"/>
      <c r="CH122" s="68"/>
      <c r="CI122" s="22"/>
    </row>
    <row r="123" spans="1:87">
      <c r="A123" s="22"/>
      <c r="B123" s="21"/>
      <c r="D123" s="21"/>
      <c r="E123" s="21"/>
      <c r="F123" s="68"/>
      <c r="G123" s="22"/>
      <c r="I123" s="21"/>
      <c r="J123" s="21"/>
      <c r="K123" s="68"/>
      <c r="L123" s="22"/>
      <c r="N123" s="21"/>
      <c r="O123" s="21"/>
      <c r="P123" s="68"/>
      <c r="Q123" s="22"/>
      <c r="S123" s="22"/>
      <c r="T123" s="22"/>
      <c r="U123" s="68"/>
      <c r="V123" s="22"/>
      <c r="X123" s="22"/>
      <c r="Y123" s="22"/>
      <c r="Z123" s="68"/>
      <c r="AA123" s="22"/>
      <c r="AC123" s="22"/>
      <c r="AD123" s="22"/>
      <c r="AE123" s="68"/>
      <c r="AF123" s="22"/>
      <c r="AH123" s="22"/>
      <c r="AI123" s="22"/>
      <c r="AJ123" s="68"/>
      <c r="AK123" s="22"/>
      <c r="AM123" s="22"/>
      <c r="AN123" s="22"/>
      <c r="AO123" s="68"/>
      <c r="AP123" s="22"/>
      <c r="AR123" s="22"/>
      <c r="AS123" s="22"/>
      <c r="AT123" s="68"/>
      <c r="AU123" s="22"/>
      <c r="AW123" s="22"/>
      <c r="AX123" s="22"/>
      <c r="AY123" s="68"/>
      <c r="AZ123" s="22"/>
      <c r="BB123" s="22"/>
      <c r="BC123" s="22"/>
      <c r="BD123" s="68"/>
      <c r="BE123" s="22"/>
      <c r="BG123" s="22"/>
      <c r="BH123" s="22"/>
      <c r="BI123" s="68"/>
      <c r="BJ123" s="22"/>
      <c r="BL123" s="22"/>
      <c r="BM123" s="22"/>
      <c r="BN123" s="68"/>
      <c r="BO123" s="22"/>
      <c r="BQ123" s="22"/>
      <c r="BR123" s="22"/>
      <c r="BS123" s="68"/>
      <c r="BT123" s="22"/>
      <c r="BV123" s="22"/>
      <c r="BW123" s="22"/>
      <c r="BX123" s="68"/>
      <c r="BY123" s="22"/>
      <c r="CA123" s="22"/>
      <c r="CB123" s="22"/>
      <c r="CC123" s="68"/>
      <c r="CD123" s="22"/>
      <c r="CF123" s="22"/>
      <c r="CG123" s="22"/>
      <c r="CH123" s="68"/>
      <c r="CI123" s="22"/>
    </row>
    <row r="124" spans="1:87">
      <c r="A124" s="22"/>
      <c r="B124" s="21"/>
      <c r="D124" s="21"/>
      <c r="E124" s="21"/>
      <c r="F124" s="68"/>
      <c r="G124" s="22"/>
      <c r="I124" s="21"/>
      <c r="J124" s="21"/>
      <c r="K124" s="68"/>
      <c r="L124" s="22"/>
      <c r="N124" s="21"/>
      <c r="O124" s="21"/>
      <c r="P124" s="68"/>
      <c r="Q124" s="22"/>
      <c r="S124" s="22"/>
      <c r="T124" s="22"/>
      <c r="U124" s="68"/>
      <c r="V124" s="22"/>
      <c r="X124" s="22"/>
      <c r="Y124" s="22"/>
      <c r="Z124" s="68"/>
      <c r="AA124" s="22"/>
      <c r="AC124" s="22"/>
      <c r="AD124" s="22"/>
      <c r="AE124" s="68"/>
      <c r="AF124" s="22"/>
      <c r="AH124" s="22"/>
      <c r="AI124" s="22"/>
      <c r="AJ124" s="68"/>
      <c r="AK124" s="22"/>
      <c r="AM124" s="22"/>
      <c r="AN124" s="22"/>
      <c r="AO124" s="68"/>
      <c r="AP124" s="22"/>
      <c r="AR124" s="22"/>
      <c r="AS124" s="22"/>
      <c r="AT124" s="68"/>
      <c r="AU124" s="22"/>
      <c r="AW124" s="22"/>
      <c r="AX124" s="22"/>
      <c r="AY124" s="68"/>
      <c r="AZ124" s="22"/>
      <c r="BB124" s="22"/>
      <c r="BC124" s="22"/>
      <c r="BD124" s="68"/>
      <c r="BE124" s="22"/>
      <c r="BG124" s="22"/>
      <c r="BH124" s="22"/>
      <c r="BI124" s="68"/>
      <c r="BJ124" s="22"/>
      <c r="BL124" s="22"/>
      <c r="BM124" s="22"/>
      <c r="BN124" s="68"/>
      <c r="BO124" s="22"/>
      <c r="BQ124" s="22"/>
      <c r="BR124" s="22"/>
      <c r="BS124" s="68"/>
      <c r="BT124" s="22"/>
      <c r="BV124" s="22"/>
      <c r="BW124" s="22"/>
      <c r="BX124" s="68"/>
      <c r="BY124" s="22"/>
      <c r="CA124" s="22"/>
      <c r="CB124" s="22"/>
      <c r="CC124" s="68"/>
      <c r="CD124" s="22"/>
      <c r="CF124" s="22"/>
      <c r="CG124" s="22"/>
      <c r="CH124" s="68"/>
      <c r="CI124" s="22"/>
    </row>
    <row r="125" spans="1:87">
      <c r="A125" s="22"/>
      <c r="B125" s="21"/>
      <c r="D125" s="21"/>
      <c r="E125" s="21"/>
      <c r="F125" s="68"/>
      <c r="G125" s="22"/>
      <c r="I125" s="21"/>
      <c r="J125" s="21"/>
      <c r="K125" s="68"/>
      <c r="L125" s="22"/>
      <c r="N125" s="21"/>
      <c r="O125" s="21"/>
      <c r="P125" s="68"/>
      <c r="Q125" s="22"/>
      <c r="S125" s="22"/>
      <c r="T125" s="22"/>
      <c r="U125" s="68"/>
      <c r="V125" s="22"/>
      <c r="X125" s="22"/>
      <c r="Y125" s="22"/>
      <c r="Z125" s="68"/>
      <c r="AA125" s="22"/>
      <c r="AC125" s="22"/>
      <c r="AD125" s="22"/>
      <c r="AE125" s="68"/>
      <c r="AF125" s="22"/>
      <c r="AH125" s="22"/>
      <c r="AI125" s="22"/>
      <c r="AJ125" s="68"/>
      <c r="AK125" s="22"/>
      <c r="AM125" s="22"/>
      <c r="AN125" s="22"/>
      <c r="AO125" s="68"/>
      <c r="AP125" s="22"/>
      <c r="AR125" s="22"/>
      <c r="AS125" s="22"/>
      <c r="AT125" s="68"/>
      <c r="AU125" s="22"/>
      <c r="AW125" s="22"/>
      <c r="AX125" s="22"/>
      <c r="AY125" s="68"/>
      <c r="AZ125" s="22"/>
      <c r="BB125" s="22"/>
      <c r="BC125" s="22"/>
      <c r="BD125" s="68"/>
      <c r="BE125" s="22"/>
      <c r="BG125" s="22"/>
      <c r="BH125" s="22"/>
      <c r="BI125" s="68"/>
      <c r="BJ125" s="22"/>
      <c r="BL125" s="22"/>
      <c r="BM125" s="22"/>
      <c r="BN125" s="68"/>
      <c r="BO125" s="22"/>
      <c r="BQ125" s="22"/>
      <c r="BR125" s="22"/>
      <c r="BS125" s="68"/>
      <c r="BT125" s="22"/>
      <c r="BV125" s="22"/>
      <c r="BW125" s="22"/>
      <c r="BX125" s="68"/>
      <c r="BY125" s="22"/>
      <c r="CA125" s="22"/>
      <c r="CB125" s="22"/>
      <c r="CC125" s="68"/>
      <c r="CD125" s="22"/>
      <c r="CF125" s="22"/>
      <c r="CG125" s="22"/>
      <c r="CH125" s="68"/>
      <c r="CI125" s="22"/>
    </row>
    <row r="126" spans="1:87">
      <c r="A126" s="22"/>
      <c r="B126" s="21"/>
      <c r="D126" s="21"/>
      <c r="E126" s="21"/>
      <c r="F126" s="68"/>
      <c r="G126" s="22"/>
      <c r="I126" s="21"/>
      <c r="J126" s="21"/>
      <c r="K126" s="68"/>
      <c r="L126" s="22"/>
      <c r="N126" s="21"/>
      <c r="O126" s="21"/>
      <c r="P126" s="68"/>
      <c r="Q126" s="22"/>
      <c r="S126" s="22"/>
      <c r="T126" s="22"/>
      <c r="U126" s="68"/>
      <c r="V126" s="22"/>
      <c r="X126" s="22"/>
      <c r="Y126" s="22"/>
      <c r="Z126" s="68"/>
      <c r="AA126" s="22"/>
      <c r="AC126" s="22"/>
      <c r="AD126" s="22"/>
      <c r="AE126" s="68"/>
      <c r="AF126" s="22"/>
      <c r="AH126" s="22"/>
      <c r="AI126" s="22"/>
      <c r="AJ126" s="68"/>
      <c r="AK126" s="22"/>
      <c r="AM126" s="22"/>
      <c r="AN126" s="22"/>
      <c r="AO126" s="68"/>
      <c r="AP126" s="22"/>
      <c r="AR126" s="22"/>
      <c r="AS126" s="22"/>
      <c r="AT126" s="68"/>
      <c r="AU126" s="22"/>
      <c r="AW126" s="22"/>
      <c r="AX126" s="22"/>
      <c r="AY126" s="68"/>
      <c r="AZ126" s="22"/>
      <c r="BB126" s="22"/>
      <c r="BC126" s="22"/>
      <c r="BD126" s="68"/>
      <c r="BE126" s="22"/>
      <c r="BG126" s="22"/>
      <c r="BH126" s="22"/>
      <c r="BI126" s="68"/>
      <c r="BJ126" s="22"/>
      <c r="BL126" s="22"/>
      <c r="BM126" s="22"/>
      <c r="BN126" s="68"/>
      <c r="BO126" s="22"/>
      <c r="BQ126" s="22"/>
      <c r="BR126" s="22"/>
      <c r="BS126" s="68"/>
      <c r="BT126" s="22"/>
      <c r="BV126" s="22"/>
      <c r="BW126" s="22"/>
      <c r="BX126" s="68"/>
      <c r="BY126" s="22"/>
      <c r="CA126" s="22"/>
      <c r="CB126" s="22"/>
      <c r="CC126" s="68"/>
      <c r="CD126" s="22"/>
      <c r="CF126" s="22"/>
      <c r="CG126" s="22"/>
      <c r="CH126" s="68"/>
      <c r="CI126" s="22"/>
    </row>
    <row r="127" spans="1:87">
      <c r="A127" s="22"/>
      <c r="B127" s="21"/>
      <c r="D127" s="21"/>
      <c r="E127" s="21"/>
      <c r="F127" s="68"/>
      <c r="G127" s="22"/>
      <c r="I127" s="21"/>
      <c r="J127" s="21"/>
      <c r="K127" s="68"/>
      <c r="L127" s="22"/>
      <c r="N127" s="21"/>
      <c r="O127" s="21"/>
      <c r="P127" s="68"/>
      <c r="Q127" s="22"/>
      <c r="S127" s="22"/>
      <c r="T127" s="22"/>
      <c r="U127" s="68"/>
      <c r="V127" s="22"/>
      <c r="X127" s="22"/>
      <c r="Y127" s="22"/>
      <c r="Z127" s="68"/>
      <c r="AA127" s="22"/>
      <c r="AC127" s="22"/>
      <c r="AD127" s="22"/>
      <c r="AE127" s="68"/>
      <c r="AF127" s="22"/>
      <c r="AH127" s="22"/>
      <c r="AI127" s="22"/>
      <c r="AJ127" s="68"/>
      <c r="AK127" s="22"/>
      <c r="AM127" s="22"/>
      <c r="AN127" s="22"/>
      <c r="AO127" s="68"/>
      <c r="AP127" s="22"/>
      <c r="AR127" s="22"/>
      <c r="AS127" s="22"/>
      <c r="AT127" s="68"/>
      <c r="AU127" s="22"/>
      <c r="AW127" s="22"/>
      <c r="AX127" s="22"/>
      <c r="AY127" s="68"/>
      <c r="AZ127" s="22"/>
      <c r="BB127" s="22"/>
      <c r="BC127" s="22"/>
      <c r="BD127" s="68"/>
      <c r="BE127" s="22"/>
      <c r="BG127" s="22"/>
      <c r="BH127" s="22"/>
      <c r="BI127" s="68"/>
      <c r="BJ127" s="22"/>
      <c r="BL127" s="22"/>
      <c r="BM127" s="22"/>
      <c r="BN127" s="68"/>
      <c r="BO127" s="22"/>
      <c r="BQ127" s="22"/>
      <c r="BR127" s="22"/>
      <c r="BS127" s="68"/>
      <c r="BT127" s="22"/>
      <c r="BV127" s="22"/>
      <c r="BW127" s="22"/>
      <c r="BX127" s="68"/>
      <c r="BY127" s="22"/>
      <c r="CA127" s="22"/>
      <c r="CB127" s="22"/>
      <c r="CC127" s="68"/>
      <c r="CD127" s="22"/>
      <c r="CF127" s="22"/>
      <c r="CG127" s="22"/>
      <c r="CH127" s="68"/>
      <c r="CI127" s="22"/>
    </row>
    <row r="128" spans="1:87">
      <c r="A128" s="22"/>
      <c r="B128" s="21"/>
      <c r="D128" s="21"/>
      <c r="E128" s="21"/>
      <c r="F128" s="68"/>
      <c r="G128" s="22"/>
      <c r="I128" s="21"/>
      <c r="J128" s="21"/>
      <c r="K128" s="68"/>
      <c r="L128" s="22"/>
      <c r="N128" s="21"/>
      <c r="O128" s="21"/>
      <c r="P128" s="68"/>
      <c r="Q128" s="22"/>
      <c r="S128" s="22"/>
      <c r="T128" s="22"/>
      <c r="U128" s="68"/>
      <c r="V128" s="22"/>
      <c r="X128" s="22"/>
      <c r="Y128" s="22"/>
      <c r="Z128" s="68"/>
      <c r="AA128" s="22"/>
      <c r="AC128" s="22"/>
      <c r="AD128" s="22"/>
      <c r="AE128" s="68"/>
      <c r="AF128" s="22"/>
      <c r="AH128" s="22"/>
      <c r="AI128" s="22"/>
      <c r="AJ128" s="68"/>
      <c r="AK128" s="22"/>
      <c r="AM128" s="22"/>
      <c r="AN128" s="22"/>
      <c r="AO128" s="68"/>
      <c r="AP128" s="22"/>
      <c r="AR128" s="22"/>
      <c r="AS128" s="22"/>
      <c r="AT128" s="68"/>
      <c r="AU128" s="22"/>
      <c r="AW128" s="22"/>
      <c r="AX128" s="22"/>
      <c r="AY128" s="68"/>
      <c r="AZ128" s="22"/>
      <c r="BB128" s="22"/>
      <c r="BC128" s="22"/>
      <c r="BD128" s="68"/>
      <c r="BE128" s="22"/>
      <c r="BG128" s="22"/>
      <c r="BH128" s="22"/>
      <c r="BI128" s="68"/>
      <c r="BJ128" s="22"/>
      <c r="BL128" s="22"/>
      <c r="BM128" s="22"/>
      <c r="BN128" s="68"/>
      <c r="BO128" s="22"/>
      <c r="BQ128" s="22"/>
      <c r="BR128" s="22"/>
      <c r="BS128" s="68"/>
      <c r="BT128" s="22"/>
      <c r="BV128" s="22"/>
      <c r="BW128" s="22"/>
      <c r="BX128" s="68"/>
      <c r="BY128" s="22"/>
      <c r="CA128" s="22"/>
      <c r="CB128" s="22"/>
      <c r="CC128" s="68"/>
      <c r="CD128" s="22"/>
      <c r="CF128" s="22"/>
      <c r="CG128" s="22"/>
      <c r="CH128" s="68"/>
      <c r="CI128" s="22"/>
    </row>
    <row r="129" spans="1:87">
      <c r="A129" s="22"/>
      <c r="B129" s="21"/>
      <c r="D129" s="21"/>
      <c r="E129" s="21"/>
      <c r="F129" s="68"/>
      <c r="G129" s="22"/>
      <c r="I129" s="21"/>
      <c r="J129" s="21"/>
      <c r="K129" s="68"/>
      <c r="L129" s="22"/>
      <c r="N129" s="21"/>
      <c r="O129" s="21"/>
      <c r="P129" s="68"/>
      <c r="Q129" s="22"/>
      <c r="S129" s="22"/>
      <c r="T129" s="22"/>
      <c r="U129" s="68"/>
      <c r="V129" s="22"/>
      <c r="X129" s="22"/>
      <c r="Y129" s="22"/>
      <c r="Z129" s="68"/>
      <c r="AA129" s="22"/>
      <c r="AC129" s="22"/>
      <c r="AD129" s="22"/>
      <c r="AE129" s="68"/>
      <c r="AF129" s="22"/>
      <c r="AH129" s="22"/>
      <c r="AI129" s="22"/>
      <c r="AJ129" s="68"/>
      <c r="AK129" s="22"/>
      <c r="AM129" s="22"/>
      <c r="AN129" s="22"/>
      <c r="AO129" s="68"/>
      <c r="AP129" s="22"/>
      <c r="AR129" s="22"/>
      <c r="AS129" s="22"/>
      <c r="AT129" s="68"/>
      <c r="AU129" s="22"/>
      <c r="AW129" s="22"/>
      <c r="AX129" s="22"/>
      <c r="AY129" s="68"/>
      <c r="AZ129" s="22"/>
      <c r="BB129" s="22"/>
      <c r="BC129" s="22"/>
      <c r="BD129" s="68"/>
      <c r="BE129" s="22"/>
      <c r="BG129" s="22"/>
      <c r="BH129" s="22"/>
      <c r="BI129" s="68"/>
      <c r="BJ129" s="22"/>
      <c r="BL129" s="22"/>
      <c r="BM129" s="22"/>
      <c r="BN129" s="68"/>
      <c r="BO129" s="22"/>
      <c r="BQ129" s="22"/>
      <c r="BR129" s="22"/>
      <c r="BS129" s="68"/>
      <c r="BT129" s="22"/>
      <c r="BV129" s="22"/>
      <c r="BW129" s="22"/>
      <c r="BX129" s="68"/>
      <c r="BY129" s="22"/>
      <c r="CA129" s="22"/>
      <c r="CB129" s="22"/>
      <c r="CC129" s="68"/>
      <c r="CD129" s="22"/>
      <c r="CF129" s="22"/>
      <c r="CG129" s="22"/>
      <c r="CH129" s="68"/>
      <c r="CI129" s="22"/>
    </row>
    <row r="130" spans="1:87">
      <c r="A130" s="22"/>
      <c r="B130" s="21"/>
      <c r="D130" s="21"/>
      <c r="E130" s="21"/>
      <c r="F130" s="68"/>
      <c r="G130" s="22"/>
      <c r="I130" s="21"/>
      <c r="J130" s="21"/>
      <c r="K130" s="68"/>
      <c r="L130" s="22"/>
      <c r="N130" s="21"/>
      <c r="O130" s="21"/>
      <c r="P130" s="68"/>
      <c r="Q130" s="22"/>
      <c r="S130" s="22"/>
      <c r="T130" s="22"/>
      <c r="U130" s="68"/>
      <c r="V130" s="22"/>
      <c r="X130" s="22"/>
      <c r="Y130" s="22"/>
      <c r="Z130" s="68"/>
      <c r="AA130" s="22"/>
      <c r="AC130" s="22"/>
      <c r="AD130" s="22"/>
      <c r="AE130" s="68"/>
      <c r="AF130" s="22"/>
      <c r="AH130" s="22"/>
      <c r="AI130" s="22"/>
      <c r="AJ130" s="68"/>
      <c r="AK130" s="22"/>
      <c r="AM130" s="22"/>
      <c r="AN130" s="22"/>
      <c r="AO130" s="68"/>
      <c r="AP130" s="22"/>
      <c r="AR130" s="22"/>
      <c r="AS130" s="22"/>
      <c r="AT130" s="68"/>
      <c r="AU130" s="22"/>
      <c r="AW130" s="22"/>
      <c r="AX130" s="22"/>
      <c r="AY130" s="68"/>
      <c r="AZ130" s="22"/>
      <c r="BB130" s="22"/>
      <c r="BC130" s="22"/>
      <c r="BD130" s="68"/>
      <c r="BE130" s="22"/>
      <c r="BG130" s="22"/>
      <c r="BH130" s="22"/>
      <c r="BI130" s="68"/>
      <c r="BJ130" s="22"/>
      <c r="BL130" s="22"/>
      <c r="BM130" s="22"/>
      <c r="BN130" s="68"/>
      <c r="BO130" s="22"/>
      <c r="BQ130" s="22"/>
      <c r="BR130" s="22"/>
      <c r="BS130" s="68"/>
      <c r="BT130" s="22"/>
      <c r="BV130" s="22"/>
      <c r="BW130" s="22"/>
      <c r="BX130" s="68"/>
      <c r="BY130" s="22"/>
      <c r="CA130" s="22"/>
      <c r="CB130" s="22"/>
      <c r="CC130" s="68"/>
      <c r="CD130" s="22"/>
      <c r="CF130" s="22"/>
      <c r="CG130" s="22"/>
      <c r="CH130" s="68"/>
      <c r="CI130" s="22"/>
    </row>
    <row r="131" spans="1:87">
      <c r="A131" s="22"/>
      <c r="B131" s="21"/>
      <c r="D131" s="21"/>
      <c r="E131" s="21"/>
      <c r="F131" s="68"/>
      <c r="G131" s="22"/>
      <c r="I131" s="21"/>
      <c r="J131" s="21"/>
      <c r="K131" s="68"/>
      <c r="L131" s="22"/>
      <c r="N131" s="21"/>
      <c r="O131" s="21"/>
      <c r="P131" s="68"/>
      <c r="Q131" s="22"/>
      <c r="S131" s="22"/>
      <c r="T131" s="22"/>
      <c r="U131" s="68"/>
      <c r="V131" s="22"/>
      <c r="X131" s="22"/>
      <c r="Y131" s="22"/>
      <c r="Z131" s="68"/>
      <c r="AA131" s="22"/>
      <c r="AC131" s="22"/>
      <c r="AD131" s="22"/>
      <c r="AE131" s="68"/>
      <c r="AF131" s="22"/>
      <c r="AH131" s="22"/>
      <c r="AI131" s="22"/>
      <c r="AJ131" s="68"/>
      <c r="AK131" s="22"/>
      <c r="AM131" s="22"/>
      <c r="AN131" s="22"/>
      <c r="AO131" s="68"/>
      <c r="AP131" s="22"/>
      <c r="AR131" s="22"/>
      <c r="AS131" s="22"/>
      <c r="AT131" s="68"/>
      <c r="AU131" s="22"/>
      <c r="AW131" s="22"/>
      <c r="AX131" s="22"/>
      <c r="AY131" s="68"/>
      <c r="AZ131" s="22"/>
      <c r="BB131" s="22"/>
      <c r="BC131" s="22"/>
      <c r="BD131" s="68"/>
      <c r="BE131" s="22"/>
      <c r="BG131" s="22"/>
      <c r="BH131" s="22"/>
      <c r="BI131" s="68"/>
      <c r="BJ131" s="22"/>
      <c r="BL131" s="22"/>
      <c r="BM131" s="22"/>
      <c r="BN131" s="68"/>
      <c r="BO131" s="22"/>
      <c r="BQ131" s="22"/>
      <c r="BR131" s="22"/>
      <c r="BS131" s="68"/>
      <c r="BT131" s="22"/>
      <c r="BV131" s="22"/>
      <c r="BW131" s="22"/>
      <c r="BX131" s="68"/>
      <c r="BY131" s="22"/>
      <c r="CA131" s="22"/>
      <c r="CB131" s="22"/>
      <c r="CC131" s="68"/>
      <c r="CD131" s="22"/>
      <c r="CF131" s="22"/>
      <c r="CG131" s="22"/>
      <c r="CH131" s="68"/>
      <c r="CI131" s="22"/>
    </row>
    <row r="132" spans="1:87">
      <c r="A132" s="22"/>
      <c r="B132" s="21"/>
      <c r="D132" s="21"/>
      <c r="E132" s="21"/>
      <c r="F132" s="68"/>
      <c r="G132" s="22"/>
      <c r="I132" s="21"/>
      <c r="J132" s="21"/>
      <c r="K132" s="68"/>
      <c r="L132" s="22"/>
      <c r="N132" s="21"/>
      <c r="O132" s="21"/>
      <c r="P132" s="68"/>
      <c r="Q132" s="22"/>
      <c r="S132" s="22"/>
      <c r="T132" s="22"/>
      <c r="U132" s="68"/>
      <c r="V132" s="22"/>
      <c r="X132" s="22"/>
      <c r="Y132" s="22"/>
      <c r="Z132" s="68"/>
      <c r="AA132" s="22"/>
      <c r="AC132" s="22"/>
      <c r="AD132" s="22"/>
      <c r="AE132" s="68"/>
      <c r="AF132" s="22"/>
      <c r="AH132" s="22"/>
      <c r="AI132" s="22"/>
      <c r="AJ132" s="68"/>
      <c r="AK132" s="22"/>
      <c r="AM132" s="22"/>
      <c r="AN132" s="22"/>
      <c r="AO132" s="68"/>
      <c r="AP132" s="22"/>
      <c r="AR132" s="22"/>
      <c r="AS132" s="22"/>
      <c r="AT132" s="68"/>
      <c r="AU132" s="22"/>
      <c r="AW132" s="22"/>
      <c r="AX132" s="22"/>
      <c r="AY132" s="68"/>
      <c r="AZ132" s="22"/>
      <c r="BB132" s="22"/>
      <c r="BC132" s="22"/>
      <c r="BD132" s="68"/>
      <c r="BE132" s="22"/>
      <c r="BG132" s="22"/>
      <c r="BH132" s="22"/>
      <c r="BI132" s="68"/>
      <c r="BJ132" s="22"/>
      <c r="BL132" s="22"/>
      <c r="BM132" s="22"/>
      <c r="BN132" s="68"/>
      <c r="BO132" s="22"/>
      <c r="BQ132" s="22"/>
      <c r="BR132" s="22"/>
      <c r="BS132" s="68"/>
      <c r="BT132" s="22"/>
      <c r="BV132" s="22"/>
      <c r="BW132" s="22"/>
      <c r="BX132" s="68"/>
      <c r="BY132" s="22"/>
      <c r="CA132" s="22"/>
      <c r="CB132" s="22"/>
      <c r="CC132" s="68"/>
      <c r="CD132" s="22"/>
      <c r="CF132" s="22"/>
      <c r="CG132" s="22"/>
      <c r="CH132" s="68"/>
      <c r="CI132" s="22"/>
    </row>
    <row r="133" spans="1:87">
      <c r="A133" s="22"/>
      <c r="B133" s="21"/>
      <c r="D133" s="21"/>
      <c r="E133" s="21"/>
      <c r="F133" s="68"/>
      <c r="G133" s="22"/>
      <c r="I133" s="21"/>
      <c r="J133" s="21"/>
      <c r="K133" s="68"/>
      <c r="L133" s="22"/>
      <c r="N133" s="21"/>
      <c r="O133" s="21"/>
      <c r="P133" s="68"/>
      <c r="Q133" s="22"/>
      <c r="S133" s="22"/>
      <c r="T133" s="22"/>
      <c r="U133" s="68"/>
      <c r="V133" s="22"/>
      <c r="X133" s="22"/>
      <c r="Y133" s="22"/>
      <c r="Z133" s="68"/>
      <c r="AA133" s="22"/>
      <c r="AC133" s="22"/>
      <c r="AD133" s="22"/>
      <c r="AE133" s="68"/>
      <c r="AF133" s="22"/>
      <c r="AH133" s="22"/>
      <c r="AI133" s="22"/>
      <c r="AJ133" s="68"/>
      <c r="AK133" s="22"/>
      <c r="AM133" s="22"/>
      <c r="AN133" s="22"/>
      <c r="AO133" s="68"/>
      <c r="AP133" s="22"/>
      <c r="AR133" s="22"/>
      <c r="AS133" s="22"/>
      <c r="AT133" s="68"/>
      <c r="AU133" s="22"/>
      <c r="AW133" s="22"/>
      <c r="AX133" s="22"/>
      <c r="AY133" s="68"/>
      <c r="AZ133" s="22"/>
      <c r="BB133" s="22"/>
      <c r="BC133" s="22"/>
      <c r="BD133" s="68"/>
      <c r="BE133" s="22"/>
      <c r="BG133" s="22"/>
      <c r="BH133" s="22"/>
      <c r="BI133" s="68"/>
      <c r="BJ133" s="22"/>
      <c r="BL133" s="22"/>
      <c r="BM133" s="22"/>
      <c r="BN133" s="68"/>
      <c r="BO133" s="22"/>
      <c r="BQ133" s="22"/>
      <c r="BR133" s="22"/>
      <c r="BS133" s="68"/>
      <c r="BT133" s="22"/>
      <c r="BV133" s="22"/>
      <c r="BW133" s="22"/>
      <c r="BX133" s="68"/>
      <c r="BY133" s="22"/>
      <c r="CA133" s="22"/>
      <c r="CB133" s="22"/>
      <c r="CC133" s="68"/>
      <c r="CD133" s="22"/>
      <c r="CF133" s="22"/>
      <c r="CG133" s="22"/>
      <c r="CH133" s="68"/>
      <c r="CI133" s="22"/>
    </row>
    <row r="134" spans="1:87">
      <c r="A134" s="22"/>
      <c r="B134" s="21"/>
      <c r="D134" s="21"/>
      <c r="E134" s="21"/>
      <c r="F134" s="68"/>
      <c r="G134" s="22"/>
      <c r="I134" s="21"/>
      <c r="J134" s="21"/>
      <c r="K134" s="68"/>
      <c r="L134" s="22"/>
      <c r="N134" s="21"/>
      <c r="O134" s="21"/>
      <c r="P134" s="68"/>
      <c r="Q134" s="22"/>
      <c r="S134" s="22"/>
      <c r="T134" s="22"/>
      <c r="U134" s="68"/>
      <c r="V134" s="22"/>
      <c r="X134" s="22"/>
      <c r="Y134" s="22"/>
      <c r="Z134" s="68"/>
      <c r="AA134" s="22"/>
      <c r="AC134" s="22"/>
      <c r="AD134" s="22"/>
      <c r="AE134" s="68"/>
      <c r="AF134" s="22"/>
      <c r="AH134" s="22"/>
      <c r="AI134" s="22"/>
      <c r="AJ134" s="68"/>
      <c r="AK134" s="22"/>
      <c r="AM134" s="22"/>
      <c r="AN134" s="22"/>
      <c r="AO134" s="68"/>
      <c r="AP134" s="22"/>
      <c r="AR134" s="22"/>
      <c r="AS134" s="22"/>
      <c r="AT134" s="68"/>
      <c r="AU134" s="22"/>
      <c r="AW134" s="22"/>
      <c r="AX134" s="22"/>
      <c r="AY134" s="68"/>
      <c r="AZ134" s="22"/>
      <c r="BB134" s="22"/>
      <c r="BC134" s="22"/>
      <c r="BD134" s="68"/>
      <c r="BE134" s="22"/>
      <c r="BG134" s="22"/>
      <c r="BH134" s="22"/>
      <c r="BI134" s="68"/>
      <c r="BJ134" s="22"/>
      <c r="BL134" s="22"/>
      <c r="BM134" s="22"/>
      <c r="BN134" s="68"/>
      <c r="BO134" s="22"/>
      <c r="BQ134" s="22"/>
      <c r="BR134" s="22"/>
      <c r="BS134" s="68"/>
      <c r="BT134" s="22"/>
      <c r="BV134" s="22"/>
      <c r="BW134" s="22"/>
      <c r="BX134" s="68"/>
      <c r="BY134" s="22"/>
      <c r="CA134" s="22"/>
      <c r="CB134" s="22"/>
      <c r="CC134" s="68"/>
      <c r="CD134" s="22"/>
      <c r="CF134" s="22"/>
      <c r="CG134" s="22"/>
      <c r="CH134" s="68"/>
      <c r="CI134" s="22"/>
    </row>
    <row r="135" spans="1:87">
      <c r="A135" s="22"/>
      <c r="B135" s="21"/>
      <c r="D135" s="21"/>
      <c r="E135" s="21"/>
      <c r="F135" s="68"/>
      <c r="G135" s="22"/>
      <c r="I135" s="21"/>
      <c r="J135" s="21"/>
      <c r="K135" s="68"/>
      <c r="L135" s="22"/>
      <c r="N135" s="21"/>
      <c r="O135" s="21"/>
      <c r="P135" s="68"/>
      <c r="Q135" s="22"/>
      <c r="S135" s="22"/>
      <c r="T135" s="22"/>
      <c r="U135" s="68"/>
      <c r="V135" s="22"/>
      <c r="X135" s="22"/>
      <c r="Y135" s="22"/>
      <c r="Z135" s="68"/>
      <c r="AA135" s="22"/>
      <c r="AC135" s="22"/>
      <c r="AD135" s="22"/>
      <c r="AE135" s="68"/>
      <c r="AF135" s="22"/>
      <c r="AH135" s="22"/>
      <c r="AI135" s="22"/>
      <c r="AJ135" s="68"/>
      <c r="AK135" s="22"/>
      <c r="AM135" s="22"/>
      <c r="AN135" s="22"/>
      <c r="AO135" s="68"/>
      <c r="AP135" s="22"/>
      <c r="AR135" s="22"/>
      <c r="AS135" s="22"/>
      <c r="AT135" s="68"/>
      <c r="AU135" s="22"/>
      <c r="AW135" s="22"/>
      <c r="AX135" s="22"/>
      <c r="AY135" s="68"/>
      <c r="AZ135" s="22"/>
      <c r="BB135" s="22"/>
      <c r="BC135" s="22"/>
      <c r="BD135" s="68"/>
      <c r="BE135" s="22"/>
      <c r="BG135" s="22"/>
      <c r="BH135" s="22"/>
      <c r="BI135" s="68"/>
      <c r="BJ135" s="22"/>
      <c r="BL135" s="22"/>
      <c r="BM135" s="22"/>
      <c r="BN135" s="68"/>
      <c r="BO135" s="22"/>
      <c r="BQ135" s="22"/>
      <c r="BR135" s="22"/>
      <c r="BS135" s="68"/>
      <c r="BT135" s="22"/>
      <c r="BV135" s="22"/>
      <c r="BW135" s="22"/>
      <c r="BX135" s="68"/>
      <c r="BY135" s="22"/>
      <c r="CA135" s="22"/>
      <c r="CB135" s="22"/>
      <c r="CC135" s="68"/>
      <c r="CD135" s="22"/>
      <c r="CF135" s="22"/>
      <c r="CG135" s="22"/>
      <c r="CH135" s="68"/>
      <c r="CI135" s="22"/>
    </row>
    <row r="136" spans="1:87">
      <c r="A136" s="22"/>
      <c r="B136" s="21"/>
      <c r="D136" s="21"/>
      <c r="E136" s="21"/>
      <c r="F136" s="68"/>
      <c r="G136" s="22"/>
      <c r="I136" s="21"/>
      <c r="J136" s="21"/>
      <c r="K136" s="68"/>
      <c r="L136" s="22"/>
      <c r="N136" s="21"/>
      <c r="O136" s="21"/>
      <c r="P136" s="68"/>
      <c r="Q136" s="22"/>
      <c r="S136" s="22"/>
      <c r="T136" s="22"/>
      <c r="U136" s="68"/>
      <c r="V136" s="22"/>
      <c r="X136" s="22"/>
      <c r="Y136" s="22"/>
      <c r="Z136" s="68"/>
      <c r="AA136" s="22"/>
      <c r="AC136" s="22"/>
      <c r="AD136" s="22"/>
      <c r="AE136" s="68"/>
      <c r="AF136" s="22"/>
      <c r="AH136" s="22"/>
      <c r="AI136" s="22"/>
      <c r="AJ136" s="68"/>
      <c r="AK136" s="22"/>
      <c r="AM136" s="22"/>
      <c r="AN136" s="22"/>
      <c r="AO136" s="68"/>
      <c r="AP136" s="22"/>
      <c r="AR136" s="22"/>
      <c r="AS136" s="22"/>
      <c r="AT136" s="68"/>
      <c r="AU136" s="22"/>
      <c r="AW136" s="22"/>
      <c r="AX136" s="22"/>
      <c r="AY136" s="68"/>
      <c r="AZ136" s="22"/>
      <c r="BB136" s="22"/>
      <c r="BC136" s="22"/>
      <c r="BD136" s="68"/>
      <c r="BE136" s="22"/>
      <c r="BG136" s="22"/>
      <c r="BH136" s="22"/>
      <c r="BI136" s="68"/>
      <c r="BJ136" s="22"/>
      <c r="BL136" s="22"/>
      <c r="BM136" s="22"/>
      <c r="BN136" s="68"/>
      <c r="BO136" s="22"/>
      <c r="BQ136" s="22"/>
      <c r="BR136" s="22"/>
      <c r="BS136" s="68"/>
      <c r="BT136" s="22"/>
      <c r="BV136" s="22"/>
      <c r="BW136" s="22"/>
      <c r="BX136" s="68"/>
      <c r="BY136" s="22"/>
      <c r="CA136" s="22"/>
      <c r="CB136" s="22"/>
      <c r="CC136" s="68"/>
      <c r="CD136" s="22"/>
      <c r="CF136" s="22"/>
      <c r="CG136" s="22"/>
      <c r="CH136" s="68"/>
      <c r="CI136" s="22"/>
    </row>
    <row r="137" spans="1:87">
      <c r="A137" s="22"/>
      <c r="B137" s="21"/>
      <c r="D137" s="21"/>
      <c r="E137" s="21"/>
      <c r="F137" s="68"/>
      <c r="G137" s="22"/>
      <c r="I137" s="21"/>
      <c r="J137" s="21"/>
      <c r="K137" s="68"/>
      <c r="L137" s="22"/>
      <c r="N137" s="21"/>
      <c r="O137" s="21"/>
      <c r="P137" s="68"/>
      <c r="Q137" s="22"/>
      <c r="S137" s="22"/>
      <c r="T137" s="22"/>
      <c r="U137" s="68"/>
      <c r="V137" s="22"/>
      <c r="X137" s="22"/>
      <c r="Y137" s="22"/>
      <c r="Z137" s="68"/>
      <c r="AA137" s="22"/>
      <c r="AC137" s="22"/>
      <c r="AD137" s="22"/>
      <c r="AE137" s="68"/>
      <c r="AF137" s="22"/>
      <c r="AH137" s="22"/>
      <c r="AI137" s="22"/>
      <c r="AJ137" s="68"/>
      <c r="AK137" s="22"/>
      <c r="AM137" s="22"/>
      <c r="AN137" s="22"/>
      <c r="AO137" s="68"/>
      <c r="AP137" s="22"/>
      <c r="AR137" s="22"/>
      <c r="AS137" s="22"/>
      <c r="AT137" s="68"/>
      <c r="AU137" s="22"/>
      <c r="AW137" s="22"/>
      <c r="AX137" s="22"/>
      <c r="AY137" s="68"/>
      <c r="AZ137" s="22"/>
      <c r="BB137" s="22"/>
      <c r="BC137" s="22"/>
      <c r="BD137" s="68"/>
      <c r="BE137" s="22"/>
      <c r="BG137" s="22"/>
      <c r="BH137" s="22"/>
      <c r="BI137" s="68"/>
      <c r="BJ137" s="22"/>
      <c r="BL137" s="22"/>
      <c r="BM137" s="22"/>
      <c r="BN137" s="68"/>
      <c r="BO137" s="22"/>
      <c r="BQ137" s="22"/>
      <c r="BR137" s="22"/>
      <c r="BS137" s="68"/>
      <c r="BT137" s="22"/>
      <c r="BV137" s="22"/>
      <c r="BW137" s="22"/>
      <c r="BX137" s="68"/>
      <c r="BY137" s="22"/>
      <c r="CA137" s="22"/>
      <c r="CB137" s="22"/>
      <c r="CC137" s="68"/>
      <c r="CD137" s="22"/>
      <c r="CF137" s="22"/>
      <c r="CG137" s="22"/>
      <c r="CH137" s="68"/>
      <c r="CI137" s="22"/>
    </row>
    <row r="138" spans="1:87">
      <c r="A138" s="22"/>
      <c r="B138" s="21"/>
      <c r="D138" s="21"/>
      <c r="E138" s="21"/>
      <c r="F138" s="68"/>
      <c r="G138" s="22"/>
      <c r="I138" s="21"/>
      <c r="J138" s="21"/>
      <c r="K138" s="68"/>
      <c r="L138" s="22"/>
      <c r="N138" s="21"/>
      <c r="O138" s="21"/>
      <c r="P138" s="68"/>
      <c r="Q138" s="22"/>
      <c r="S138" s="22"/>
      <c r="T138" s="22"/>
      <c r="U138" s="68"/>
      <c r="V138" s="22"/>
      <c r="X138" s="22"/>
      <c r="Y138" s="22"/>
      <c r="Z138" s="68"/>
      <c r="AA138" s="22"/>
      <c r="AC138" s="22"/>
      <c r="AD138" s="22"/>
      <c r="AE138" s="68"/>
      <c r="AF138" s="22"/>
      <c r="AH138" s="22"/>
      <c r="AI138" s="22"/>
      <c r="AJ138" s="68"/>
      <c r="AK138" s="22"/>
      <c r="AM138" s="22"/>
      <c r="AN138" s="22"/>
      <c r="AO138" s="68"/>
      <c r="AP138" s="22"/>
      <c r="AR138" s="22"/>
      <c r="AS138" s="22"/>
      <c r="AT138" s="68"/>
      <c r="AU138" s="22"/>
      <c r="AW138" s="22"/>
      <c r="AX138" s="22"/>
      <c r="AY138" s="68"/>
      <c r="AZ138" s="22"/>
      <c r="BB138" s="22"/>
      <c r="BC138" s="22"/>
      <c r="BD138" s="68"/>
      <c r="BE138" s="22"/>
      <c r="BG138" s="22"/>
      <c r="BH138" s="22"/>
      <c r="BI138" s="68"/>
      <c r="BJ138" s="22"/>
      <c r="BL138" s="22"/>
      <c r="BM138" s="22"/>
      <c r="BN138" s="68"/>
      <c r="BO138" s="22"/>
      <c r="BQ138" s="22"/>
      <c r="BR138" s="22"/>
      <c r="BS138" s="68"/>
      <c r="BT138" s="22"/>
      <c r="BV138" s="22"/>
      <c r="BW138" s="22"/>
      <c r="BX138" s="68"/>
      <c r="BY138" s="22"/>
      <c r="CA138" s="22"/>
      <c r="CB138" s="22"/>
      <c r="CC138" s="68"/>
      <c r="CD138" s="22"/>
      <c r="CF138" s="22"/>
      <c r="CG138" s="22"/>
      <c r="CH138" s="68"/>
      <c r="CI138" s="22"/>
    </row>
    <row r="139" spans="1:87">
      <c r="A139" s="22"/>
      <c r="B139" s="21"/>
      <c r="D139" s="21"/>
      <c r="E139" s="21"/>
      <c r="F139" s="68"/>
      <c r="G139" s="22"/>
      <c r="I139" s="21"/>
      <c r="J139" s="21"/>
      <c r="K139" s="68"/>
      <c r="L139" s="22"/>
      <c r="N139" s="21"/>
      <c r="O139" s="21"/>
      <c r="P139" s="68"/>
      <c r="Q139" s="22"/>
      <c r="S139" s="22"/>
      <c r="T139" s="22"/>
      <c r="U139" s="68"/>
      <c r="V139" s="22"/>
      <c r="X139" s="22"/>
      <c r="Y139" s="22"/>
      <c r="Z139" s="68"/>
      <c r="AA139" s="22"/>
      <c r="AC139" s="22"/>
      <c r="AD139" s="22"/>
      <c r="AE139" s="68"/>
      <c r="AF139" s="22"/>
      <c r="AH139" s="22"/>
      <c r="AI139" s="22"/>
      <c r="AJ139" s="68"/>
      <c r="AK139" s="22"/>
      <c r="AM139" s="22"/>
      <c r="AN139" s="22"/>
      <c r="AO139" s="68"/>
      <c r="AP139" s="22"/>
      <c r="AR139" s="22"/>
      <c r="AS139" s="22"/>
      <c r="AT139" s="68"/>
      <c r="AU139" s="22"/>
      <c r="AW139" s="22"/>
      <c r="AX139" s="22"/>
      <c r="AY139" s="68"/>
      <c r="AZ139" s="22"/>
      <c r="BB139" s="22"/>
      <c r="BC139" s="22"/>
      <c r="BD139" s="68"/>
      <c r="BE139" s="22"/>
      <c r="BG139" s="22"/>
      <c r="BH139" s="22"/>
      <c r="BI139" s="68"/>
      <c r="BJ139" s="22"/>
      <c r="BL139" s="22"/>
      <c r="BM139" s="22"/>
      <c r="BN139" s="68"/>
      <c r="BO139" s="22"/>
      <c r="BQ139" s="22"/>
      <c r="BR139" s="22"/>
      <c r="BS139" s="68"/>
      <c r="BT139" s="22"/>
      <c r="BV139" s="22"/>
      <c r="BW139" s="22"/>
      <c r="BX139" s="68"/>
      <c r="BY139" s="22"/>
      <c r="CA139" s="22"/>
      <c r="CB139" s="22"/>
      <c r="CC139" s="68"/>
      <c r="CD139" s="22"/>
      <c r="CF139" s="22"/>
      <c r="CG139" s="22"/>
      <c r="CH139" s="68"/>
      <c r="CI139" s="22"/>
    </row>
    <row r="140" spans="1:87">
      <c r="A140" s="22"/>
      <c r="B140" s="21"/>
      <c r="D140" s="21"/>
      <c r="E140" s="21"/>
      <c r="F140" s="68"/>
      <c r="G140" s="22"/>
      <c r="I140" s="21"/>
      <c r="J140" s="21"/>
      <c r="K140" s="68"/>
      <c r="L140" s="22"/>
      <c r="N140" s="21"/>
      <c r="O140" s="21"/>
      <c r="P140" s="68"/>
      <c r="Q140" s="22"/>
      <c r="S140" s="22"/>
      <c r="T140" s="22"/>
      <c r="U140" s="68"/>
      <c r="V140" s="22"/>
      <c r="X140" s="22"/>
      <c r="Y140" s="22"/>
      <c r="Z140" s="68"/>
      <c r="AA140" s="22"/>
      <c r="AC140" s="22"/>
      <c r="AD140" s="22"/>
      <c r="AE140" s="68"/>
      <c r="AF140" s="22"/>
      <c r="AH140" s="22"/>
      <c r="AI140" s="22"/>
      <c r="AJ140" s="68"/>
      <c r="AK140" s="22"/>
      <c r="AM140" s="22"/>
      <c r="AN140" s="22"/>
      <c r="AO140" s="68"/>
      <c r="AP140" s="22"/>
      <c r="AR140" s="22"/>
      <c r="AS140" s="22"/>
      <c r="AT140" s="68"/>
      <c r="AU140" s="22"/>
      <c r="AW140" s="22"/>
      <c r="AX140" s="22"/>
      <c r="AY140" s="68"/>
      <c r="AZ140" s="22"/>
      <c r="BB140" s="22"/>
      <c r="BC140" s="22"/>
      <c r="BD140" s="68"/>
      <c r="BE140" s="22"/>
      <c r="BG140" s="22"/>
      <c r="BH140" s="22"/>
      <c r="BI140" s="68"/>
      <c r="BJ140" s="22"/>
      <c r="BL140" s="22"/>
      <c r="BM140" s="22"/>
      <c r="BN140" s="68"/>
      <c r="BO140" s="22"/>
      <c r="BQ140" s="22"/>
      <c r="BR140" s="22"/>
      <c r="BS140" s="68"/>
      <c r="BT140" s="22"/>
      <c r="BV140" s="22"/>
      <c r="BW140" s="22"/>
      <c r="BX140" s="68"/>
      <c r="BY140" s="22"/>
      <c r="CA140" s="22"/>
      <c r="CB140" s="22"/>
      <c r="CC140" s="68"/>
      <c r="CD140" s="22"/>
      <c r="CF140" s="22"/>
      <c r="CG140" s="22"/>
      <c r="CH140" s="68"/>
      <c r="CI140" s="22"/>
    </row>
    <row r="141" spans="1:87">
      <c r="A141" s="22"/>
      <c r="B141" s="21"/>
      <c r="D141" s="21"/>
      <c r="E141" s="21"/>
      <c r="F141" s="68"/>
      <c r="G141" s="22"/>
      <c r="I141" s="21"/>
      <c r="J141" s="21"/>
      <c r="K141" s="68"/>
      <c r="L141" s="22"/>
      <c r="N141" s="21"/>
      <c r="O141" s="21"/>
      <c r="P141" s="68"/>
      <c r="Q141" s="22"/>
      <c r="S141" s="22"/>
      <c r="T141" s="22"/>
      <c r="U141" s="68"/>
      <c r="V141" s="22"/>
      <c r="X141" s="22"/>
      <c r="Y141" s="22"/>
      <c r="Z141" s="68"/>
      <c r="AA141" s="22"/>
      <c r="AC141" s="22"/>
      <c r="AD141" s="22"/>
      <c r="AE141" s="68"/>
      <c r="AF141" s="22"/>
      <c r="AH141" s="22"/>
      <c r="AI141" s="22"/>
      <c r="AJ141" s="68"/>
      <c r="AK141" s="22"/>
      <c r="AM141" s="22"/>
      <c r="AN141" s="22"/>
      <c r="AO141" s="68"/>
      <c r="AP141" s="22"/>
      <c r="AR141" s="22"/>
      <c r="AS141" s="22"/>
      <c r="AT141" s="68"/>
      <c r="AU141" s="22"/>
      <c r="AW141" s="22"/>
      <c r="AX141" s="22"/>
      <c r="AY141" s="68"/>
      <c r="AZ141" s="22"/>
      <c r="BB141" s="22"/>
      <c r="BC141" s="22"/>
      <c r="BD141" s="68"/>
      <c r="BE141" s="22"/>
      <c r="BG141" s="22"/>
      <c r="BH141" s="22"/>
      <c r="BI141" s="68"/>
      <c r="BJ141" s="22"/>
      <c r="BL141" s="22"/>
      <c r="BM141" s="22"/>
      <c r="BN141" s="68"/>
      <c r="BO141" s="22"/>
      <c r="BQ141" s="22"/>
      <c r="BR141" s="22"/>
      <c r="BS141" s="68"/>
      <c r="BT141" s="22"/>
      <c r="BV141" s="22"/>
      <c r="BW141" s="22"/>
      <c r="BX141" s="68"/>
      <c r="BY141" s="22"/>
      <c r="CA141" s="22"/>
      <c r="CB141" s="22"/>
      <c r="CC141" s="68"/>
      <c r="CD141" s="22"/>
      <c r="CF141" s="22"/>
      <c r="CG141" s="22"/>
      <c r="CH141" s="68"/>
      <c r="CI141" s="22"/>
    </row>
    <row r="142" spans="1:87">
      <c r="A142" s="22"/>
      <c r="B142" s="21"/>
      <c r="D142" s="21"/>
      <c r="E142" s="21"/>
      <c r="F142" s="68"/>
      <c r="G142" s="22"/>
      <c r="I142" s="21"/>
      <c r="J142" s="21"/>
      <c r="K142" s="68"/>
      <c r="L142" s="22"/>
      <c r="N142" s="21"/>
      <c r="O142" s="21"/>
      <c r="P142" s="68"/>
      <c r="Q142" s="22"/>
      <c r="S142" s="22"/>
      <c r="T142" s="22"/>
      <c r="U142" s="68"/>
      <c r="V142" s="22"/>
      <c r="X142" s="22"/>
      <c r="Y142" s="22"/>
      <c r="Z142" s="68"/>
      <c r="AA142" s="22"/>
      <c r="AC142" s="22"/>
      <c r="AD142" s="22"/>
      <c r="AE142" s="68"/>
      <c r="AF142" s="22"/>
      <c r="AH142" s="22"/>
      <c r="AI142" s="22"/>
      <c r="AJ142" s="68"/>
      <c r="AK142" s="22"/>
      <c r="AM142" s="22"/>
      <c r="AN142" s="22"/>
      <c r="AO142" s="68"/>
      <c r="AP142" s="22"/>
      <c r="AR142" s="22"/>
      <c r="AS142" s="22"/>
      <c r="AT142" s="68"/>
      <c r="AU142" s="22"/>
      <c r="AW142" s="22"/>
      <c r="AX142" s="22"/>
      <c r="AY142" s="68"/>
      <c r="AZ142" s="22"/>
      <c r="BB142" s="22"/>
      <c r="BC142" s="22"/>
      <c r="BD142" s="68"/>
      <c r="BE142" s="22"/>
      <c r="BG142" s="22"/>
      <c r="BH142" s="22"/>
      <c r="BI142" s="68"/>
      <c r="BJ142" s="22"/>
      <c r="BL142" s="22"/>
      <c r="BM142" s="22"/>
      <c r="BN142" s="68"/>
      <c r="BO142" s="22"/>
      <c r="BQ142" s="22"/>
      <c r="BR142" s="22"/>
      <c r="BS142" s="68"/>
      <c r="BT142" s="22"/>
      <c r="BV142" s="22"/>
      <c r="BW142" s="22"/>
      <c r="BX142" s="68"/>
      <c r="BY142" s="22"/>
      <c r="CA142" s="22"/>
      <c r="CB142" s="22"/>
      <c r="CC142" s="68"/>
      <c r="CD142" s="22"/>
      <c r="CF142" s="22"/>
      <c r="CG142" s="22"/>
      <c r="CH142" s="68"/>
      <c r="CI142" s="22"/>
    </row>
    <row r="143" spans="1:87">
      <c r="A143" s="22"/>
      <c r="B143" s="21"/>
      <c r="D143" s="21"/>
      <c r="E143" s="21"/>
      <c r="F143" s="68"/>
      <c r="G143" s="22"/>
      <c r="I143" s="21"/>
      <c r="J143" s="21"/>
      <c r="K143" s="68"/>
      <c r="L143" s="22"/>
      <c r="N143" s="21"/>
      <c r="O143" s="21"/>
      <c r="P143" s="68"/>
      <c r="Q143" s="22"/>
      <c r="S143" s="22"/>
      <c r="T143" s="22"/>
      <c r="U143" s="68"/>
      <c r="V143" s="22"/>
      <c r="X143" s="22"/>
      <c r="Y143" s="22"/>
      <c r="Z143" s="68"/>
      <c r="AA143" s="22"/>
      <c r="AC143" s="22"/>
      <c r="AD143" s="22"/>
      <c r="AE143" s="68"/>
      <c r="AF143" s="22"/>
      <c r="AH143" s="22"/>
      <c r="AI143" s="22"/>
      <c r="AJ143" s="68"/>
      <c r="AK143" s="22"/>
      <c r="AM143" s="22"/>
      <c r="AN143" s="22"/>
      <c r="AO143" s="68"/>
      <c r="AP143" s="22"/>
      <c r="AR143" s="22"/>
      <c r="AS143" s="22"/>
      <c r="AT143" s="68"/>
      <c r="AU143" s="22"/>
      <c r="AW143" s="22"/>
      <c r="AX143" s="22"/>
      <c r="AY143" s="68"/>
      <c r="AZ143" s="22"/>
      <c r="BB143" s="22"/>
      <c r="BC143" s="22"/>
      <c r="BD143" s="68"/>
      <c r="BE143" s="22"/>
      <c r="BG143" s="22"/>
      <c r="BH143" s="22"/>
      <c r="BI143" s="68"/>
      <c r="BJ143" s="22"/>
      <c r="BL143" s="22"/>
      <c r="BM143" s="22"/>
      <c r="BN143" s="68"/>
      <c r="BO143" s="22"/>
      <c r="BQ143" s="22"/>
      <c r="BR143" s="22"/>
      <c r="BS143" s="68"/>
      <c r="BT143" s="22"/>
      <c r="BV143" s="22"/>
      <c r="BW143" s="22"/>
      <c r="BX143" s="68"/>
      <c r="BY143" s="22"/>
      <c r="CA143" s="22"/>
      <c r="CB143" s="22"/>
      <c r="CC143" s="68"/>
      <c r="CD143" s="22"/>
      <c r="CF143" s="22"/>
      <c r="CG143" s="22"/>
      <c r="CH143" s="68"/>
      <c r="CI143" s="22"/>
    </row>
    <row r="144" spans="1:87">
      <c r="A144" s="22"/>
      <c r="B144" s="21"/>
      <c r="D144" s="21"/>
      <c r="E144" s="21"/>
      <c r="F144" s="68"/>
      <c r="G144" s="22"/>
      <c r="I144" s="21"/>
      <c r="J144" s="21"/>
      <c r="K144" s="68"/>
      <c r="L144" s="22"/>
      <c r="N144" s="21"/>
      <c r="O144" s="21"/>
      <c r="P144" s="68"/>
      <c r="Q144" s="22"/>
      <c r="S144" s="22"/>
      <c r="T144" s="22"/>
      <c r="U144" s="68"/>
      <c r="V144" s="22"/>
      <c r="X144" s="22"/>
      <c r="Y144" s="22"/>
      <c r="Z144" s="68"/>
      <c r="AA144" s="22"/>
      <c r="AC144" s="22"/>
      <c r="AD144" s="22"/>
      <c r="AE144" s="68"/>
      <c r="AF144" s="22"/>
      <c r="AH144" s="22"/>
      <c r="AI144" s="22"/>
      <c r="AJ144" s="68"/>
      <c r="AK144" s="22"/>
      <c r="AM144" s="22"/>
      <c r="AN144" s="22"/>
      <c r="AO144" s="68"/>
      <c r="AP144" s="22"/>
      <c r="AR144" s="22"/>
      <c r="AS144" s="22"/>
      <c r="AT144" s="68"/>
      <c r="AU144" s="22"/>
      <c r="AW144" s="22"/>
      <c r="AX144" s="22"/>
      <c r="AY144" s="68"/>
      <c r="AZ144" s="22"/>
      <c r="BB144" s="22"/>
      <c r="BC144" s="22"/>
      <c r="BD144" s="68"/>
      <c r="BE144" s="22"/>
      <c r="BG144" s="22"/>
      <c r="BH144" s="22"/>
      <c r="BI144" s="68"/>
      <c r="BJ144" s="22"/>
      <c r="BL144" s="22"/>
      <c r="BM144" s="22"/>
      <c r="BN144" s="68"/>
      <c r="BO144" s="22"/>
      <c r="BQ144" s="22"/>
      <c r="BR144" s="22"/>
      <c r="BS144" s="68"/>
      <c r="BT144" s="22"/>
      <c r="BV144" s="22"/>
      <c r="BW144" s="22"/>
      <c r="BX144" s="68"/>
      <c r="BY144" s="22"/>
      <c r="CA144" s="22"/>
      <c r="CB144" s="22"/>
      <c r="CC144" s="68"/>
      <c r="CD144" s="22"/>
      <c r="CF144" s="22"/>
      <c r="CG144" s="22"/>
      <c r="CH144" s="68"/>
      <c r="CI144" s="22"/>
    </row>
    <row r="145" spans="1:87">
      <c r="A145" s="22"/>
      <c r="B145" s="21"/>
      <c r="D145" s="21"/>
      <c r="E145" s="21"/>
      <c r="F145" s="68"/>
      <c r="G145" s="22"/>
      <c r="I145" s="21"/>
      <c r="J145" s="21"/>
      <c r="K145" s="68"/>
      <c r="L145" s="22"/>
      <c r="N145" s="21"/>
      <c r="O145" s="21"/>
      <c r="P145" s="68"/>
      <c r="Q145" s="22"/>
      <c r="S145" s="22"/>
      <c r="T145" s="22"/>
      <c r="U145" s="68"/>
      <c r="V145" s="22"/>
      <c r="X145" s="22"/>
      <c r="Y145" s="22"/>
      <c r="Z145" s="68"/>
      <c r="AA145" s="22"/>
      <c r="AC145" s="22"/>
      <c r="AD145" s="22"/>
      <c r="AE145" s="68"/>
      <c r="AF145" s="22"/>
      <c r="AH145" s="22"/>
      <c r="AI145" s="22"/>
      <c r="AJ145" s="68"/>
      <c r="AK145" s="22"/>
      <c r="AM145" s="22"/>
      <c r="AN145" s="22"/>
      <c r="AO145" s="68"/>
      <c r="AP145" s="22"/>
      <c r="AR145" s="22"/>
      <c r="AS145" s="22"/>
      <c r="AT145" s="68"/>
      <c r="AU145" s="22"/>
      <c r="AW145" s="22"/>
      <c r="AX145" s="22"/>
      <c r="AY145" s="68"/>
      <c r="AZ145" s="22"/>
      <c r="BB145" s="22"/>
      <c r="BC145" s="22"/>
      <c r="BD145" s="68"/>
      <c r="BE145" s="22"/>
      <c r="BG145" s="22"/>
      <c r="BH145" s="22"/>
      <c r="BI145" s="68"/>
      <c r="BJ145" s="22"/>
      <c r="BL145" s="22"/>
      <c r="BM145" s="22"/>
      <c r="BN145" s="68"/>
      <c r="BO145" s="22"/>
      <c r="BQ145" s="22"/>
      <c r="BR145" s="22"/>
      <c r="BS145" s="68"/>
      <c r="BT145" s="22"/>
      <c r="BV145" s="22"/>
      <c r="BW145" s="22"/>
      <c r="BX145" s="68"/>
      <c r="BY145" s="22"/>
      <c r="CA145" s="22"/>
      <c r="CB145" s="22"/>
      <c r="CC145" s="68"/>
      <c r="CD145" s="22"/>
      <c r="CF145" s="22"/>
      <c r="CG145" s="22"/>
      <c r="CH145" s="68"/>
      <c r="CI145" s="22"/>
    </row>
    <row r="146" spans="1:87">
      <c r="A146" s="22"/>
      <c r="B146" s="21"/>
      <c r="D146" s="21"/>
      <c r="E146" s="21"/>
      <c r="F146" s="68"/>
      <c r="G146" s="22"/>
      <c r="I146" s="21"/>
      <c r="J146" s="21"/>
      <c r="K146" s="68"/>
      <c r="L146" s="22"/>
      <c r="N146" s="21"/>
      <c r="O146" s="21"/>
      <c r="P146" s="68"/>
      <c r="Q146" s="22"/>
      <c r="S146" s="22"/>
      <c r="T146" s="22"/>
      <c r="U146" s="68"/>
      <c r="V146" s="22"/>
      <c r="X146" s="22"/>
      <c r="Y146" s="22"/>
      <c r="Z146" s="68"/>
      <c r="AA146" s="22"/>
      <c r="AC146" s="22"/>
      <c r="AD146" s="22"/>
      <c r="AE146" s="68"/>
      <c r="AF146" s="22"/>
      <c r="AH146" s="22"/>
      <c r="AI146" s="22"/>
      <c r="AJ146" s="68"/>
      <c r="AK146" s="22"/>
      <c r="AM146" s="22"/>
      <c r="AN146" s="22"/>
      <c r="AO146" s="68"/>
      <c r="AP146" s="22"/>
      <c r="AR146" s="22"/>
      <c r="AS146" s="22"/>
      <c r="AT146" s="68"/>
      <c r="AU146" s="22"/>
      <c r="AW146" s="22"/>
      <c r="AX146" s="22"/>
      <c r="AY146" s="68"/>
      <c r="AZ146" s="22"/>
      <c r="BB146" s="22"/>
      <c r="BC146" s="22"/>
      <c r="BD146" s="68"/>
      <c r="BE146" s="22"/>
      <c r="BG146" s="22"/>
      <c r="BH146" s="22"/>
      <c r="BI146" s="68"/>
      <c r="BJ146" s="22"/>
      <c r="BL146" s="22"/>
      <c r="BM146" s="22"/>
      <c r="BN146" s="68"/>
      <c r="BO146" s="22"/>
      <c r="BQ146" s="22"/>
      <c r="BR146" s="22"/>
      <c r="BS146" s="68"/>
      <c r="BT146" s="22"/>
      <c r="BV146" s="22"/>
      <c r="BW146" s="22"/>
      <c r="BX146" s="68"/>
      <c r="BY146" s="22"/>
      <c r="CA146" s="22"/>
      <c r="CB146" s="22"/>
      <c r="CC146" s="68"/>
      <c r="CD146" s="22"/>
      <c r="CF146" s="22"/>
      <c r="CG146" s="22"/>
      <c r="CH146" s="68"/>
      <c r="CI146" s="22"/>
    </row>
    <row r="147" spans="1:87">
      <c r="A147" s="22"/>
      <c r="B147" s="21"/>
      <c r="D147" s="21"/>
      <c r="E147" s="21"/>
      <c r="F147" s="68"/>
      <c r="G147" s="22"/>
      <c r="I147" s="21"/>
      <c r="J147" s="21"/>
      <c r="K147" s="68"/>
      <c r="L147" s="22"/>
      <c r="N147" s="21"/>
      <c r="O147" s="21"/>
      <c r="P147" s="68"/>
      <c r="Q147" s="22"/>
      <c r="S147" s="22"/>
      <c r="T147" s="22"/>
      <c r="U147" s="68"/>
      <c r="V147" s="22"/>
      <c r="X147" s="22"/>
      <c r="Y147" s="22"/>
      <c r="Z147" s="68"/>
      <c r="AA147" s="22"/>
      <c r="AC147" s="22"/>
      <c r="AD147" s="22"/>
      <c r="AE147" s="68"/>
      <c r="AF147" s="22"/>
      <c r="AH147" s="22"/>
      <c r="AI147" s="22"/>
      <c r="AJ147" s="68"/>
      <c r="AK147" s="22"/>
      <c r="AM147" s="22"/>
      <c r="AN147" s="22"/>
      <c r="AO147" s="68"/>
      <c r="AP147" s="22"/>
      <c r="AR147" s="22"/>
      <c r="AS147" s="22"/>
      <c r="AT147" s="68"/>
      <c r="AU147" s="22"/>
      <c r="AW147" s="22"/>
      <c r="AX147" s="22"/>
      <c r="AY147" s="68"/>
      <c r="AZ147" s="22"/>
      <c r="BB147" s="22"/>
      <c r="BC147" s="22"/>
      <c r="BD147" s="68"/>
      <c r="BE147" s="22"/>
      <c r="BG147" s="22"/>
      <c r="BH147" s="22"/>
      <c r="BI147" s="68"/>
      <c r="BJ147" s="22"/>
      <c r="BL147" s="22"/>
      <c r="BM147" s="22"/>
      <c r="BN147" s="68"/>
      <c r="BO147" s="22"/>
      <c r="BQ147" s="22"/>
      <c r="BR147" s="22"/>
      <c r="BS147" s="68"/>
      <c r="BT147" s="22"/>
      <c r="BV147" s="22"/>
      <c r="BW147" s="22"/>
      <c r="BX147" s="68"/>
      <c r="BY147" s="22"/>
      <c r="CA147" s="22"/>
      <c r="CB147" s="22"/>
      <c r="CC147" s="68"/>
      <c r="CD147" s="22"/>
      <c r="CF147" s="22"/>
      <c r="CG147" s="22"/>
      <c r="CH147" s="68"/>
      <c r="CI147" s="22"/>
    </row>
    <row r="148" spans="1:87">
      <c r="A148" s="22"/>
      <c r="B148" s="21"/>
      <c r="D148" s="21"/>
      <c r="E148" s="21"/>
      <c r="F148" s="68"/>
      <c r="G148" s="22"/>
      <c r="I148" s="21"/>
      <c r="J148" s="21"/>
      <c r="K148" s="68"/>
      <c r="L148" s="22"/>
      <c r="N148" s="21"/>
      <c r="O148" s="21"/>
      <c r="P148" s="68"/>
      <c r="Q148" s="22"/>
      <c r="S148" s="22"/>
      <c r="T148" s="22"/>
      <c r="U148" s="68"/>
      <c r="V148" s="22"/>
      <c r="X148" s="22"/>
      <c r="Y148" s="22"/>
      <c r="Z148" s="68"/>
      <c r="AA148" s="22"/>
      <c r="AC148" s="22"/>
      <c r="AD148" s="22"/>
      <c r="AE148" s="68"/>
      <c r="AF148" s="22"/>
      <c r="AH148" s="22"/>
      <c r="AI148" s="22"/>
      <c r="AJ148" s="68"/>
      <c r="AK148" s="22"/>
      <c r="AM148" s="22"/>
      <c r="AN148" s="22"/>
      <c r="AO148" s="68"/>
      <c r="AP148" s="22"/>
      <c r="AR148" s="22"/>
      <c r="AS148" s="22"/>
      <c r="AT148" s="68"/>
      <c r="AU148" s="22"/>
      <c r="AW148" s="22"/>
      <c r="AX148" s="22"/>
      <c r="AY148" s="68"/>
      <c r="AZ148" s="22"/>
      <c r="BB148" s="22"/>
      <c r="BC148" s="22"/>
      <c r="BD148" s="68"/>
      <c r="BE148" s="22"/>
      <c r="BG148" s="22"/>
      <c r="BH148" s="22"/>
      <c r="BI148" s="68"/>
      <c r="BJ148" s="22"/>
      <c r="BL148" s="22"/>
      <c r="BM148" s="22"/>
      <c r="BN148" s="68"/>
      <c r="BO148" s="22"/>
      <c r="BQ148" s="22"/>
      <c r="BR148" s="22"/>
      <c r="BS148" s="68"/>
      <c r="BT148" s="22"/>
      <c r="BV148" s="22"/>
      <c r="BW148" s="22"/>
      <c r="BX148" s="68"/>
      <c r="BY148" s="22"/>
      <c r="CA148" s="22"/>
      <c r="CB148" s="22"/>
      <c r="CC148" s="68"/>
      <c r="CD148" s="22"/>
      <c r="CF148" s="22"/>
      <c r="CG148" s="22"/>
      <c r="CH148" s="68"/>
      <c r="CI148" s="22"/>
    </row>
    <row r="149" spans="1:87">
      <c r="A149" s="22"/>
      <c r="B149" s="21"/>
      <c r="D149" s="21"/>
      <c r="E149" s="21"/>
      <c r="F149" s="68"/>
      <c r="G149" s="22"/>
      <c r="I149" s="21"/>
      <c r="J149" s="21"/>
      <c r="K149" s="68"/>
      <c r="L149" s="22"/>
      <c r="N149" s="21"/>
      <c r="O149" s="21"/>
      <c r="P149" s="68"/>
      <c r="Q149" s="22"/>
      <c r="S149" s="22"/>
      <c r="T149" s="22"/>
      <c r="U149" s="68"/>
      <c r="V149" s="22"/>
      <c r="X149" s="22"/>
      <c r="Y149" s="22"/>
      <c r="Z149" s="68"/>
      <c r="AA149" s="22"/>
      <c r="AC149" s="22"/>
      <c r="AD149" s="22"/>
      <c r="AE149" s="68"/>
      <c r="AF149" s="22"/>
      <c r="AH149" s="22"/>
      <c r="AI149" s="22"/>
      <c r="AJ149" s="68"/>
      <c r="AK149" s="22"/>
      <c r="AM149" s="22"/>
      <c r="AN149" s="22"/>
      <c r="AO149" s="68"/>
      <c r="AP149" s="22"/>
      <c r="AR149" s="22"/>
      <c r="AS149" s="22"/>
      <c r="AT149" s="68"/>
      <c r="AU149" s="22"/>
      <c r="AW149" s="22"/>
      <c r="AX149" s="22"/>
      <c r="AY149" s="68"/>
      <c r="AZ149" s="22"/>
      <c r="BB149" s="22"/>
      <c r="BC149" s="22"/>
      <c r="BD149" s="68"/>
      <c r="BE149" s="22"/>
      <c r="BG149" s="22"/>
      <c r="BH149" s="22"/>
      <c r="BI149" s="68"/>
      <c r="BJ149" s="22"/>
      <c r="BL149" s="22"/>
      <c r="BM149" s="22"/>
      <c r="BN149" s="68"/>
      <c r="BO149" s="22"/>
      <c r="BQ149" s="22"/>
      <c r="BR149" s="22"/>
      <c r="BS149" s="68"/>
      <c r="BT149" s="22"/>
      <c r="BV149" s="22"/>
      <c r="BW149" s="22"/>
      <c r="BX149" s="68"/>
      <c r="BY149" s="22"/>
      <c r="CA149" s="22"/>
      <c r="CB149" s="22"/>
      <c r="CC149" s="68"/>
      <c r="CD149" s="22"/>
      <c r="CF149" s="22"/>
      <c r="CG149" s="22"/>
      <c r="CH149" s="68"/>
      <c r="CI149" s="22"/>
    </row>
    <row r="150" spans="1:87">
      <c r="A150" s="22"/>
      <c r="B150" s="21"/>
      <c r="D150" s="21"/>
      <c r="E150" s="21"/>
      <c r="F150" s="68"/>
      <c r="G150" s="22"/>
      <c r="I150" s="21"/>
      <c r="J150" s="21"/>
      <c r="K150" s="68"/>
      <c r="L150" s="22"/>
      <c r="N150" s="21"/>
      <c r="O150" s="21"/>
      <c r="P150" s="68"/>
      <c r="Q150" s="22"/>
      <c r="S150" s="22"/>
      <c r="T150" s="22"/>
      <c r="U150" s="68"/>
      <c r="V150" s="22"/>
      <c r="X150" s="22"/>
      <c r="Y150" s="22"/>
      <c r="Z150" s="68"/>
      <c r="AA150" s="22"/>
      <c r="AC150" s="22"/>
      <c r="AD150" s="22"/>
      <c r="AE150" s="68"/>
      <c r="AF150" s="22"/>
      <c r="AH150" s="22"/>
      <c r="AI150" s="22"/>
      <c r="AJ150" s="68"/>
      <c r="AK150" s="22"/>
      <c r="AM150" s="22"/>
      <c r="AN150" s="22"/>
      <c r="AO150" s="68"/>
      <c r="AP150" s="22"/>
      <c r="AR150" s="22"/>
      <c r="AS150" s="22"/>
      <c r="AT150" s="68"/>
      <c r="AU150" s="22"/>
      <c r="AW150" s="22"/>
      <c r="AX150" s="22"/>
      <c r="AY150" s="68"/>
      <c r="AZ150" s="22"/>
      <c r="BB150" s="22"/>
      <c r="BC150" s="22"/>
      <c r="BD150" s="68"/>
      <c r="BE150" s="22"/>
      <c r="BG150" s="22"/>
      <c r="BH150" s="22"/>
      <c r="BI150" s="68"/>
      <c r="BJ150" s="22"/>
      <c r="BL150" s="22"/>
      <c r="BM150" s="22"/>
      <c r="BN150" s="68"/>
      <c r="BO150" s="22"/>
      <c r="BQ150" s="22"/>
      <c r="BR150" s="22"/>
      <c r="BS150" s="68"/>
      <c r="BT150" s="22"/>
      <c r="BV150" s="22"/>
      <c r="BW150" s="22"/>
      <c r="BX150" s="68"/>
      <c r="BY150" s="22"/>
      <c r="CA150" s="22"/>
      <c r="CB150" s="22"/>
      <c r="CC150" s="68"/>
      <c r="CD150" s="22"/>
      <c r="CF150" s="22"/>
      <c r="CG150" s="22"/>
      <c r="CH150" s="68"/>
      <c r="CI150" s="22"/>
    </row>
    <row r="151" spans="1:87">
      <c r="A151" s="22"/>
      <c r="B151" s="21"/>
      <c r="D151" s="21"/>
      <c r="E151" s="21"/>
      <c r="F151" s="68"/>
      <c r="G151" s="22"/>
      <c r="I151" s="21"/>
      <c r="J151" s="21"/>
      <c r="K151" s="68"/>
      <c r="L151" s="22"/>
      <c r="N151" s="21"/>
      <c r="O151" s="21"/>
      <c r="P151" s="68"/>
      <c r="Q151" s="22"/>
      <c r="S151" s="22"/>
      <c r="T151" s="22"/>
      <c r="U151" s="68"/>
      <c r="V151" s="22"/>
      <c r="X151" s="22"/>
      <c r="Y151" s="22"/>
      <c r="Z151" s="68"/>
      <c r="AA151" s="22"/>
      <c r="AC151" s="22"/>
      <c r="AD151" s="22"/>
      <c r="AE151" s="68"/>
      <c r="AF151" s="22"/>
      <c r="AH151" s="22"/>
      <c r="AI151" s="22"/>
      <c r="AJ151" s="68"/>
      <c r="AK151" s="22"/>
      <c r="AM151" s="22"/>
      <c r="AN151" s="22"/>
      <c r="AO151" s="68"/>
      <c r="AP151" s="22"/>
      <c r="AR151" s="22"/>
      <c r="AS151" s="22"/>
      <c r="AT151" s="68"/>
      <c r="AU151" s="22"/>
      <c r="AW151" s="22"/>
      <c r="AX151" s="22"/>
      <c r="AY151" s="68"/>
      <c r="AZ151" s="22"/>
      <c r="BB151" s="22"/>
      <c r="BC151" s="22"/>
      <c r="BD151" s="68"/>
      <c r="BE151" s="22"/>
      <c r="BG151" s="22"/>
      <c r="BH151" s="22"/>
      <c r="BI151" s="68"/>
      <c r="BJ151" s="22"/>
      <c r="BL151" s="22"/>
      <c r="BM151" s="22"/>
      <c r="BN151" s="68"/>
      <c r="BO151" s="22"/>
      <c r="BQ151" s="22"/>
      <c r="BR151" s="22"/>
      <c r="BS151" s="68"/>
      <c r="BT151" s="22"/>
      <c r="BV151" s="22"/>
      <c r="BW151" s="22"/>
      <c r="BX151" s="68"/>
      <c r="BY151" s="22"/>
      <c r="CA151" s="22"/>
      <c r="CB151" s="22"/>
      <c r="CC151" s="68"/>
      <c r="CD151" s="22"/>
      <c r="CF151" s="22"/>
      <c r="CG151" s="22"/>
      <c r="CH151" s="68"/>
      <c r="CI151" s="22"/>
    </row>
    <row r="152" spans="1:87">
      <c r="A152" s="22"/>
      <c r="B152" s="21"/>
      <c r="D152" s="21"/>
      <c r="E152" s="21"/>
      <c r="F152" s="68"/>
      <c r="G152" s="22"/>
      <c r="I152" s="21"/>
      <c r="J152" s="21"/>
      <c r="K152" s="68"/>
      <c r="L152" s="22"/>
      <c r="N152" s="21"/>
      <c r="O152" s="21"/>
      <c r="P152" s="68"/>
      <c r="Q152" s="22"/>
      <c r="S152" s="22"/>
      <c r="T152" s="22"/>
      <c r="U152" s="68"/>
      <c r="V152" s="22"/>
      <c r="X152" s="22"/>
      <c r="Y152" s="22"/>
      <c r="Z152" s="68"/>
      <c r="AA152" s="22"/>
      <c r="AC152" s="22"/>
      <c r="AD152" s="22"/>
      <c r="AE152" s="68"/>
      <c r="AF152" s="22"/>
      <c r="AH152" s="22"/>
      <c r="AI152" s="22"/>
      <c r="AJ152" s="68"/>
      <c r="AK152" s="22"/>
      <c r="AM152" s="22"/>
      <c r="AN152" s="22"/>
      <c r="AO152" s="68"/>
      <c r="AP152" s="22"/>
      <c r="AR152" s="22"/>
      <c r="AS152" s="22"/>
      <c r="AT152" s="68"/>
      <c r="AU152" s="22"/>
      <c r="AW152" s="22"/>
      <c r="AX152" s="22"/>
      <c r="AY152" s="68"/>
      <c r="AZ152" s="22"/>
      <c r="BB152" s="22"/>
      <c r="BC152" s="22"/>
      <c r="BD152" s="68"/>
      <c r="BE152" s="22"/>
      <c r="BG152" s="22"/>
      <c r="BH152" s="22"/>
      <c r="BI152" s="68"/>
      <c r="BJ152" s="22"/>
      <c r="BL152" s="22"/>
      <c r="BM152" s="22"/>
      <c r="BN152" s="68"/>
      <c r="BO152" s="22"/>
      <c r="BQ152" s="22"/>
      <c r="BR152" s="22"/>
      <c r="BS152" s="68"/>
      <c r="BT152" s="22"/>
      <c r="BV152" s="22"/>
      <c r="BW152" s="22"/>
      <c r="BX152" s="68"/>
      <c r="BY152" s="22"/>
      <c r="CA152" s="22"/>
      <c r="CB152" s="22"/>
      <c r="CC152" s="68"/>
      <c r="CD152" s="22"/>
      <c r="CF152" s="22"/>
      <c r="CG152" s="22"/>
      <c r="CH152" s="68"/>
      <c r="CI152" s="22"/>
    </row>
    <row r="153" spans="1:87">
      <c r="A153" s="22"/>
      <c r="B153" s="21"/>
      <c r="D153" s="21"/>
      <c r="E153" s="21"/>
      <c r="F153" s="68"/>
      <c r="G153" s="22"/>
      <c r="I153" s="21"/>
      <c r="J153" s="21"/>
      <c r="K153" s="68"/>
      <c r="L153" s="22"/>
      <c r="N153" s="21"/>
      <c r="O153" s="21"/>
      <c r="P153" s="68"/>
      <c r="Q153" s="22"/>
      <c r="S153" s="22"/>
      <c r="T153" s="22"/>
      <c r="U153" s="68"/>
      <c r="V153" s="22"/>
      <c r="X153" s="22"/>
      <c r="Y153" s="22"/>
      <c r="Z153" s="68"/>
      <c r="AA153" s="22"/>
      <c r="AC153" s="22"/>
      <c r="AD153" s="22"/>
      <c r="AE153" s="68"/>
      <c r="AF153" s="22"/>
      <c r="AH153" s="22"/>
      <c r="AI153" s="22"/>
      <c r="AJ153" s="68"/>
      <c r="AK153" s="22"/>
      <c r="AM153" s="22"/>
      <c r="AN153" s="22"/>
      <c r="AO153" s="68"/>
      <c r="AP153" s="22"/>
      <c r="AR153" s="22"/>
      <c r="AS153" s="22"/>
      <c r="AT153" s="68"/>
      <c r="AU153" s="22"/>
      <c r="AW153" s="22"/>
      <c r="AX153" s="22"/>
      <c r="AY153" s="68"/>
      <c r="AZ153" s="22"/>
      <c r="BB153" s="22"/>
      <c r="BC153" s="22"/>
      <c r="BD153" s="68"/>
      <c r="BE153" s="22"/>
      <c r="BG153" s="22"/>
      <c r="BH153" s="22"/>
      <c r="BI153" s="68"/>
      <c r="BJ153" s="22"/>
      <c r="BL153" s="22"/>
      <c r="BM153" s="22"/>
      <c r="BN153" s="68"/>
      <c r="BO153" s="22"/>
      <c r="BQ153" s="22"/>
      <c r="BR153" s="22"/>
      <c r="BS153" s="68"/>
      <c r="BT153" s="22"/>
      <c r="BV153" s="22"/>
      <c r="BW153" s="22"/>
      <c r="BX153" s="68"/>
      <c r="BY153" s="22"/>
      <c r="CA153" s="22"/>
      <c r="CB153" s="22"/>
      <c r="CC153" s="68"/>
      <c r="CD153" s="22"/>
      <c r="CF153" s="22"/>
      <c r="CG153" s="22"/>
      <c r="CH153" s="68"/>
      <c r="CI153" s="22"/>
    </row>
    <row r="154" spans="1:87">
      <c r="A154" s="22"/>
      <c r="B154" s="21"/>
      <c r="D154" s="21"/>
      <c r="E154" s="21"/>
      <c r="F154" s="68"/>
      <c r="G154" s="22"/>
      <c r="I154" s="21"/>
      <c r="J154" s="21"/>
      <c r="K154" s="68"/>
      <c r="L154" s="22"/>
      <c r="N154" s="21"/>
      <c r="O154" s="21"/>
      <c r="P154" s="68"/>
      <c r="Q154" s="22"/>
      <c r="S154" s="22"/>
      <c r="T154" s="22"/>
      <c r="U154" s="68"/>
      <c r="V154" s="22"/>
      <c r="X154" s="22"/>
      <c r="Y154" s="22"/>
      <c r="Z154" s="68"/>
      <c r="AA154" s="22"/>
      <c r="AC154" s="22"/>
      <c r="AD154" s="22"/>
      <c r="AE154" s="68"/>
      <c r="AF154" s="22"/>
      <c r="AH154" s="22"/>
      <c r="AI154" s="22"/>
      <c r="AJ154" s="68"/>
      <c r="AK154" s="22"/>
      <c r="AM154" s="22"/>
      <c r="AN154" s="22"/>
      <c r="AO154" s="68"/>
      <c r="AP154" s="22"/>
      <c r="AR154" s="22"/>
      <c r="AS154" s="22"/>
      <c r="AT154" s="68"/>
      <c r="AU154" s="22"/>
      <c r="AW154" s="22"/>
      <c r="AX154" s="22"/>
      <c r="AY154" s="68"/>
      <c r="AZ154" s="22"/>
      <c r="BB154" s="22"/>
      <c r="BC154" s="22"/>
      <c r="BD154" s="68"/>
      <c r="BE154" s="22"/>
      <c r="BG154" s="22"/>
      <c r="BH154" s="22"/>
      <c r="BI154" s="68"/>
      <c r="BJ154" s="22"/>
      <c r="BL154" s="22"/>
      <c r="BM154" s="22"/>
      <c r="BN154" s="68"/>
      <c r="BO154" s="22"/>
      <c r="BQ154" s="22"/>
      <c r="BR154" s="22"/>
      <c r="BS154" s="68"/>
      <c r="BT154" s="22"/>
      <c r="BV154" s="22"/>
      <c r="BW154" s="22"/>
      <c r="BX154" s="68"/>
      <c r="BY154" s="22"/>
      <c r="CA154" s="22"/>
      <c r="CB154" s="22"/>
      <c r="CC154" s="68"/>
      <c r="CD154" s="22"/>
      <c r="CF154" s="22"/>
      <c r="CG154" s="22"/>
      <c r="CH154" s="68"/>
      <c r="CI154" s="22"/>
    </row>
    <row r="155" spans="1:87">
      <c r="A155" s="22"/>
      <c r="B155" s="21"/>
      <c r="D155" s="21"/>
      <c r="E155" s="21"/>
      <c r="F155" s="68"/>
      <c r="G155" s="22"/>
      <c r="I155" s="21"/>
      <c r="J155" s="21"/>
      <c r="K155" s="68"/>
      <c r="L155" s="22"/>
      <c r="N155" s="21"/>
      <c r="O155" s="21"/>
      <c r="P155" s="68"/>
      <c r="Q155" s="22"/>
      <c r="S155" s="22"/>
      <c r="T155" s="22"/>
      <c r="U155" s="68"/>
      <c r="V155" s="22"/>
      <c r="X155" s="22"/>
      <c r="Y155" s="22"/>
      <c r="Z155" s="68"/>
      <c r="AA155" s="22"/>
      <c r="AC155" s="22"/>
      <c r="AD155" s="22"/>
      <c r="AE155" s="68"/>
      <c r="AF155" s="22"/>
      <c r="AH155" s="22"/>
      <c r="AI155" s="22"/>
      <c r="AJ155" s="68"/>
      <c r="AK155" s="22"/>
      <c r="AM155" s="22"/>
      <c r="AN155" s="22"/>
      <c r="AO155" s="68"/>
      <c r="AP155" s="22"/>
      <c r="AR155" s="22"/>
      <c r="AS155" s="22"/>
      <c r="AT155" s="68"/>
      <c r="AU155" s="22"/>
      <c r="AW155" s="22"/>
      <c r="AX155" s="22"/>
      <c r="AY155" s="68"/>
      <c r="AZ155" s="22"/>
      <c r="BB155" s="22"/>
      <c r="BC155" s="22"/>
      <c r="BD155" s="68"/>
      <c r="BE155" s="22"/>
      <c r="BG155" s="22"/>
      <c r="BH155" s="22"/>
      <c r="BI155" s="68"/>
      <c r="BJ155" s="22"/>
      <c r="BL155" s="22"/>
      <c r="BM155" s="22"/>
      <c r="BN155" s="68"/>
      <c r="BO155" s="22"/>
      <c r="BQ155" s="22"/>
      <c r="BR155" s="22"/>
      <c r="BS155" s="68"/>
      <c r="BT155" s="22"/>
      <c r="BV155" s="22"/>
      <c r="BW155" s="22"/>
      <c r="BX155" s="68"/>
      <c r="BY155" s="22"/>
      <c r="CA155" s="22"/>
      <c r="CB155" s="22"/>
      <c r="CC155" s="68"/>
      <c r="CD155" s="22"/>
      <c r="CF155" s="22"/>
      <c r="CG155" s="22"/>
      <c r="CH155" s="68"/>
      <c r="CI155" s="22"/>
    </row>
    <row r="156" spans="1:87">
      <c r="A156" s="22"/>
      <c r="B156" s="21"/>
      <c r="D156" s="21"/>
      <c r="E156" s="21"/>
      <c r="F156" s="68"/>
      <c r="G156" s="22"/>
      <c r="I156" s="21"/>
      <c r="J156" s="21"/>
      <c r="K156" s="68"/>
      <c r="L156" s="22"/>
      <c r="N156" s="21"/>
      <c r="O156" s="21"/>
      <c r="P156" s="68"/>
      <c r="Q156" s="22"/>
      <c r="S156" s="22"/>
      <c r="T156" s="22"/>
      <c r="U156" s="68"/>
      <c r="V156" s="22"/>
      <c r="X156" s="22"/>
      <c r="Y156" s="22"/>
      <c r="Z156" s="68"/>
      <c r="AA156" s="22"/>
      <c r="AC156" s="22"/>
      <c r="AD156" s="22"/>
      <c r="AE156" s="68"/>
      <c r="AF156" s="22"/>
      <c r="AH156" s="22"/>
      <c r="AI156" s="22"/>
      <c r="AJ156" s="68"/>
      <c r="AK156" s="22"/>
      <c r="AM156" s="22"/>
      <c r="AN156" s="22"/>
      <c r="AO156" s="68"/>
      <c r="AP156" s="22"/>
      <c r="AR156" s="22"/>
      <c r="AS156" s="22"/>
      <c r="AT156" s="68"/>
      <c r="AU156" s="22"/>
      <c r="AW156" s="22"/>
      <c r="AX156" s="22"/>
      <c r="AY156" s="68"/>
      <c r="AZ156" s="22"/>
      <c r="BB156" s="22"/>
      <c r="BC156" s="22"/>
      <c r="BD156" s="68"/>
      <c r="BE156" s="22"/>
      <c r="BG156" s="22"/>
      <c r="BH156" s="22"/>
      <c r="BI156" s="68"/>
      <c r="BJ156" s="22"/>
      <c r="BL156" s="22"/>
      <c r="BM156" s="22"/>
      <c r="BN156" s="68"/>
      <c r="BO156" s="22"/>
      <c r="BQ156" s="22"/>
      <c r="BR156" s="22"/>
      <c r="BS156" s="68"/>
      <c r="BT156" s="22"/>
      <c r="BV156" s="22"/>
      <c r="BW156" s="22"/>
      <c r="BX156" s="68"/>
      <c r="BY156" s="22"/>
      <c r="CA156" s="22"/>
      <c r="CB156" s="22"/>
      <c r="CC156" s="68"/>
      <c r="CD156" s="22"/>
      <c r="CF156" s="22"/>
      <c r="CG156" s="22"/>
      <c r="CH156" s="68"/>
      <c r="CI156" s="22"/>
    </row>
    <row r="157" spans="1:87">
      <c r="A157" s="22"/>
      <c r="B157" s="21"/>
      <c r="D157" s="21"/>
      <c r="E157" s="21"/>
      <c r="F157" s="68"/>
      <c r="G157" s="22"/>
      <c r="I157" s="21"/>
      <c r="J157" s="21"/>
      <c r="K157" s="68"/>
      <c r="L157" s="22"/>
      <c r="N157" s="21"/>
      <c r="O157" s="21"/>
      <c r="P157" s="68"/>
      <c r="Q157" s="22"/>
      <c r="S157" s="22"/>
      <c r="T157" s="22"/>
      <c r="U157" s="68"/>
      <c r="V157" s="22"/>
      <c r="X157" s="22"/>
      <c r="Y157" s="22"/>
      <c r="Z157" s="68"/>
      <c r="AA157" s="22"/>
      <c r="AC157" s="22"/>
      <c r="AD157" s="22"/>
      <c r="AE157" s="68"/>
      <c r="AF157" s="22"/>
      <c r="AH157" s="22"/>
      <c r="AI157" s="22"/>
      <c r="AJ157" s="68"/>
      <c r="AK157" s="22"/>
      <c r="AM157" s="22"/>
      <c r="AN157" s="22"/>
      <c r="AO157" s="68"/>
      <c r="AP157" s="22"/>
      <c r="AR157" s="22"/>
      <c r="AS157" s="22"/>
      <c r="AT157" s="68"/>
      <c r="AU157" s="22"/>
      <c r="AW157" s="22"/>
      <c r="AX157" s="22"/>
      <c r="AY157" s="68"/>
      <c r="AZ157" s="22"/>
      <c r="BB157" s="22"/>
      <c r="BC157" s="22"/>
      <c r="BD157" s="68"/>
      <c r="BE157" s="22"/>
      <c r="BG157" s="22"/>
      <c r="BH157" s="22"/>
      <c r="BI157" s="68"/>
      <c r="BJ157" s="22"/>
      <c r="BL157" s="22"/>
      <c r="BM157" s="22"/>
      <c r="BN157" s="68"/>
      <c r="BO157" s="22"/>
      <c r="BQ157" s="22"/>
      <c r="BR157" s="22"/>
      <c r="BS157" s="68"/>
      <c r="BT157" s="22"/>
      <c r="BV157" s="22"/>
      <c r="BW157" s="22"/>
      <c r="BX157" s="68"/>
      <c r="BY157" s="22"/>
      <c r="CA157" s="22"/>
      <c r="CB157" s="22"/>
      <c r="CC157" s="68"/>
      <c r="CD157" s="22"/>
      <c r="CF157" s="22"/>
      <c r="CG157" s="22"/>
      <c r="CH157" s="68"/>
      <c r="CI157" s="22"/>
    </row>
    <row r="158" spans="1:87">
      <c r="A158" s="22"/>
      <c r="B158" s="21"/>
      <c r="D158" s="21"/>
      <c r="E158" s="21"/>
      <c r="F158" s="68"/>
      <c r="G158" s="22"/>
      <c r="I158" s="21"/>
      <c r="J158" s="21"/>
      <c r="K158" s="68"/>
      <c r="L158" s="22"/>
      <c r="N158" s="21"/>
      <c r="O158" s="21"/>
      <c r="P158" s="68"/>
      <c r="Q158" s="22"/>
      <c r="S158" s="22"/>
      <c r="T158" s="22"/>
      <c r="U158" s="68"/>
      <c r="V158" s="22"/>
      <c r="X158" s="22"/>
      <c r="Y158" s="22"/>
      <c r="Z158" s="68"/>
      <c r="AA158" s="22"/>
      <c r="AC158" s="22"/>
      <c r="AD158" s="22"/>
      <c r="AE158" s="68"/>
      <c r="AF158" s="22"/>
      <c r="AH158" s="22"/>
      <c r="AI158" s="22"/>
      <c r="AJ158" s="68"/>
      <c r="AK158" s="22"/>
      <c r="AM158" s="22"/>
      <c r="AN158" s="22"/>
      <c r="AO158" s="68"/>
      <c r="AP158" s="22"/>
      <c r="AR158" s="22"/>
      <c r="AS158" s="22"/>
      <c r="AT158" s="68"/>
      <c r="AU158" s="22"/>
      <c r="AW158" s="22"/>
      <c r="AX158" s="22"/>
      <c r="AY158" s="68"/>
      <c r="AZ158" s="22"/>
      <c r="BB158" s="22"/>
      <c r="BC158" s="22"/>
      <c r="BD158" s="68"/>
      <c r="BE158" s="22"/>
      <c r="BG158" s="22"/>
      <c r="BH158" s="22"/>
      <c r="BI158" s="68"/>
      <c r="BJ158" s="22"/>
      <c r="BL158" s="22"/>
      <c r="BM158" s="22"/>
      <c r="BN158" s="68"/>
      <c r="BO158" s="22"/>
      <c r="BQ158" s="22"/>
      <c r="BR158" s="22"/>
      <c r="BS158" s="68"/>
      <c r="BT158" s="22"/>
      <c r="BV158" s="22"/>
      <c r="BW158" s="22"/>
      <c r="BX158" s="68"/>
      <c r="BY158" s="22"/>
      <c r="CA158" s="22"/>
      <c r="CB158" s="22"/>
      <c r="CC158" s="68"/>
      <c r="CD158" s="22"/>
      <c r="CF158" s="22"/>
      <c r="CG158" s="22"/>
      <c r="CH158" s="68"/>
      <c r="CI158" s="22"/>
    </row>
    <row r="159" spans="1:87">
      <c r="A159" s="22"/>
      <c r="B159" s="21"/>
      <c r="D159" s="21"/>
      <c r="E159" s="21"/>
      <c r="F159" s="68"/>
      <c r="G159" s="22"/>
      <c r="I159" s="21"/>
      <c r="J159" s="21"/>
      <c r="K159" s="68"/>
      <c r="L159" s="22"/>
      <c r="N159" s="21"/>
      <c r="O159" s="21"/>
      <c r="P159" s="68"/>
      <c r="Q159" s="22"/>
      <c r="S159" s="22"/>
      <c r="T159" s="22"/>
      <c r="U159" s="68"/>
      <c r="V159" s="22"/>
      <c r="X159" s="22"/>
      <c r="Y159" s="22"/>
      <c r="Z159" s="68"/>
      <c r="AA159" s="22"/>
      <c r="AC159" s="22"/>
      <c r="AD159" s="22"/>
      <c r="AE159" s="68"/>
      <c r="AF159" s="22"/>
      <c r="AH159" s="22"/>
      <c r="AI159" s="22"/>
      <c r="AJ159" s="68"/>
      <c r="AK159" s="22"/>
      <c r="AM159" s="22"/>
      <c r="AN159" s="22"/>
      <c r="AO159" s="68"/>
      <c r="AP159" s="22"/>
      <c r="AR159" s="22"/>
      <c r="AS159" s="22"/>
      <c r="AT159" s="68"/>
      <c r="AU159" s="22"/>
      <c r="AW159" s="22"/>
      <c r="AX159" s="22"/>
      <c r="AY159" s="68"/>
      <c r="AZ159" s="22"/>
      <c r="BB159" s="22"/>
      <c r="BC159" s="22"/>
      <c r="BD159" s="68"/>
      <c r="BE159" s="22"/>
      <c r="BG159" s="22"/>
      <c r="BH159" s="22"/>
      <c r="BI159" s="68"/>
      <c r="BJ159" s="22"/>
      <c r="BL159" s="22"/>
      <c r="BM159" s="22"/>
      <c r="BN159" s="68"/>
      <c r="BO159" s="22"/>
      <c r="BQ159" s="22"/>
      <c r="BR159" s="22"/>
      <c r="BS159" s="68"/>
      <c r="BT159" s="22"/>
      <c r="BV159" s="22"/>
      <c r="BW159" s="22"/>
      <c r="BX159" s="68"/>
      <c r="BY159" s="22"/>
      <c r="CA159" s="22"/>
      <c r="CB159" s="22"/>
      <c r="CC159" s="68"/>
      <c r="CD159" s="22"/>
      <c r="CF159" s="22"/>
      <c r="CG159" s="22"/>
      <c r="CH159" s="68"/>
      <c r="CI159" s="22"/>
    </row>
    <row r="160" spans="1:87">
      <c r="A160" s="22"/>
      <c r="B160" s="21"/>
      <c r="D160" s="21"/>
      <c r="E160" s="21"/>
      <c r="F160" s="68"/>
      <c r="G160" s="22"/>
      <c r="I160" s="21"/>
      <c r="J160" s="21"/>
      <c r="K160" s="68"/>
      <c r="L160" s="22"/>
      <c r="N160" s="21"/>
      <c r="O160" s="21"/>
      <c r="P160" s="68"/>
      <c r="Q160" s="22"/>
      <c r="S160" s="22"/>
      <c r="T160" s="22"/>
      <c r="U160" s="68"/>
      <c r="V160" s="22"/>
      <c r="X160" s="22"/>
      <c r="Y160" s="22"/>
      <c r="Z160" s="68"/>
      <c r="AA160" s="22"/>
      <c r="AC160" s="22"/>
      <c r="AD160" s="22"/>
      <c r="AE160" s="68"/>
      <c r="AF160" s="22"/>
      <c r="AH160" s="22"/>
      <c r="AI160" s="22"/>
      <c r="AJ160" s="68"/>
      <c r="AK160" s="22"/>
      <c r="AM160" s="22"/>
      <c r="AN160" s="22"/>
      <c r="AO160" s="68"/>
      <c r="AP160" s="22"/>
      <c r="AR160" s="22"/>
      <c r="AS160" s="22"/>
      <c r="AT160" s="68"/>
      <c r="AU160" s="22"/>
      <c r="AW160" s="22"/>
      <c r="AX160" s="22"/>
      <c r="AY160" s="68"/>
      <c r="AZ160" s="22"/>
      <c r="BB160" s="22"/>
      <c r="BC160" s="22"/>
      <c r="BD160" s="68"/>
      <c r="BE160" s="22"/>
      <c r="BG160" s="22"/>
      <c r="BH160" s="22"/>
      <c r="BI160" s="68"/>
      <c r="BJ160" s="22"/>
      <c r="BL160" s="22"/>
      <c r="BM160" s="22"/>
      <c r="BN160" s="68"/>
      <c r="BO160" s="22"/>
      <c r="BQ160" s="22"/>
      <c r="BR160" s="22"/>
      <c r="BS160" s="68"/>
      <c r="BT160" s="22"/>
      <c r="BV160" s="22"/>
      <c r="BW160" s="22"/>
      <c r="BX160" s="68"/>
      <c r="BY160" s="22"/>
      <c r="CA160" s="22"/>
      <c r="CB160" s="22"/>
      <c r="CC160" s="68"/>
      <c r="CD160" s="22"/>
      <c r="CF160" s="22"/>
      <c r="CG160" s="22"/>
      <c r="CH160" s="68"/>
      <c r="CI160" s="22"/>
    </row>
    <row r="161" spans="1:87">
      <c r="A161" s="22"/>
      <c r="B161" s="21"/>
      <c r="D161" s="21"/>
      <c r="E161" s="21"/>
      <c r="F161" s="68"/>
      <c r="G161" s="22"/>
      <c r="I161" s="21"/>
      <c r="J161" s="21"/>
      <c r="K161" s="68"/>
      <c r="L161" s="22"/>
      <c r="N161" s="21"/>
      <c r="O161" s="21"/>
      <c r="P161" s="68"/>
      <c r="Q161" s="22"/>
      <c r="S161" s="22"/>
      <c r="T161" s="22"/>
      <c r="U161" s="68"/>
      <c r="V161" s="22"/>
      <c r="X161" s="22"/>
      <c r="Y161" s="22"/>
      <c r="Z161" s="68"/>
      <c r="AA161" s="22"/>
      <c r="AC161" s="22"/>
      <c r="AD161" s="22"/>
      <c r="AE161" s="68"/>
      <c r="AF161" s="22"/>
      <c r="AH161" s="22"/>
      <c r="AI161" s="22"/>
      <c r="AJ161" s="68"/>
      <c r="AK161" s="22"/>
      <c r="AM161" s="22"/>
      <c r="AN161" s="22"/>
      <c r="AO161" s="68"/>
      <c r="AP161" s="22"/>
      <c r="AR161" s="22"/>
      <c r="AS161" s="22"/>
      <c r="AT161" s="68"/>
      <c r="AU161" s="22"/>
      <c r="AW161" s="22"/>
      <c r="AX161" s="22"/>
      <c r="AY161" s="68"/>
      <c r="AZ161" s="22"/>
      <c r="BB161" s="22"/>
      <c r="BC161" s="22"/>
      <c r="BD161" s="68"/>
      <c r="BE161" s="22"/>
      <c r="BG161" s="22"/>
      <c r="BH161" s="22"/>
      <c r="BI161" s="68"/>
      <c r="BJ161" s="22"/>
      <c r="BL161" s="22"/>
      <c r="BM161" s="22"/>
      <c r="BN161" s="68"/>
      <c r="BO161" s="22"/>
      <c r="BQ161" s="22"/>
      <c r="BR161" s="22"/>
      <c r="BS161" s="68"/>
      <c r="BT161" s="22"/>
      <c r="BV161" s="22"/>
      <c r="BW161" s="22"/>
      <c r="BX161" s="68"/>
      <c r="BY161" s="22"/>
      <c r="CA161" s="22"/>
      <c r="CB161" s="22"/>
      <c r="CC161" s="68"/>
      <c r="CD161" s="22"/>
      <c r="CF161" s="22"/>
      <c r="CG161" s="22"/>
      <c r="CH161" s="68"/>
      <c r="CI161" s="22"/>
    </row>
    <row r="162" spans="1:87">
      <c r="A162" s="22"/>
      <c r="B162" s="21"/>
      <c r="D162" s="21"/>
      <c r="E162" s="21"/>
      <c r="F162" s="68"/>
      <c r="G162" s="22"/>
      <c r="I162" s="21"/>
      <c r="J162" s="21"/>
      <c r="K162" s="68"/>
      <c r="L162" s="22"/>
      <c r="N162" s="21"/>
      <c r="O162" s="21"/>
      <c r="P162" s="68"/>
      <c r="Q162" s="22"/>
      <c r="S162" s="22"/>
      <c r="T162" s="22"/>
      <c r="U162" s="68"/>
      <c r="V162" s="22"/>
      <c r="X162" s="22"/>
      <c r="Y162" s="22"/>
      <c r="Z162" s="68"/>
      <c r="AA162" s="22"/>
      <c r="AC162" s="22"/>
      <c r="AD162" s="22"/>
      <c r="AE162" s="68"/>
      <c r="AF162" s="22"/>
      <c r="AH162" s="22"/>
      <c r="AI162" s="22"/>
      <c r="AJ162" s="68"/>
      <c r="AK162" s="22"/>
      <c r="AM162" s="22"/>
      <c r="AN162" s="22"/>
      <c r="AO162" s="68"/>
      <c r="AP162" s="22"/>
      <c r="AR162" s="22"/>
      <c r="AS162" s="22"/>
      <c r="AT162" s="68"/>
      <c r="AU162" s="22"/>
      <c r="AW162" s="22"/>
      <c r="AX162" s="22"/>
      <c r="AY162" s="68"/>
      <c r="AZ162" s="22"/>
      <c r="BB162" s="22"/>
      <c r="BC162" s="22"/>
      <c r="BD162" s="68"/>
      <c r="BE162" s="22"/>
      <c r="BG162" s="22"/>
      <c r="BH162" s="22"/>
      <c r="BI162" s="68"/>
      <c r="BJ162" s="22"/>
      <c r="BL162" s="22"/>
      <c r="BM162" s="22"/>
      <c r="BN162" s="68"/>
      <c r="BO162" s="22"/>
      <c r="BQ162" s="22"/>
      <c r="BR162" s="22"/>
      <c r="BS162" s="68"/>
      <c r="BT162" s="22"/>
      <c r="BV162" s="22"/>
      <c r="BW162" s="22"/>
      <c r="BX162" s="68"/>
      <c r="BY162" s="22"/>
      <c r="CA162" s="22"/>
      <c r="CB162" s="22"/>
      <c r="CC162" s="68"/>
      <c r="CD162" s="22"/>
      <c r="CF162" s="22"/>
      <c r="CG162" s="22"/>
      <c r="CH162" s="68"/>
      <c r="CI162" s="22"/>
    </row>
    <row r="163" spans="1:87">
      <c r="A163" s="22"/>
      <c r="B163" s="21"/>
      <c r="D163" s="21"/>
      <c r="E163" s="21"/>
      <c r="F163" s="68"/>
      <c r="G163" s="22"/>
      <c r="I163" s="21"/>
      <c r="J163" s="21"/>
      <c r="K163" s="68"/>
      <c r="L163" s="22"/>
      <c r="N163" s="21"/>
      <c r="O163" s="21"/>
      <c r="P163" s="68"/>
      <c r="Q163" s="22"/>
      <c r="S163" s="22"/>
      <c r="T163" s="22"/>
      <c r="U163" s="68"/>
      <c r="V163" s="22"/>
      <c r="X163" s="22"/>
      <c r="Y163" s="22"/>
      <c r="Z163" s="68"/>
      <c r="AA163" s="22"/>
      <c r="AC163" s="22"/>
      <c r="AD163" s="22"/>
      <c r="AE163" s="68"/>
      <c r="AF163" s="22"/>
      <c r="AH163" s="22"/>
      <c r="AI163" s="22"/>
      <c r="AJ163" s="68"/>
      <c r="AK163" s="22"/>
      <c r="AM163" s="22"/>
      <c r="AN163" s="22"/>
      <c r="AO163" s="68"/>
      <c r="AP163" s="22"/>
      <c r="AR163" s="22"/>
      <c r="AS163" s="22"/>
      <c r="AT163" s="68"/>
      <c r="AU163" s="22"/>
      <c r="AW163" s="22"/>
      <c r="AX163" s="22"/>
      <c r="AY163" s="68"/>
      <c r="AZ163" s="22"/>
      <c r="BB163" s="22"/>
      <c r="BC163" s="22"/>
      <c r="BD163" s="68"/>
      <c r="BE163" s="22"/>
      <c r="BG163" s="22"/>
      <c r="BH163" s="22"/>
      <c r="BI163" s="68"/>
      <c r="BJ163" s="22"/>
      <c r="BL163" s="22"/>
      <c r="BM163" s="22"/>
      <c r="BN163" s="68"/>
      <c r="BO163" s="22"/>
      <c r="BQ163" s="22"/>
      <c r="BR163" s="22"/>
      <c r="BS163" s="68"/>
      <c r="BT163" s="22"/>
      <c r="BV163" s="22"/>
      <c r="BW163" s="22"/>
      <c r="BX163" s="68"/>
      <c r="BY163" s="22"/>
      <c r="CA163" s="22"/>
      <c r="CB163" s="22"/>
      <c r="CC163" s="68"/>
      <c r="CD163" s="22"/>
      <c r="CF163" s="22"/>
      <c r="CG163" s="22"/>
      <c r="CH163" s="68"/>
      <c r="CI163" s="22"/>
    </row>
    <row r="164" spans="1:87">
      <c r="A164" s="22"/>
      <c r="B164" s="21"/>
      <c r="D164" s="21"/>
      <c r="E164" s="21"/>
      <c r="F164" s="68"/>
      <c r="G164" s="22"/>
      <c r="I164" s="21"/>
      <c r="J164" s="21"/>
      <c r="K164" s="68"/>
      <c r="L164" s="22"/>
      <c r="N164" s="21"/>
      <c r="O164" s="21"/>
      <c r="P164" s="68"/>
      <c r="Q164" s="22"/>
      <c r="S164" s="22"/>
      <c r="T164" s="22"/>
      <c r="U164" s="68"/>
      <c r="V164" s="22"/>
      <c r="X164" s="22"/>
      <c r="Y164" s="22"/>
      <c r="Z164" s="68"/>
      <c r="AA164" s="22"/>
      <c r="AC164" s="22"/>
      <c r="AD164" s="22"/>
      <c r="AE164" s="68"/>
      <c r="AF164" s="22"/>
      <c r="AH164" s="22"/>
      <c r="AI164" s="22"/>
      <c r="AJ164" s="68"/>
      <c r="AK164" s="22"/>
      <c r="AM164" s="22"/>
      <c r="AN164" s="22"/>
      <c r="AO164" s="68"/>
      <c r="AP164" s="22"/>
      <c r="AR164" s="22"/>
      <c r="AS164" s="22"/>
      <c r="AT164" s="68"/>
      <c r="AU164" s="22"/>
      <c r="AW164" s="22"/>
      <c r="AX164" s="22"/>
      <c r="AY164" s="68"/>
      <c r="AZ164" s="22"/>
      <c r="BB164" s="22"/>
      <c r="BC164" s="22"/>
      <c r="BD164" s="68"/>
      <c r="BE164" s="22"/>
      <c r="BG164" s="22"/>
      <c r="BH164" s="22"/>
      <c r="BI164" s="68"/>
      <c r="BJ164" s="22"/>
      <c r="BL164" s="22"/>
      <c r="BM164" s="22"/>
      <c r="BN164" s="68"/>
      <c r="BO164" s="22"/>
      <c r="BQ164" s="22"/>
      <c r="BR164" s="22"/>
      <c r="BS164" s="68"/>
      <c r="BT164" s="22"/>
      <c r="BV164" s="22"/>
      <c r="BW164" s="22"/>
      <c r="BX164" s="68"/>
      <c r="BY164" s="22"/>
      <c r="CA164" s="22"/>
      <c r="CB164" s="22"/>
      <c r="CC164" s="68"/>
      <c r="CD164" s="22"/>
      <c r="CF164" s="22"/>
      <c r="CG164" s="22"/>
      <c r="CH164" s="68"/>
      <c r="CI164" s="22"/>
    </row>
    <row r="165" spans="1:87">
      <c r="A165" s="22"/>
      <c r="B165" s="21"/>
      <c r="D165" s="21"/>
      <c r="E165" s="21"/>
      <c r="F165" s="68"/>
      <c r="G165" s="22"/>
      <c r="I165" s="21"/>
      <c r="J165" s="21"/>
      <c r="K165" s="68"/>
      <c r="L165" s="22"/>
      <c r="N165" s="21"/>
      <c r="O165" s="21"/>
      <c r="P165" s="68"/>
      <c r="Q165" s="22"/>
      <c r="S165" s="22"/>
      <c r="T165" s="22"/>
      <c r="U165" s="68"/>
      <c r="V165" s="22"/>
      <c r="X165" s="22"/>
      <c r="Y165" s="22"/>
      <c r="Z165" s="68"/>
      <c r="AA165" s="22"/>
      <c r="AC165" s="22"/>
      <c r="AD165" s="22"/>
      <c r="AE165" s="68"/>
      <c r="AF165" s="22"/>
      <c r="AH165" s="22"/>
      <c r="AI165" s="22"/>
      <c r="AJ165" s="68"/>
      <c r="AK165" s="22"/>
      <c r="AM165" s="22"/>
      <c r="AN165" s="22"/>
      <c r="AO165" s="68"/>
      <c r="AP165" s="22"/>
      <c r="AR165" s="22"/>
      <c r="AS165" s="22"/>
      <c r="AT165" s="68"/>
      <c r="AU165" s="22"/>
      <c r="AW165" s="22"/>
      <c r="AX165" s="22"/>
      <c r="AY165" s="68"/>
      <c r="AZ165" s="22"/>
      <c r="BB165" s="22"/>
      <c r="BC165" s="22"/>
      <c r="BD165" s="68"/>
      <c r="BE165" s="22"/>
      <c r="BG165" s="22"/>
      <c r="BH165" s="22"/>
      <c r="BI165" s="68"/>
      <c r="BJ165" s="22"/>
      <c r="BL165" s="22"/>
      <c r="BM165" s="22"/>
      <c r="BN165" s="68"/>
      <c r="BO165" s="22"/>
      <c r="BQ165" s="22"/>
      <c r="BR165" s="22"/>
      <c r="BS165" s="68"/>
      <c r="BT165" s="22"/>
      <c r="BV165" s="22"/>
      <c r="BW165" s="22"/>
      <c r="BX165" s="68"/>
      <c r="BY165" s="22"/>
      <c r="CA165" s="22"/>
      <c r="CB165" s="22"/>
      <c r="CC165" s="68"/>
      <c r="CD165" s="22"/>
      <c r="CF165" s="22"/>
      <c r="CG165" s="22"/>
      <c r="CH165" s="68"/>
      <c r="CI165" s="22"/>
    </row>
    <row r="166" spans="1:87">
      <c r="A166" s="22"/>
      <c r="B166" s="21"/>
      <c r="D166" s="21"/>
      <c r="E166" s="21"/>
      <c r="F166" s="68"/>
      <c r="G166" s="22"/>
      <c r="I166" s="21"/>
      <c r="J166" s="21"/>
      <c r="K166" s="68"/>
      <c r="L166" s="22"/>
      <c r="N166" s="21"/>
      <c r="O166" s="21"/>
      <c r="P166" s="68"/>
      <c r="Q166" s="22"/>
      <c r="S166" s="22"/>
      <c r="T166" s="22"/>
      <c r="U166" s="68"/>
      <c r="V166" s="22"/>
      <c r="X166" s="22"/>
      <c r="Y166" s="22"/>
      <c r="Z166" s="68"/>
      <c r="AA166" s="22"/>
      <c r="AC166" s="22"/>
      <c r="AD166" s="22"/>
      <c r="AE166" s="68"/>
      <c r="AF166" s="22"/>
      <c r="AH166" s="22"/>
      <c r="AI166" s="22"/>
      <c r="AJ166" s="68"/>
      <c r="AK166" s="22"/>
      <c r="AM166" s="22"/>
      <c r="AN166" s="22"/>
      <c r="AO166" s="68"/>
      <c r="AP166" s="22"/>
      <c r="AR166" s="22"/>
      <c r="AS166" s="22"/>
      <c r="AT166" s="68"/>
      <c r="AU166" s="22"/>
      <c r="AW166" s="22"/>
      <c r="AX166" s="22"/>
      <c r="AY166" s="68"/>
      <c r="AZ166" s="22"/>
      <c r="BB166" s="22"/>
      <c r="BC166" s="22"/>
      <c r="BD166" s="68"/>
      <c r="BE166" s="22"/>
      <c r="BG166" s="22"/>
      <c r="BH166" s="22"/>
      <c r="BI166" s="68"/>
      <c r="BJ166" s="22"/>
      <c r="BL166" s="22"/>
      <c r="BM166" s="22"/>
      <c r="BN166" s="68"/>
      <c r="BO166" s="22"/>
      <c r="BQ166" s="22"/>
      <c r="BR166" s="22"/>
      <c r="BS166" s="68"/>
      <c r="BT166" s="22"/>
      <c r="BV166" s="22"/>
      <c r="BW166" s="22"/>
      <c r="BX166" s="68"/>
      <c r="BY166" s="22"/>
      <c r="CA166" s="22"/>
      <c r="CB166" s="22"/>
      <c r="CC166" s="68"/>
      <c r="CD166" s="22"/>
      <c r="CF166" s="22"/>
      <c r="CG166" s="22"/>
      <c r="CH166" s="68"/>
      <c r="CI166" s="22"/>
    </row>
    <row r="167" spans="1:87">
      <c r="A167" s="22"/>
      <c r="B167" s="21"/>
      <c r="D167" s="21"/>
      <c r="E167" s="21"/>
      <c r="F167" s="68"/>
      <c r="G167" s="22"/>
      <c r="I167" s="21"/>
      <c r="J167" s="21"/>
      <c r="K167" s="68"/>
      <c r="L167" s="22"/>
      <c r="N167" s="21"/>
      <c r="O167" s="21"/>
      <c r="P167" s="68"/>
      <c r="Q167" s="22"/>
      <c r="S167" s="22"/>
      <c r="T167" s="22"/>
      <c r="U167" s="68"/>
      <c r="V167" s="22"/>
      <c r="X167" s="22"/>
      <c r="Y167" s="22"/>
      <c r="Z167" s="68"/>
      <c r="AA167" s="22"/>
      <c r="AC167" s="22"/>
      <c r="AD167" s="22"/>
      <c r="AE167" s="68"/>
      <c r="AF167" s="22"/>
      <c r="AH167" s="22"/>
      <c r="AI167" s="22"/>
      <c r="AJ167" s="68"/>
      <c r="AK167" s="22"/>
      <c r="AM167" s="22"/>
      <c r="AN167" s="22"/>
      <c r="AO167" s="68"/>
      <c r="AP167" s="22"/>
      <c r="AR167" s="22"/>
      <c r="AS167" s="22"/>
      <c r="AT167" s="68"/>
      <c r="AU167" s="22"/>
      <c r="AW167" s="22"/>
      <c r="AX167" s="22"/>
      <c r="AY167" s="68"/>
      <c r="AZ167" s="22"/>
      <c r="BB167" s="22"/>
      <c r="BC167" s="22"/>
      <c r="BD167" s="68"/>
      <c r="BE167" s="22"/>
      <c r="BG167" s="22"/>
      <c r="BH167" s="22"/>
      <c r="BI167" s="68"/>
      <c r="BJ167" s="22"/>
      <c r="BL167" s="22"/>
      <c r="BM167" s="22"/>
      <c r="BN167" s="68"/>
      <c r="BO167" s="22"/>
      <c r="BQ167" s="22"/>
      <c r="BR167" s="22"/>
      <c r="BS167" s="68"/>
      <c r="BT167" s="22"/>
      <c r="BV167" s="22"/>
      <c r="BW167" s="22"/>
      <c r="BX167" s="68"/>
      <c r="BY167" s="22"/>
      <c r="CA167" s="22"/>
      <c r="CB167" s="22"/>
      <c r="CC167" s="68"/>
      <c r="CD167" s="22"/>
      <c r="CF167" s="22"/>
      <c r="CG167" s="22"/>
      <c r="CH167" s="68"/>
      <c r="CI167" s="22"/>
    </row>
    <row r="168" spans="1:87">
      <c r="A168" s="22"/>
      <c r="B168" s="21"/>
    </row>
    <row r="169" spans="1:87">
      <c r="A169" s="22"/>
      <c r="B169" s="21"/>
    </row>
    <row r="170" spans="1:87">
      <c r="A170" s="22"/>
      <c r="B170" s="21"/>
    </row>
    <row r="171" spans="1:87">
      <c r="A171" s="22"/>
      <c r="B171" s="21"/>
    </row>
    <row r="172" spans="1:87">
      <c r="A172" s="22"/>
      <c r="B172" s="21"/>
    </row>
    <row r="173" spans="1:87">
      <c r="A173" s="22"/>
      <c r="B173" s="21"/>
    </row>
  </sheetData>
  <dataConsolidate/>
  <mergeCells count="25">
    <mergeCell ref="AW1:AZ1"/>
    <mergeCell ref="AC1:AF1"/>
    <mergeCell ref="AH1:AK1"/>
    <mergeCell ref="AM1:AP1"/>
    <mergeCell ref="A2:B2"/>
    <mergeCell ref="A1:B1"/>
    <mergeCell ref="D1:G1"/>
    <mergeCell ref="I1:L1"/>
    <mergeCell ref="N1:Q1"/>
    <mergeCell ref="S1:V1"/>
    <mergeCell ref="X1:AA1"/>
    <mergeCell ref="A38:B38"/>
    <mergeCell ref="A50:B50"/>
    <mergeCell ref="A62:B62"/>
    <mergeCell ref="A74:B74"/>
    <mergeCell ref="AR1:AU1"/>
    <mergeCell ref="A14:B14"/>
    <mergeCell ref="A26:B26"/>
    <mergeCell ref="CF1:CI1"/>
    <mergeCell ref="BB1:BE1"/>
    <mergeCell ref="BG1:BJ1"/>
    <mergeCell ref="BL1:BO1"/>
    <mergeCell ref="BQ1:BT1"/>
    <mergeCell ref="BV1:BY1"/>
    <mergeCell ref="CA1:CD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E5F5-3317-554F-9B0B-FB7F875E8BFB}">
  <sheetPr codeName="Sheet10"/>
  <dimension ref="A1:V97"/>
  <sheetViews>
    <sheetView topLeftCell="A67" workbookViewId="0">
      <selection activeCell="A48" sqref="A48:XFD48"/>
    </sheetView>
  </sheetViews>
  <sheetFormatPr baseColWidth="10" defaultRowHeight="16"/>
  <cols>
    <col min="1" max="1" width="5" style="65" bestFit="1" customWidth="1"/>
    <col min="2" max="2" width="8" style="65" bestFit="1" customWidth="1"/>
    <col min="3" max="3" width="21.1640625" style="65" bestFit="1" customWidth="1"/>
    <col min="4" max="20" width="10.83203125" style="65"/>
    <col min="21" max="21" width="10.83203125" style="66"/>
    <col min="22" max="22" width="15.5" bestFit="1" customWidth="1"/>
  </cols>
  <sheetData>
    <row r="1" spans="1:22" ht="17" thickBot="1">
      <c r="A1" s="63" t="s">
        <v>49</v>
      </c>
      <c r="B1" s="69" t="s">
        <v>52</v>
      </c>
      <c r="C1" s="99" t="s">
        <v>53</v>
      </c>
      <c r="D1" s="72">
        <v>1.109</v>
      </c>
      <c r="E1" s="72">
        <v>1.27</v>
      </c>
      <c r="F1" s="72">
        <v>1.355</v>
      </c>
      <c r="G1" s="72">
        <v>1.48</v>
      </c>
      <c r="H1" s="72">
        <v>1.52</v>
      </c>
      <c r="I1" s="72">
        <v>1.54</v>
      </c>
      <c r="J1" s="72">
        <v>1.56</v>
      </c>
      <c r="K1" s="72">
        <v>1.6</v>
      </c>
      <c r="L1" s="72">
        <v>1.71</v>
      </c>
      <c r="M1" s="72">
        <v>1.77</v>
      </c>
      <c r="N1" s="72">
        <v>1.7969999999999999</v>
      </c>
      <c r="O1" s="72">
        <v>1.8149999999999999</v>
      </c>
      <c r="P1" s="72">
        <v>1.89</v>
      </c>
      <c r="Q1" s="72">
        <v>1.92</v>
      </c>
      <c r="R1" s="72">
        <v>1.96</v>
      </c>
      <c r="S1" s="72">
        <v>2.0099999999999998</v>
      </c>
      <c r="T1" s="72">
        <v>2.0299999999999998</v>
      </c>
      <c r="U1" s="163" t="s">
        <v>50</v>
      </c>
      <c r="V1" s="164" t="s">
        <v>157</v>
      </c>
    </row>
    <row r="2" spans="1:22">
      <c r="A2" s="125">
        <v>1</v>
      </c>
      <c r="B2" s="110">
        <v>232</v>
      </c>
      <c r="C2" s="131" t="s">
        <v>105</v>
      </c>
      <c r="D2" s="118"/>
      <c r="E2" s="119">
        <f>'Yields HP5a'!L2</f>
        <v>0.91696874689828245</v>
      </c>
      <c r="F2" s="119"/>
      <c r="G2" s="119">
        <f>'Yields HP5a'!V2</f>
        <v>16.84977523977987</v>
      </c>
      <c r="H2" s="119"/>
      <c r="I2" s="119"/>
      <c r="J2" s="119">
        <f>'Yields HP5a'!AK2</f>
        <v>2.6283526491067462</v>
      </c>
      <c r="K2" s="119"/>
      <c r="L2" s="119">
        <f>'Yields HP5a'!AU2</f>
        <v>4.0453835087743659</v>
      </c>
      <c r="M2" s="119"/>
      <c r="N2" s="119"/>
      <c r="O2" s="119"/>
      <c r="P2" s="119">
        <f>'Yields HP5a'!BO2</f>
        <v>4.6605669783504053</v>
      </c>
      <c r="Q2" s="119"/>
      <c r="R2" s="119"/>
      <c r="S2" s="119">
        <f>'Yields HP5a'!CD2</f>
        <v>0.7719695508108928</v>
      </c>
      <c r="T2" s="119"/>
      <c r="U2" s="120">
        <f>SUM(D2:S2)</f>
        <v>29.87301667372056</v>
      </c>
      <c r="V2" s="14"/>
    </row>
    <row r="3" spans="1:22">
      <c r="A3" s="83">
        <v>2</v>
      </c>
      <c r="B3" s="103">
        <v>234</v>
      </c>
      <c r="C3" s="93" t="s">
        <v>107</v>
      </c>
      <c r="D3" s="121"/>
      <c r="E3" s="75"/>
      <c r="F3" s="75"/>
      <c r="G3" s="75">
        <f>'Yields HP5a'!V3</f>
        <v>7.027098344824263</v>
      </c>
      <c r="H3" s="75"/>
      <c r="I3" s="75"/>
      <c r="J3" s="75">
        <f>'Yields HP5a'!AK3</f>
        <v>1.5521641784564593</v>
      </c>
      <c r="K3" s="75"/>
      <c r="L3" s="75"/>
      <c r="M3" s="75"/>
      <c r="N3" s="75"/>
      <c r="O3" s="75"/>
      <c r="P3" s="75">
        <f>'Yields HP5a'!BO3</f>
        <v>2.1212746523080903</v>
      </c>
      <c r="Q3" s="75"/>
      <c r="R3" s="75"/>
      <c r="S3" s="75"/>
      <c r="T3" s="75"/>
      <c r="U3" s="122">
        <f t="shared" ref="U3:U34" si="0">SUM(D3:T3)</f>
        <v>10.700537175588812</v>
      </c>
      <c r="V3" s="14"/>
    </row>
    <row r="4" spans="1:22">
      <c r="A4" s="83">
        <v>3</v>
      </c>
      <c r="B4" s="105">
        <v>235</v>
      </c>
      <c r="C4" s="130" t="s">
        <v>108</v>
      </c>
      <c r="D4" s="121"/>
      <c r="E4" s="75"/>
      <c r="F4" s="75"/>
      <c r="G4" s="75">
        <f>'Yields HP5a'!V4</f>
        <v>20.73476113996233</v>
      </c>
      <c r="H4" s="75"/>
      <c r="I4" s="75"/>
      <c r="J4" s="75">
        <f>'Yields HP5a'!AK4</f>
        <v>3.03916719785231</v>
      </c>
      <c r="K4" s="75"/>
      <c r="L4" s="75"/>
      <c r="M4" s="75"/>
      <c r="N4" s="75"/>
      <c r="O4" s="75"/>
      <c r="P4" s="75">
        <f>'Yields HP5a'!BO4</f>
        <v>2.6122632158767738</v>
      </c>
      <c r="Q4" s="75"/>
      <c r="R4" s="75"/>
      <c r="S4" s="75"/>
      <c r="T4" s="75"/>
      <c r="U4" s="122">
        <f t="shared" si="0"/>
        <v>26.386191553691415</v>
      </c>
      <c r="V4" s="14"/>
    </row>
    <row r="5" spans="1:22">
      <c r="A5" s="83">
        <v>4</v>
      </c>
      <c r="B5" s="102">
        <v>237</v>
      </c>
      <c r="C5" s="92" t="s">
        <v>110</v>
      </c>
      <c r="D5" s="121"/>
      <c r="E5" s="75">
        <f>'Yields HP5a'!L5</f>
        <v>2.0343822503491462</v>
      </c>
      <c r="F5" s="75"/>
      <c r="G5" s="75">
        <f>'Yields HP5a'!V5</f>
        <v>13.863173329068825</v>
      </c>
      <c r="H5" s="75"/>
      <c r="I5" s="75"/>
      <c r="J5" s="75">
        <f>'Yields HP5a'!AK5</f>
        <v>0.94236298860275369</v>
      </c>
      <c r="K5" s="75"/>
      <c r="L5" s="75"/>
      <c r="M5" s="75"/>
      <c r="N5" s="75"/>
      <c r="O5" s="75"/>
      <c r="P5" s="75">
        <f>'Yields HP5a'!BO5</f>
        <v>0.92099851751083139</v>
      </c>
      <c r="Q5" s="75"/>
      <c r="R5" s="75"/>
      <c r="S5" s="75"/>
      <c r="T5" s="75"/>
      <c r="U5" s="122">
        <f t="shared" si="0"/>
        <v>17.760917085531556</v>
      </c>
      <c r="V5" s="14"/>
    </row>
    <row r="6" spans="1:22">
      <c r="A6" s="83">
        <v>5</v>
      </c>
      <c r="B6" s="104">
        <v>238</v>
      </c>
      <c r="C6" s="94" t="s">
        <v>111</v>
      </c>
      <c r="D6" s="121"/>
      <c r="E6" s="75"/>
      <c r="F6" s="75"/>
      <c r="G6" s="75">
        <f>'Yields HP5a'!V6</f>
        <v>0.79799399615373878</v>
      </c>
      <c r="H6" s="75"/>
      <c r="I6" s="75"/>
      <c r="J6" s="75"/>
      <c r="K6" s="75"/>
      <c r="L6" s="75">
        <f>'Yields HP5a'!AU6</f>
        <v>2.9778532412639089</v>
      </c>
      <c r="M6" s="75"/>
      <c r="N6" s="75"/>
      <c r="O6" s="75"/>
      <c r="P6" s="75">
        <f>'Yields HP5a'!BO6</f>
        <v>2.3564377579306099</v>
      </c>
      <c r="Q6" s="75"/>
      <c r="R6" s="75"/>
      <c r="S6" s="75"/>
      <c r="T6" s="75"/>
      <c r="U6" s="122">
        <f t="shared" si="0"/>
        <v>6.1322849953482574</v>
      </c>
      <c r="V6" s="14"/>
    </row>
    <row r="7" spans="1:22">
      <c r="A7" s="83">
        <v>6</v>
      </c>
      <c r="B7" s="104">
        <v>239</v>
      </c>
      <c r="C7" s="94" t="s">
        <v>112</v>
      </c>
      <c r="D7" s="121"/>
      <c r="E7" s="75"/>
      <c r="F7" s="75"/>
      <c r="G7" s="75">
        <f>'Yields HP5a'!V7</f>
        <v>1.8291112362224988</v>
      </c>
      <c r="H7" s="75"/>
      <c r="I7" s="75"/>
      <c r="J7" s="75"/>
      <c r="K7" s="75"/>
      <c r="L7" s="75"/>
      <c r="M7" s="75">
        <f>'Yields HP5a'!AZ7</f>
        <v>1.347899345314004</v>
      </c>
      <c r="N7" s="75">
        <f>'Yields HP5a'!BE7</f>
        <v>1.5797240749062156</v>
      </c>
      <c r="O7" s="75">
        <f>'Yields HP5a'!BJ7</f>
        <v>1.5797240749062156</v>
      </c>
      <c r="P7" s="75">
        <f>'Yields HP5a'!BO7</f>
        <v>2.7707906572343757</v>
      </c>
      <c r="Q7" s="75"/>
      <c r="R7" s="75"/>
      <c r="S7" s="75"/>
      <c r="T7" s="75"/>
      <c r="U7" s="122">
        <f t="shared" si="0"/>
        <v>9.107249388583309</v>
      </c>
      <c r="V7" s="14"/>
    </row>
    <row r="8" spans="1:22">
      <c r="A8" s="83">
        <v>7</v>
      </c>
      <c r="B8" s="104">
        <v>240</v>
      </c>
      <c r="C8" s="111" t="s">
        <v>113</v>
      </c>
      <c r="D8" s="121"/>
      <c r="E8" s="75"/>
      <c r="F8" s="75"/>
      <c r="G8" s="75"/>
      <c r="H8" s="75"/>
      <c r="I8" s="75"/>
      <c r="J8" s="75"/>
      <c r="K8" s="75"/>
      <c r="L8" s="75">
        <f>'Yields HP5a'!AU8</f>
        <v>2.2673210336204068</v>
      </c>
      <c r="M8" s="75"/>
      <c r="N8" s="75"/>
      <c r="O8" s="75"/>
      <c r="P8" s="75">
        <f>'Yields HP5a'!BO8</f>
        <v>3.5923282837269408</v>
      </c>
      <c r="Q8" s="75"/>
      <c r="R8" s="75"/>
      <c r="S8" s="75">
        <f>'Yields HP5a'!CD8</f>
        <v>0.75093626781721523</v>
      </c>
      <c r="T8" s="75"/>
      <c r="U8" s="122">
        <f t="shared" si="0"/>
        <v>6.6105855851645625</v>
      </c>
      <c r="V8" s="14"/>
    </row>
    <row r="9" spans="1:22">
      <c r="A9" s="83">
        <v>8</v>
      </c>
      <c r="B9" s="103">
        <v>241</v>
      </c>
      <c r="C9" s="93" t="s">
        <v>114</v>
      </c>
      <c r="D9" s="121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122">
        <f t="shared" si="0"/>
        <v>0</v>
      </c>
      <c r="V9" s="14"/>
    </row>
    <row r="10" spans="1:22">
      <c r="A10" s="83">
        <v>9</v>
      </c>
      <c r="B10" s="103">
        <v>242</v>
      </c>
      <c r="C10" s="93" t="s">
        <v>115</v>
      </c>
      <c r="D10" s="121"/>
      <c r="E10" s="75"/>
      <c r="F10" s="75"/>
      <c r="G10" s="75">
        <f>'Yields HP5a'!V10</f>
        <v>9.3131964235066622</v>
      </c>
      <c r="H10" s="75"/>
      <c r="I10" s="75"/>
      <c r="J10" s="75"/>
      <c r="K10" s="75"/>
      <c r="L10" s="75">
        <f>'Yields HP5a'!AU10</f>
        <v>3.7450444779206729</v>
      </c>
      <c r="M10" s="75"/>
      <c r="N10" s="75"/>
      <c r="O10" s="75"/>
      <c r="P10" s="75">
        <f>'Yields HP5a'!BO10</f>
        <v>7.2375573416556067</v>
      </c>
      <c r="Q10" s="75"/>
      <c r="R10" s="75"/>
      <c r="S10" s="75"/>
      <c r="T10" s="75"/>
      <c r="U10" s="122">
        <f t="shared" si="0"/>
        <v>20.295798243082942</v>
      </c>
      <c r="V10" s="14"/>
    </row>
    <row r="11" spans="1:22">
      <c r="A11" s="83">
        <v>10</v>
      </c>
      <c r="B11" s="103">
        <v>243</v>
      </c>
      <c r="C11" s="93" t="s">
        <v>116</v>
      </c>
      <c r="D11" s="121"/>
      <c r="E11" s="75"/>
      <c r="F11" s="75"/>
      <c r="G11" s="75">
        <f>'Yields HP5a'!V11</f>
        <v>6.1880197349797026</v>
      </c>
      <c r="H11" s="75"/>
      <c r="I11" s="75"/>
      <c r="J11" s="75"/>
      <c r="K11" s="75"/>
      <c r="L11" s="75">
        <f>'Yields HP5a'!AU11</f>
        <v>6.5922666660284523</v>
      </c>
      <c r="M11" s="75"/>
      <c r="N11" s="75"/>
      <c r="O11" s="75"/>
      <c r="P11" s="75">
        <f>'Yields HP5a'!BO11</f>
        <v>2.7947346104857709</v>
      </c>
      <c r="Q11" s="75"/>
      <c r="R11" s="75"/>
      <c r="S11" s="75"/>
      <c r="T11" s="75"/>
      <c r="U11" s="122">
        <f t="shared" si="0"/>
        <v>15.575021011493925</v>
      </c>
      <c r="V11" s="14"/>
    </row>
    <row r="12" spans="1:22">
      <c r="A12" s="83">
        <v>11</v>
      </c>
      <c r="B12" s="103">
        <v>244</v>
      </c>
      <c r="C12" s="93" t="s">
        <v>117</v>
      </c>
      <c r="D12" s="121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122">
        <f t="shared" si="0"/>
        <v>0</v>
      </c>
      <c r="V12" s="14"/>
    </row>
    <row r="13" spans="1:22" ht="17" thickBot="1">
      <c r="A13" s="84">
        <v>12</v>
      </c>
      <c r="B13" s="107">
        <v>245</v>
      </c>
      <c r="C13" s="95" t="s">
        <v>118</v>
      </c>
      <c r="D13" s="123"/>
      <c r="E13" s="77"/>
      <c r="F13" s="77"/>
      <c r="G13" s="77">
        <f>'Yields HP5a'!V13</f>
        <v>21.154076814063991</v>
      </c>
      <c r="H13" s="77"/>
      <c r="I13" s="77"/>
      <c r="J13" s="77">
        <f>'Yields HP5a'!AK13</f>
        <v>4.6973616606481743</v>
      </c>
      <c r="K13" s="77"/>
      <c r="L13" s="77">
        <f>'Yields HP5a'!AU13</f>
        <v>3.0290031928257934</v>
      </c>
      <c r="M13" s="77"/>
      <c r="N13" s="77"/>
      <c r="O13" s="77"/>
      <c r="P13" s="77">
        <f>'Yields HP5a'!BO13</f>
        <v>5.07433698660126</v>
      </c>
      <c r="Q13" s="77"/>
      <c r="R13" s="77"/>
      <c r="S13" s="77">
        <f>'Yields HP5a'!CD13</f>
        <v>0.96888642401362179</v>
      </c>
      <c r="T13" s="77"/>
      <c r="U13" s="124">
        <f t="shared" si="0"/>
        <v>34.923665078152837</v>
      </c>
      <c r="V13" s="14"/>
    </row>
    <row r="14" spans="1:22">
      <c r="A14" s="125">
        <v>13</v>
      </c>
      <c r="B14" s="110">
        <v>232</v>
      </c>
      <c r="C14" s="131" t="s">
        <v>105</v>
      </c>
      <c r="D14" s="118"/>
      <c r="E14" s="119">
        <f>'Yields HP5a'!L14</f>
        <v>1.0378599727713362</v>
      </c>
      <c r="F14" s="119"/>
      <c r="G14" s="119">
        <f>'Yields HP5a'!V14</f>
        <v>17.687153750720107</v>
      </c>
      <c r="H14" s="119">
        <f>'Yields HP5a'!AA14</f>
        <v>0.36064970365257792</v>
      </c>
      <c r="I14" s="119"/>
      <c r="J14" s="119">
        <f>'Yields HP5a'!AK14</f>
        <v>2.7598942533848825</v>
      </c>
      <c r="K14" s="119"/>
      <c r="L14" s="119">
        <f>'Yields HP5a'!AU14</f>
        <v>4.4803192752581946</v>
      </c>
      <c r="M14" s="119"/>
      <c r="N14" s="119"/>
      <c r="O14" s="119"/>
      <c r="P14" s="119">
        <f>'Yields HP5a'!BO14</f>
        <v>4.9530741992236988</v>
      </c>
      <c r="Q14" s="119"/>
      <c r="R14" s="119"/>
      <c r="S14" s="119">
        <f>'Yields HP5a'!CD14</f>
        <v>0.73593754739079598</v>
      </c>
      <c r="T14" s="119"/>
      <c r="U14" s="120">
        <f t="shared" si="0"/>
        <v>32.014888702401592</v>
      </c>
      <c r="V14" s="14"/>
    </row>
    <row r="15" spans="1:22">
      <c r="A15" s="83">
        <v>14</v>
      </c>
      <c r="B15" s="103">
        <v>234</v>
      </c>
      <c r="C15" s="93" t="s">
        <v>107</v>
      </c>
      <c r="D15" s="121"/>
      <c r="E15" s="75"/>
      <c r="F15" s="75"/>
      <c r="G15" s="75">
        <f>'Yields HP5a'!V15</f>
        <v>6.7769466121268902</v>
      </c>
      <c r="H15" s="75"/>
      <c r="I15" s="75"/>
      <c r="J15" s="75">
        <f>'Yields HP5a'!AK15</f>
        <v>1.6019307100193891</v>
      </c>
      <c r="K15" s="75"/>
      <c r="L15" s="75"/>
      <c r="M15" s="75"/>
      <c r="N15" s="75"/>
      <c r="O15" s="75"/>
      <c r="P15" s="75">
        <f>'Yields HP5a'!BO15</f>
        <v>2.3428136258205257</v>
      </c>
      <c r="Q15" s="75"/>
      <c r="R15" s="75"/>
      <c r="S15" s="75"/>
      <c r="T15" s="75"/>
      <c r="U15" s="122">
        <f t="shared" si="0"/>
        <v>10.721690947966804</v>
      </c>
      <c r="V15" s="14"/>
    </row>
    <row r="16" spans="1:22">
      <c r="A16" s="83">
        <v>15</v>
      </c>
      <c r="B16" s="105">
        <v>235</v>
      </c>
      <c r="C16" s="130" t="s">
        <v>108</v>
      </c>
      <c r="D16" s="121"/>
      <c r="E16" s="75">
        <f>'Yields HP5a'!L16</f>
        <v>0.62568723740573173</v>
      </c>
      <c r="F16" s="75"/>
      <c r="G16" s="75">
        <f>'Yields HP5a'!V16</f>
        <v>19.901304526939789</v>
      </c>
      <c r="H16" s="75"/>
      <c r="I16" s="75"/>
      <c r="J16" s="75">
        <f>'Yields HP5a'!AK16</f>
        <v>3.3516150964123095</v>
      </c>
      <c r="K16" s="75"/>
      <c r="L16" s="75"/>
      <c r="M16" s="75"/>
      <c r="N16" s="75"/>
      <c r="O16" s="75"/>
      <c r="P16" s="75">
        <f>'Yields HP5a'!BO16</f>
        <v>2.9917341230044427</v>
      </c>
      <c r="Q16" s="75"/>
      <c r="R16" s="75"/>
      <c r="S16" s="75"/>
      <c r="T16" s="75"/>
      <c r="U16" s="122">
        <f t="shared" si="0"/>
        <v>26.870340983762272</v>
      </c>
      <c r="V16" s="14"/>
    </row>
    <row r="17" spans="1:22">
      <c r="A17" s="83">
        <v>16</v>
      </c>
      <c r="B17" s="102">
        <v>237</v>
      </c>
      <c r="C17" s="92" t="s">
        <v>110</v>
      </c>
      <c r="D17" s="121"/>
      <c r="E17" s="75">
        <f>'Yields HP5a'!L17</f>
        <v>2.2676446517049769</v>
      </c>
      <c r="F17" s="75"/>
      <c r="G17" s="75">
        <f>'Yields HP5a'!V17</f>
        <v>14.136653320572096</v>
      </c>
      <c r="H17" s="75"/>
      <c r="I17" s="75"/>
      <c r="J17" s="75">
        <f>'Yields HP5a'!AK17</f>
        <v>1.0080808006461028</v>
      </c>
      <c r="K17" s="75"/>
      <c r="L17" s="75"/>
      <c r="M17" s="75">
        <f>'Yields HP5a'!AZ17</f>
        <v>0.4079559807714031</v>
      </c>
      <c r="N17" s="75"/>
      <c r="O17" s="75"/>
      <c r="P17" s="75">
        <f>'Yields HP5a'!BO17</f>
        <v>1.1233815714207831</v>
      </c>
      <c r="Q17" s="75"/>
      <c r="R17" s="75"/>
      <c r="S17" s="75"/>
      <c r="T17" s="75"/>
      <c r="U17" s="122">
        <f t="shared" si="0"/>
        <v>18.943716325115361</v>
      </c>
      <c r="V17" s="14"/>
    </row>
    <row r="18" spans="1:22">
      <c r="A18" s="83">
        <v>17</v>
      </c>
      <c r="B18" s="104">
        <v>238</v>
      </c>
      <c r="C18" s="94" t="s">
        <v>111</v>
      </c>
      <c r="D18" s="121"/>
      <c r="E18" s="75"/>
      <c r="F18" s="75"/>
      <c r="G18" s="75">
        <f>'Yields HP5a'!V18</f>
        <v>0.77659987584159273</v>
      </c>
      <c r="H18" s="75"/>
      <c r="I18" s="75"/>
      <c r="J18" s="75"/>
      <c r="K18" s="75"/>
      <c r="L18" s="75">
        <f>'Yields HP5a'!AU18</f>
        <v>2.7074649695120638</v>
      </c>
      <c r="M18" s="75"/>
      <c r="N18" s="75"/>
      <c r="O18" s="75"/>
      <c r="P18" s="75">
        <f>'Yields HP5a'!BO18</f>
        <v>2.4504831919771712</v>
      </c>
      <c r="Q18" s="75"/>
      <c r="R18" s="75"/>
      <c r="S18" s="75"/>
      <c r="T18" s="75"/>
      <c r="U18" s="122">
        <f t="shared" si="0"/>
        <v>5.9345480373308277</v>
      </c>
      <c r="V18" s="14"/>
    </row>
    <row r="19" spans="1:22">
      <c r="A19" s="83">
        <v>18</v>
      </c>
      <c r="B19" s="104">
        <v>239</v>
      </c>
      <c r="C19" s="94" t="s">
        <v>112</v>
      </c>
      <c r="D19" s="121"/>
      <c r="E19" s="75"/>
      <c r="F19" s="75"/>
      <c r="G19" s="75">
        <f>'Yields HP5a'!V19</f>
        <v>1.1965514310918781</v>
      </c>
      <c r="H19" s="75"/>
      <c r="I19" s="75"/>
      <c r="J19" s="75"/>
      <c r="K19" s="75"/>
      <c r="L19" s="75">
        <f>'Yields HP5a'!AU19</f>
        <v>0.91173345160812191</v>
      </c>
      <c r="M19" s="75"/>
      <c r="N19" s="75">
        <f>'Yields HP5a'!BE19</f>
        <v>1.1812568492976934</v>
      </c>
      <c r="O19" s="75">
        <f>'Yields HP5a'!BJ19</f>
        <v>1.1812568492976934</v>
      </c>
      <c r="P19" s="75">
        <f>'Yields HP5a'!BO19</f>
        <v>2.2231935314102587</v>
      </c>
      <c r="Q19" s="75"/>
      <c r="R19" s="75"/>
      <c r="S19" s="75"/>
      <c r="T19" s="75"/>
      <c r="U19" s="122">
        <f t="shared" si="0"/>
        <v>6.6939921127056454</v>
      </c>
      <c r="V19" s="14"/>
    </row>
    <row r="20" spans="1:22">
      <c r="A20" s="83">
        <v>19</v>
      </c>
      <c r="B20" s="104">
        <v>240</v>
      </c>
      <c r="C20" s="111" t="s">
        <v>113</v>
      </c>
      <c r="D20" s="121"/>
      <c r="E20" s="75"/>
      <c r="F20" s="75"/>
      <c r="G20" s="75"/>
      <c r="H20" s="75"/>
      <c r="I20" s="75"/>
      <c r="J20" s="75"/>
      <c r="K20" s="75"/>
      <c r="L20" s="75">
        <f>'Yields HP5a'!AU20</f>
        <v>1.9869491755012785</v>
      </c>
      <c r="M20" s="75"/>
      <c r="N20" s="75"/>
      <c r="O20" s="75"/>
      <c r="P20" s="75">
        <f>'Yields HP5a'!BO20</f>
        <v>3.4539541112733949</v>
      </c>
      <c r="Q20" s="75"/>
      <c r="R20" s="75"/>
      <c r="S20" s="75">
        <f>'Yields HP5a'!CD20</f>
        <v>1.0935626567237602</v>
      </c>
      <c r="T20" s="75"/>
      <c r="U20" s="122">
        <f t="shared" si="0"/>
        <v>6.534465943498434</v>
      </c>
      <c r="V20" s="14"/>
    </row>
    <row r="21" spans="1:22">
      <c r="A21" s="83">
        <v>20</v>
      </c>
      <c r="B21" s="103">
        <v>241</v>
      </c>
      <c r="C21" s="93" t="s">
        <v>114</v>
      </c>
      <c r="D21" s="121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122">
        <f t="shared" si="0"/>
        <v>0</v>
      </c>
      <c r="V21" s="14"/>
    </row>
    <row r="22" spans="1:22">
      <c r="A22" s="83">
        <v>21</v>
      </c>
      <c r="B22" s="103">
        <v>242</v>
      </c>
      <c r="C22" s="93" t="s">
        <v>115</v>
      </c>
      <c r="D22" s="121"/>
      <c r="E22" s="75">
        <f>'Yields HP5a'!L22</f>
        <v>2.2174586152176037</v>
      </c>
      <c r="F22" s="75"/>
      <c r="G22" s="75">
        <f>'Yields HP5a'!V22</f>
        <v>4.0009721310514372</v>
      </c>
      <c r="H22" s="75"/>
      <c r="I22" s="75"/>
      <c r="J22" s="75"/>
      <c r="K22" s="75"/>
      <c r="L22" s="75">
        <f>'Yields HP5a'!AU22</f>
        <v>2.1590376655216801</v>
      </c>
      <c r="M22" s="75"/>
      <c r="N22" s="75"/>
      <c r="O22" s="75"/>
      <c r="P22" s="75">
        <f>'Yields HP5a'!BO22</f>
        <v>2.7183430791618437</v>
      </c>
      <c r="Q22" s="75"/>
      <c r="R22" s="75"/>
      <c r="S22" s="75"/>
      <c r="T22" s="75"/>
      <c r="U22" s="122">
        <f t="shared" si="0"/>
        <v>11.095811490952565</v>
      </c>
      <c r="V22" s="14"/>
    </row>
    <row r="23" spans="1:22">
      <c r="A23" s="83">
        <v>22</v>
      </c>
      <c r="B23" s="103">
        <v>243</v>
      </c>
      <c r="C23" s="93" t="s">
        <v>116</v>
      </c>
      <c r="D23" s="121"/>
      <c r="E23" s="75">
        <f>'Yields HP5a'!L23</f>
        <v>0.9251096657703779</v>
      </c>
      <c r="F23" s="75"/>
      <c r="G23" s="75">
        <f>'Yields HP5a'!V23</f>
        <v>6.293403787841223</v>
      </c>
      <c r="H23" s="75"/>
      <c r="I23" s="75"/>
      <c r="J23" s="75"/>
      <c r="K23" s="75"/>
      <c r="L23" s="75">
        <f>'Yields HP5a'!AU23</f>
        <v>6.0234829644337573</v>
      </c>
      <c r="M23" s="75"/>
      <c r="N23" s="75"/>
      <c r="O23" s="75"/>
      <c r="P23" s="75">
        <f>'Yields HP5a'!BO23</f>
        <v>2.8314132192405363</v>
      </c>
      <c r="Q23" s="75"/>
      <c r="R23" s="75"/>
      <c r="S23" s="75"/>
      <c r="T23" s="75"/>
      <c r="U23" s="122">
        <f t="shared" si="0"/>
        <v>16.073409637285895</v>
      </c>
      <c r="V23" s="14"/>
    </row>
    <row r="24" spans="1:22">
      <c r="A24" s="83">
        <v>23</v>
      </c>
      <c r="B24" s="103">
        <v>244</v>
      </c>
      <c r="C24" s="93" t="s">
        <v>117</v>
      </c>
      <c r="D24" s="121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122">
        <f t="shared" si="0"/>
        <v>0</v>
      </c>
      <c r="V24" s="14"/>
    </row>
    <row r="25" spans="1:22" ht="17" thickBot="1">
      <c r="A25" s="84">
        <v>24</v>
      </c>
      <c r="B25" s="107">
        <v>245</v>
      </c>
      <c r="C25" s="95" t="s">
        <v>118</v>
      </c>
      <c r="D25" s="123"/>
      <c r="E25" s="77"/>
      <c r="F25" s="77"/>
      <c r="G25" s="77">
        <f>'Yields HP5a'!V25</f>
        <v>21.157094095347617</v>
      </c>
      <c r="H25" s="77"/>
      <c r="I25" s="77"/>
      <c r="J25" s="77">
        <f>'Yields HP5a'!AK25</f>
        <v>4.7010678131761532</v>
      </c>
      <c r="K25" s="77"/>
      <c r="L25" s="77">
        <f>'Yields HP5a'!AU25</f>
        <v>3.0124892079955954</v>
      </c>
      <c r="M25" s="77"/>
      <c r="N25" s="77"/>
      <c r="O25" s="77"/>
      <c r="P25" s="77">
        <f>'Yields HP5a'!BO25</f>
        <v>5.149760187009365</v>
      </c>
      <c r="Q25" s="77"/>
      <c r="R25" s="77"/>
      <c r="S25" s="77">
        <f>'Yields HP5a'!CD25</f>
        <v>0.99055054148014676</v>
      </c>
      <c r="T25" s="77"/>
      <c r="U25" s="124">
        <f t="shared" si="0"/>
        <v>35.010961845008879</v>
      </c>
      <c r="V25" s="14"/>
    </row>
    <row r="26" spans="1:22">
      <c r="A26" s="125">
        <v>25</v>
      </c>
      <c r="B26" s="110">
        <v>232</v>
      </c>
      <c r="C26" s="131" t="s">
        <v>105</v>
      </c>
      <c r="D26" s="118"/>
      <c r="E26" s="119">
        <f>'Yields HP5a'!L26</f>
        <v>1.0223307205532524</v>
      </c>
      <c r="F26" s="119"/>
      <c r="G26" s="119">
        <f>'Yields HP5a'!V26</f>
        <v>17.795139995782122</v>
      </c>
      <c r="H26" s="119">
        <f>'Yields HP5a'!AA26</f>
        <v>0.35301155985534188</v>
      </c>
      <c r="I26" s="119"/>
      <c r="J26" s="119">
        <f>'Yields HP5a'!AK26</f>
        <v>2.764606586897052</v>
      </c>
      <c r="K26" s="119"/>
      <c r="L26" s="119">
        <f>'Yields HP5a'!AU26</f>
        <v>3.8841434791835203</v>
      </c>
      <c r="M26" s="119"/>
      <c r="N26" s="119"/>
      <c r="O26" s="119"/>
      <c r="P26" s="119">
        <f>'Yields HP5a'!BO26</f>
        <v>4.9471342618273688</v>
      </c>
      <c r="Q26" s="119"/>
      <c r="R26" s="119"/>
      <c r="S26" s="119">
        <f>'Yields HP5a'!CD26</f>
        <v>0.76500261489276633</v>
      </c>
      <c r="T26" s="119"/>
      <c r="U26" s="120">
        <f t="shared" si="0"/>
        <v>31.531369218991426</v>
      </c>
      <c r="V26" s="14"/>
    </row>
    <row r="27" spans="1:22">
      <c r="A27" s="83">
        <v>26</v>
      </c>
      <c r="B27" s="103">
        <v>234</v>
      </c>
      <c r="C27" s="93" t="s">
        <v>107</v>
      </c>
      <c r="D27" s="121"/>
      <c r="E27" s="75"/>
      <c r="F27" s="75"/>
      <c r="G27" s="75">
        <f>'Yields HP5a'!V27</f>
        <v>6.3754867077791797</v>
      </c>
      <c r="H27" s="75"/>
      <c r="I27" s="75"/>
      <c r="J27" s="75">
        <f>'Yields HP5a'!AK27</f>
        <v>1.5321143664059507</v>
      </c>
      <c r="K27" s="75"/>
      <c r="L27" s="75"/>
      <c r="M27" s="75"/>
      <c r="N27" s="75"/>
      <c r="O27" s="75"/>
      <c r="P27" s="75">
        <f>'Yields HP5a'!BO27</f>
        <v>2.2888999884330961</v>
      </c>
      <c r="Q27" s="75"/>
      <c r="R27" s="75"/>
      <c r="S27" s="75"/>
      <c r="T27" s="75"/>
      <c r="U27" s="122">
        <f t="shared" si="0"/>
        <v>10.196501062618227</v>
      </c>
      <c r="V27" s="14"/>
    </row>
    <row r="28" spans="1:22">
      <c r="A28" s="83">
        <v>27</v>
      </c>
      <c r="B28" s="105">
        <v>235</v>
      </c>
      <c r="C28" s="130" t="s">
        <v>108</v>
      </c>
      <c r="D28" s="121"/>
      <c r="E28" s="75">
        <f>'Yields HP5a'!L28</f>
        <v>0.68025946598281317</v>
      </c>
      <c r="F28" s="75"/>
      <c r="G28" s="75">
        <f>'Yields HP5a'!V28</f>
        <v>19.539809878950383</v>
      </c>
      <c r="H28" s="75"/>
      <c r="I28" s="75"/>
      <c r="J28" s="75">
        <f>'Yields HP5a'!AK28</f>
        <v>2.9958988921941812</v>
      </c>
      <c r="K28" s="75"/>
      <c r="L28" s="75"/>
      <c r="M28" s="75"/>
      <c r="N28" s="75"/>
      <c r="O28" s="75"/>
      <c r="P28" s="75">
        <f>'Yields HP5a'!BO28</f>
        <v>2.860745129724521</v>
      </c>
      <c r="Q28" s="75"/>
      <c r="R28" s="75"/>
      <c r="S28" s="75"/>
      <c r="T28" s="75"/>
      <c r="U28" s="122">
        <f t="shared" si="0"/>
        <v>26.076713366851898</v>
      </c>
      <c r="V28" s="14"/>
    </row>
    <row r="29" spans="1:22">
      <c r="A29" s="83">
        <v>28</v>
      </c>
      <c r="B29" s="102">
        <v>237</v>
      </c>
      <c r="C29" s="92" t="s">
        <v>110</v>
      </c>
      <c r="D29" s="121"/>
      <c r="E29" s="75">
        <f>'Yields HP5a'!L29</f>
        <v>2.1874428801650523</v>
      </c>
      <c r="F29" s="75"/>
      <c r="G29" s="75">
        <f>'Yields HP5a'!V29</f>
        <v>14.180462251373458</v>
      </c>
      <c r="H29" s="75"/>
      <c r="I29" s="75"/>
      <c r="J29" s="75">
        <f>'Yields HP5a'!AK29</f>
        <v>0.92470719337670126</v>
      </c>
      <c r="K29" s="75"/>
      <c r="L29" s="75"/>
      <c r="M29" s="75"/>
      <c r="N29" s="75"/>
      <c r="O29" s="75"/>
      <c r="P29" s="75">
        <f>'Yields HP5a'!BO29</f>
        <v>1.1013887891939049</v>
      </c>
      <c r="Q29" s="75"/>
      <c r="R29" s="75"/>
      <c r="S29" s="75"/>
      <c r="T29" s="75"/>
      <c r="U29" s="122">
        <f t="shared" si="0"/>
        <v>18.394001114109116</v>
      </c>
      <c r="V29" s="14"/>
    </row>
    <row r="30" spans="1:22">
      <c r="A30" s="83">
        <v>29</v>
      </c>
      <c r="B30" s="104">
        <v>238</v>
      </c>
      <c r="C30" s="94" t="s">
        <v>111</v>
      </c>
      <c r="D30" s="121"/>
      <c r="E30" s="75"/>
      <c r="F30" s="75"/>
      <c r="G30" s="75">
        <f>'Yields HP5a'!V30</f>
        <v>1.1274397295846106</v>
      </c>
      <c r="H30" s="75"/>
      <c r="I30" s="75"/>
      <c r="J30" s="75"/>
      <c r="K30" s="75"/>
      <c r="L30" s="75">
        <f>'Yields HP5a'!AU30</f>
        <v>2.9504472684255276</v>
      </c>
      <c r="M30" s="75"/>
      <c r="N30" s="75"/>
      <c r="O30" s="75"/>
      <c r="P30" s="75">
        <f>'Yields HP5a'!BO30</f>
        <v>2.960137516762936</v>
      </c>
      <c r="Q30" s="75"/>
      <c r="R30" s="75"/>
      <c r="S30" s="75"/>
      <c r="T30" s="75"/>
      <c r="U30" s="122">
        <f t="shared" si="0"/>
        <v>7.038024514773074</v>
      </c>
      <c r="V30" s="14"/>
    </row>
    <row r="31" spans="1:22">
      <c r="A31" s="83">
        <v>30</v>
      </c>
      <c r="B31" s="104">
        <v>239</v>
      </c>
      <c r="C31" s="94" t="s">
        <v>112</v>
      </c>
      <c r="D31" s="121"/>
      <c r="E31" s="75"/>
      <c r="F31" s="75"/>
      <c r="G31" s="75">
        <f>'Yields HP5a'!V31</f>
        <v>1.0783746859554866</v>
      </c>
      <c r="H31" s="75"/>
      <c r="I31" s="75"/>
      <c r="J31" s="75"/>
      <c r="K31" s="75"/>
      <c r="L31" s="75"/>
      <c r="M31" s="75">
        <f>'Yields HP5a'!AZ31</f>
        <v>0.47734777278461532</v>
      </c>
      <c r="N31" s="75">
        <f>'Yields HP5a'!BE31</f>
        <v>0.79280664428351466</v>
      </c>
      <c r="O31" s="75">
        <f>'Yields HP5a'!BJ31</f>
        <v>0.79280664428351466</v>
      </c>
      <c r="P31" s="75">
        <f>'Yields HP5a'!BO31</f>
        <v>1.1769078764418837</v>
      </c>
      <c r="Q31" s="75"/>
      <c r="R31" s="75"/>
      <c r="S31" s="75"/>
      <c r="T31" s="75"/>
      <c r="U31" s="122">
        <f t="shared" si="0"/>
        <v>4.3182436237490149</v>
      </c>
      <c r="V31" s="14"/>
    </row>
    <row r="32" spans="1:22">
      <c r="A32" s="83">
        <v>31</v>
      </c>
      <c r="B32" s="104">
        <v>240</v>
      </c>
      <c r="C32" s="111" t="s">
        <v>113</v>
      </c>
      <c r="D32" s="121"/>
      <c r="E32" s="75"/>
      <c r="F32" s="75"/>
      <c r="G32" s="75"/>
      <c r="H32" s="75"/>
      <c r="I32" s="75"/>
      <c r="J32" s="75"/>
      <c r="K32" s="75"/>
      <c r="L32" s="75">
        <f>'Yields HP5a'!AU32</f>
        <v>1.7333146056793136</v>
      </c>
      <c r="M32" s="75"/>
      <c r="N32" s="75"/>
      <c r="O32" s="75"/>
      <c r="P32" s="75">
        <f>'Yields HP5a'!BO32</f>
        <v>3.1852444900537966</v>
      </c>
      <c r="Q32" s="75"/>
      <c r="R32" s="75"/>
      <c r="S32" s="75">
        <f>'Yields HP5a'!CD32</f>
        <v>1.1673494725093001</v>
      </c>
      <c r="T32" s="75"/>
      <c r="U32" s="122">
        <f t="shared" si="0"/>
        <v>6.0859085682424103</v>
      </c>
      <c r="V32" s="14"/>
    </row>
    <row r="33" spans="1:22">
      <c r="A33" s="83">
        <v>32</v>
      </c>
      <c r="B33" s="103">
        <v>241</v>
      </c>
      <c r="C33" s="93" t="s">
        <v>114</v>
      </c>
      <c r="D33" s="121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122">
        <f t="shared" si="0"/>
        <v>0</v>
      </c>
      <c r="V33" s="14"/>
    </row>
    <row r="34" spans="1:22">
      <c r="A34" s="83">
        <v>33</v>
      </c>
      <c r="B34" s="103">
        <v>242</v>
      </c>
      <c r="C34" s="93" t="s">
        <v>115</v>
      </c>
      <c r="D34" s="121"/>
      <c r="E34" s="75"/>
      <c r="F34" s="75"/>
      <c r="G34" s="75">
        <f>'Yields HP5a'!V34</f>
        <v>9.2978116323828583</v>
      </c>
      <c r="H34" s="75"/>
      <c r="I34" s="75"/>
      <c r="J34" s="75"/>
      <c r="K34" s="75"/>
      <c r="L34" s="75">
        <f>'Yields HP5a'!AU34</f>
        <v>2.7721911097640968</v>
      </c>
      <c r="M34" s="75"/>
      <c r="N34" s="75"/>
      <c r="O34" s="75"/>
      <c r="P34" s="75">
        <f>'Yields HP5a'!BO34</f>
        <v>6.5700707551013178</v>
      </c>
      <c r="Q34" s="75"/>
      <c r="R34" s="75"/>
      <c r="S34" s="75"/>
      <c r="T34" s="75"/>
      <c r="U34" s="122">
        <f t="shared" si="0"/>
        <v>18.640073497248274</v>
      </c>
      <c r="V34" s="14"/>
    </row>
    <row r="35" spans="1:22">
      <c r="A35" s="83">
        <v>34</v>
      </c>
      <c r="B35" s="103">
        <v>243</v>
      </c>
      <c r="C35" s="93" t="s">
        <v>116</v>
      </c>
      <c r="D35" s="121"/>
      <c r="E35" s="75">
        <f>'Yields HP5a'!L35</f>
        <v>0.99692701633168812</v>
      </c>
      <c r="F35" s="75"/>
      <c r="G35" s="75">
        <f>'Yields HP5a'!V35</f>
        <v>6.2637451051003028</v>
      </c>
      <c r="H35" s="75"/>
      <c r="I35" s="75"/>
      <c r="J35" s="75"/>
      <c r="K35" s="75"/>
      <c r="L35" s="75">
        <f>'Yields HP5a'!AU35</f>
        <v>5.7269138003898004</v>
      </c>
      <c r="M35" s="75"/>
      <c r="N35" s="75"/>
      <c r="O35" s="75"/>
      <c r="P35" s="75">
        <f>'Yields HP5a'!BO35</f>
        <v>2.7279942157619361</v>
      </c>
      <c r="Q35" s="75"/>
      <c r="R35" s="75"/>
      <c r="S35" s="75"/>
      <c r="T35" s="75"/>
      <c r="U35" s="122">
        <f t="shared" ref="U35:U66" si="1">SUM(D35:T35)</f>
        <v>15.715580137583729</v>
      </c>
      <c r="V35" s="14"/>
    </row>
    <row r="36" spans="1:22">
      <c r="A36" s="83">
        <v>35</v>
      </c>
      <c r="B36" s="103">
        <v>244</v>
      </c>
      <c r="C36" s="93" t="s">
        <v>117</v>
      </c>
      <c r="D36" s="121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122">
        <f t="shared" si="1"/>
        <v>0</v>
      </c>
      <c r="V36" s="14"/>
    </row>
    <row r="37" spans="1:22" ht="17" thickBot="1">
      <c r="A37" s="84">
        <v>36</v>
      </c>
      <c r="B37" s="107">
        <v>245</v>
      </c>
      <c r="C37" s="95" t="s">
        <v>118</v>
      </c>
      <c r="D37" s="123"/>
      <c r="E37" s="77"/>
      <c r="F37" s="77"/>
      <c r="G37" s="77">
        <f>'Yields HP5a'!V37</f>
        <v>4.007204775643169</v>
      </c>
      <c r="H37" s="77"/>
      <c r="I37" s="77"/>
      <c r="J37" s="77"/>
      <c r="K37" s="77"/>
      <c r="L37" s="77"/>
      <c r="M37" s="77"/>
      <c r="N37" s="77"/>
      <c r="O37" s="77"/>
      <c r="P37" s="77">
        <f>'Yields HP5a'!BO37</f>
        <v>0.67706681271573244</v>
      </c>
      <c r="Q37" s="77"/>
      <c r="R37" s="77"/>
      <c r="S37" s="77"/>
      <c r="T37" s="77"/>
      <c r="U37" s="124">
        <f t="shared" si="1"/>
        <v>4.6842715883589019</v>
      </c>
      <c r="V37" s="14"/>
    </row>
    <row r="38" spans="1:22">
      <c r="A38" s="125">
        <v>37</v>
      </c>
      <c r="B38" s="110">
        <v>232</v>
      </c>
      <c r="C38" s="131" t="s">
        <v>105</v>
      </c>
      <c r="D38" s="118"/>
      <c r="E38" s="119">
        <f>'Yields HP5a'!L38</f>
        <v>1.0168222739363488</v>
      </c>
      <c r="F38" s="119"/>
      <c r="G38" s="119">
        <f>'Yields HP5a'!V38</f>
        <v>17.909600495038973</v>
      </c>
      <c r="H38" s="119">
        <f>'Yields HP5a'!AA38</f>
        <v>0.52891218259516037</v>
      </c>
      <c r="I38" s="119"/>
      <c r="J38" s="119">
        <f>'Yields HP5a'!AK38</f>
        <v>4.3755830894002905</v>
      </c>
      <c r="K38" s="119"/>
      <c r="L38" s="119">
        <f>'Yields HP5a'!AU38</f>
        <v>3.8581133563304184</v>
      </c>
      <c r="M38" s="119"/>
      <c r="N38" s="119"/>
      <c r="O38" s="119"/>
      <c r="P38" s="119">
        <f>'Yields HP5a'!BO38</f>
        <v>4.9910838687161716</v>
      </c>
      <c r="Q38" s="119"/>
      <c r="R38" s="119"/>
      <c r="S38" s="119">
        <f>'Yields HP5a'!CD38</f>
        <v>0.80830940145373908</v>
      </c>
      <c r="T38" s="119"/>
      <c r="U38" s="120">
        <f t="shared" si="1"/>
        <v>33.488424667471101</v>
      </c>
      <c r="V38" s="14"/>
    </row>
    <row r="39" spans="1:22">
      <c r="A39" s="83">
        <v>38</v>
      </c>
      <c r="B39" s="103">
        <v>234</v>
      </c>
      <c r="C39" s="93" t="s">
        <v>107</v>
      </c>
      <c r="D39" s="121"/>
      <c r="E39" s="75"/>
      <c r="F39" s="75"/>
      <c r="G39" s="75">
        <f>'Yields HP5a'!V39</f>
        <v>6.3604703239875198</v>
      </c>
      <c r="H39" s="75"/>
      <c r="I39" s="75"/>
      <c r="J39" s="75">
        <f>'Yields HP5a'!AK39</f>
        <v>1.6275987338850766</v>
      </c>
      <c r="K39" s="75"/>
      <c r="L39" s="75"/>
      <c r="M39" s="75"/>
      <c r="N39" s="75"/>
      <c r="O39" s="75"/>
      <c r="P39" s="75">
        <f>'Yields HP5a'!BO39</f>
        <v>2.358842498941105</v>
      </c>
      <c r="Q39" s="75"/>
      <c r="R39" s="75"/>
      <c r="S39" s="75"/>
      <c r="T39" s="75"/>
      <c r="U39" s="122">
        <f t="shared" si="1"/>
        <v>10.346911556813701</v>
      </c>
      <c r="V39" s="14"/>
    </row>
    <row r="40" spans="1:22">
      <c r="A40" s="83">
        <v>39</v>
      </c>
      <c r="B40" s="105">
        <v>235</v>
      </c>
      <c r="C40" s="130" t="s">
        <v>108</v>
      </c>
      <c r="D40" s="121"/>
      <c r="E40" s="75">
        <f>'Yields HP5a'!L40</f>
        <v>0.6998020871171523</v>
      </c>
      <c r="F40" s="75"/>
      <c r="G40" s="75">
        <f>'Yields HP5a'!V40</f>
        <v>20.233131029671188</v>
      </c>
      <c r="H40" s="75"/>
      <c r="I40" s="75"/>
      <c r="J40" s="75">
        <f>'Yields HP5a'!AK40</f>
        <v>3.3290394231325204</v>
      </c>
      <c r="K40" s="75"/>
      <c r="L40" s="75"/>
      <c r="M40" s="75"/>
      <c r="N40" s="75"/>
      <c r="O40" s="75"/>
      <c r="P40" s="75">
        <f>'Yields HP5a'!BO40</f>
        <v>3.1808759613293285</v>
      </c>
      <c r="Q40" s="75"/>
      <c r="R40" s="75"/>
      <c r="S40" s="75"/>
      <c r="T40" s="75"/>
      <c r="U40" s="122">
        <f t="shared" si="1"/>
        <v>27.442848501250189</v>
      </c>
      <c r="V40" s="14"/>
    </row>
    <row r="41" spans="1:22">
      <c r="A41" s="83">
        <v>40</v>
      </c>
      <c r="B41" s="102">
        <v>237</v>
      </c>
      <c r="C41" s="92" t="s">
        <v>110</v>
      </c>
      <c r="D41" s="121"/>
      <c r="E41" s="75">
        <f>'Yields HP5a'!L41</f>
        <v>2.1686793396046791</v>
      </c>
      <c r="F41" s="75"/>
      <c r="G41" s="75">
        <f>'Yields HP5a'!V41</f>
        <v>13.544019660062462</v>
      </c>
      <c r="H41" s="75"/>
      <c r="I41" s="75"/>
      <c r="J41" s="75">
        <f>'Yields HP5a'!AK41</f>
        <v>0.96313132111783528</v>
      </c>
      <c r="K41" s="75"/>
      <c r="L41" s="75"/>
      <c r="M41" s="75"/>
      <c r="N41" s="75"/>
      <c r="O41" s="75"/>
      <c r="P41" s="75">
        <f>'Yields HP5a'!BO41</f>
        <v>1.1262676391340598</v>
      </c>
      <c r="Q41" s="75"/>
      <c r="R41" s="75"/>
      <c r="S41" s="75"/>
      <c r="T41" s="75"/>
      <c r="U41" s="122">
        <f t="shared" si="1"/>
        <v>17.802097959919038</v>
      </c>
      <c r="V41" s="14"/>
    </row>
    <row r="42" spans="1:22">
      <c r="A42" s="83">
        <v>41</v>
      </c>
      <c r="B42" s="104">
        <v>238</v>
      </c>
      <c r="C42" s="94" t="s">
        <v>111</v>
      </c>
      <c r="D42" s="121"/>
      <c r="E42" s="75"/>
      <c r="F42" s="75"/>
      <c r="G42" s="75">
        <f>'Yields HP5a'!V42</f>
        <v>1.0445272623148605</v>
      </c>
      <c r="H42" s="75"/>
      <c r="I42" s="75"/>
      <c r="J42" s="75"/>
      <c r="K42" s="75"/>
      <c r="L42" s="75">
        <f>'Yields HP5a'!AU42</f>
        <v>2.8948152379340621</v>
      </c>
      <c r="M42" s="75"/>
      <c r="N42" s="75"/>
      <c r="O42" s="75"/>
      <c r="P42" s="75">
        <f>'Yields HP5a'!BO42</f>
        <v>2.8965847286303998</v>
      </c>
      <c r="Q42" s="75"/>
      <c r="R42" s="75"/>
      <c r="S42" s="75"/>
      <c r="T42" s="75"/>
      <c r="U42" s="122">
        <f t="shared" si="1"/>
        <v>6.8359272288793225</v>
      </c>
      <c r="V42" s="14"/>
    </row>
    <row r="43" spans="1:22">
      <c r="A43" s="83">
        <v>42</v>
      </c>
      <c r="B43" s="104">
        <v>239</v>
      </c>
      <c r="C43" s="94" t="s">
        <v>112</v>
      </c>
      <c r="D43" s="121"/>
      <c r="E43" s="75"/>
      <c r="F43" s="75"/>
      <c r="G43" s="75">
        <f>'Yields HP5a'!V43</f>
        <v>1.1647870228805941</v>
      </c>
      <c r="H43" s="75"/>
      <c r="I43" s="75"/>
      <c r="J43" s="75"/>
      <c r="K43" s="75"/>
      <c r="L43" s="75"/>
      <c r="M43" s="75">
        <f>'Yields HP5a'!AZ43</f>
        <v>0.85584845649304508</v>
      </c>
      <c r="N43" s="75">
        <f>'Yields HP5a'!BE43</f>
        <v>1.1242376138004373</v>
      </c>
      <c r="O43" s="75">
        <f>'Yields HP5a'!BJ43</f>
        <v>1.1242376138004373</v>
      </c>
      <c r="P43" s="75">
        <f>'Yields HP5a'!BO43</f>
        <v>2.1837890868983205</v>
      </c>
      <c r="Q43" s="75"/>
      <c r="R43" s="75"/>
      <c r="S43" s="75"/>
      <c r="T43" s="75"/>
      <c r="U43" s="122">
        <f t="shared" si="1"/>
        <v>6.4528997938728336</v>
      </c>
      <c r="V43" s="14"/>
    </row>
    <row r="44" spans="1:22">
      <c r="A44" s="83">
        <v>43</v>
      </c>
      <c r="B44" s="104">
        <v>240</v>
      </c>
      <c r="C44" s="111" t="s">
        <v>113</v>
      </c>
      <c r="D44" s="121"/>
      <c r="E44" s="75"/>
      <c r="F44" s="75"/>
      <c r="G44" s="75"/>
      <c r="H44" s="75"/>
      <c r="I44" s="75"/>
      <c r="J44" s="75">
        <f>'Yields HP5a'!AK44</f>
        <v>0.34577462678283655</v>
      </c>
      <c r="K44" s="75"/>
      <c r="L44" s="75">
        <f>'Yields HP5a'!AU44</f>
        <v>0.77504865387286082</v>
      </c>
      <c r="M44" s="75"/>
      <c r="N44" s="75"/>
      <c r="O44" s="75"/>
      <c r="P44" s="75">
        <f>'Yields HP5a'!BO44</f>
        <v>3.5914489004717915</v>
      </c>
      <c r="Q44" s="75"/>
      <c r="R44" s="75">
        <f>'Yields HP5a'!BY44</f>
        <v>0.44771180008471806</v>
      </c>
      <c r="S44" s="75">
        <f>'Yields HP5a'!CD44</f>
        <v>1.4030273390616637</v>
      </c>
      <c r="T44" s="75"/>
      <c r="U44" s="122">
        <f t="shared" si="1"/>
        <v>6.5630113202738709</v>
      </c>
      <c r="V44" s="14"/>
    </row>
    <row r="45" spans="1:22">
      <c r="A45" s="83">
        <v>44</v>
      </c>
      <c r="B45" s="103">
        <v>241</v>
      </c>
      <c r="C45" s="93" t="s">
        <v>114</v>
      </c>
      <c r="D45" s="121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122">
        <f t="shared" si="1"/>
        <v>0</v>
      </c>
      <c r="V45" s="14"/>
    </row>
    <row r="46" spans="1:22">
      <c r="A46" s="83">
        <v>45</v>
      </c>
      <c r="B46" s="103">
        <v>242</v>
      </c>
      <c r="C46" s="93" t="s">
        <v>115</v>
      </c>
      <c r="D46" s="121"/>
      <c r="E46" s="75"/>
      <c r="F46" s="75"/>
      <c r="G46" s="75">
        <f>'Yields HP5a'!V46</f>
        <v>2.1436888319628302</v>
      </c>
      <c r="H46" s="75"/>
      <c r="I46" s="75"/>
      <c r="J46" s="75"/>
      <c r="K46" s="75"/>
      <c r="L46" s="75"/>
      <c r="M46" s="75"/>
      <c r="N46" s="75"/>
      <c r="O46" s="75"/>
      <c r="P46" s="75">
        <f>'Yields HP5a'!BO46</f>
        <v>1.9320577446809362</v>
      </c>
      <c r="Q46" s="75"/>
      <c r="R46" s="75"/>
      <c r="S46" s="75"/>
      <c r="T46" s="75"/>
      <c r="U46" s="122">
        <f t="shared" si="1"/>
        <v>4.0757465766437662</v>
      </c>
      <c r="V46" s="14"/>
    </row>
    <row r="47" spans="1:22">
      <c r="A47" s="83">
        <v>46</v>
      </c>
      <c r="B47" s="103">
        <v>243</v>
      </c>
      <c r="C47" s="93" t="s">
        <v>116</v>
      </c>
      <c r="D47" s="121"/>
      <c r="E47" s="75">
        <f>'Yields HP5a'!L47</f>
        <v>1.0301909180849307</v>
      </c>
      <c r="F47" s="75"/>
      <c r="G47" s="75">
        <f>'Yields HP5a'!V47</f>
        <v>6.3995921546556227</v>
      </c>
      <c r="H47" s="75"/>
      <c r="I47" s="75"/>
      <c r="J47" s="75"/>
      <c r="K47" s="75"/>
      <c r="L47" s="75">
        <f>'Yields HP5a'!AU47</f>
        <v>5.8595183607546852</v>
      </c>
      <c r="M47" s="75"/>
      <c r="N47" s="75"/>
      <c r="O47" s="75"/>
      <c r="P47" s="75">
        <f>'Yields HP5a'!BO47</f>
        <v>2.8792443506407701</v>
      </c>
      <c r="Q47" s="75"/>
      <c r="R47" s="75"/>
      <c r="S47" s="75"/>
      <c r="T47" s="75"/>
      <c r="U47" s="122">
        <f t="shared" si="1"/>
        <v>16.168545784136011</v>
      </c>
      <c r="V47" s="14"/>
    </row>
    <row r="48" spans="1:22">
      <c r="A48" s="83">
        <v>47</v>
      </c>
      <c r="B48" s="103">
        <v>244</v>
      </c>
      <c r="C48" s="93" t="s">
        <v>117</v>
      </c>
      <c r="D48" s="121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122">
        <f t="shared" si="1"/>
        <v>0</v>
      </c>
      <c r="V48" s="14"/>
    </row>
    <row r="49" spans="1:22" ht="17" thickBot="1">
      <c r="A49" s="84">
        <v>48</v>
      </c>
      <c r="B49" s="107">
        <v>245</v>
      </c>
      <c r="C49" s="95" t="s">
        <v>118</v>
      </c>
      <c r="D49" s="123"/>
      <c r="E49" s="77"/>
      <c r="F49" s="77"/>
      <c r="G49" s="77">
        <f>'Yields HP5a'!V49</f>
        <v>22.618392502478358</v>
      </c>
      <c r="H49" s="77"/>
      <c r="I49" s="77"/>
      <c r="J49" s="77">
        <f>'Yields HP5a'!AK49</f>
        <v>5.1251387175341323</v>
      </c>
      <c r="K49" s="77"/>
      <c r="L49" s="77">
        <f>'Yields HP5a'!AU49</f>
        <v>2.9661493692891714</v>
      </c>
      <c r="M49" s="77"/>
      <c r="N49" s="77"/>
      <c r="O49" s="77"/>
      <c r="P49" s="77">
        <f>'Yields HP5a'!BO49</f>
        <v>5.4616977404808305</v>
      </c>
      <c r="Q49" s="77"/>
      <c r="R49" s="77"/>
      <c r="S49" s="77">
        <f>'Yields HP5a'!CD49</f>
        <v>1.1909155559114597</v>
      </c>
      <c r="T49" s="77"/>
      <c r="U49" s="124">
        <f t="shared" si="1"/>
        <v>37.362293885693951</v>
      </c>
      <c r="V49" s="14"/>
    </row>
    <row r="50" spans="1:22">
      <c r="A50" s="125">
        <v>49</v>
      </c>
      <c r="B50" s="103">
        <v>246</v>
      </c>
      <c r="C50" s="86" t="s">
        <v>119</v>
      </c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>
        <f>'Yields HP5a'!BO50</f>
        <v>0.67855116623034251</v>
      </c>
      <c r="Q50" s="119"/>
      <c r="R50" s="119"/>
      <c r="S50" s="119"/>
      <c r="T50" s="119"/>
      <c r="U50" s="120">
        <f t="shared" si="1"/>
        <v>0.67855116623034251</v>
      </c>
      <c r="V50" s="14"/>
    </row>
    <row r="51" spans="1:22">
      <c r="A51" s="83">
        <v>50</v>
      </c>
      <c r="B51" s="103">
        <v>247</v>
      </c>
      <c r="C51" s="86" t="s">
        <v>120</v>
      </c>
      <c r="D51" s="121"/>
      <c r="E51" s="75"/>
      <c r="F51" s="75"/>
      <c r="G51" s="75">
        <f>'Yields HP5a'!V51</f>
        <v>6.6846435428943334</v>
      </c>
      <c r="H51" s="75"/>
      <c r="I51" s="75"/>
      <c r="J51" s="75"/>
      <c r="K51" s="75"/>
      <c r="L51" s="75">
        <f>'Yields HP5a'!AU51</f>
        <v>0.62744411141261158</v>
      </c>
      <c r="M51" s="75"/>
      <c r="N51" s="75"/>
      <c r="O51" s="75"/>
      <c r="P51" s="75">
        <f>'Yields HP5a'!BO51</f>
        <v>4.5030129145844073</v>
      </c>
      <c r="Q51" s="75"/>
      <c r="R51" s="75"/>
      <c r="S51" s="75"/>
      <c r="T51" s="75"/>
      <c r="U51" s="122">
        <f t="shared" si="1"/>
        <v>11.815100568891353</v>
      </c>
      <c r="V51" s="14"/>
    </row>
    <row r="52" spans="1:22">
      <c r="A52" s="83">
        <v>51</v>
      </c>
      <c r="B52" s="103">
        <v>248</v>
      </c>
      <c r="C52" s="86" t="s">
        <v>121</v>
      </c>
      <c r="D52" s="121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122">
        <f t="shared" si="1"/>
        <v>0</v>
      </c>
      <c r="V52" s="14"/>
    </row>
    <row r="53" spans="1:22">
      <c r="A53" s="83">
        <v>52</v>
      </c>
      <c r="B53" s="105">
        <v>249</v>
      </c>
      <c r="C53" s="89" t="s">
        <v>122</v>
      </c>
      <c r="D53" s="121"/>
      <c r="E53" s="75"/>
      <c r="F53" s="75"/>
      <c r="G53" s="75">
        <f>'Yields HP5a'!V53</f>
        <v>8.9878321891151121</v>
      </c>
      <c r="H53" s="75"/>
      <c r="I53" s="75"/>
      <c r="J53" s="75"/>
      <c r="K53" s="75"/>
      <c r="L53" s="75">
        <f>'Yields HP5a'!AU53</f>
        <v>1.4611726140929526</v>
      </c>
      <c r="M53" s="75"/>
      <c r="N53" s="75"/>
      <c r="O53" s="75"/>
      <c r="P53" s="75">
        <f>'Yields HP5a'!BO53</f>
        <v>6.3107687683752935</v>
      </c>
      <c r="Q53" s="75"/>
      <c r="R53" s="75"/>
      <c r="S53" s="75"/>
      <c r="T53" s="75"/>
      <c r="U53" s="122">
        <f t="shared" si="1"/>
        <v>16.759773571583359</v>
      </c>
      <c r="V53" s="14"/>
    </row>
    <row r="54" spans="1:22">
      <c r="A54" s="83">
        <v>53</v>
      </c>
      <c r="B54" s="104">
        <v>251</v>
      </c>
      <c r="C54" s="88" t="s">
        <v>124</v>
      </c>
      <c r="D54" s="121"/>
      <c r="E54" s="75"/>
      <c r="F54" s="75"/>
      <c r="G54" s="75">
        <f>'Yields HP5a'!V54</f>
        <v>4.2384472450169426</v>
      </c>
      <c r="H54" s="75"/>
      <c r="I54" s="75"/>
      <c r="J54" s="75"/>
      <c r="K54" s="75"/>
      <c r="L54" s="75">
        <f>'Yields HP5a'!AU54</f>
        <v>3.2719343941469559</v>
      </c>
      <c r="M54" s="75"/>
      <c r="N54" s="75"/>
      <c r="O54" s="75"/>
      <c r="P54" s="75">
        <f>'Yields HP5a'!BO54</f>
        <v>1.4084184504666175</v>
      </c>
      <c r="Q54" s="75"/>
      <c r="R54" s="75"/>
      <c r="S54" s="75"/>
      <c r="T54" s="75"/>
      <c r="U54" s="122">
        <f t="shared" si="1"/>
        <v>8.9188000896305155</v>
      </c>
      <c r="V54" s="14"/>
    </row>
    <row r="55" spans="1:22">
      <c r="A55" s="83">
        <v>54</v>
      </c>
      <c r="B55" s="104">
        <v>252</v>
      </c>
      <c r="C55" s="112" t="s">
        <v>125</v>
      </c>
      <c r="D55" s="121"/>
      <c r="E55" s="75"/>
      <c r="F55" s="75"/>
      <c r="G55" s="75">
        <f>'Yields HP5a'!V55</f>
        <v>5.8571584089917623</v>
      </c>
      <c r="H55" s="75"/>
      <c r="I55" s="75"/>
      <c r="J55" s="75">
        <f>'Yields HP5a'!AK55</f>
        <v>0.73155703281134365</v>
      </c>
      <c r="K55" s="75"/>
      <c r="L55" s="75"/>
      <c r="M55" s="75"/>
      <c r="N55" s="75"/>
      <c r="O55" s="75"/>
      <c r="P55" s="75">
        <f>'Yields HP5a'!BO55</f>
        <v>2.042380600630378</v>
      </c>
      <c r="Q55" s="75"/>
      <c r="R55" s="75"/>
      <c r="S55" s="75"/>
      <c r="T55" s="75"/>
      <c r="U55" s="122">
        <f t="shared" si="1"/>
        <v>8.6310960424334837</v>
      </c>
      <c r="V55" s="14"/>
    </row>
    <row r="56" spans="1:22">
      <c r="A56" s="83">
        <v>55</v>
      </c>
      <c r="B56" s="104">
        <v>254</v>
      </c>
      <c r="C56" s="88" t="s">
        <v>127</v>
      </c>
      <c r="D56" s="121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122">
        <f t="shared" si="1"/>
        <v>0</v>
      </c>
      <c r="V56" s="14"/>
    </row>
    <row r="57" spans="1:22">
      <c r="A57" s="83">
        <v>56</v>
      </c>
      <c r="B57" s="103">
        <v>255</v>
      </c>
      <c r="C57" s="86" t="s">
        <v>128</v>
      </c>
      <c r="D57" s="121"/>
      <c r="E57" s="75">
        <f>'Yields HP5a'!L57</f>
        <v>1.8137441084639365</v>
      </c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>
        <f>'Yields HP5a'!BO57</f>
        <v>0.45397914057245681</v>
      </c>
      <c r="Q57" s="75"/>
      <c r="R57" s="75"/>
      <c r="S57" s="75"/>
      <c r="T57" s="75"/>
      <c r="U57" s="122">
        <f t="shared" si="1"/>
        <v>2.2677232490363934</v>
      </c>
      <c r="V57" s="14"/>
    </row>
    <row r="58" spans="1:22">
      <c r="A58" s="83">
        <v>57</v>
      </c>
      <c r="B58" s="103">
        <v>256</v>
      </c>
      <c r="C58" s="86" t="s">
        <v>129</v>
      </c>
      <c r="D58" s="121"/>
      <c r="E58" s="75">
        <f>'Yields HP5a'!L58</f>
        <v>0.65806481672462369</v>
      </c>
      <c r="F58" s="75"/>
      <c r="G58" s="75">
        <f>'Yields HP5a'!V58</f>
        <v>10.79336435138921</v>
      </c>
      <c r="H58" s="75"/>
      <c r="I58" s="75"/>
      <c r="J58" s="75">
        <f>'Yields HP5a'!AK58</f>
        <v>0.97051965446382382</v>
      </c>
      <c r="K58" s="75"/>
      <c r="L58" s="75"/>
      <c r="M58" s="75"/>
      <c r="N58" s="75"/>
      <c r="O58" s="75"/>
      <c r="P58" s="75">
        <f>'Yields HP5a'!BO58</f>
        <v>2.5879868128581882</v>
      </c>
      <c r="Q58" s="75"/>
      <c r="R58" s="75"/>
      <c r="S58" s="75"/>
      <c r="T58" s="75"/>
      <c r="U58" s="122">
        <f t="shared" si="1"/>
        <v>15.009935635435845</v>
      </c>
      <c r="V58" s="14"/>
    </row>
    <row r="59" spans="1:22">
      <c r="A59" s="83">
        <v>58</v>
      </c>
      <c r="B59" s="105">
        <v>257</v>
      </c>
      <c r="C59" s="89" t="s">
        <v>130</v>
      </c>
      <c r="D59" s="121"/>
      <c r="E59" s="75">
        <f>'Yields HP5a'!L59</f>
        <v>1.0380864423470884</v>
      </c>
      <c r="F59" s="75"/>
      <c r="G59" s="75">
        <f>'Yields HP5a'!V59</f>
        <v>12.153965805791685</v>
      </c>
      <c r="H59" s="75"/>
      <c r="I59" s="75"/>
      <c r="J59" s="75">
        <f>'Yields HP5a'!AK59</f>
        <v>1.3991811412807134</v>
      </c>
      <c r="K59" s="75"/>
      <c r="L59" s="75"/>
      <c r="M59" s="75"/>
      <c r="N59" s="75"/>
      <c r="O59" s="75"/>
      <c r="P59" s="75">
        <f>'Yields HP5a'!BO59</f>
        <v>2.6713869151754492</v>
      </c>
      <c r="Q59" s="75"/>
      <c r="R59" s="75"/>
      <c r="S59" s="75"/>
      <c r="T59" s="75"/>
      <c r="U59" s="122">
        <f t="shared" si="1"/>
        <v>17.262620304594936</v>
      </c>
      <c r="V59" s="14"/>
    </row>
    <row r="60" spans="1:22">
      <c r="A60" s="83">
        <v>59</v>
      </c>
      <c r="B60" s="104">
        <v>258</v>
      </c>
      <c r="C60" s="88" t="s">
        <v>131</v>
      </c>
      <c r="D60" s="121"/>
      <c r="E60" s="75"/>
      <c r="F60" s="75"/>
      <c r="G60" s="75"/>
      <c r="H60" s="75"/>
      <c r="I60" s="75"/>
      <c r="J60" s="75">
        <f>'Yields HP5a'!AK60</f>
        <v>1.0715988928826325</v>
      </c>
      <c r="K60" s="75"/>
      <c r="L60" s="75">
        <f>'Yields HP5a'!AU60</f>
        <v>4.9723140198110709</v>
      </c>
      <c r="M60" s="75"/>
      <c r="N60" s="75"/>
      <c r="O60" s="75"/>
      <c r="P60" s="75">
        <f>'Yields HP5a'!BO60</f>
        <v>1.4458786631332405</v>
      </c>
      <c r="Q60" s="75">
        <f>'Yields HP5a'!BT60</f>
        <v>1.9933294353596567</v>
      </c>
      <c r="R60" s="75"/>
      <c r="S60" s="75">
        <f>'Yields HP5a'!CD60</f>
        <v>28.490821778532027</v>
      </c>
      <c r="T60" s="75"/>
      <c r="U60" s="122">
        <f t="shared" si="1"/>
        <v>37.973942789718627</v>
      </c>
      <c r="V60" s="14"/>
    </row>
    <row r="61" spans="1:22" ht="17" thickBot="1">
      <c r="A61" s="84">
        <v>60</v>
      </c>
      <c r="B61" s="103">
        <v>259</v>
      </c>
      <c r="C61" s="86" t="s">
        <v>132</v>
      </c>
      <c r="D61" s="123"/>
      <c r="E61" s="77">
        <f>'Yields HP5a'!L61</f>
        <v>2.9527018708314841</v>
      </c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>
        <f>'Yields HP5a'!BO61</f>
        <v>0.80405442293438345</v>
      </c>
      <c r="Q61" s="77"/>
      <c r="R61" s="77"/>
      <c r="S61" s="77"/>
      <c r="T61" s="77"/>
      <c r="U61" s="124">
        <f t="shared" si="1"/>
        <v>3.7567562937658674</v>
      </c>
      <c r="V61" s="14"/>
    </row>
    <row r="62" spans="1:22">
      <c r="A62" s="125">
        <v>61</v>
      </c>
      <c r="B62" s="110">
        <v>246</v>
      </c>
      <c r="C62" s="98" t="s">
        <v>119</v>
      </c>
      <c r="D62" s="118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>
        <f>'Yields HP5a'!BO62</f>
        <v>0.72176143511696955</v>
      </c>
      <c r="Q62" s="119"/>
      <c r="R62" s="119"/>
      <c r="S62" s="119"/>
      <c r="T62" s="119"/>
      <c r="U62" s="120">
        <f t="shared" si="1"/>
        <v>0.72176143511696955</v>
      </c>
      <c r="V62" s="14"/>
    </row>
    <row r="63" spans="1:22">
      <c r="A63" s="83">
        <v>62</v>
      </c>
      <c r="B63" s="103">
        <v>247</v>
      </c>
      <c r="C63" s="86" t="s">
        <v>120</v>
      </c>
      <c r="D63" s="121"/>
      <c r="E63" s="75"/>
      <c r="F63" s="75"/>
      <c r="G63" s="75">
        <f>'Yields HP5a'!V63</f>
        <v>6.3755863796258891</v>
      </c>
      <c r="H63" s="75"/>
      <c r="I63" s="75"/>
      <c r="J63" s="75"/>
      <c r="K63" s="75"/>
      <c r="L63" s="75">
        <f>'Yields HP5a'!AU63</f>
        <v>0.51179890501575653</v>
      </c>
      <c r="M63" s="75"/>
      <c r="N63" s="75"/>
      <c r="O63" s="75"/>
      <c r="P63" s="75">
        <f>'Yields HP5a'!BO63</f>
        <v>4.2637670482536185</v>
      </c>
      <c r="Q63" s="75"/>
      <c r="R63" s="75"/>
      <c r="S63" s="75"/>
      <c r="T63" s="75"/>
      <c r="U63" s="122">
        <f t="shared" si="1"/>
        <v>11.151152332895265</v>
      </c>
      <c r="V63" s="14"/>
    </row>
    <row r="64" spans="1:22">
      <c r="A64" s="83">
        <v>63</v>
      </c>
      <c r="B64" s="103">
        <v>248</v>
      </c>
      <c r="C64" s="86" t="s">
        <v>121</v>
      </c>
      <c r="D64" s="121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122">
        <f t="shared" si="1"/>
        <v>0</v>
      </c>
      <c r="V64" s="14"/>
    </row>
    <row r="65" spans="1:22">
      <c r="A65" s="83">
        <v>64</v>
      </c>
      <c r="B65" s="105">
        <v>249</v>
      </c>
      <c r="C65" s="89" t="s">
        <v>122</v>
      </c>
      <c r="D65" s="121"/>
      <c r="E65" s="75"/>
      <c r="F65" s="75"/>
      <c r="G65" s="75">
        <f>'Yields HP5a'!V65</f>
        <v>7.1707134900782243</v>
      </c>
      <c r="H65" s="75"/>
      <c r="I65" s="75"/>
      <c r="J65" s="75"/>
      <c r="K65" s="75"/>
      <c r="L65" s="75">
        <f>'Yields HP5a'!AU65</f>
        <v>0.72248941809863543</v>
      </c>
      <c r="M65" s="75"/>
      <c r="N65" s="75"/>
      <c r="O65" s="75"/>
      <c r="P65" s="75">
        <f>'Yields HP5a'!BO65</f>
        <v>5.2939001865447359</v>
      </c>
      <c r="Q65" s="75"/>
      <c r="R65" s="75">
        <f>'Yields HP5a'!BY65</f>
        <v>0.41048751951093976</v>
      </c>
      <c r="S65" s="75">
        <f>'Yields HP5a'!CD65</f>
        <v>0.70158167116505465</v>
      </c>
      <c r="T65" s="75"/>
      <c r="U65" s="122">
        <f t="shared" si="1"/>
        <v>14.29917228539759</v>
      </c>
      <c r="V65" s="14"/>
    </row>
    <row r="66" spans="1:22">
      <c r="A66" s="83">
        <v>65</v>
      </c>
      <c r="B66" s="104">
        <v>251</v>
      </c>
      <c r="C66" s="88" t="s">
        <v>124</v>
      </c>
      <c r="D66" s="121"/>
      <c r="E66" s="75"/>
      <c r="F66" s="75"/>
      <c r="G66" s="75">
        <f>'Yields HP5a'!V66</f>
        <v>3.9324521522797</v>
      </c>
      <c r="H66" s="75"/>
      <c r="I66" s="75"/>
      <c r="J66" s="75"/>
      <c r="K66" s="75"/>
      <c r="L66" s="75">
        <f>'Yields HP5a'!AU66</f>
        <v>3.6414204532383967</v>
      </c>
      <c r="M66" s="75"/>
      <c r="N66" s="75"/>
      <c r="O66" s="75"/>
      <c r="P66" s="75">
        <f>'Yields HP5a'!BO66</f>
        <v>1.4938996757098022</v>
      </c>
      <c r="Q66" s="75"/>
      <c r="R66" s="75"/>
      <c r="S66" s="75"/>
      <c r="T66" s="75"/>
      <c r="U66" s="122">
        <f t="shared" si="1"/>
        <v>9.0677722812278994</v>
      </c>
      <c r="V66" s="14"/>
    </row>
    <row r="67" spans="1:22">
      <c r="A67" s="83">
        <v>66</v>
      </c>
      <c r="B67" s="104">
        <v>252</v>
      </c>
      <c r="C67" s="112" t="s">
        <v>125</v>
      </c>
      <c r="D67" s="121"/>
      <c r="E67" s="75"/>
      <c r="F67" s="75"/>
      <c r="G67" s="75">
        <f>'Yields HP5a'!V67</f>
        <v>6.2816948691907015</v>
      </c>
      <c r="H67" s="75"/>
      <c r="I67" s="75"/>
      <c r="J67" s="75">
        <f>'Yields HP5a'!AK67</f>
        <v>0.81373710125811805</v>
      </c>
      <c r="K67" s="75"/>
      <c r="L67" s="75"/>
      <c r="M67" s="75"/>
      <c r="N67" s="75"/>
      <c r="O67" s="75"/>
      <c r="P67" s="75">
        <f>'Yields HP5a'!BO67</f>
        <v>2.2425752897540221</v>
      </c>
      <c r="Q67" s="75"/>
      <c r="R67" s="75"/>
      <c r="S67" s="75"/>
      <c r="T67" s="75"/>
      <c r="U67" s="122">
        <f t="shared" ref="U67:U98" si="2">SUM(D67:T67)</f>
        <v>9.3380072602028417</v>
      </c>
      <c r="V67" s="14"/>
    </row>
    <row r="68" spans="1:22">
      <c r="A68" s="83">
        <v>67</v>
      </c>
      <c r="B68" s="104">
        <v>254</v>
      </c>
      <c r="C68" s="88" t="s">
        <v>127</v>
      </c>
      <c r="D68" s="121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>
        <f>'Yields HP5a'!BO68</f>
        <v>0.34528762256979834</v>
      </c>
      <c r="Q68" s="75"/>
      <c r="R68" s="75"/>
      <c r="S68" s="75"/>
      <c r="T68" s="75"/>
      <c r="U68" s="122">
        <f t="shared" si="2"/>
        <v>0.34528762256979834</v>
      </c>
      <c r="V68" s="14"/>
    </row>
    <row r="69" spans="1:22">
      <c r="A69" s="83">
        <v>68</v>
      </c>
      <c r="B69" s="103">
        <v>255</v>
      </c>
      <c r="C69" s="86" t="s">
        <v>128</v>
      </c>
      <c r="D69" s="121"/>
      <c r="E69" s="75">
        <f>'Yields HP5a'!L69</f>
        <v>1.5581362884109056</v>
      </c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122">
        <f t="shared" si="2"/>
        <v>1.5581362884109056</v>
      </c>
      <c r="V69" s="14"/>
    </row>
    <row r="70" spans="1:22">
      <c r="A70" s="83">
        <v>69</v>
      </c>
      <c r="B70" s="103">
        <v>256</v>
      </c>
      <c r="C70" s="86" t="s">
        <v>129</v>
      </c>
      <c r="D70" s="121"/>
      <c r="E70" s="75">
        <f>'Yields HP5a'!L70</f>
        <v>1.9707203278528065</v>
      </c>
      <c r="F70" s="75"/>
      <c r="G70" s="75">
        <f>'Yields HP5a'!V70</f>
        <v>4.6928392083123311</v>
      </c>
      <c r="H70" s="75"/>
      <c r="I70" s="75"/>
      <c r="J70" s="75">
        <f>'Yields HP5a'!AK70</f>
        <v>0.67208637455260245</v>
      </c>
      <c r="K70" s="75"/>
      <c r="L70" s="75"/>
      <c r="M70" s="75"/>
      <c r="N70" s="75"/>
      <c r="O70" s="75"/>
      <c r="P70" s="75">
        <f>'Yields HP5a'!BO70</f>
        <v>1.9319864603855041</v>
      </c>
      <c r="Q70" s="75"/>
      <c r="R70" s="75"/>
      <c r="S70" s="75"/>
      <c r="T70" s="75"/>
      <c r="U70" s="122">
        <f t="shared" si="2"/>
        <v>9.2676323711032431</v>
      </c>
      <c r="V70" s="14"/>
    </row>
    <row r="71" spans="1:22">
      <c r="A71" s="83">
        <v>70</v>
      </c>
      <c r="B71" s="105">
        <v>257</v>
      </c>
      <c r="C71" s="89" t="s">
        <v>130</v>
      </c>
      <c r="D71" s="121"/>
      <c r="E71" s="75">
        <f>'Yields HP5a'!L71</f>
        <v>1.0836516163208549</v>
      </c>
      <c r="F71" s="75"/>
      <c r="G71" s="75">
        <f>'Yields HP5a'!V71</f>
        <v>13.6711353296791</v>
      </c>
      <c r="H71" s="75"/>
      <c r="I71" s="75"/>
      <c r="J71" s="75">
        <f>'Yields HP5a'!AK71</f>
        <v>1.4131604331990113</v>
      </c>
      <c r="K71" s="75"/>
      <c r="L71" s="75"/>
      <c r="M71" s="75"/>
      <c r="N71" s="75"/>
      <c r="O71" s="75"/>
      <c r="P71" s="75">
        <f>'Yields HP5a'!BO71</f>
        <v>3.7003523788573265</v>
      </c>
      <c r="Q71" s="75"/>
      <c r="R71" s="75"/>
      <c r="S71" s="75"/>
      <c r="T71" s="75"/>
      <c r="U71" s="122">
        <f t="shared" si="2"/>
        <v>19.868299758056295</v>
      </c>
      <c r="V71" s="14"/>
    </row>
    <row r="72" spans="1:22">
      <c r="A72" s="83">
        <v>71</v>
      </c>
      <c r="B72" s="104">
        <v>258</v>
      </c>
      <c r="C72" s="88" t="s">
        <v>131</v>
      </c>
      <c r="D72" s="121"/>
      <c r="E72" s="75"/>
      <c r="F72" s="75"/>
      <c r="G72" s="75"/>
      <c r="H72" s="75"/>
      <c r="I72" s="75"/>
      <c r="J72" s="75">
        <f>'Yields HP5a'!AK72</f>
        <v>1.2853729248687895</v>
      </c>
      <c r="K72" s="75"/>
      <c r="L72" s="75">
        <f>'Yields HP5a'!AU72</f>
        <v>5.4588242894570103</v>
      </c>
      <c r="M72" s="75"/>
      <c r="N72" s="75"/>
      <c r="O72" s="75"/>
      <c r="P72" s="75">
        <f>'Yields HP5a'!BO72</f>
        <v>1.533524281452765</v>
      </c>
      <c r="Q72" s="75">
        <f>'Yields HP5a'!BT72</f>
        <v>1.566136531195556</v>
      </c>
      <c r="R72" s="75"/>
      <c r="S72" s="75">
        <f>'Yields HP5a'!CD72</f>
        <v>28.742903864716311</v>
      </c>
      <c r="T72" s="75"/>
      <c r="U72" s="122">
        <f t="shared" si="2"/>
        <v>38.586761891690429</v>
      </c>
      <c r="V72" s="14"/>
    </row>
    <row r="73" spans="1:22" ht="17" thickBot="1">
      <c r="A73" s="84">
        <v>72</v>
      </c>
      <c r="B73" s="109">
        <v>259</v>
      </c>
      <c r="C73" s="97" t="s">
        <v>132</v>
      </c>
      <c r="D73" s="123"/>
      <c r="E73" s="77">
        <f>'Yields HP5a'!L73</f>
        <v>2.4536487193619188</v>
      </c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>
        <f>'Yields HP5a'!BO73</f>
        <v>0.41399180500760696</v>
      </c>
      <c r="Q73" s="77"/>
      <c r="R73" s="77"/>
      <c r="S73" s="77"/>
      <c r="T73" s="77"/>
      <c r="U73" s="124">
        <f t="shared" si="2"/>
        <v>2.8676405243695258</v>
      </c>
      <c r="V73" s="14"/>
    </row>
    <row r="74" spans="1:22">
      <c r="A74" s="125">
        <v>73</v>
      </c>
      <c r="B74" s="110">
        <v>246</v>
      </c>
      <c r="C74" s="98" t="s">
        <v>119</v>
      </c>
      <c r="D74" s="118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>
        <f>'Yields HP5a'!BO74</f>
        <v>0.71788432644684963</v>
      </c>
      <c r="Q74" s="119"/>
      <c r="R74" s="119"/>
      <c r="S74" s="119"/>
      <c r="T74" s="119"/>
      <c r="U74" s="120">
        <f t="shared" si="2"/>
        <v>0.71788432644684963</v>
      </c>
      <c r="V74" s="14"/>
    </row>
    <row r="75" spans="1:22">
      <c r="A75" s="83">
        <v>74</v>
      </c>
      <c r="B75" s="103">
        <v>247</v>
      </c>
      <c r="C75" s="86" t="s">
        <v>120</v>
      </c>
      <c r="D75" s="121"/>
      <c r="E75" s="75"/>
      <c r="F75" s="75"/>
      <c r="G75" s="75">
        <f>'Yields HP5a'!V75</f>
        <v>8.2653759482658469</v>
      </c>
      <c r="H75" s="75"/>
      <c r="I75" s="75"/>
      <c r="J75" s="75"/>
      <c r="K75" s="75"/>
      <c r="L75" s="75">
        <f>'Yields HP5a'!AU75</f>
        <v>1.8445464941041285</v>
      </c>
      <c r="M75" s="75"/>
      <c r="N75" s="75"/>
      <c r="O75" s="75"/>
      <c r="P75" s="75">
        <f>'Yields HP5a'!BO75</f>
        <v>5.6043559098394837</v>
      </c>
      <c r="Q75" s="75"/>
      <c r="R75" s="75"/>
      <c r="S75" s="75"/>
      <c r="T75" s="75"/>
      <c r="U75" s="122">
        <f t="shared" si="2"/>
        <v>15.714278352209458</v>
      </c>
      <c r="V75" s="14"/>
    </row>
    <row r="76" spans="1:22">
      <c r="A76" s="83">
        <v>75</v>
      </c>
      <c r="B76" s="103">
        <v>248</v>
      </c>
      <c r="C76" s="86" t="s">
        <v>121</v>
      </c>
      <c r="D76" s="121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122">
        <f t="shared" si="2"/>
        <v>0</v>
      </c>
      <c r="V76" s="14"/>
    </row>
    <row r="77" spans="1:22">
      <c r="A77" s="83">
        <v>76</v>
      </c>
      <c r="B77" s="105">
        <v>249</v>
      </c>
      <c r="C77" s="89" t="s">
        <v>122</v>
      </c>
      <c r="D77" s="121"/>
      <c r="E77" s="75"/>
      <c r="F77" s="75"/>
      <c r="G77" s="75">
        <f>'Yields HP5a'!V77</f>
        <v>10.111411468703587</v>
      </c>
      <c r="H77" s="75"/>
      <c r="I77" s="75"/>
      <c r="J77" s="75"/>
      <c r="K77" s="75"/>
      <c r="L77" s="75">
        <f>'Yields HP5a'!AU77</f>
        <v>2.9562925806509313</v>
      </c>
      <c r="M77" s="75"/>
      <c r="N77" s="75"/>
      <c r="O77" s="75"/>
      <c r="P77" s="75">
        <f>'Yields HP5a'!BO77</f>
        <v>8.7967070072075959</v>
      </c>
      <c r="Q77" s="75"/>
      <c r="R77" s="75">
        <f>'Yields HP5a'!BY77</f>
        <v>0.42078778478359175</v>
      </c>
      <c r="S77" s="75"/>
      <c r="T77" s="75"/>
      <c r="U77" s="122">
        <f t="shared" si="2"/>
        <v>22.285198841345704</v>
      </c>
      <c r="V77" s="14"/>
    </row>
    <row r="78" spans="1:22">
      <c r="A78" s="83">
        <v>77</v>
      </c>
      <c r="B78" s="104">
        <v>251</v>
      </c>
      <c r="C78" s="88" t="s">
        <v>124</v>
      </c>
      <c r="D78" s="121"/>
      <c r="E78" s="75"/>
      <c r="F78" s="75"/>
      <c r="G78" s="75">
        <f>'Yields HP5a'!V78</f>
        <v>3.7130296284236675</v>
      </c>
      <c r="H78" s="75"/>
      <c r="I78" s="75"/>
      <c r="J78" s="75"/>
      <c r="K78" s="75"/>
      <c r="L78" s="75">
        <f>'Yields HP5a'!AU78</f>
        <v>4.0401135175881979</v>
      </c>
      <c r="M78" s="75"/>
      <c r="N78" s="75"/>
      <c r="O78" s="75"/>
      <c r="P78" s="75">
        <f>'Yields HP5a'!BO78</f>
        <v>1.5624278553296864</v>
      </c>
      <c r="Q78" s="75"/>
      <c r="R78" s="75"/>
      <c r="S78" s="75"/>
      <c r="T78" s="75"/>
      <c r="U78" s="122">
        <f t="shared" si="2"/>
        <v>9.3155710013415511</v>
      </c>
      <c r="V78" s="14"/>
    </row>
    <row r="79" spans="1:22">
      <c r="A79" s="83">
        <v>78</v>
      </c>
      <c r="B79" s="104">
        <v>252</v>
      </c>
      <c r="C79" s="112" t="s">
        <v>125</v>
      </c>
      <c r="D79" s="121"/>
      <c r="E79" s="75"/>
      <c r="F79" s="75"/>
      <c r="G79" s="75">
        <f>'Yields HP5a'!V79</f>
        <v>3.1553807861092014</v>
      </c>
      <c r="H79" s="75"/>
      <c r="I79" s="75"/>
      <c r="J79" s="75"/>
      <c r="K79" s="75"/>
      <c r="L79" s="75"/>
      <c r="M79" s="75"/>
      <c r="N79" s="75"/>
      <c r="O79" s="75"/>
      <c r="P79" s="75">
        <f>'Yields HP5a'!BO79</f>
        <v>1.0536459746198692</v>
      </c>
      <c r="Q79" s="75"/>
      <c r="R79" s="75"/>
      <c r="S79" s="75"/>
      <c r="T79" s="75"/>
      <c r="U79" s="122">
        <f t="shared" si="2"/>
        <v>4.2090267607290706</v>
      </c>
      <c r="V79" s="14"/>
    </row>
    <row r="80" spans="1:22">
      <c r="A80" s="83">
        <v>79</v>
      </c>
      <c r="B80" s="104">
        <v>254</v>
      </c>
      <c r="C80" s="88" t="s">
        <v>127</v>
      </c>
      <c r="D80" s="121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>
        <f>'Yields HP5a'!BO80</f>
        <v>0.35750877881227083</v>
      </c>
      <c r="Q80" s="75"/>
      <c r="R80" s="75"/>
      <c r="S80" s="75"/>
      <c r="T80" s="75"/>
      <c r="U80" s="122">
        <f t="shared" si="2"/>
        <v>0.35750877881227083</v>
      </c>
      <c r="V80" s="14"/>
    </row>
    <row r="81" spans="1:22">
      <c r="A81" s="83">
        <v>80</v>
      </c>
      <c r="B81" s="103">
        <v>255</v>
      </c>
      <c r="C81" s="86" t="s">
        <v>128</v>
      </c>
      <c r="D81" s="121"/>
      <c r="E81" s="75">
        <f>'Yields HP5a'!L81</f>
        <v>1.3664730046980493</v>
      </c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>
        <f>'Yields HP5a'!BO81</f>
        <v>0.37519990076880277</v>
      </c>
      <c r="Q81" s="75"/>
      <c r="R81" s="75"/>
      <c r="S81" s="75"/>
      <c r="T81" s="75"/>
      <c r="U81" s="122">
        <f t="shared" si="2"/>
        <v>1.7416729054668521</v>
      </c>
      <c r="V81" s="14"/>
    </row>
    <row r="82" spans="1:22">
      <c r="A82" s="83">
        <v>81</v>
      </c>
      <c r="B82" s="103">
        <v>256</v>
      </c>
      <c r="C82" s="86" t="s">
        <v>129</v>
      </c>
      <c r="D82" s="121"/>
      <c r="E82" s="75">
        <f>'Yields HP5a'!L82</f>
        <v>0.62464131384975075</v>
      </c>
      <c r="F82" s="75"/>
      <c r="G82" s="75">
        <f>'Yields HP5a'!V82</f>
        <v>11.350485816084376</v>
      </c>
      <c r="H82" s="75"/>
      <c r="I82" s="75"/>
      <c r="J82" s="75">
        <f>'Yields HP5a'!AK82</f>
        <v>0.94855589062269652</v>
      </c>
      <c r="K82" s="75"/>
      <c r="L82" s="75"/>
      <c r="M82" s="75"/>
      <c r="N82" s="75"/>
      <c r="O82" s="75"/>
      <c r="P82" s="75">
        <f>'Yields HP5a'!BO82</f>
        <v>2.4508913418811034</v>
      </c>
      <c r="Q82" s="75"/>
      <c r="R82" s="75"/>
      <c r="S82" s="75"/>
      <c r="T82" s="75"/>
      <c r="U82" s="122">
        <f t="shared" si="2"/>
        <v>15.374574362437926</v>
      </c>
      <c r="V82" s="14"/>
    </row>
    <row r="83" spans="1:22">
      <c r="A83" s="83">
        <v>82</v>
      </c>
      <c r="B83" s="105">
        <v>257</v>
      </c>
      <c r="C83" s="89" t="s">
        <v>130</v>
      </c>
      <c r="D83" s="121"/>
      <c r="E83" s="75">
        <f>'Yields HP5a'!L83</f>
        <v>1.0343165755373525</v>
      </c>
      <c r="F83" s="75"/>
      <c r="G83" s="75">
        <f>'Yields HP5a'!V83</f>
        <v>11.360540055912621</v>
      </c>
      <c r="H83" s="75"/>
      <c r="I83" s="75"/>
      <c r="J83" s="75">
        <f>'Yields HP5a'!AK83</f>
        <v>1.3399281209151044</v>
      </c>
      <c r="K83" s="75"/>
      <c r="L83" s="75"/>
      <c r="M83" s="75"/>
      <c r="N83" s="75"/>
      <c r="O83" s="75"/>
      <c r="P83" s="75">
        <f>'Yields HP5a'!BO83</f>
        <v>2.4734190717409561</v>
      </c>
      <c r="Q83" s="75"/>
      <c r="R83" s="75"/>
      <c r="S83" s="75"/>
      <c r="T83" s="75"/>
      <c r="U83" s="122">
        <f t="shared" si="2"/>
        <v>16.208203824106032</v>
      </c>
      <c r="V83" s="14"/>
    </row>
    <row r="84" spans="1:22">
      <c r="A84" s="83">
        <v>83</v>
      </c>
      <c r="B84" s="104">
        <v>258</v>
      </c>
      <c r="C84" s="88" t="s">
        <v>131</v>
      </c>
      <c r="D84" s="121"/>
      <c r="E84" s="75"/>
      <c r="F84" s="75"/>
      <c r="G84" s="75"/>
      <c r="H84" s="75"/>
      <c r="I84" s="75"/>
      <c r="J84" s="75">
        <f>'Yields HP5a'!AK84</f>
        <v>0.77991428016193265</v>
      </c>
      <c r="K84" s="75"/>
      <c r="L84" s="75">
        <f>'Yields HP5a'!AU84</f>
        <v>3.579435288770886</v>
      </c>
      <c r="M84" s="75"/>
      <c r="N84" s="75"/>
      <c r="O84" s="75"/>
      <c r="P84" s="75">
        <f>'Yields HP5a'!BO84</f>
        <v>0.96329659974972104</v>
      </c>
      <c r="Q84" s="75">
        <f>'Yields HP5a'!BT84</f>
        <v>0.91038851251201125</v>
      </c>
      <c r="R84" s="75"/>
      <c r="S84" s="75">
        <f>'Yields HP5a'!CD84</f>
        <v>19.517207079788257</v>
      </c>
      <c r="T84" s="75"/>
      <c r="U84" s="122">
        <f t="shared" si="2"/>
        <v>25.75024176098281</v>
      </c>
      <c r="V84" s="14"/>
    </row>
    <row r="85" spans="1:22" ht="17" thickBot="1">
      <c r="A85" s="84">
        <v>84</v>
      </c>
      <c r="B85" s="109">
        <v>259</v>
      </c>
      <c r="C85" s="97" t="s">
        <v>132</v>
      </c>
      <c r="D85" s="123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124">
        <f t="shared" si="2"/>
        <v>0</v>
      </c>
      <c r="V85" s="14"/>
    </row>
    <row r="86" spans="1:22">
      <c r="A86" s="83">
        <v>85</v>
      </c>
      <c r="B86" s="110">
        <v>246</v>
      </c>
      <c r="C86" s="98" t="s">
        <v>119</v>
      </c>
      <c r="D86" s="121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>
        <f>'Yields HP5a'!BO86</f>
        <v>0.63792227200660678</v>
      </c>
      <c r="Q86" s="75"/>
      <c r="R86" s="75"/>
      <c r="S86" s="75"/>
      <c r="T86" s="75"/>
      <c r="U86" s="122">
        <f t="shared" si="2"/>
        <v>0.63792227200660678</v>
      </c>
      <c r="V86" s="14"/>
    </row>
    <row r="87" spans="1:22">
      <c r="A87" s="83">
        <v>86</v>
      </c>
      <c r="B87" s="103">
        <v>247</v>
      </c>
      <c r="C87" s="86" t="s">
        <v>120</v>
      </c>
      <c r="D87" s="121"/>
      <c r="E87" s="75"/>
      <c r="F87" s="75"/>
      <c r="G87" s="75">
        <f>'Yields HP5a'!V87</f>
        <v>8.2666660047628202</v>
      </c>
      <c r="H87" s="75"/>
      <c r="I87" s="75"/>
      <c r="J87" s="75"/>
      <c r="K87" s="75"/>
      <c r="L87" s="75">
        <f>'Yields HP5a'!AU87</f>
        <v>1.3520641145037424</v>
      </c>
      <c r="M87" s="75"/>
      <c r="N87" s="75"/>
      <c r="O87" s="75"/>
      <c r="P87" s="75">
        <f>'Yields HP5a'!BO87</f>
        <v>5.6660956796970572</v>
      </c>
      <c r="Q87" s="75"/>
      <c r="R87" s="75"/>
      <c r="S87" s="75"/>
      <c r="T87" s="75"/>
      <c r="U87" s="122">
        <f t="shared" si="2"/>
        <v>15.28482579896362</v>
      </c>
      <c r="V87" s="14"/>
    </row>
    <row r="88" spans="1:22">
      <c r="A88" s="83">
        <v>87</v>
      </c>
      <c r="B88" s="103">
        <v>248</v>
      </c>
      <c r="C88" s="86" t="s">
        <v>121</v>
      </c>
      <c r="D88" s="121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122">
        <f t="shared" si="2"/>
        <v>0</v>
      </c>
      <c r="V88" s="14"/>
    </row>
    <row r="89" spans="1:22">
      <c r="A89" s="83">
        <v>88</v>
      </c>
      <c r="B89" s="105">
        <v>249</v>
      </c>
      <c r="C89" s="89" t="s">
        <v>122</v>
      </c>
      <c r="D89" s="121"/>
      <c r="E89" s="75"/>
      <c r="F89" s="75"/>
      <c r="G89" s="75">
        <f>'Yields HP5a'!V89</f>
        <v>9.6492684422403219</v>
      </c>
      <c r="H89" s="75"/>
      <c r="I89" s="75"/>
      <c r="J89" s="75"/>
      <c r="K89" s="75"/>
      <c r="L89" s="75">
        <f>'Yields HP5a'!AU89</f>
        <v>3.2535581859529121</v>
      </c>
      <c r="M89" s="75"/>
      <c r="N89" s="75"/>
      <c r="O89" s="75"/>
      <c r="P89" s="75">
        <f>'Yields HP5a'!BO89</f>
        <v>8.4922385338946409</v>
      </c>
      <c r="Q89" s="75"/>
      <c r="R89" s="75"/>
      <c r="S89" s="75"/>
      <c r="T89" s="75"/>
      <c r="U89" s="122">
        <f t="shared" si="2"/>
        <v>21.395065162087874</v>
      </c>
      <c r="V89" s="14"/>
    </row>
    <row r="90" spans="1:22">
      <c r="A90" s="83">
        <v>89</v>
      </c>
      <c r="B90" s="104">
        <v>251</v>
      </c>
      <c r="C90" s="88" t="s">
        <v>124</v>
      </c>
      <c r="D90" s="121"/>
      <c r="E90" s="75"/>
      <c r="F90" s="75"/>
      <c r="G90" s="75">
        <f>'Yields HP5a'!V90</f>
        <v>4.411169092848084</v>
      </c>
      <c r="H90" s="75"/>
      <c r="I90" s="75"/>
      <c r="J90" s="75"/>
      <c r="K90" s="75"/>
      <c r="L90" s="75">
        <f>'Yields HP5a'!AU90</f>
        <v>4.1773036137362096</v>
      </c>
      <c r="M90" s="75"/>
      <c r="N90" s="75"/>
      <c r="O90" s="75"/>
      <c r="P90" s="75">
        <f>'Yields HP5a'!BO90</f>
        <v>1.5408249288070275</v>
      </c>
      <c r="Q90" s="75"/>
      <c r="R90" s="75"/>
      <c r="S90" s="75"/>
      <c r="T90" s="75"/>
      <c r="U90" s="122">
        <f t="shared" si="2"/>
        <v>10.129297635391321</v>
      </c>
      <c r="V90" s="14"/>
    </row>
    <row r="91" spans="1:22">
      <c r="A91" s="83">
        <v>90</v>
      </c>
      <c r="B91" s="104">
        <v>252</v>
      </c>
      <c r="C91" s="112" t="s">
        <v>125</v>
      </c>
      <c r="D91" s="121"/>
      <c r="E91" s="75"/>
      <c r="F91" s="75"/>
      <c r="G91" s="75">
        <f>'Yields HP5a'!V91</f>
        <v>5.9228554034975067</v>
      </c>
      <c r="H91" s="75"/>
      <c r="I91" s="75"/>
      <c r="J91" s="75">
        <f>'Yields HP5a'!AK91</f>
        <v>0.77699099321475795</v>
      </c>
      <c r="K91" s="75"/>
      <c r="L91" s="75"/>
      <c r="M91" s="75"/>
      <c r="N91" s="75"/>
      <c r="O91" s="75"/>
      <c r="P91" s="75">
        <f>'Yields HP5a'!BO91</f>
        <v>2.1075754508957365</v>
      </c>
      <c r="Q91" s="75"/>
      <c r="R91" s="75"/>
      <c r="S91" s="75"/>
      <c r="T91" s="75"/>
      <c r="U91" s="122">
        <f t="shared" si="2"/>
        <v>8.8074218476080013</v>
      </c>
      <c r="V91" s="14"/>
    </row>
    <row r="92" spans="1:22">
      <c r="A92" s="83">
        <v>91</v>
      </c>
      <c r="B92" s="104">
        <v>254</v>
      </c>
      <c r="C92" s="88" t="s">
        <v>127</v>
      </c>
      <c r="D92" s="121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>
        <f>'Yields HP5a'!BO92</f>
        <v>0.42131831657525642</v>
      </c>
      <c r="Q92" s="75"/>
      <c r="R92" s="75"/>
      <c r="S92" s="75"/>
      <c r="T92" s="75"/>
      <c r="U92" s="122">
        <f t="shared" si="2"/>
        <v>0.42131831657525642</v>
      </c>
      <c r="V92" s="14"/>
    </row>
    <row r="93" spans="1:22">
      <c r="A93" s="83">
        <v>92</v>
      </c>
      <c r="B93" s="103">
        <v>255</v>
      </c>
      <c r="C93" s="86" t="s">
        <v>128</v>
      </c>
      <c r="D93" s="121"/>
      <c r="E93" s="75">
        <f>'Yields HP5a'!L93</f>
        <v>1.3370653940773227</v>
      </c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122">
        <f t="shared" si="2"/>
        <v>1.3370653940773227</v>
      </c>
      <c r="V93" s="14"/>
    </row>
    <row r="94" spans="1:22">
      <c r="A94" s="83">
        <v>93</v>
      </c>
      <c r="B94" s="103">
        <v>256</v>
      </c>
      <c r="C94" s="86" t="s">
        <v>129</v>
      </c>
      <c r="D94" s="121"/>
      <c r="E94" s="75"/>
      <c r="F94" s="75"/>
      <c r="G94" s="75">
        <f>'Yields HP5a'!V94</f>
        <v>11.209997717312321</v>
      </c>
      <c r="H94" s="75"/>
      <c r="I94" s="75"/>
      <c r="J94" s="75">
        <f>'Yields HP5a'!AK94</f>
        <v>0.8148435849234924</v>
      </c>
      <c r="K94" s="75"/>
      <c r="L94" s="75"/>
      <c r="M94" s="75"/>
      <c r="N94" s="75"/>
      <c r="O94" s="75"/>
      <c r="P94" s="75">
        <f>'Yields HP5a'!BO94</f>
        <v>2.0026348746686287</v>
      </c>
      <c r="Q94" s="75"/>
      <c r="R94" s="75"/>
      <c r="S94" s="75"/>
      <c r="T94" s="75"/>
      <c r="U94" s="122">
        <f t="shared" si="2"/>
        <v>14.027476176904443</v>
      </c>
      <c r="V94" s="14"/>
    </row>
    <row r="95" spans="1:22">
      <c r="A95" s="83">
        <v>94</v>
      </c>
      <c r="B95" s="105">
        <v>257</v>
      </c>
      <c r="C95" s="89" t="s">
        <v>130</v>
      </c>
      <c r="D95" s="121"/>
      <c r="E95" s="75">
        <f>'Yields HP5a'!L95</f>
        <v>0.9333685506888959</v>
      </c>
      <c r="F95" s="75"/>
      <c r="G95" s="75">
        <f>'Yields HP5a'!V95</f>
        <v>11.447512573849613</v>
      </c>
      <c r="H95" s="75"/>
      <c r="I95" s="75"/>
      <c r="J95" s="75">
        <f>'Yields HP5a'!AK95</f>
        <v>1.2651868525721464</v>
      </c>
      <c r="K95" s="75"/>
      <c r="L95" s="75"/>
      <c r="M95" s="75"/>
      <c r="N95" s="75"/>
      <c r="O95" s="75"/>
      <c r="P95" s="75">
        <f>'Yields HP5a'!BO95</f>
        <v>1.9896844737755444</v>
      </c>
      <c r="Q95" s="75"/>
      <c r="R95" s="75"/>
      <c r="S95" s="75"/>
      <c r="T95" s="75"/>
      <c r="U95" s="122">
        <f t="shared" si="2"/>
        <v>15.635752450886198</v>
      </c>
      <c r="V95" s="14"/>
    </row>
    <row r="96" spans="1:22">
      <c r="A96" s="83">
        <v>95</v>
      </c>
      <c r="B96" s="104">
        <v>258</v>
      </c>
      <c r="C96" s="88" t="s">
        <v>131</v>
      </c>
      <c r="D96" s="121"/>
      <c r="E96" s="75"/>
      <c r="F96" s="75"/>
      <c r="G96" s="75"/>
      <c r="H96" s="75"/>
      <c r="I96" s="75"/>
      <c r="J96" s="75">
        <f>'Yields HP5a'!AK96</f>
        <v>0.8626633613032153</v>
      </c>
      <c r="K96" s="75"/>
      <c r="L96" s="75">
        <f>'Yields HP5a'!AU96</f>
        <v>5.3990218122655511</v>
      </c>
      <c r="M96" s="75"/>
      <c r="N96" s="75"/>
      <c r="O96" s="75"/>
      <c r="P96" s="75">
        <f>'Yields HP5a'!BO96</f>
        <v>1.6396419948062058</v>
      </c>
      <c r="Q96" s="75">
        <f>'Yields HP5a'!BT96</f>
        <v>2.2101667995459602</v>
      </c>
      <c r="R96" s="75"/>
      <c r="S96" s="75">
        <f>'Yields HP5a'!CD96</f>
        <v>24.652695524661613</v>
      </c>
      <c r="T96" s="75"/>
      <c r="U96" s="122">
        <f t="shared" si="2"/>
        <v>34.764189492582545</v>
      </c>
      <c r="V96" s="14"/>
    </row>
    <row r="97" spans="1:22" ht="17" thickBot="1">
      <c r="A97" s="84">
        <v>96</v>
      </c>
      <c r="B97" s="109">
        <v>259</v>
      </c>
      <c r="C97" s="97" t="s">
        <v>132</v>
      </c>
      <c r="D97" s="123"/>
      <c r="E97" s="77">
        <f>'Yields HP5a'!L97</f>
        <v>2.443658824649908</v>
      </c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>
        <f>'Yields HP5a'!BO97</f>
        <v>0.48050194514885208</v>
      </c>
      <c r="Q97" s="77"/>
      <c r="R97" s="77"/>
      <c r="S97" s="77"/>
      <c r="T97" s="77"/>
      <c r="U97" s="124">
        <f t="shared" si="2"/>
        <v>2.9241607697987599</v>
      </c>
      <c r="V97" s="14"/>
    </row>
  </sheetData>
  <sortState xmlns:xlrd2="http://schemas.microsoft.com/office/spreadsheetml/2017/richdata2" ref="A2:V114">
    <sortCondition ref="A6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4B98-6D89-7F4D-AACA-FA5461B94B5C}">
  <sheetPr codeName="Sheet11"/>
  <dimension ref="A1:BV108"/>
  <sheetViews>
    <sheetView tabSelected="1" topLeftCell="A4" zoomScaleNormal="100" workbookViewId="0">
      <selection activeCell="B91" sqref="B91"/>
    </sheetView>
  </sheetViews>
  <sheetFormatPr baseColWidth="10" defaultRowHeight="16"/>
  <cols>
    <col min="1" max="1" width="10.83203125" style="80"/>
    <col min="2" max="2" width="26.1640625" style="67" bestFit="1" customWidth="1"/>
    <col min="3" max="3" width="9.83203125" style="67" bestFit="1" customWidth="1"/>
    <col min="4" max="4" width="15.6640625" style="67" customWidth="1"/>
    <col min="5" max="5" width="15.5" style="67" customWidth="1"/>
    <col min="6" max="6" width="14.83203125" style="67" customWidth="1"/>
    <col min="7" max="7" width="13.83203125" style="67" customWidth="1"/>
    <col min="8" max="9" width="10.83203125" style="67"/>
    <col min="10" max="11" width="15.83203125" style="67" customWidth="1"/>
    <col min="12" max="12" width="15.5" style="67" customWidth="1"/>
    <col min="13" max="13" width="12.5" style="67" customWidth="1"/>
    <col min="14" max="15" width="10.83203125" style="67"/>
    <col min="16" max="17" width="17.33203125" style="67" customWidth="1"/>
    <col min="18" max="18" width="15" style="67" customWidth="1"/>
    <col min="19" max="19" width="13" style="67" customWidth="1"/>
    <col min="20" max="21" width="10.83203125" style="67"/>
    <col min="22" max="23" width="16.33203125" style="67" customWidth="1"/>
    <col min="24" max="24" width="15.83203125" style="67" customWidth="1"/>
    <col min="25" max="25" width="13.5" style="67" customWidth="1"/>
    <col min="26" max="27" width="10.83203125" style="67"/>
    <col min="28" max="29" width="15.5" style="67" customWidth="1"/>
    <col min="30" max="30" width="15.83203125" style="67" customWidth="1"/>
    <col min="31" max="31" width="13.33203125" style="67" customWidth="1"/>
    <col min="32" max="33" width="10.83203125" style="67"/>
    <col min="34" max="35" width="15.5" style="67" customWidth="1"/>
    <col min="36" max="36" width="15.83203125" style="67" customWidth="1"/>
    <col min="37" max="37" width="13.33203125" style="67" customWidth="1"/>
    <col min="38" max="38" width="14" style="67" bestFit="1" customWidth="1"/>
    <col min="39" max="39" width="15.1640625" style="67" customWidth="1"/>
    <col min="40" max="40" width="16.33203125" style="67" customWidth="1"/>
    <col min="41" max="41" width="16.5" style="67" customWidth="1"/>
    <col min="42" max="42" width="13.6640625" style="67" customWidth="1"/>
    <col min="43" max="43" width="18.83203125" style="67" customWidth="1"/>
    <col min="44" max="44" width="10.83203125" style="67"/>
    <col min="45" max="45" width="15.1640625" style="167" customWidth="1"/>
    <col min="46" max="46" width="16.33203125" style="167" customWidth="1"/>
    <col min="47" max="47" width="16.5" style="167" customWidth="1"/>
    <col min="48" max="48" width="13.6640625" style="167" customWidth="1"/>
    <col min="49" max="50" width="18.83203125" style="167" customWidth="1"/>
    <col min="51" max="51" width="15.1640625" style="167" customWidth="1"/>
    <col min="52" max="52" width="16.33203125" style="167" customWidth="1"/>
    <col min="53" max="53" width="16.5" style="167" customWidth="1"/>
    <col min="54" max="54" width="13.6640625" style="167" customWidth="1"/>
    <col min="55" max="56" width="18.83203125" style="167" customWidth="1"/>
    <col min="57" max="57" width="15.1640625" style="167" customWidth="1"/>
    <col min="58" max="58" width="16.33203125" style="167" customWidth="1"/>
    <col min="59" max="59" width="16.5" style="167" customWidth="1"/>
    <col min="60" max="60" width="13.6640625" style="167" customWidth="1"/>
    <col min="61" max="61" width="18.83203125" style="167" customWidth="1"/>
    <col min="62" max="62" width="10.83203125" style="67"/>
    <col min="63" max="63" width="15.1640625" style="167" customWidth="1"/>
    <col min="64" max="64" width="16.33203125" style="167" customWidth="1"/>
    <col min="65" max="65" width="16.5" style="167" customWidth="1"/>
    <col min="66" max="66" width="13.6640625" style="167" customWidth="1"/>
    <col min="67" max="67" width="18.83203125" style="167" customWidth="1"/>
    <col min="68" max="16384" width="10.83203125" style="67"/>
  </cols>
  <sheetData>
    <row r="1" spans="1:74" ht="17" thickBot="1">
      <c r="A1" s="69"/>
      <c r="B1" s="80"/>
      <c r="C1" s="190" t="s">
        <v>149</v>
      </c>
      <c r="D1" s="190"/>
      <c r="E1" s="190"/>
      <c r="F1" s="190"/>
      <c r="G1" s="190"/>
      <c r="H1" s="191"/>
      <c r="I1" s="192" t="s">
        <v>150</v>
      </c>
      <c r="J1" s="190"/>
      <c r="K1" s="190"/>
      <c r="L1" s="190"/>
      <c r="M1" s="190"/>
      <c r="N1" s="191"/>
      <c r="O1" s="192" t="s">
        <v>151</v>
      </c>
      <c r="P1" s="190"/>
      <c r="Q1" s="190"/>
      <c r="R1" s="190"/>
      <c r="S1" s="190"/>
      <c r="T1" s="191"/>
      <c r="U1" s="192" t="s">
        <v>152</v>
      </c>
      <c r="V1" s="190"/>
      <c r="W1" s="190"/>
      <c r="X1" s="190"/>
      <c r="Y1" s="190"/>
      <c r="Z1" s="191"/>
      <c r="AA1" s="192" t="s">
        <v>161</v>
      </c>
      <c r="AB1" s="190"/>
      <c r="AC1" s="190"/>
      <c r="AD1" s="190"/>
      <c r="AE1" s="190"/>
      <c r="AF1" s="193"/>
      <c r="AG1" s="195" t="s">
        <v>162</v>
      </c>
      <c r="AH1" s="194"/>
      <c r="AI1" s="194"/>
      <c r="AJ1" s="194"/>
      <c r="AK1" s="194"/>
      <c r="AL1" s="194"/>
      <c r="AM1" s="194" t="s">
        <v>153</v>
      </c>
      <c r="AN1" s="194"/>
      <c r="AO1" s="194"/>
      <c r="AP1" s="194"/>
      <c r="AQ1" s="194"/>
      <c r="AR1" s="196"/>
      <c r="AS1" s="194" t="s">
        <v>163</v>
      </c>
      <c r="AT1" s="194"/>
      <c r="AU1" s="194"/>
      <c r="AV1" s="194"/>
      <c r="AW1" s="194"/>
      <c r="AX1" s="99"/>
      <c r="AY1" s="194" t="s">
        <v>164</v>
      </c>
      <c r="AZ1" s="194"/>
      <c r="BA1" s="194"/>
      <c r="BB1" s="194"/>
      <c r="BC1" s="194"/>
      <c r="BD1" s="99"/>
      <c r="BE1" s="194" t="s">
        <v>165</v>
      </c>
      <c r="BF1" s="194"/>
      <c r="BG1" s="194"/>
      <c r="BH1" s="194"/>
      <c r="BI1" s="194"/>
      <c r="BJ1" s="71"/>
      <c r="BK1" s="194" t="s">
        <v>165</v>
      </c>
      <c r="BL1" s="194"/>
      <c r="BM1" s="194"/>
      <c r="BN1" s="194"/>
      <c r="BO1" s="194"/>
    </row>
    <row r="2" spans="1:74" ht="63" customHeight="1" thickTop="1" thickBot="1">
      <c r="A2" s="69" t="s">
        <v>52</v>
      </c>
      <c r="B2" s="140" t="s">
        <v>53</v>
      </c>
      <c r="C2" s="141">
        <v>1.48</v>
      </c>
      <c r="D2" s="141">
        <v>1.56</v>
      </c>
      <c r="E2" s="141">
        <v>1.6</v>
      </c>
      <c r="F2" s="141">
        <v>1.71</v>
      </c>
      <c r="G2" s="141">
        <v>1.89</v>
      </c>
      <c r="H2" s="142" t="s">
        <v>50</v>
      </c>
      <c r="I2" s="141">
        <v>1.48</v>
      </c>
      <c r="J2" s="141">
        <v>1.56</v>
      </c>
      <c r="K2" s="141">
        <v>1.6</v>
      </c>
      <c r="L2" s="141">
        <v>1.71</v>
      </c>
      <c r="M2" s="141">
        <v>1.89</v>
      </c>
      <c r="N2" s="142" t="s">
        <v>50</v>
      </c>
      <c r="O2" s="141">
        <v>1.48</v>
      </c>
      <c r="P2" s="141">
        <v>1.56</v>
      </c>
      <c r="Q2" s="141">
        <v>1.6</v>
      </c>
      <c r="R2" s="141">
        <v>1.71</v>
      </c>
      <c r="S2" s="141">
        <v>1.89</v>
      </c>
      <c r="T2" s="142" t="s">
        <v>50</v>
      </c>
      <c r="U2" s="141">
        <v>1.48</v>
      </c>
      <c r="V2" s="141">
        <v>1.56</v>
      </c>
      <c r="W2" s="141">
        <v>1.6</v>
      </c>
      <c r="X2" s="141">
        <v>1.71</v>
      </c>
      <c r="Y2" s="141">
        <v>1.89</v>
      </c>
      <c r="Z2" s="142" t="s">
        <v>50</v>
      </c>
      <c r="AA2" s="141">
        <v>1.48</v>
      </c>
      <c r="AB2" s="141">
        <v>1.56</v>
      </c>
      <c r="AC2" s="141">
        <v>1.6</v>
      </c>
      <c r="AD2" s="141">
        <v>1.71</v>
      </c>
      <c r="AE2" s="141">
        <v>1.89</v>
      </c>
      <c r="AF2" s="142" t="s">
        <v>50</v>
      </c>
      <c r="AG2" s="136">
        <v>1.48</v>
      </c>
      <c r="AH2" s="136">
        <v>1.56</v>
      </c>
      <c r="AI2" s="136">
        <v>1.6</v>
      </c>
      <c r="AJ2" s="136">
        <v>1.71</v>
      </c>
      <c r="AK2" s="136">
        <v>1.89</v>
      </c>
      <c r="AL2" s="139" t="s">
        <v>50</v>
      </c>
      <c r="AM2" s="136">
        <v>1.48</v>
      </c>
      <c r="AN2" s="136">
        <v>1.56</v>
      </c>
      <c r="AO2" s="136">
        <v>1.6</v>
      </c>
      <c r="AP2" s="136">
        <v>1.71</v>
      </c>
      <c r="AQ2" s="136">
        <v>1.89</v>
      </c>
      <c r="AR2" s="139" t="s">
        <v>50</v>
      </c>
      <c r="AS2" s="197">
        <v>1.48</v>
      </c>
      <c r="AT2" s="136">
        <v>1.56</v>
      </c>
      <c r="AU2" s="136">
        <v>1.6</v>
      </c>
      <c r="AV2" s="200">
        <v>1.71</v>
      </c>
      <c r="AW2" s="63">
        <v>1.89</v>
      </c>
      <c r="AX2" s="63" t="s">
        <v>50</v>
      </c>
      <c r="AY2" s="198">
        <v>1.48</v>
      </c>
      <c r="AZ2" s="199">
        <v>1.56</v>
      </c>
      <c r="BA2" s="199">
        <v>1.6</v>
      </c>
      <c r="BB2" s="210">
        <v>1.71</v>
      </c>
      <c r="BC2" s="63">
        <v>1.89</v>
      </c>
      <c r="BD2" s="63" t="s">
        <v>50</v>
      </c>
      <c r="BE2" s="198">
        <v>1.48</v>
      </c>
      <c r="BF2" s="199">
        <v>1.56</v>
      </c>
      <c r="BG2" s="199">
        <v>1.6</v>
      </c>
      <c r="BH2" s="210">
        <v>1.71</v>
      </c>
      <c r="BI2" s="63">
        <v>1.89</v>
      </c>
      <c r="BK2" s="197">
        <v>1.48</v>
      </c>
      <c r="BL2" s="136">
        <v>1.56</v>
      </c>
      <c r="BM2" s="136">
        <v>1.6</v>
      </c>
      <c r="BN2" s="200">
        <v>1.71</v>
      </c>
      <c r="BO2" s="72">
        <v>1.89</v>
      </c>
    </row>
    <row r="3" spans="1:74">
      <c r="A3" s="100">
        <v>1</v>
      </c>
      <c r="B3" s="91" t="s">
        <v>54</v>
      </c>
      <c r="C3" s="132">
        <f>'Total data HP3a'!G2</f>
        <v>11.307507063449284</v>
      </c>
      <c r="D3" s="132"/>
      <c r="E3" s="132"/>
      <c r="F3" s="132">
        <f>'Total data HP3a'!L2</f>
        <v>2.7500538664429364</v>
      </c>
      <c r="G3" s="132">
        <f>'Total data HP3a'!P2</f>
        <v>7.3228896899631994</v>
      </c>
      <c r="H3" s="133">
        <f>SUM(C3:G3)</f>
        <v>21.38045061985542</v>
      </c>
      <c r="I3" s="132">
        <f>'Total data HP3a'!G14</f>
        <v>10.734026799204241</v>
      </c>
      <c r="J3" s="132"/>
      <c r="K3" s="132"/>
      <c r="L3" s="132">
        <f>'Total data HP3a'!L14</f>
        <v>2.5010004165627895</v>
      </c>
      <c r="M3" s="132">
        <f>'Total data HP3a'!P14</f>
        <v>6.8938345624352539</v>
      </c>
      <c r="N3" s="133">
        <f>SUM(I3:M3)</f>
        <v>20.128861778202285</v>
      </c>
      <c r="O3" s="132">
        <f>'Total data HP3a'!G26</f>
        <v>11.075326543214386</v>
      </c>
      <c r="P3" s="132"/>
      <c r="Q3" s="132">
        <f>'Total data HP3a'!K26</f>
        <v>1.2842702262102526</v>
      </c>
      <c r="R3" s="132">
        <f>'Total data HP3a'!L26</f>
        <v>2.1186522734044635</v>
      </c>
      <c r="S3" s="132">
        <f>'Total data HP3a'!P26</f>
        <v>7.1077524246812196</v>
      </c>
      <c r="T3" s="133">
        <f>SUM(O3:S3)</f>
        <v>21.586001467510322</v>
      </c>
      <c r="U3" s="132"/>
      <c r="V3" s="132"/>
      <c r="W3" s="132"/>
      <c r="X3" s="132"/>
      <c r="Y3" s="132"/>
      <c r="Z3" s="133"/>
      <c r="AA3" s="132">
        <f>IFERROR(AVERAGE(C3,I3,O3,U3),"")</f>
        <v>11.038953468622637</v>
      </c>
      <c r="AB3" s="132" t="str">
        <f>IFERROR(AVERAGE(D3,J3,P3,V3),"")</f>
        <v/>
      </c>
      <c r="AC3" s="132">
        <f>IFERROR(AVERAGE(E3,K3,Q3,W3),"")</f>
        <v>1.2842702262102526</v>
      </c>
      <c r="AD3" s="132">
        <f>IFERROR(AVERAGE(F3,L3,R3,X3),"")</f>
        <v>2.4565688521367295</v>
      </c>
      <c r="AE3" s="132">
        <f>IFERROR(AVERAGE(G3,M3,S3,Y3),"")</f>
        <v>7.1081588923598913</v>
      </c>
      <c r="AF3" s="133">
        <f>AVERAGE(H3,N3,T3,Z3)</f>
        <v>21.031771288522673</v>
      </c>
      <c r="AG3" s="127">
        <f>IFERROR(STDEV(I3,O3,U3,AA3),"")</f>
        <v>0.18743389480882924</v>
      </c>
      <c r="AH3" s="127" t="str">
        <f>IFERROR(STDEV(J3,P3,V3,AB3),"")</f>
        <v/>
      </c>
      <c r="AI3" s="127">
        <f>IFERROR(STDEV(K3,Q3,W3,AC3),"")</f>
        <v>0</v>
      </c>
      <c r="AJ3" s="127">
        <f>IFERROR(STDEV(L3,R3,X3,AD3),"")</f>
        <v>0.20910598615538112</v>
      </c>
      <c r="AK3" s="127">
        <f>IFERROR(STDEV(M3,S3,Y3,AE3),"")</f>
        <v>0.12362303952035164</v>
      </c>
      <c r="AL3" s="120">
        <f>IFERROR(STDEV(N3,T3,Z3,AF3),"")</f>
        <v>0.73548994433239345</v>
      </c>
      <c r="AM3" s="127">
        <f>IFERROR(AG3/AA3,"")</f>
        <v>1.6979317409172478E-2</v>
      </c>
      <c r="AN3" s="127" t="str">
        <f>IFERROR(AH3/AB3,"")</f>
        <v/>
      </c>
      <c r="AO3" s="127">
        <f>IFERROR(AI3/AC3,"")</f>
        <v>0</v>
      </c>
      <c r="AP3" s="127">
        <f>IFERROR(AJ3/AD3,"")</f>
        <v>8.5121158307246397E-2</v>
      </c>
      <c r="AQ3" s="127">
        <f>IFERROR(AK3/AE3,"")</f>
        <v>1.7391710201248623E-2</v>
      </c>
      <c r="AR3" s="128">
        <f>IFERROR(AL3/AF3,"")</f>
        <v>3.497042328212082E-2</v>
      </c>
      <c r="AS3" s="201">
        <f>COUNTA(C3,I3,O3,U3)</f>
        <v>3</v>
      </c>
      <c r="AT3" s="202">
        <f>COUNTA(D3,J3,P3,V3)</f>
        <v>0</v>
      </c>
      <c r="AU3" s="202">
        <f>COUNTA(E3,K3,Q3,W3)</f>
        <v>1</v>
      </c>
      <c r="AV3" s="202">
        <f>COUNTA(F3,L3,R3,X3)</f>
        <v>3</v>
      </c>
      <c r="AW3" s="202">
        <f>COUNTA(G3,M3,S3,Y3)</f>
        <v>3</v>
      </c>
      <c r="AX3" s="204">
        <f>COUNTA(H3,N3,T3,Z3)</f>
        <v>3</v>
      </c>
      <c r="AY3" s="79">
        <f>AG3/SQRT(AS3)</f>
        <v>0.10821500962313757</v>
      </c>
      <c r="AZ3" s="79"/>
      <c r="BA3" s="79">
        <f>AI3/SQRT(AU3)</f>
        <v>0</v>
      </c>
      <c r="BB3" s="79">
        <f>AJ3/SQRT(AV3)</f>
        <v>0.12072739739597145</v>
      </c>
      <c r="BC3" s="79">
        <f>AK3/SQRT(AW3)</f>
        <v>7.1373795145114771E-2</v>
      </c>
      <c r="BD3" s="79">
        <f>AL3/SQRT(AX3)</f>
        <v>0.42463531734657023</v>
      </c>
      <c r="BE3" s="79">
        <f>AA3/$AF3</f>
        <v>0.52487036480121607</v>
      </c>
      <c r="BF3" s="79"/>
      <c r="BG3" s="79">
        <f>AC3/$AF3</f>
        <v>6.1063341198993377E-2</v>
      </c>
      <c r="BH3" s="79">
        <f>AD3/$AF3</f>
        <v>0.11680275609868927</v>
      </c>
      <c r="BI3" s="79">
        <f>AE3/$AF3</f>
        <v>0.33797243203376365</v>
      </c>
      <c r="BJ3" s="127">
        <f>SUM(BE3:BI3)</f>
        <v>1.0407088941326623</v>
      </c>
      <c r="BK3" s="126">
        <f>BE3/$BJ3</f>
        <v>0.50433927081852081</v>
      </c>
      <c r="BL3" s="127">
        <f t="shared" ref="BL3:BO3" si="0">BF3/$BJ3</f>
        <v>0</v>
      </c>
      <c r="BM3" s="127">
        <f t="shared" si="0"/>
        <v>5.8674756738659573E-2</v>
      </c>
      <c r="BN3" s="127">
        <f t="shared" si="0"/>
        <v>0.11223384056502554</v>
      </c>
      <c r="BO3" s="128">
        <f t="shared" si="0"/>
        <v>0.32475213187779411</v>
      </c>
    </row>
    <row r="4" spans="1:74">
      <c r="A4" s="101">
        <v>2</v>
      </c>
      <c r="B4" s="93" t="s">
        <v>55</v>
      </c>
      <c r="C4" s="132">
        <f>'Total data HP3a'!G3</f>
        <v>8.154725689224998</v>
      </c>
      <c r="D4" s="132"/>
      <c r="E4" s="132"/>
      <c r="F4" s="132">
        <f>'Total data HP3a'!L3</f>
        <v>0.8498933790693658</v>
      </c>
      <c r="G4" s="132">
        <f>'Total data HP3a'!P3</f>
        <v>5.1609511905576779</v>
      </c>
      <c r="H4" s="133">
        <f>SUM(C4:G4)</f>
        <v>14.165570258852043</v>
      </c>
      <c r="I4" s="132">
        <f>'Total data HP3a'!G15</f>
        <v>10.550369435786289</v>
      </c>
      <c r="J4" s="132"/>
      <c r="K4" s="132">
        <f>'Total data HP3a'!K15</f>
        <v>1.4232033180067416</v>
      </c>
      <c r="L4" s="132">
        <f>'Total data HP3a'!L15</f>
        <v>3.2323779185270607</v>
      </c>
      <c r="M4" s="132">
        <f>'Total data HP3a'!P15</f>
        <v>7.6116276748612295</v>
      </c>
      <c r="N4" s="133">
        <f>SUM(I4:M4)</f>
        <v>22.817578347181321</v>
      </c>
      <c r="O4" s="132">
        <f>'Total data HP3a'!G27</f>
        <v>10.396508277024342</v>
      </c>
      <c r="P4" s="132"/>
      <c r="Q4" s="132">
        <f>'Total data HP3a'!K27</f>
        <v>1.3856781293894149</v>
      </c>
      <c r="R4" s="132">
        <f>'Total data HP3a'!L27</f>
        <v>3.1274505898238831</v>
      </c>
      <c r="S4" s="132">
        <f>'Total data HP3a'!P27</f>
        <v>7.4993183211567924</v>
      </c>
      <c r="T4" s="133">
        <f>SUM(O4:S4)</f>
        <v>22.408955317394433</v>
      </c>
      <c r="U4" s="132">
        <f>'Total data HP3a'!G39</f>
        <v>8.8252920096757279</v>
      </c>
      <c r="V4" s="132">
        <f>'Total data HP3a'!J39</f>
        <v>1.2352095984224387</v>
      </c>
      <c r="W4" s="132"/>
      <c r="X4" s="132">
        <f>'Total data HP3a'!L39</f>
        <v>0.70389935701829598</v>
      </c>
      <c r="Y4" s="132">
        <f>'Total data HP3a'!P39</f>
        <v>5.7455928091308106</v>
      </c>
      <c r="Z4" s="133">
        <f>SUM(U4:Y4)</f>
        <v>16.50999377424727</v>
      </c>
      <c r="AA4" s="132">
        <f>IFERROR(AVERAGE(C4,I4,O4,U4),"")</f>
        <v>9.4817238529278391</v>
      </c>
      <c r="AB4" s="132">
        <f>IFERROR(AVERAGE(D4,J4,P4,V4),"")</f>
        <v>1.2352095984224387</v>
      </c>
      <c r="AC4" s="132">
        <f>IFERROR(AVERAGE(E4,K4,Q4,W4),"")</f>
        <v>1.4044407236980783</v>
      </c>
      <c r="AD4" s="132">
        <f>IFERROR(AVERAGE(F4,L4,R4,X4),"")</f>
        <v>1.9784053111096513</v>
      </c>
      <c r="AE4" s="132">
        <f>IFERROR(AVERAGE(G4,M4,S4,Y4),"")</f>
        <v>6.5043724989266281</v>
      </c>
      <c r="AF4" s="133">
        <f>AVERAGE(H4,N4,T4,Z4)</f>
        <v>18.975524424418765</v>
      </c>
      <c r="AG4" s="79">
        <f>IFERROR(STDEV(I4,O4,U4,AA4),"")</f>
        <v>0.81024803970762183</v>
      </c>
      <c r="AH4" s="79">
        <f>IFERROR(STDEV(J4,P4,V4,AB4),"")</f>
        <v>0</v>
      </c>
      <c r="AI4" s="79">
        <f>IFERROR(STDEV(K4,Q4,W4,AC4),"")</f>
        <v>1.8762594308663338E-2</v>
      </c>
      <c r="AJ4" s="79">
        <f>IFERROR(STDEV(L4,R4,X4,AD4),"")</f>
        <v>1.1830374725698918</v>
      </c>
      <c r="AK4" s="79">
        <f>IFERROR(STDEV(M4,S4,Y4,AE4),"")</f>
        <v>0.88326716013313611</v>
      </c>
      <c r="AL4" s="122">
        <f>IFERROR(STDEV(N4,T4,Z4,AF4),"")</f>
        <v>2.9913627140194299</v>
      </c>
      <c r="AM4" s="79">
        <f>IFERROR(AG4/AA4,"")</f>
        <v>8.5453663518942E-2</v>
      </c>
      <c r="AN4" s="79">
        <f>IFERROR(AH4/AB4,"")</f>
        <v>0</v>
      </c>
      <c r="AO4" s="79">
        <f>IFERROR(AI4/AC4,"")</f>
        <v>1.3359477542960265E-2</v>
      </c>
      <c r="AP4" s="79">
        <f>IFERROR(AJ4/AD4,"")</f>
        <v>0.59797528136757161</v>
      </c>
      <c r="AQ4" s="79">
        <f>IFERROR(AK4/AE4,"")</f>
        <v>0.13579590656575952</v>
      </c>
      <c r="AR4" s="44">
        <f>IFERROR(AL4/AF4,"")</f>
        <v>0.15764321697322775</v>
      </c>
      <c r="AS4" s="203">
        <f>COUNTA(C4,I4,O4,U4)</f>
        <v>4</v>
      </c>
      <c r="AT4" s="204">
        <f>COUNTA(D4,J4,P4,V4)</f>
        <v>1</v>
      </c>
      <c r="AU4" s="204">
        <f>COUNTA(E4,K4,Q4,W4)</f>
        <v>2</v>
      </c>
      <c r="AV4" s="204">
        <f>COUNTA(F4,L4,R4,X4)</f>
        <v>4</v>
      </c>
      <c r="AW4" s="204">
        <f>COUNTA(G4,M4,S4,Y4)</f>
        <v>4</v>
      </c>
      <c r="AX4" s="204">
        <f t="shared" ref="AX4:AX67" si="1">COUNTA(H4,N4,T4,Z4)</f>
        <v>4</v>
      </c>
      <c r="AY4" s="79">
        <f t="shared" ref="AY4:AY67" si="2">AG4/SQRT(AS4)</f>
        <v>0.40512401985381091</v>
      </c>
      <c r="AZ4" s="79">
        <f t="shared" ref="AZ4:AZ67" si="3">AH4/SQRT(AT4)</f>
        <v>0</v>
      </c>
      <c r="BA4" s="79">
        <f t="shared" ref="BA4:BA67" si="4">AI4/SQRT(AU4)</f>
        <v>1.3267157668307968E-2</v>
      </c>
      <c r="BB4" s="79">
        <f t="shared" ref="BB4:BB67" si="5">AJ4/SQRT(AV4)</f>
        <v>0.59151873628494589</v>
      </c>
      <c r="BC4" s="79">
        <f t="shared" ref="BC4:BC67" si="6">AK4/SQRT(AW4)</f>
        <v>0.44163358006656805</v>
      </c>
      <c r="BD4" s="79">
        <f t="shared" ref="BD4:BD67" si="7">AL4/SQRT(AX4)</f>
        <v>1.4956813570097149</v>
      </c>
      <c r="BE4" s="79">
        <f t="shared" ref="BE4:BE67" si="8">AA4/$AF4</f>
        <v>0.49968178169169475</v>
      </c>
      <c r="BF4" s="79">
        <f t="shared" ref="BF4:BF67" si="9">AB4/$AF4</f>
        <v>6.5094885959141244E-2</v>
      </c>
      <c r="BG4" s="79">
        <f t="shared" ref="BG4:BG67" si="10">AC4/$AF4</f>
        <v>7.4013275853960878E-2</v>
      </c>
      <c r="BH4" s="79">
        <f t="shared" ref="BH4:BH67" si="11">AD4/$AF4</f>
        <v>0.10426090298530716</v>
      </c>
      <c r="BI4" s="79">
        <f t="shared" ref="BI4:BI67" si="12">AE4/$AF4</f>
        <v>0.34277695590623247</v>
      </c>
      <c r="BJ4" s="79">
        <f t="shared" ref="BJ4:BJ67" si="13">SUM(BE4:BI4)</f>
        <v>1.0858278023963366</v>
      </c>
      <c r="BK4" s="78">
        <f t="shared" ref="BK4:BK67" si="14">BE4/$BJ4</f>
        <v>0.46018510539971103</v>
      </c>
      <c r="BL4" s="79">
        <f t="shared" ref="BL4:BL67" si="15">BF4/$BJ4</f>
        <v>5.9949547999675411E-2</v>
      </c>
      <c r="BM4" s="79">
        <f t="shared" ref="BM4:BM67" si="16">BG4/$BJ4</f>
        <v>6.8162995726043674E-2</v>
      </c>
      <c r="BN4" s="79">
        <f t="shared" ref="BN4:BN67" si="17">BH4/$BJ4</f>
        <v>9.6019739737011292E-2</v>
      </c>
      <c r="BO4" s="44">
        <f t="shared" ref="BO4:BO67" si="18">BI4/$BJ4</f>
        <v>0.31568261113755852</v>
      </c>
    </row>
    <row r="5" spans="1:74">
      <c r="A5" s="101">
        <v>3</v>
      </c>
      <c r="B5" s="93" t="s">
        <v>56</v>
      </c>
      <c r="C5" s="132">
        <f>'Total data HP3a'!G4</f>
        <v>12.371252324122658</v>
      </c>
      <c r="D5" s="132"/>
      <c r="E5" s="132">
        <f>'Total data HP3a'!K4</f>
        <v>1.5753858262364442</v>
      </c>
      <c r="F5" s="132">
        <f>'Total data HP3a'!L4</f>
        <v>5.0999501278678094</v>
      </c>
      <c r="G5" s="132">
        <f>'Total data HP3a'!P4</f>
        <v>9.2741679563405395</v>
      </c>
      <c r="H5" s="133">
        <f>SUM(C5:G5)</f>
        <v>28.320756234567448</v>
      </c>
      <c r="I5" s="132">
        <f>'Total data HP3a'!G16</f>
        <v>11.245123842429408</v>
      </c>
      <c r="J5" s="132"/>
      <c r="K5" s="132">
        <f>'Total data HP3a'!K16</f>
        <v>1.4332115069184654</v>
      </c>
      <c r="L5" s="132">
        <f>'Total data HP3a'!L16</f>
        <v>4.7408135391379016</v>
      </c>
      <c r="M5" s="132">
        <f>'Total data HP3a'!P16</f>
        <v>8.5388250288799501</v>
      </c>
      <c r="N5" s="133">
        <f>SUM(I5:M5)</f>
        <v>25.95797391736572</v>
      </c>
      <c r="O5" s="132">
        <f>'Total data HP3a'!G28</f>
        <v>9.8154933258356056</v>
      </c>
      <c r="P5" s="132"/>
      <c r="Q5" s="132">
        <f>'Total data HP3a'!K28</f>
        <v>1.3846353600057983</v>
      </c>
      <c r="R5" s="132">
        <f>'Total data HP3a'!L28</f>
        <v>2.9657815927915019</v>
      </c>
      <c r="S5" s="132">
        <f>'Total data HP3a'!P28</f>
        <v>7.0679366760929838</v>
      </c>
      <c r="T5" s="133">
        <f>SUM(O5:S5)</f>
        <v>21.233846954725891</v>
      </c>
      <c r="U5" s="132">
        <f>'Total data HP3a'!G40</f>
        <v>11.507901096266348</v>
      </c>
      <c r="V5" s="132"/>
      <c r="W5" s="132">
        <f>'Total data HP3a'!K40</f>
        <v>1.5528845914244511</v>
      </c>
      <c r="X5" s="132">
        <f>'Total data HP3a'!L40</f>
        <v>4.0137894258707503</v>
      </c>
      <c r="Y5" s="132">
        <f>'Total data HP3a'!P40</f>
        <v>9.6215319121381668</v>
      </c>
      <c r="Z5" s="133">
        <f>SUM(U5:Y5)</f>
        <v>26.696107025699717</v>
      </c>
      <c r="AA5" s="132">
        <f>IFERROR(AVERAGE(C5,I5,O5,U5),"")</f>
        <v>11.234942647163503</v>
      </c>
      <c r="AB5" s="132" t="str">
        <f>IFERROR(AVERAGE(D5,J5,P5,V5),"")</f>
        <v/>
      </c>
      <c r="AC5" s="132">
        <f>IFERROR(AVERAGE(E5,K5,Q5,W5),"")</f>
        <v>1.48652932114629</v>
      </c>
      <c r="AD5" s="132">
        <f>IFERROR(AVERAGE(F5,L5,R5,X5),"")</f>
        <v>4.2050836714169906</v>
      </c>
      <c r="AE5" s="132">
        <f>IFERROR(AVERAGE(G5,M5,S5,Y5),"")</f>
        <v>8.6256153933629101</v>
      </c>
      <c r="AF5" s="133">
        <f>AVERAGE(H5,N5,T5,Z5)</f>
        <v>25.552171033089692</v>
      </c>
      <c r="AG5" s="79">
        <f>IFERROR(STDEV(I5,O5,U5,AA5),"")</f>
        <v>0.767386566428366</v>
      </c>
      <c r="AH5" s="79" t="str">
        <f>IFERROR(STDEV(J5,P5,V5,AB5),"")</f>
        <v/>
      </c>
      <c r="AI5" s="79">
        <f>IFERROR(STDEV(K5,Q5,W5,AC5),"")</f>
        <v>7.2236465630620514E-2</v>
      </c>
      <c r="AJ5" s="79">
        <f>IFERROR(STDEV(L5,R5,X5,AD5),"")</f>
        <v>0.74370090939673972</v>
      </c>
      <c r="AK5" s="79">
        <f>IFERROR(STDEV(M5,S5,Y5,AE5),"")</f>
        <v>1.0520757512707943</v>
      </c>
      <c r="AL5" s="122">
        <f>IFERROR(STDEV(N5,T5,Z5,AF5),"")</f>
        <v>2.4633934844296665</v>
      </c>
      <c r="AM5" s="79">
        <f>IFERROR(AG5/AA5,"")</f>
        <v>6.8303558863481051E-2</v>
      </c>
      <c r="AN5" s="79" t="str">
        <f>IFERROR(AH5/AB5,"")</f>
        <v/>
      </c>
      <c r="AO5" s="79">
        <f>IFERROR(AI5/AC5,"")</f>
        <v>4.8594040227149811E-2</v>
      </c>
      <c r="AP5" s="79">
        <f>IFERROR(AJ5/AD5,"")</f>
        <v>0.17685757704462851</v>
      </c>
      <c r="AQ5" s="79">
        <f>IFERROR(AK5/AE5,"")</f>
        <v>0.12197109461666092</v>
      </c>
      <c r="AR5" s="44">
        <f>IFERROR(AL5/AF5,"")</f>
        <v>9.6406425944770308E-2</v>
      </c>
      <c r="AS5" s="203">
        <f>COUNTA(C5,I5,O5,U5)</f>
        <v>4</v>
      </c>
      <c r="AT5" s="204">
        <f>COUNTA(D5,J5,P5,V5)</f>
        <v>0</v>
      </c>
      <c r="AU5" s="204">
        <f>COUNTA(E5,K5,Q5,W5)</f>
        <v>4</v>
      </c>
      <c r="AV5" s="204">
        <f>COUNTA(F5,L5,R5,X5)</f>
        <v>4</v>
      </c>
      <c r="AW5" s="204">
        <f>COUNTA(G5,M5,S5,Y5)</f>
        <v>4</v>
      </c>
      <c r="AX5" s="204">
        <f t="shared" si="1"/>
        <v>4</v>
      </c>
      <c r="AY5" s="79">
        <f t="shared" si="2"/>
        <v>0.383693283214183</v>
      </c>
      <c r="AZ5" s="79"/>
      <c r="BA5" s="79">
        <f t="shared" si="4"/>
        <v>3.6118232815310257E-2</v>
      </c>
      <c r="BB5" s="79">
        <f t="shared" si="5"/>
        <v>0.37185045469836986</v>
      </c>
      <c r="BC5" s="79">
        <f t="shared" si="6"/>
        <v>0.52603787563539717</v>
      </c>
      <c r="BD5" s="79">
        <f t="shared" si="7"/>
        <v>1.2316967422148333</v>
      </c>
      <c r="BE5" s="79">
        <f t="shared" si="8"/>
        <v>0.43968642165921695</v>
      </c>
      <c r="BF5" s="79"/>
      <c r="BG5" s="79">
        <f t="shared" si="10"/>
        <v>5.8176243389309504E-2</v>
      </c>
      <c r="BH5" s="79">
        <f t="shared" si="11"/>
        <v>0.16456854746203239</v>
      </c>
      <c r="BI5" s="79">
        <f t="shared" si="12"/>
        <v>0.33756878748944125</v>
      </c>
      <c r="BJ5" s="79">
        <f t="shared" si="13"/>
        <v>1</v>
      </c>
      <c r="BK5" s="78">
        <f t="shared" si="14"/>
        <v>0.43968642165921695</v>
      </c>
      <c r="BL5" s="79">
        <f t="shared" si="15"/>
        <v>0</v>
      </c>
      <c r="BM5" s="79">
        <f t="shared" si="16"/>
        <v>5.8176243389309504E-2</v>
      </c>
      <c r="BN5" s="79">
        <f t="shared" si="17"/>
        <v>0.16456854746203239</v>
      </c>
      <c r="BO5" s="44">
        <f t="shared" si="18"/>
        <v>0.33756878748944125</v>
      </c>
      <c r="BR5" s="67">
        <v>21.031771288522673</v>
      </c>
      <c r="BS5" s="67">
        <f>100-BR5</f>
        <v>78.968228711477323</v>
      </c>
      <c r="BT5" s="67">
        <v>0</v>
      </c>
      <c r="BU5" s="67">
        <v>0</v>
      </c>
      <c r="BV5" s="67">
        <v>0</v>
      </c>
    </row>
    <row r="6" spans="1:74">
      <c r="A6" s="101">
        <v>4</v>
      </c>
      <c r="B6" s="93" t="s">
        <v>57</v>
      </c>
      <c r="C6" s="132">
        <f>'Total data HP3a'!G5</f>
        <v>1.6227230142444391</v>
      </c>
      <c r="D6" s="132"/>
      <c r="E6" s="132"/>
      <c r="F6" s="132">
        <f>'Total data HP3a'!L5</f>
        <v>2.8015898887022028</v>
      </c>
      <c r="G6" s="132">
        <f>'Total data HP3a'!P5</f>
        <v>1.4625806366363481</v>
      </c>
      <c r="H6" s="133">
        <f>SUM(C6:G6)</f>
        <v>5.8868935395829904</v>
      </c>
      <c r="I6" s="132">
        <f>'Total data HP3a'!G17</f>
        <v>2.4827112635259985</v>
      </c>
      <c r="J6" s="132">
        <f>'Total data HP3a'!J17</f>
        <v>1.0807762727936165</v>
      </c>
      <c r="K6" s="132"/>
      <c r="L6" s="132">
        <f>'Total data HP3a'!L17</f>
        <v>4.7889089901822599</v>
      </c>
      <c r="M6" s="132">
        <f>'Total data HP3a'!P17</f>
        <v>1.6136882029243189</v>
      </c>
      <c r="N6" s="133">
        <f>SUM(I6:M6)</f>
        <v>9.9660847294261927</v>
      </c>
      <c r="O6" s="132">
        <f>'Total data HP3a'!G29</f>
        <v>2.5667491394953084</v>
      </c>
      <c r="P6" s="132">
        <f>'Total data HP3a'!J29</f>
        <v>1.1486654170925066</v>
      </c>
      <c r="Q6" s="132"/>
      <c r="R6" s="132">
        <f>'Total data HP3a'!L29</f>
        <v>5.0225562005665267</v>
      </c>
      <c r="S6" s="132">
        <f>'Total data HP3a'!P29</f>
        <v>1.6687606832383683</v>
      </c>
      <c r="T6" s="133">
        <f>SUM(O6:S6)</f>
        <v>10.40673144039271</v>
      </c>
      <c r="U6" s="132">
        <f>'Total data HP3a'!G41</f>
        <v>2.6219055207942463</v>
      </c>
      <c r="V6" s="132">
        <f>'Total data HP3a'!J41</f>
        <v>1.1216089265520819</v>
      </c>
      <c r="W6" s="132"/>
      <c r="X6" s="132">
        <f>'Total data HP3a'!L41</f>
        <v>4.6008755280261671</v>
      </c>
      <c r="Y6" s="132">
        <f>'Total data HP3a'!P41</f>
        <v>1.6610058350636554</v>
      </c>
      <c r="Z6" s="133">
        <f>SUM(U6:Y6)</f>
        <v>10.00539581043615</v>
      </c>
      <c r="AA6" s="132">
        <f>IFERROR(AVERAGE(C6,I6,O6,U6),"")</f>
        <v>2.3235222345149982</v>
      </c>
      <c r="AB6" s="132">
        <f>IFERROR(AVERAGE(D6,J6,P6,V6),"")</f>
        <v>1.1170168721460683</v>
      </c>
      <c r="AC6" s="132" t="str">
        <f>IFERROR(AVERAGE(E6,K6,Q6,W6),"")</f>
        <v/>
      </c>
      <c r="AD6" s="132">
        <f>IFERROR(AVERAGE(F6,L6,R6,X6),"")</f>
        <v>4.303482651869289</v>
      </c>
      <c r="AE6" s="132">
        <f>IFERROR(AVERAGE(G6,M6,S6,Y6),"")</f>
        <v>1.6015088394656725</v>
      </c>
      <c r="AF6" s="133">
        <f>AVERAGE(H6,N6,T6,Z6)</f>
        <v>9.0662763799595112</v>
      </c>
      <c r="AG6" s="79">
        <f>IFERROR(STDEV(I6,O6,U6,AA6),"")</f>
        <v>0.13006815266315061</v>
      </c>
      <c r="AH6" s="79">
        <f>IFERROR(STDEV(J6,P6,V6,AB6),"")</f>
        <v>2.7905187106339446E-2</v>
      </c>
      <c r="AI6" s="79" t="str">
        <f>IFERROR(STDEV(K6,Q6,W6,AC6),"")</f>
        <v/>
      </c>
      <c r="AJ6" s="79">
        <f>IFERROR(STDEV(L6,R6,X6,AD6),"")</f>
        <v>0.30398878989167849</v>
      </c>
      <c r="AK6" s="79">
        <f>IFERROR(STDEV(M6,S6,Y6,AE6),"")</f>
        <v>3.3594535691214088E-2</v>
      </c>
      <c r="AL6" s="122">
        <f>IFERROR(STDEV(N6,T6,Z6,AF6),"")</f>
        <v>0.56606870257049335</v>
      </c>
      <c r="AM6" s="79">
        <f>IFERROR(AG6/AA6,"")</f>
        <v>5.5978871530058961E-2</v>
      </c>
      <c r="AN6" s="79">
        <f>IFERROR(AH6/AB6,"")</f>
        <v>2.4981885056692667E-2</v>
      </c>
      <c r="AO6" s="79" t="str">
        <f>IFERROR(AI6/AC6,"")</f>
        <v/>
      </c>
      <c r="AP6" s="79">
        <f>IFERROR(AJ6/AD6,"")</f>
        <v>7.0637856471812643E-2</v>
      </c>
      <c r="AQ6" s="79">
        <f>IFERROR(AK6/AE6,"")</f>
        <v>2.0976803164210179E-2</v>
      </c>
      <c r="AR6" s="44">
        <f>IFERROR(AL6/AF6,"")</f>
        <v>6.2436735749833973E-2</v>
      </c>
      <c r="AS6" s="203">
        <f>COUNTA(C6,I6,O6,U6)</f>
        <v>4</v>
      </c>
      <c r="AT6" s="204">
        <f>COUNTA(D6,J6,P6,V6)</f>
        <v>3</v>
      </c>
      <c r="AU6" s="204">
        <f>COUNTA(E6,K6,Q6,W6)</f>
        <v>0</v>
      </c>
      <c r="AV6" s="204">
        <f>COUNTA(F6,L6,R6,X6)</f>
        <v>4</v>
      </c>
      <c r="AW6" s="204">
        <f>COUNTA(G6,M6,S6,Y6)</f>
        <v>4</v>
      </c>
      <c r="AX6" s="204">
        <f t="shared" si="1"/>
        <v>4</v>
      </c>
      <c r="AY6" s="79">
        <f t="shared" si="2"/>
        <v>6.5034076331575305E-2</v>
      </c>
      <c r="AZ6" s="79">
        <f t="shared" si="3"/>
        <v>1.6111067287631953E-2</v>
      </c>
      <c r="BA6" s="79"/>
      <c r="BB6" s="79">
        <f t="shared" si="5"/>
        <v>0.15199439494583925</v>
      </c>
      <c r="BC6" s="79">
        <f t="shared" si="6"/>
        <v>1.6797267845607044E-2</v>
      </c>
      <c r="BD6" s="79">
        <f t="shared" si="7"/>
        <v>0.28303435128524668</v>
      </c>
      <c r="BE6" s="79">
        <f t="shared" si="8"/>
        <v>0.25628186668244662</v>
      </c>
      <c r="BF6" s="79">
        <f t="shared" si="9"/>
        <v>0.123205693862937</v>
      </c>
      <c r="BG6" s="79"/>
      <c r="BH6" s="79">
        <f t="shared" si="11"/>
        <v>0.47466925466577359</v>
      </c>
      <c r="BI6" s="79">
        <f t="shared" si="12"/>
        <v>0.17664460825457701</v>
      </c>
      <c r="BJ6" s="79">
        <f t="shared" si="13"/>
        <v>1.0308014234657341</v>
      </c>
      <c r="BK6" s="78">
        <f t="shared" si="14"/>
        <v>0.24862389675480104</v>
      </c>
      <c r="BL6" s="79">
        <f t="shared" si="15"/>
        <v>0.11952417901083022</v>
      </c>
      <c r="BM6" s="79">
        <f t="shared" si="16"/>
        <v>0</v>
      </c>
      <c r="BN6" s="79">
        <f t="shared" si="17"/>
        <v>0.46048564142437132</v>
      </c>
      <c r="BO6" s="44">
        <f t="shared" si="18"/>
        <v>0.17136628280999752</v>
      </c>
      <c r="BR6" s="67">
        <v>18.975524424418765</v>
      </c>
      <c r="BS6" s="167">
        <f t="shared" ref="BS6:BS69" si="19">100-BR6</f>
        <v>81.024475575581235</v>
      </c>
      <c r="BT6" s="167">
        <v>0</v>
      </c>
      <c r="BU6" s="167">
        <v>0</v>
      </c>
      <c r="BV6" s="167">
        <v>0</v>
      </c>
    </row>
    <row r="7" spans="1:74">
      <c r="A7" s="102">
        <v>5</v>
      </c>
      <c r="B7" s="92" t="s">
        <v>58</v>
      </c>
      <c r="C7" s="132"/>
      <c r="D7" s="132"/>
      <c r="E7" s="132"/>
      <c r="F7" s="132">
        <f>'Total data HP3a'!L6</f>
        <v>6.4063502843632367</v>
      </c>
      <c r="G7" s="132">
        <f>'Total data HP3a'!P6</f>
        <v>1.4849872462774143</v>
      </c>
      <c r="H7" s="133">
        <f>SUM(C7:G7)</f>
        <v>7.8913375306406515</v>
      </c>
      <c r="I7" s="132">
        <f>'Total data HP3a'!G18</f>
        <v>0.4215763278746511</v>
      </c>
      <c r="J7" s="132"/>
      <c r="K7" s="132"/>
      <c r="L7" s="132">
        <f>'Total data HP3a'!L18</f>
        <v>8.2032665094071859</v>
      </c>
      <c r="M7" s="132">
        <f>'Total data HP3a'!P18</f>
        <v>1.8902119707590779</v>
      </c>
      <c r="N7" s="133">
        <f>SUM(I7:M7)</f>
        <v>10.515054808040915</v>
      </c>
      <c r="O7" s="132"/>
      <c r="P7" s="132"/>
      <c r="Q7" s="132"/>
      <c r="R7" s="132">
        <f>'Total data HP3a'!L30</f>
        <v>9.3612843045373459</v>
      </c>
      <c r="S7" s="132">
        <f>'Total data HP3a'!P30</f>
        <v>2.1271016703337811</v>
      </c>
      <c r="T7" s="133">
        <f>SUM(O7:S7)</f>
        <v>11.488385974871127</v>
      </c>
      <c r="U7" s="132">
        <f>'Total data HP3a'!G42</f>
        <v>0.62025322925662441</v>
      </c>
      <c r="V7" s="132"/>
      <c r="W7" s="132"/>
      <c r="X7" s="132">
        <f>'Total data HP3a'!L42</f>
        <v>9.7464497544514064</v>
      </c>
      <c r="Y7" s="132">
        <f>'Total data HP3a'!P42</f>
        <v>2.3056738770661087</v>
      </c>
      <c r="Z7" s="133">
        <f>SUM(U7:Y7)</f>
        <v>12.67237686077414</v>
      </c>
      <c r="AA7" s="132">
        <f>IFERROR(AVERAGE(C7,I7,O7,U7),"")</f>
        <v>0.52091477856563773</v>
      </c>
      <c r="AB7" s="132" t="str">
        <f>IFERROR(AVERAGE(D7,J7,P7,V7),"")</f>
        <v/>
      </c>
      <c r="AC7" s="132" t="str">
        <f>IFERROR(AVERAGE(E7,K7,Q7,W7),"")</f>
        <v/>
      </c>
      <c r="AD7" s="132">
        <f>IFERROR(AVERAGE(F7,L7,R7,X7),"")</f>
        <v>8.4293377131897937</v>
      </c>
      <c r="AE7" s="132">
        <f>IFERROR(AVERAGE(G7,M7,S7,Y7),"")</f>
        <v>1.9519936911090956</v>
      </c>
      <c r="AF7" s="133">
        <f>AVERAGE(H7,N7,T7,Z7)</f>
        <v>10.641788793581707</v>
      </c>
      <c r="AG7" s="79">
        <f>IFERROR(STDEV(I7,O7,U7,AA7),"")</f>
        <v>9.9338450690986319E-2</v>
      </c>
      <c r="AH7" s="79" t="str">
        <f>IFERROR(STDEV(J7,P7,V7,AB7),"")</f>
        <v/>
      </c>
      <c r="AI7" s="79" t="str">
        <f>IFERROR(STDEV(K7,Q7,W7,AC7),"")</f>
        <v/>
      </c>
      <c r="AJ7" s="79">
        <f>IFERROR(STDEV(L7,R7,X7,AD7),"")</f>
        <v>0.73740473582305299</v>
      </c>
      <c r="AK7" s="79">
        <f>IFERROR(STDEV(M7,S7,Y7,AE7),"")</f>
        <v>0.18712358164019716</v>
      </c>
      <c r="AL7" s="122">
        <f>IFERROR(STDEV(N7,T7,Z7,AF7),"")</f>
        <v>0.99412116156751329</v>
      </c>
      <c r="AM7" s="79">
        <f>IFERROR(AG7/AA7,"")</f>
        <v>0.19070000464283085</v>
      </c>
      <c r="AN7" s="79" t="str">
        <f>IFERROR(AH7/AB7,"")</f>
        <v/>
      </c>
      <c r="AO7" s="79" t="str">
        <f>IFERROR(AI7/AC7,"")</f>
        <v/>
      </c>
      <c r="AP7" s="79">
        <f>IFERROR(AJ7/AD7,"")</f>
        <v>8.7480744147811276E-2</v>
      </c>
      <c r="AQ7" s="79">
        <f>IFERROR(AK7/AE7,"")</f>
        <v>9.5862800424255545E-2</v>
      </c>
      <c r="AR7" s="44">
        <f>IFERROR(AL7/AF7,"")</f>
        <v>9.3416734803747403E-2</v>
      </c>
      <c r="AS7" s="203">
        <f>COUNTA(C7,I7,O7,U7)</f>
        <v>2</v>
      </c>
      <c r="AT7" s="204">
        <f>COUNTA(D7,J7,P7,V7)</f>
        <v>0</v>
      </c>
      <c r="AU7" s="204">
        <f>COUNTA(E7,K7,Q7,W7)</f>
        <v>0</v>
      </c>
      <c r="AV7" s="204">
        <f>COUNTA(F7,L7,R7,X7)</f>
        <v>4</v>
      </c>
      <c r="AW7" s="204">
        <f>COUNTA(G7,M7,S7,Y7)</f>
        <v>4</v>
      </c>
      <c r="AX7" s="204">
        <f t="shared" si="1"/>
        <v>4</v>
      </c>
      <c r="AY7" s="79">
        <f t="shared" si="2"/>
        <v>7.0242892116161901E-2</v>
      </c>
      <c r="AZ7" s="79"/>
      <c r="BA7" s="79"/>
      <c r="BB7" s="79">
        <f t="shared" si="5"/>
        <v>0.3687023679115265</v>
      </c>
      <c r="BC7" s="79">
        <f t="shared" si="6"/>
        <v>9.3561790820098578E-2</v>
      </c>
      <c r="BD7" s="79">
        <f t="shared" si="7"/>
        <v>0.49706058078375664</v>
      </c>
      <c r="BE7" s="79">
        <f t="shared" si="8"/>
        <v>4.8949926433403068E-2</v>
      </c>
      <c r="BF7" s="79"/>
      <c r="BG7" s="79"/>
      <c r="BH7" s="79">
        <f t="shared" si="11"/>
        <v>0.79209782083569535</v>
      </c>
      <c r="BI7" s="79">
        <f t="shared" si="12"/>
        <v>0.18342721594760319</v>
      </c>
      <c r="BJ7" s="79">
        <f t="shared" si="13"/>
        <v>1.0244749632167016</v>
      </c>
      <c r="BK7" s="78">
        <f t="shared" si="14"/>
        <v>4.7780500442594964E-2</v>
      </c>
      <c r="BL7" s="79">
        <f t="shared" si="15"/>
        <v>0</v>
      </c>
      <c r="BM7" s="79">
        <f t="shared" si="16"/>
        <v>0</v>
      </c>
      <c r="BN7" s="79">
        <f t="shared" si="17"/>
        <v>0.77317440569618612</v>
      </c>
      <c r="BO7" s="44">
        <f t="shared" si="18"/>
        <v>0.17904509386121897</v>
      </c>
      <c r="BR7" s="67">
        <v>25.552171033089692</v>
      </c>
      <c r="BS7" s="167">
        <f t="shared" si="19"/>
        <v>74.447828966910308</v>
      </c>
      <c r="BT7" s="167">
        <v>0</v>
      </c>
      <c r="BU7" s="167">
        <v>0</v>
      </c>
      <c r="BV7" s="167">
        <v>0</v>
      </c>
    </row>
    <row r="8" spans="1:74">
      <c r="A8" s="103">
        <v>9</v>
      </c>
      <c r="B8" s="93" t="s">
        <v>59</v>
      </c>
      <c r="C8" s="132">
        <f>'Total data HP3a'!G7</f>
        <v>11.188419393334103</v>
      </c>
      <c r="D8" s="132"/>
      <c r="E8" s="132">
        <f>'Total data HP3a'!K7</f>
        <v>1.3427012692577411</v>
      </c>
      <c r="F8" s="132">
        <f>'Total data HP3a'!L7</f>
        <v>3.7194445841780519</v>
      </c>
      <c r="G8" s="132">
        <f>'Total data HP3a'!P7</f>
        <v>8.0815589837262678</v>
      </c>
      <c r="H8" s="133">
        <f>SUM(C8:G8)</f>
        <v>24.332124230496163</v>
      </c>
      <c r="I8" s="132"/>
      <c r="J8" s="132"/>
      <c r="K8" s="132"/>
      <c r="L8" s="132"/>
      <c r="M8" s="132"/>
      <c r="N8" s="133"/>
      <c r="O8" s="132">
        <f>'Total data HP3a'!G31</f>
        <v>11.97375216776101</v>
      </c>
      <c r="P8" s="132"/>
      <c r="Q8" s="132">
        <f>'Total data HP3a'!K31</f>
        <v>1.6294565414076121</v>
      </c>
      <c r="R8" s="132">
        <f>'Total data HP3a'!L31</f>
        <v>4.3613691270580937</v>
      </c>
      <c r="S8" s="132">
        <f>'Total data HP3a'!P31</f>
        <v>8.8189502307201941</v>
      </c>
      <c r="T8" s="133">
        <f>SUM(O8:S8)</f>
        <v>26.783528066946911</v>
      </c>
      <c r="U8" s="132">
        <f>'Total data HP3a'!G43</f>
        <v>11.798197242312312</v>
      </c>
      <c r="V8" s="132"/>
      <c r="W8" s="132">
        <f>'Total data HP3a'!K43</f>
        <v>1.5472871971468762</v>
      </c>
      <c r="X8" s="132">
        <f>'Total data HP3a'!L43</f>
        <v>3.7061018042428575</v>
      </c>
      <c r="Y8" s="132">
        <f>'Total data HP3a'!P43</f>
        <v>8.6591365178724562</v>
      </c>
      <c r="Z8" s="133">
        <f>SUM(U8:Y8)</f>
        <v>25.710722761574502</v>
      </c>
      <c r="AA8" s="132">
        <f>IFERROR(AVERAGE(C8,I8,O8,U8),"")</f>
        <v>11.653456267802476</v>
      </c>
      <c r="AB8" s="132" t="str">
        <f>IFERROR(AVERAGE(D8,J8,P8,V8),"")</f>
        <v/>
      </c>
      <c r="AC8" s="132">
        <f>IFERROR(AVERAGE(E8,K8,Q8,W8),"")</f>
        <v>1.506481669270743</v>
      </c>
      <c r="AD8" s="132">
        <f>IFERROR(AVERAGE(F8,L8,R8,X8),"")</f>
        <v>3.9289718384930015</v>
      </c>
      <c r="AE8" s="132">
        <f>IFERROR(AVERAGE(G8,M8,S8,Y8),"")</f>
        <v>8.5198819107729733</v>
      </c>
      <c r="AF8" s="133">
        <f>AVERAGE(H8,N8,T8,Z8)</f>
        <v>25.608791686339192</v>
      </c>
      <c r="AG8" s="79">
        <f>IFERROR(STDEV(I8,O8,U8,AA8),"")</f>
        <v>0.1603947968200144</v>
      </c>
      <c r="AH8" s="79" t="str">
        <f>IFERROR(STDEV(J8,P8,V8,AB8),"")</f>
        <v/>
      </c>
      <c r="AI8" s="79">
        <f>IFERROR(STDEV(K8,Q8,W8,AC8),"")</f>
        <v>6.2636133632497509E-2</v>
      </c>
      <c r="AJ8" s="79">
        <f>IFERROR(STDEV(L8,R8,X8,AD8),"")</f>
        <v>0.3331700595978353</v>
      </c>
      <c r="AK8" s="79">
        <f>IFERROR(STDEV(M8,S8,Y8,AE8),"")</f>
        <v>0.14965188962425646</v>
      </c>
      <c r="AL8" s="122">
        <f>IFERROR(STDEV(N8,T8,Z8,AF8),"")</f>
        <v>0.65080805302038902</v>
      </c>
      <c r="AM8" s="79">
        <f>IFERROR(AG8/AA8,"")</f>
        <v>1.3763710364895931E-2</v>
      </c>
      <c r="AN8" s="79" t="str">
        <f>IFERROR(AH8/AB8,"")</f>
        <v/>
      </c>
      <c r="AO8" s="79">
        <f>IFERROR(AI8/AC8,"")</f>
        <v>4.1577760227788488E-2</v>
      </c>
      <c r="AP8" s="79">
        <f>IFERROR(AJ8/AD8,"")</f>
        <v>8.4798281406268924E-2</v>
      </c>
      <c r="AQ8" s="79">
        <f>IFERROR(AK8/AE8,"")</f>
        <v>1.7565019232840418E-2</v>
      </c>
      <c r="AR8" s="44">
        <f>IFERROR(AL8/AF8,"")</f>
        <v>2.5413461946646919E-2</v>
      </c>
      <c r="AS8" s="203">
        <f>COUNTA(C8,I8,O8,U8)</f>
        <v>3</v>
      </c>
      <c r="AT8" s="204">
        <f>COUNTA(D8,J8,P8,V8)</f>
        <v>0</v>
      </c>
      <c r="AU8" s="204">
        <f>COUNTA(E8,K8,Q8,W8)</f>
        <v>3</v>
      </c>
      <c r="AV8" s="204">
        <f>COUNTA(F8,L8,R8,X8)</f>
        <v>3</v>
      </c>
      <c r="AW8" s="204">
        <f>COUNTA(G8,M8,S8,Y8)</f>
        <v>3</v>
      </c>
      <c r="AX8" s="204">
        <f t="shared" si="1"/>
        <v>3</v>
      </c>
      <c r="AY8" s="79">
        <f t="shared" si="2"/>
        <v>9.2603979120650645E-2</v>
      </c>
      <c r="AZ8" s="79"/>
      <c r="BA8" s="79">
        <f t="shared" si="4"/>
        <v>3.6162988613719811E-2</v>
      </c>
      <c r="BB8" s="79">
        <f t="shared" si="5"/>
        <v>0.19235582359473388</v>
      </c>
      <c r="BC8" s="79">
        <f t="shared" si="6"/>
        <v>8.640155875930064E-2</v>
      </c>
      <c r="BD8" s="79">
        <f t="shared" si="7"/>
        <v>0.37574420460209784</v>
      </c>
      <c r="BE8" s="79">
        <f t="shared" si="8"/>
        <v>0.45505685744708213</v>
      </c>
      <c r="BF8" s="79"/>
      <c r="BG8" s="79">
        <f t="shared" si="10"/>
        <v>5.8826737618954655E-2</v>
      </c>
      <c r="BH8" s="79">
        <f t="shared" si="11"/>
        <v>0.15342277318725978</v>
      </c>
      <c r="BI8" s="79">
        <f t="shared" si="12"/>
        <v>0.33269363174670352</v>
      </c>
      <c r="BJ8" s="79">
        <f t="shared" si="13"/>
        <v>1</v>
      </c>
      <c r="BK8" s="78">
        <f t="shared" si="14"/>
        <v>0.45505685744708213</v>
      </c>
      <c r="BL8" s="79">
        <f t="shared" si="15"/>
        <v>0</v>
      </c>
      <c r="BM8" s="79">
        <f t="shared" si="16"/>
        <v>5.8826737618954655E-2</v>
      </c>
      <c r="BN8" s="79">
        <f t="shared" si="17"/>
        <v>0.15342277318725978</v>
      </c>
      <c r="BO8" s="44">
        <f t="shared" si="18"/>
        <v>0.33269363174670352</v>
      </c>
      <c r="BR8" s="67">
        <v>9.0662763799595112</v>
      </c>
      <c r="BS8" s="167">
        <f t="shared" si="19"/>
        <v>90.933723620040496</v>
      </c>
      <c r="BT8" s="167">
        <v>0</v>
      </c>
      <c r="BU8" s="167">
        <v>0</v>
      </c>
      <c r="BV8" s="167">
        <v>0</v>
      </c>
    </row>
    <row r="9" spans="1:74">
      <c r="A9" s="104">
        <v>10</v>
      </c>
      <c r="B9" s="94" t="s">
        <v>60</v>
      </c>
      <c r="C9" s="132">
        <f>'Total data HP3a'!G8</f>
        <v>3.6140296204273641</v>
      </c>
      <c r="D9" s="132">
        <f>'Total data HP3a'!J8</f>
        <v>1.1886786168707428</v>
      </c>
      <c r="E9" s="132"/>
      <c r="F9" s="132">
        <f>'Total data HP3a'!L8</f>
        <v>9.4903114026067126</v>
      </c>
      <c r="G9" s="132">
        <f>'Total data HP3a'!P8</f>
        <v>1.4179945177644409</v>
      </c>
      <c r="H9" s="133">
        <f>SUM(C9:G9)</f>
        <v>15.711014157669261</v>
      </c>
      <c r="I9" s="132">
        <f>'Total data HP3a'!G20</f>
        <v>5.1710338179371966</v>
      </c>
      <c r="J9" s="132">
        <f>'Total data HP3a'!J20</f>
        <v>1.2739945634820413</v>
      </c>
      <c r="K9" s="132"/>
      <c r="L9" s="132">
        <f>'Total data HP3a'!L20</f>
        <v>8.2638739313859997</v>
      </c>
      <c r="M9" s="132">
        <f>'Total data HP3a'!P20</f>
        <v>1.4090688408081231</v>
      </c>
      <c r="N9" s="133">
        <f>SUM(I9:M9)</f>
        <v>16.117971153613361</v>
      </c>
      <c r="O9" s="132">
        <f>'Total data HP3a'!G32</f>
        <v>5.4604682440932502</v>
      </c>
      <c r="P9" s="132">
        <f>'Total data HP3a'!J32</f>
        <v>1.2337378615972858</v>
      </c>
      <c r="Q9" s="132"/>
      <c r="R9" s="132">
        <f>'Total data HP3a'!L32</f>
        <v>6.8321275959702676</v>
      </c>
      <c r="S9" s="132">
        <f>'Total data HP3a'!P32</f>
        <v>1.2886879600236028</v>
      </c>
      <c r="T9" s="133">
        <f>SUM(O9:S9)</f>
        <v>14.815021661684407</v>
      </c>
      <c r="U9" s="132"/>
      <c r="V9" s="132"/>
      <c r="W9" s="132"/>
      <c r="X9" s="132"/>
      <c r="Y9" s="132"/>
      <c r="Z9" s="133"/>
      <c r="AA9" s="132">
        <f>IFERROR(AVERAGE(C9,I9,O9,U9),"")</f>
        <v>4.7485105608192697</v>
      </c>
      <c r="AB9" s="132">
        <f>IFERROR(AVERAGE(D9,J9,P9,V9),"")</f>
        <v>1.2321370139833565</v>
      </c>
      <c r="AC9" s="132" t="str">
        <f>IFERROR(AVERAGE(E9,K9,Q9,W9),"")</f>
        <v/>
      </c>
      <c r="AD9" s="132">
        <f>IFERROR(AVERAGE(F9,L9,R9,X9),"")</f>
        <v>8.195437643320993</v>
      </c>
      <c r="AE9" s="132">
        <f>IFERROR(AVERAGE(G9,M9,S9,Y9),"")</f>
        <v>1.3719171061987223</v>
      </c>
      <c r="AF9" s="133">
        <f>AVERAGE(H9,N9,T9,Z9)</f>
        <v>15.548002324322342</v>
      </c>
      <c r="AG9" s="79">
        <f>IFERROR(STDEV(I9,O9,U9,AA9),"")</f>
        <v>0.35804607073733757</v>
      </c>
      <c r="AH9" s="79">
        <f>IFERROR(STDEV(J9,P9,V9,AB9),"")</f>
        <v>2.3717852663327783E-2</v>
      </c>
      <c r="AI9" s="79" t="str">
        <f>IFERROR(STDEV(K9,Q9,W9,AC9),"")</f>
        <v/>
      </c>
      <c r="AJ9" s="79">
        <f>IFERROR(STDEV(L9,R9,X9,AD9),"")</f>
        <v>0.8075885276248802</v>
      </c>
      <c r="AK9" s="79">
        <f>IFERROR(STDEV(M9,S9,Y9,AE9),"")</f>
        <v>6.1642651111039011E-2</v>
      </c>
      <c r="AL9" s="122">
        <f>IFERROR(STDEV(N9,T9,Z9,AF9),"")</f>
        <v>0.65317206725875354</v>
      </c>
      <c r="AM9" s="79">
        <f>IFERROR(AG9/AA9,"")</f>
        <v>7.5401763595438487E-2</v>
      </c>
      <c r="AN9" s="79">
        <f>IFERROR(AH9/AB9,"")</f>
        <v>1.9249363012519775E-2</v>
      </c>
      <c r="AO9" s="79" t="str">
        <f>IFERROR(AI9/AC9,"")</f>
        <v/>
      </c>
      <c r="AP9" s="79">
        <f>IFERROR(AJ9/AD9,"")</f>
        <v>9.8541232667792647E-2</v>
      </c>
      <c r="AQ9" s="79">
        <f>IFERROR(AK9/AE9,"")</f>
        <v>4.4931760696414892E-2</v>
      </c>
      <c r="AR9" s="44">
        <f>IFERROR(AL9/AF9,"")</f>
        <v>4.2010031490474581E-2</v>
      </c>
      <c r="AS9" s="203">
        <f>COUNTA(C9,I9,O9,U9)</f>
        <v>3</v>
      </c>
      <c r="AT9" s="204">
        <f>COUNTA(D9,J9,P9,V9)</f>
        <v>3</v>
      </c>
      <c r="AU9" s="204">
        <f>COUNTA(E9,K9,Q9,W9)</f>
        <v>0</v>
      </c>
      <c r="AV9" s="204">
        <f>COUNTA(F9,L9,R9,X9)</f>
        <v>3</v>
      </c>
      <c r="AW9" s="204">
        <f>COUNTA(G9,M9,S9,Y9)</f>
        <v>3</v>
      </c>
      <c r="AX9" s="204">
        <f t="shared" si="1"/>
        <v>3</v>
      </c>
      <c r="AY9" s="79">
        <f t="shared" si="2"/>
        <v>0.20671799532248966</v>
      </c>
      <c r="AZ9" s="79">
        <f t="shared" si="3"/>
        <v>1.3693508619772178E-2</v>
      </c>
      <c r="BA9" s="79"/>
      <c r="BB9" s="79">
        <f t="shared" si="5"/>
        <v>0.46626145381867812</v>
      </c>
      <c r="BC9" s="79">
        <f t="shared" si="6"/>
        <v>3.5589401212520556E-2</v>
      </c>
      <c r="BD9" s="79">
        <f t="shared" si="7"/>
        <v>0.37710906885898571</v>
      </c>
      <c r="BE9" s="79">
        <f t="shared" si="8"/>
        <v>0.30540968941013025</v>
      </c>
      <c r="BF9" s="79">
        <f t="shared" si="9"/>
        <v>7.9247287740359856E-2</v>
      </c>
      <c r="BG9" s="79"/>
      <c r="BH9" s="79">
        <f t="shared" si="11"/>
        <v>0.52710550669911804</v>
      </c>
      <c r="BI9" s="79">
        <f t="shared" si="12"/>
        <v>8.8237516150391826E-2</v>
      </c>
      <c r="BJ9" s="79">
        <f t="shared" si="13"/>
        <v>1</v>
      </c>
      <c r="BK9" s="78">
        <f t="shared" si="14"/>
        <v>0.30540968941013025</v>
      </c>
      <c r="BL9" s="79">
        <f t="shared" si="15"/>
        <v>7.9247287740359856E-2</v>
      </c>
      <c r="BM9" s="79">
        <f t="shared" si="16"/>
        <v>0</v>
      </c>
      <c r="BN9" s="79">
        <f t="shared" si="17"/>
        <v>0.52710550669911804</v>
      </c>
      <c r="BO9" s="44">
        <f t="shared" si="18"/>
        <v>8.8237516150391826E-2</v>
      </c>
      <c r="BR9" s="67">
        <v>10.641788793581707</v>
      </c>
      <c r="BS9" s="167">
        <f t="shared" si="19"/>
        <v>89.358211206418289</v>
      </c>
      <c r="BT9" s="167">
        <v>0</v>
      </c>
      <c r="BU9" s="167">
        <v>0</v>
      </c>
      <c r="BV9" s="167">
        <v>0</v>
      </c>
    </row>
    <row r="10" spans="1:74">
      <c r="A10" s="103">
        <v>11</v>
      </c>
      <c r="B10" s="93" t="s">
        <v>61</v>
      </c>
      <c r="C10" s="132">
        <f>'Total data HP3a'!G9</f>
        <v>8.2924860597364667</v>
      </c>
      <c r="D10" s="132">
        <f>'Total data HP3a'!J9</f>
        <v>0.94510964189753122</v>
      </c>
      <c r="E10" s="132"/>
      <c r="F10" s="132"/>
      <c r="G10" s="132">
        <f>'Total data HP3a'!P9</f>
        <v>1.9421977779974848</v>
      </c>
      <c r="H10" s="133">
        <f>SUM(C10:G10)</f>
        <v>11.179793479631483</v>
      </c>
      <c r="I10" s="132">
        <f>'Total data HP3a'!G21</f>
        <v>7.8298162864883727</v>
      </c>
      <c r="J10" s="132">
        <f>'Total data HP3a'!J21</f>
        <v>0.93211886759818496</v>
      </c>
      <c r="K10" s="132"/>
      <c r="L10" s="132"/>
      <c r="M10" s="132">
        <f>'Total data HP3a'!P21</f>
        <v>2.1314992174440004</v>
      </c>
      <c r="N10" s="133">
        <f>SUM(I10:M10)</f>
        <v>10.893434371530558</v>
      </c>
      <c r="O10" s="132">
        <f>'Total data HP3a'!G33</f>
        <v>7.8281477293076911</v>
      </c>
      <c r="P10" s="132">
        <f>'Total data HP3a'!J33</f>
        <v>0.93176307695549931</v>
      </c>
      <c r="Q10" s="132"/>
      <c r="R10" s="132"/>
      <c r="S10" s="132">
        <f>'Total data HP3a'!P33</f>
        <v>2.2080617049100684</v>
      </c>
      <c r="T10" s="133">
        <f>SUM(O10:S10)</f>
        <v>10.96797251117326</v>
      </c>
      <c r="U10" s="132">
        <f>'Total data HP3a'!G45</f>
        <v>8.0526837974006238</v>
      </c>
      <c r="V10" s="132">
        <f>'Total data HP3a'!J45</f>
        <v>0.92966050565749891</v>
      </c>
      <c r="W10" s="132"/>
      <c r="X10" s="132"/>
      <c r="Y10" s="132">
        <f>'Total data HP3a'!P45</f>
        <v>2.2269034689450748</v>
      </c>
      <c r="Z10" s="133">
        <f>SUM(U10:Y10)</f>
        <v>11.209247772003197</v>
      </c>
      <c r="AA10" s="132">
        <f>IFERROR(AVERAGE(C10,I10,O10,U10),"")</f>
        <v>8.0007834682332888</v>
      </c>
      <c r="AB10" s="132">
        <f>IFERROR(AVERAGE(D10,J10,P10,V10),"")</f>
        <v>0.93466302302717863</v>
      </c>
      <c r="AC10" s="132" t="str">
        <f>IFERROR(AVERAGE(E10,K10,Q10,W10),"")</f>
        <v/>
      </c>
      <c r="AD10" s="132" t="str">
        <f>IFERROR(AVERAGE(F10,L10,R10,X10),"")</f>
        <v/>
      </c>
      <c r="AE10" s="132">
        <f>IFERROR(AVERAGE(G10,M10,S10,Y10),"")</f>
        <v>2.1271655423241573</v>
      </c>
      <c r="AF10" s="133">
        <f>AVERAGE(H10,N10,T10,Z10)</f>
        <v>11.062612033584625</v>
      </c>
      <c r="AG10" s="79">
        <f>IFERROR(STDEV(I10,O10,U10,AA10),"")</f>
        <v>0.11612338162983719</v>
      </c>
      <c r="AH10" s="79">
        <f>IFERROR(STDEV(J10,P10,V10,AB10),"")</f>
        <v>2.0513924249861144E-3</v>
      </c>
      <c r="AI10" s="79" t="str">
        <f>IFERROR(STDEV(K10,Q10,W10,AC10),"")</f>
        <v/>
      </c>
      <c r="AJ10" s="79" t="str">
        <f>IFERROR(STDEV(L10,R10,X10,AD10),"")</f>
        <v/>
      </c>
      <c r="AK10" s="79">
        <f>IFERROR(STDEV(M10,S10,Y10,AE10),"")</f>
        <v>5.1501959211303287E-2</v>
      </c>
      <c r="AL10" s="122">
        <f>IFERROR(STDEV(N10,T10,Z10,AF10),"")</f>
        <v>0.13619457588010225</v>
      </c>
      <c r="AM10" s="79">
        <f>IFERROR(AG10/AA10,"")</f>
        <v>1.4514001296360449E-2</v>
      </c>
      <c r="AN10" s="79">
        <f>IFERROR(AH10/AB10,"")</f>
        <v>2.1947936041612965E-3</v>
      </c>
      <c r="AO10" s="79" t="str">
        <f>IFERROR(AI10/AC10,"")</f>
        <v/>
      </c>
      <c r="AP10" s="79" t="str">
        <f>IFERROR(AJ10/AD10,"")</f>
        <v/>
      </c>
      <c r="AQ10" s="79">
        <f>IFERROR(AK10/AE10,"")</f>
        <v>2.421154263106004E-2</v>
      </c>
      <c r="AR10" s="44">
        <f>IFERROR(AL10/AF10,"")</f>
        <v>1.2311249410775101E-2</v>
      </c>
      <c r="AS10" s="203">
        <f>COUNTA(C10,I10,O10,U10)</f>
        <v>4</v>
      </c>
      <c r="AT10" s="204">
        <f>COUNTA(D10,J10,P10,V10)</f>
        <v>4</v>
      </c>
      <c r="AU10" s="204">
        <f>COUNTA(E10,K10,Q10,W10)</f>
        <v>0</v>
      </c>
      <c r="AV10" s="204">
        <f>COUNTA(F10,L10,R10,X10)</f>
        <v>0</v>
      </c>
      <c r="AW10" s="204">
        <f>COUNTA(G10,M10,S10,Y10)</f>
        <v>4</v>
      </c>
      <c r="AX10" s="204">
        <f t="shared" si="1"/>
        <v>4</v>
      </c>
      <c r="AY10" s="79">
        <f t="shared" si="2"/>
        <v>5.8061690814918597E-2</v>
      </c>
      <c r="AZ10" s="79">
        <f t="shared" si="3"/>
        <v>1.0256962124930572E-3</v>
      </c>
      <c r="BA10" s="79"/>
      <c r="BB10" s="79"/>
      <c r="BC10" s="79">
        <f t="shared" si="6"/>
        <v>2.5750979605651644E-2</v>
      </c>
      <c r="BD10" s="79">
        <f t="shared" si="7"/>
        <v>6.8097287940051127E-2</v>
      </c>
      <c r="BE10" s="79">
        <f t="shared" si="8"/>
        <v>0.7232273394333969</v>
      </c>
      <c r="BF10" s="79">
        <f t="shared" si="9"/>
        <v>8.4488457173555895E-2</v>
      </c>
      <c r="BG10" s="79"/>
      <c r="BH10" s="79"/>
      <c r="BI10" s="79">
        <f t="shared" si="12"/>
        <v>0.19228420339304719</v>
      </c>
      <c r="BJ10" s="79">
        <f t="shared" si="13"/>
        <v>1</v>
      </c>
      <c r="BK10" s="78">
        <f t="shared" si="14"/>
        <v>0.7232273394333969</v>
      </c>
      <c r="BL10" s="79">
        <f t="shared" si="15"/>
        <v>8.4488457173555895E-2</v>
      </c>
      <c r="BM10" s="79">
        <f t="shared" si="16"/>
        <v>0</v>
      </c>
      <c r="BN10" s="79">
        <f t="shared" si="17"/>
        <v>0</v>
      </c>
      <c r="BO10" s="44">
        <f t="shared" si="18"/>
        <v>0.19228420339304719</v>
      </c>
      <c r="BR10" s="67">
        <v>25.608791686339192</v>
      </c>
      <c r="BS10" s="167">
        <f t="shared" si="19"/>
        <v>74.391208313660812</v>
      </c>
      <c r="BT10" s="167">
        <v>0</v>
      </c>
      <c r="BU10" s="167">
        <v>0</v>
      </c>
      <c r="BV10" s="167">
        <v>0</v>
      </c>
    </row>
    <row r="11" spans="1:74">
      <c r="A11" s="104">
        <v>13</v>
      </c>
      <c r="B11" s="94" t="s">
        <v>62</v>
      </c>
      <c r="C11" s="132"/>
      <c r="D11" s="132"/>
      <c r="E11" s="132"/>
      <c r="F11" s="132"/>
      <c r="G11" s="132">
        <f>'Total data HP3a'!P10</f>
        <v>0.48257234388873732</v>
      </c>
      <c r="H11" s="133">
        <f>SUM(C11:G11)</f>
        <v>0.48257234388873732</v>
      </c>
      <c r="I11" s="132"/>
      <c r="J11" s="132"/>
      <c r="K11" s="132"/>
      <c r="L11" s="132"/>
      <c r="M11" s="132">
        <f>'Total data HP3a'!P22</f>
        <v>0.49487109277136987</v>
      </c>
      <c r="N11" s="133">
        <f>SUM(I11:M11)</f>
        <v>0.49487109277136987</v>
      </c>
      <c r="O11" s="132"/>
      <c r="P11" s="132"/>
      <c r="Q11" s="132"/>
      <c r="R11" s="132"/>
      <c r="S11" s="132"/>
      <c r="T11" s="133"/>
      <c r="U11" s="132">
        <f>'Total data HP3a'!G46</f>
        <v>0.55474422342378782</v>
      </c>
      <c r="V11" s="132"/>
      <c r="W11" s="132"/>
      <c r="X11" s="132"/>
      <c r="Y11" s="132">
        <f>'Total data HP3a'!P46</f>
        <v>1.1577374476465243</v>
      </c>
      <c r="Z11" s="133">
        <f>SUM(U11:Y11)</f>
        <v>1.7124816710703121</v>
      </c>
      <c r="AA11" s="132">
        <f>IFERROR(AVERAGE(C11,I11,O11,U11),"")</f>
        <v>0.55474422342378782</v>
      </c>
      <c r="AB11" s="132" t="str">
        <f>IFERROR(AVERAGE(D11,J11,P11,V11),"")</f>
        <v/>
      </c>
      <c r="AC11" s="132" t="str">
        <f>IFERROR(AVERAGE(E11,K11,Q11,W11),"")</f>
        <v/>
      </c>
      <c r="AD11" s="132" t="str">
        <f>IFERROR(AVERAGE(F11,L11,R11,X11),"")</f>
        <v/>
      </c>
      <c r="AE11" s="132">
        <f>IFERROR(AVERAGE(G11,M11,S11,Y11),"")</f>
        <v>0.71172696143554381</v>
      </c>
      <c r="AF11" s="133">
        <f>AVERAGE(H11,N11,T11,Z11)</f>
        <v>0.89664170257680642</v>
      </c>
      <c r="AG11" s="79">
        <f>IFERROR(STDEV(I11,O11,U11,AA11),"")</f>
        <v>0</v>
      </c>
      <c r="AH11" s="79" t="str">
        <f>IFERROR(STDEV(J11,P11,V11,AB11),"")</f>
        <v/>
      </c>
      <c r="AI11" s="79" t="str">
        <f>IFERROR(STDEV(K11,Q11,W11,AC11),"")</f>
        <v/>
      </c>
      <c r="AJ11" s="79" t="str">
        <f>IFERROR(STDEV(L11,R11,X11,AD11),"")</f>
        <v/>
      </c>
      <c r="AK11" s="79">
        <f>IFERROR(STDEV(M11,S11,Y11,AE11),"")</f>
        <v>0.33797032069145849</v>
      </c>
      <c r="AL11" s="122">
        <f>IFERROR(STDEV(N11,T11,Z11,AF11),"")</f>
        <v>0.62042861494835444</v>
      </c>
      <c r="AM11" s="79">
        <f>IFERROR(AG11/AA11,"")</f>
        <v>0</v>
      </c>
      <c r="AN11" s="79" t="str">
        <f>IFERROR(AH11/AB11,"")</f>
        <v/>
      </c>
      <c r="AO11" s="79" t="str">
        <f>IFERROR(AI11/AC11,"")</f>
        <v/>
      </c>
      <c r="AP11" s="79" t="str">
        <f>IFERROR(AJ11/AD11,"")</f>
        <v/>
      </c>
      <c r="AQ11" s="79">
        <f>IFERROR(AK11/AE11,"")</f>
        <v>0.47485951636534446</v>
      </c>
      <c r="AR11" s="44">
        <f>IFERROR(AL11/AF11,"")</f>
        <v>0.6919470878560976</v>
      </c>
      <c r="AS11" s="203">
        <f>COUNTA(C11,I11,O11,U11)</f>
        <v>1</v>
      </c>
      <c r="AT11" s="204">
        <f>COUNTA(D11,J11,P11,V11)</f>
        <v>0</v>
      </c>
      <c r="AU11" s="204">
        <f>COUNTA(E11,K11,Q11,W11)</f>
        <v>0</v>
      </c>
      <c r="AV11" s="204">
        <f>COUNTA(F11,L11,R11,X11)</f>
        <v>0</v>
      </c>
      <c r="AW11" s="204">
        <f>COUNTA(G11,M11,S11,Y11)</f>
        <v>3</v>
      </c>
      <c r="AX11" s="204">
        <f t="shared" si="1"/>
        <v>3</v>
      </c>
      <c r="AY11" s="79">
        <f t="shared" si="2"/>
        <v>0</v>
      </c>
      <c r="AZ11" s="79"/>
      <c r="BA11" s="79"/>
      <c r="BB11" s="79"/>
      <c r="BC11" s="79">
        <f t="shared" si="6"/>
        <v>0.19512725562931771</v>
      </c>
      <c r="BD11" s="79">
        <f t="shared" si="7"/>
        <v>0.35820462785337914</v>
      </c>
      <c r="BE11" s="79">
        <f t="shared" si="8"/>
        <v>0.61869108009313045</v>
      </c>
      <c r="BF11" s="79"/>
      <c r="BG11" s="79"/>
      <c r="BH11" s="79"/>
      <c r="BI11" s="79">
        <f t="shared" si="12"/>
        <v>0.79376963996895655</v>
      </c>
      <c r="BJ11" s="79">
        <f t="shared" si="13"/>
        <v>1.4124607200620871</v>
      </c>
      <c r="BK11" s="78">
        <f t="shared" si="14"/>
        <v>0.43802356504889906</v>
      </c>
      <c r="BL11" s="79">
        <f t="shared" si="15"/>
        <v>0</v>
      </c>
      <c r="BM11" s="79">
        <f t="shared" si="16"/>
        <v>0</v>
      </c>
      <c r="BN11" s="79">
        <f t="shared" si="17"/>
        <v>0</v>
      </c>
      <c r="BO11" s="44">
        <f t="shared" si="18"/>
        <v>0.56197643495110083</v>
      </c>
      <c r="BR11" s="67">
        <v>15.548002324322342</v>
      </c>
      <c r="BS11" s="167">
        <f t="shared" si="19"/>
        <v>84.45199767567766</v>
      </c>
      <c r="BT11" s="167">
        <v>0</v>
      </c>
      <c r="BU11" s="167">
        <v>0</v>
      </c>
      <c r="BV11" s="167">
        <v>0</v>
      </c>
    </row>
    <row r="12" spans="1:74">
      <c r="A12" s="104">
        <v>14</v>
      </c>
      <c r="B12" s="94" t="s">
        <v>63</v>
      </c>
      <c r="C12" s="132">
        <f>'Total data HP3a'!G11</f>
        <v>0.57390645137100005</v>
      </c>
      <c r="D12" s="132"/>
      <c r="E12" s="132"/>
      <c r="F12" s="132"/>
      <c r="G12" s="132">
        <f>'Total data HP3a'!P11</f>
        <v>1.5549423734748788</v>
      </c>
      <c r="H12" s="133">
        <f>SUM(C12:G12)</f>
        <v>2.1288488248458788</v>
      </c>
      <c r="I12" s="132">
        <f>'Total data HP3a'!G23</f>
        <v>0.42869150989389659</v>
      </c>
      <c r="J12" s="132"/>
      <c r="K12" s="132"/>
      <c r="L12" s="132"/>
      <c r="M12" s="132">
        <f>'Total data HP3a'!P23</f>
        <v>1.2904934082848918</v>
      </c>
      <c r="N12" s="133">
        <f>SUM(I12:M12)</f>
        <v>1.7191849181787884</v>
      </c>
      <c r="O12" s="132">
        <f>'Total data HP3a'!G35</f>
        <v>0.51943767964746557</v>
      </c>
      <c r="P12" s="132"/>
      <c r="Q12" s="132"/>
      <c r="R12" s="132"/>
      <c r="S12" s="132">
        <f>'Total data HP3a'!P35</f>
        <v>1.5094327129347229</v>
      </c>
      <c r="T12" s="133">
        <f>SUM(O12:S12)</f>
        <v>2.0288703925821885</v>
      </c>
      <c r="U12" s="132">
        <f>'Total data HP3a'!G47</f>
        <v>0.48009442607939284</v>
      </c>
      <c r="V12" s="132"/>
      <c r="W12" s="132"/>
      <c r="X12" s="132"/>
      <c r="Y12" s="132">
        <f>'Total data HP3a'!P47</f>
        <v>1.634825573606016</v>
      </c>
      <c r="Z12" s="133">
        <f>SUM(U12:Y12)</f>
        <v>2.1149199996854087</v>
      </c>
      <c r="AA12" s="132">
        <f>IFERROR(AVERAGE(C12,I12,O12,U12),"")</f>
        <v>0.50053251674793875</v>
      </c>
      <c r="AB12" s="132" t="str">
        <f>IFERROR(AVERAGE(D12,J12,P12,V12),"")</f>
        <v/>
      </c>
      <c r="AC12" s="132" t="str">
        <f>IFERROR(AVERAGE(E12,K12,Q12,W12),"")</f>
        <v/>
      </c>
      <c r="AD12" s="132" t="str">
        <f>IFERROR(AVERAGE(F12,L12,R12,X12),"")</f>
        <v/>
      </c>
      <c r="AE12" s="132">
        <f>IFERROR(AVERAGE(G12,M12,S12,Y12),"")</f>
        <v>1.4974235170751276</v>
      </c>
      <c r="AF12" s="133">
        <f>AVERAGE(H12,N12,T12,Z12)</f>
        <v>1.997956033823066</v>
      </c>
      <c r="AG12" s="79">
        <f>IFERROR(STDEV(I12,O12,U12,AA12),"")</f>
        <v>3.9116566949390995E-2</v>
      </c>
      <c r="AH12" s="79" t="str">
        <f>IFERROR(STDEV(J12,P12,V12,AB12),"")</f>
        <v/>
      </c>
      <c r="AI12" s="79" t="str">
        <f>IFERROR(STDEV(K12,Q12,W12,AC12),"")</f>
        <v/>
      </c>
      <c r="AJ12" s="79" t="str">
        <f>IFERROR(STDEV(L12,R12,X12,AD12),"")</f>
        <v/>
      </c>
      <c r="AK12" s="79">
        <f>IFERROR(STDEV(M12,S12,Y12,AE12),"")</f>
        <v>0.14261429467584538</v>
      </c>
      <c r="AL12" s="122">
        <f>IFERROR(STDEV(N12,T12,Z12,AF12),"")</f>
        <v>0.17133434285032176</v>
      </c>
      <c r="AM12" s="79">
        <f>IFERROR(AG12/AA12,"")</f>
        <v>7.8149901635840291E-2</v>
      </c>
      <c r="AN12" s="79" t="str">
        <f>IFERROR(AH12/AB12,"")</f>
        <v/>
      </c>
      <c r="AO12" s="79" t="str">
        <f>IFERROR(AI12/AC12,"")</f>
        <v/>
      </c>
      <c r="AP12" s="79" t="str">
        <f>IFERROR(AJ12/AD12,"")</f>
        <v/>
      </c>
      <c r="AQ12" s="79">
        <f>IFERROR(AK12/AE12,"")</f>
        <v>9.5239785571425789E-2</v>
      </c>
      <c r="AR12" s="44">
        <f>IFERROR(AL12/AF12,"")</f>
        <v>8.5754811392158348E-2</v>
      </c>
      <c r="AS12" s="203">
        <f>COUNTA(C12,I12,O12,U12)</f>
        <v>4</v>
      </c>
      <c r="AT12" s="204">
        <f>COUNTA(D12,J12,P12,V12)</f>
        <v>0</v>
      </c>
      <c r="AU12" s="204">
        <f>COUNTA(E12,K12,Q12,W12)</f>
        <v>0</v>
      </c>
      <c r="AV12" s="204">
        <f>COUNTA(F12,L12,R12,X12)</f>
        <v>0</v>
      </c>
      <c r="AW12" s="204">
        <f>COUNTA(G12,M12,S12,Y12)</f>
        <v>4</v>
      </c>
      <c r="AX12" s="204">
        <f t="shared" si="1"/>
        <v>4</v>
      </c>
      <c r="AY12" s="79">
        <f t="shared" si="2"/>
        <v>1.9558283474695497E-2</v>
      </c>
      <c r="AZ12" s="79"/>
      <c r="BA12" s="79"/>
      <c r="BB12" s="79"/>
      <c r="BC12" s="79">
        <f t="shared" si="6"/>
        <v>7.1307147337922691E-2</v>
      </c>
      <c r="BD12" s="79">
        <f t="shared" si="7"/>
        <v>8.5667171425160879E-2</v>
      </c>
      <c r="BE12" s="79">
        <f t="shared" si="8"/>
        <v>0.25052228791550307</v>
      </c>
      <c r="BF12" s="79"/>
      <c r="BG12" s="79"/>
      <c r="BH12" s="79"/>
      <c r="BI12" s="79">
        <f t="shared" si="12"/>
        <v>0.74947771208449709</v>
      </c>
      <c r="BJ12" s="79">
        <f t="shared" si="13"/>
        <v>1.0000000000000002</v>
      </c>
      <c r="BK12" s="78">
        <f t="shared" si="14"/>
        <v>0.25052228791550302</v>
      </c>
      <c r="BL12" s="79">
        <f t="shared" si="15"/>
        <v>0</v>
      </c>
      <c r="BM12" s="79">
        <f t="shared" si="16"/>
        <v>0</v>
      </c>
      <c r="BN12" s="79">
        <f t="shared" si="17"/>
        <v>0</v>
      </c>
      <c r="BO12" s="44">
        <f t="shared" si="18"/>
        <v>0.74947771208449698</v>
      </c>
      <c r="BR12" s="67">
        <v>11.062612033584625</v>
      </c>
      <c r="BS12" s="167">
        <f t="shared" si="19"/>
        <v>88.937387966415372</v>
      </c>
      <c r="BT12" s="167">
        <v>0</v>
      </c>
      <c r="BU12" s="167">
        <v>0</v>
      </c>
      <c r="BV12" s="167">
        <v>0</v>
      </c>
    </row>
    <row r="13" spans="1:74">
      <c r="A13" s="105">
        <v>15</v>
      </c>
      <c r="B13" s="130" t="s">
        <v>64</v>
      </c>
      <c r="C13" s="132"/>
      <c r="D13" s="132"/>
      <c r="E13" s="132"/>
      <c r="F13" s="132"/>
      <c r="G13" s="132">
        <f>'Total data HP3a'!P12</f>
        <v>0.85665844795618107</v>
      </c>
      <c r="H13" s="133">
        <f>SUM(C13:G13)</f>
        <v>0.85665844795618107</v>
      </c>
      <c r="I13" s="132"/>
      <c r="J13" s="132"/>
      <c r="K13" s="132"/>
      <c r="L13" s="132"/>
      <c r="M13" s="132">
        <f>'Total data HP3a'!P24</f>
        <v>0.76306406055770626</v>
      </c>
      <c r="N13" s="133">
        <f>SUM(I13:M13)</f>
        <v>0.76306406055770626</v>
      </c>
      <c r="O13" s="132"/>
      <c r="P13" s="132"/>
      <c r="Q13" s="132"/>
      <c r="R13" s="132"/>
      <c r="S13" s="132">
        <f>'Total data HP3a'!P36</f>
        <v>0.94232703103780158</v>
      </c>
      <c r="T13" s="133">
        <f>SUM(O13:S13)</f>
        <v>0.94232703103780158</v>
      </c>
      <c r="U13" s="132"/>
      <c r="V13" s="132"/>
      <c r="W13" s="132"/>
      <c r="X13" s="132"/>
      <c r="Y13" s="132">
        <f>'Total data HP3a'!P48</f>
        <v>0.91887134366839007</v>
      </c>
      <c r="Z13" s="133">
        <f>SUM(U13:Y13)</f>
        <v>0.91887134366839007</v>
      </c>
      <c r="AA13" s="132" t="str">
        <f>IFERROR(AVERAGE(C13,I13,O13,U13),"")</f>
        <v/>
      </c>
      <c r="AB13" s="132" t="str">
        <f>IFERROR(AVERAGE(D13,J13,P13,V13),"")</f>
        <v/>
      </c>
      <c r="AC13" s="132" t="str">
        <f>IFERROR(AVERAGE(E13,K13,Q13,W13),"")</f>
        <v/>
      </c>
      <c r="AD13" s="132" t="str">
        <f>IFERROR(AVERAGE(F13,L13,R13,X13),"")</f>
        <v/>
      </c>
      <c r="AE13" s="132">
        <f>IFERROR(AVERAGE(G13,M13,S13,Y13),"")</f>
        <v>0.87023022080501966</v>
      </c>
      <c r="AF13" s="133">
        <f>AVERAGE(H13,N13,T13,Z13)</f>
        <v>0.87023022080501966</v>
      </c>
      <c r="AG13" s="79" t="str">
        <f>IFERROR(STDEV(I13,O13,U13,AA13),"")</f>
        <v/>
      </c>
      <c r="AH13" s="79" t="str">
        <f>IFERROR(STDEV(J13,P13,V13,AB13),"")</f>
        <v/>
      </c>
      <c r="AI13" s="79" t="str">
        <f>IFERROR(STDEV(K13,Q13,W13,AC13),"")</f>
        <v/>
      </c>
      <c r="AJ13" s="79" t="str">
        <f>IFERROR(STDEV(L13,R13,X13,AD13),"")</f>
        <v/>
      </c>
      <c r="AK13" s="79">
        <f>IFERROR(STDEV(M13,S13,Y13,AE13),"")</f>
        <v>7.9587366096927306E-2</v>
      </c>
      <c r="AL13" s="122">
        <f>IFERROR(STDEV(N13,T13,Z13,AF13),"")</f>
        <v>7.9587366096927306E-2</v>
      </c>
      <c r="AM13" s="79" t="str">
        <f>IFERROR(AG13/AA13,"")</f>
        <v/>
      </c>
      <c r="AN13" s="79" t="str">
        <f>IFERROR(AH13/AB13,"")</f>
        <v/>
      </c>
      <c r="AO13" s="79" t="str">
        <f>IFERROR(AI13/AC13,"")</f>
        <v/>
      </c>
      <c r="AP13" s="79" t="str">
        <f>IFERROR(AJ13/AD13,"")</f>
        <v/>
      </c>
      <c r="AQ13" s="79">
        <f>IFERROR(AK13/AE13,"")</f>
        <v>9.1455530035837881E-2</v>
      </c>
      <c r="AR13" s="44">
        <f>IFERROR(AL13/AF13,"")</f>
        <v>9.1455530035837881E-2</v>
      </c>
      <c r="AS13" s="203">
        <f>COUNTA(C13,I13,O13,U13)</f>
        <v>0</v>
      </c>
      <c r="AT13" s="204">
        <f>COUNTA(D13,J13,P13,V13)</f>
        <v>0</v>
      </c>
      <c r="AU13" s="204">
        <f>COUNTA(E13,K13,Q13,W13)</f>
        <v>0</v>
      </c>
      <c r="AV13" s="204">
        <f>COUNTA(F13,L13,R13,X13)</f>
        <v>0</v>
      </c>
      <c r="AW13" s="204">
        <f>COUNTA(G13,M13,S13,Y13)</f>
        <v>4</v>
      </c>
      <c r="AX13" s="204">
        <f t="shared" si="1"/>
        <v>4</v>
      </c>
      <c r="AY13" s="79"/>
      <c r="AZ13" s="79"/>
      <c r="BA13" s="79"/>
      <c r="BB13" s="79"/>
      <c r="BC13" s="79">
        <f t="shared" si="6"/>
        <v>3.9793683048463653E-2</v>
      </c>
      <c r="BD13" s="79">
        <f t="shared" si="7"/>
        <v>3.9793683048463653E-2</v>
      </c>
      <c r="BE13" s="79"/>
      <c r="BF13" s="79"/>
      <c r="BG13" s="79"/>
      <c r="BH13" s="79"/>
      <c r="BI13" s="79">
        <f t="shared" si="12"/>
        <v>1</v>
      </c>
      <c r="BJ13" s="79">
        <f t="shared" si="13"/>
        <v>1</v>
      </c>
      <c r="BK13" s="78">
        <f t="shared" si="14"/>
        <v>0</v>
      </c>
      <c r="BL13" s="79">
        <f t="shared" si="15"/>
        <v>0</v>
      </c>
      <c r="BM13" s="79">
        <f t="shared" si="16"/>
        <v>0</v>
      </c>
      <c r="BN13" s="79">
        <f t="shared" si="17"/>
        <v>0</v>
      </c>
      <c r="BO13" s="44">
        <f t="shared" si="18"/>
        <v>1</v>
      </c>
      <c r="BR13" s="67">
        <v>0.89664170257680642</v>
      </c>
      <c r="BS13" s="167">
        <f t="shared" si="19"/>
        <v>99.103358297423199</v>
      </c>
      <c r="BT13" s="167">
        <v>0</v>
      </c>
      <c r="BU13" s="167">
        <v>0</v>
      </c>
      <c r="BV13" s="167">
        <v>0</v>
      </c>
    </row>
    <row r="14" spans="1:74">
      <c r="A14" s="105">
        <v>16</v>
      </c>
      <c r="B14" s="130" t="s">
        <v>65</v>
      </c>
      <c r="C14" s="132">
        <f>'Total data HP3a'!G13</f>
        <v>11.280805101882603</v>
      </c>
      <c r="D14" s="132"/>
      <c r="E14" s="132"/>
      <c r="F14" s="132">
        <f>'Total data HP3a'!L13</f>
        <v>3.7621817272100446</v>
      </c>
      <c r="G14" s="132">
        <f>'Total data HP3a'!P13</f>
        <v>8.1212914621640877</v>
      </c>
      <c r="H14" s="133">
        <f>SUM(C14:G14)</f>
        <v>23.164278291256736</v>
      </c>
      <c r="I14" s="132">
        <f>'Total data HP3a'!G25</f>
        <v>11.090124658278441</v>
      </c>
      <c r="J14" s="132"/>
      <c r="K14" s="132">
        <f>'Total data HP3a'!K25</f>
        <v>1.3465638687349859</v>
      </c>
      <c r="L14" s="132">
        <f>'Total data HP3a'!L25</f>
        <v>3.7208765784314162</v>
      </c>
      <c r="M14" s="132">
        <f>'Total data HP3a'!P25</f>
        <v>7.9895088791173228</v>
      </c>
      <c r="N14" s="133">
        <f>SUM(I14:M14)</f>
        <v>24.147073984562166</v>
      </c>
      <c r="O14" s="132">
        <f>'Total data HP3a'!G37</f>
        <v>11.192465565642944</v>
      </c>
      <c r="P14" s="132"/>
      <c r="Q14" s="132">
        <f>'Total data HP3a'!K37</f>
        <v>1.4216672360653579</v>
      </c>
      <c r="R14" s="132">
        <f>'Total data HP3a'!L37</f>
        <v>3.5353153565744129</v>
      </c>
      <c r="S14" s="132">
        <f>'Total data HP3a'!P37</f>
        <v>9.0450570766505169</v>
      </c>
      <c r="T14" s="133">
        <f>SUM(O14:S14)</f>
        <v>25.194505234933231</v>
      </c>
      <c r="U14" s="132">
        <f>'Total data HP3a'!G49</f>
        <v>11.286423944532253</v>
      </c>
      <c r="V14" s="132"/>
      <c r="W14" s="132"/>
      <c r="X14" s="132">
        <f>'Total data HP3a'!L49</f>
        <v>3.5736782933716809</v>
      </c>
      <c r="Y14" s="132">
        <f>'Total data HP3a'!P49</f>
        <v>9.1073734292162722</v>
      </c>
      <c r="Z14" s="133">
        <f>SUM(U14:Y14)</f>
        <v>23.967475667120205</v>
      </c>
      <c r="AA14" s="132">
        <f>IFERROR(AVERAGE(C14,I14,O14,U14),"")</f>
        <v>11.21245481758406</v>
      </c>
      <c r="AB14" s="132" t="str">
        <f>IFERROR(AVERAGE(D14,J14,P14,V14),"")</f>
        <v/>
      </c>
      <c r="AC14" s="132">
        <f>IFERROR(AVERAGE(E14,K14,Q14,W14),"")</f>
        <v>1.3841155524001718</v>
      </c>
      <c r="AD14" s="132">
        <f>IFERROR(AVERAGE(F14,L14,R14,X14),"")</f>
        <v>3.6480129888968884</v>
      </c>
      <c r="AE14" s="132">
        <f>IFERROR(AVERAGE(G14,M14,S14,Y14),"")</f>
        <v>8.5658077117870501</v>
      </c>
      <c r="AF14" s="133">
        <f>AVERAGE(H14,N14,T14,Z14)</f>
        <v>24.118333294468087</v>
      </c>
      <c r="AG14" s="79">
        <f>IFERROR(STDEV(I14,O14,U14,AA14),"")</f>
        <v>8.0968573058643079E-2</v>
      </c>
      <c r="AH14" s="79" t="str">
        <f>IFERROR(STDEV(J14,P14,V14,AB14),"")</f>
        <v/>
      </c>
      <c r="AI14" s="79">
        <f>IFERROR(STDEV(K14,Q14,W14,AC14),"")</f>
        <v>3.755168366518602E-2</v>
      </c>
      <c r="AJ14" s="79">
        <f>IFERROR(STDEV(L14,R14,X14,AD14),"")</f>
        <v>8.2212895922251561E-2</v>
      </c>
      <c r="AK14" s="79">
        <f>IFERROR(STDEV(M14,S14,Y14,AE14),"")</f>
        <v>0.51823258951569839</v>
      </c>
      <c r="AL14" s="122">
        <f>IFERROR(STDEV(N14,T14,Z14,AF14),"")</f>
        <v>0.56396656495235686</v>
      </c>
      <c r="AM14" s="79">
        <f>IFERROR(AG14/AA14,"")</f>
        <v>7.2213065181465164E-3</v>
      </c>
      <c r="AN14" s="79" t="str">
        <f>IFERROR(AH14/AB14,"")</f>
        <v/>
      </c>
      <c r="AO14" s="79">
        <f>IFERROR(AI14/AC14,"")</f>
        <v>2.713045424572267E-2</v>
      </c>
      <c r="AP14" s="79">
        <f>IFERROR(AJ14/AD14,"")</f>
        <v>2.2536349561384558E-2</v>
      </c>
      <c r="AQ14" s="79">
        <f>IFERROR(AK14/AE14,"")</f>
        <v>6.0500142771425999E-2</v>
      </c>
      <c r="AR14" s="44">
        <f>IFERROR(AL14/AF14,"")</f>
        <v>2.338331418123786E-2</v>
      </c>
      <c r="AS14" s="203">
        <f>COUNTA(C14,I14,O14,U14)</f>
        <v>4</v>
      </c>
      <c r="AT14" s="204">
        <f>COUNTA(D14,J14,P14,V14)</f>
        <v>0</v>
      </c>
      <c r="AU14" s="204">
        <f>COUNTA(E14,K14,Q14,W14)</f>
        <v>2</v>
      </c>
      <c r="AV14" s="204">
        <f>COUNTA(F14,L14,R14,X14)</f>
        <v>4</v>
      </c>
      <c r="AW14" s="204">
        <f>COUNTA(G14,M14,S14,Y14)</f>
        <v>4</v>
      </c>
      <c r="AX14" s="204">
        <f>COUNTA(H14,N14,T14,Z14)</f>
        <v>4</v>
      </c>
      <c r="AY14" s="79">
        <f t="shared" si="2"/>
        <v>4.0484286529321539E-2</v>
      </c>
      <c r="AZ14" s="79"/>
      <c r="BA14" s="79">
        <f t="shared" si="4"/>
        <v>2.6553050164625142E-2</v>
      </c>
      <c r="BB14" s="79">
        <f t="shared" si="5"/>
        <v>4.110644796112578E-2</v>
      </c>
      <c r="BC14" s="79">
        <f t="shared" si="6"/>
        <v>0.2591162947578492</v>
      </c>
      <c r="BD14" s="79">
        <f t="shared" si="7"/>
        <v>0.28198328247617843</v>
      </c>
      <c r="BE14" s="79">
        <f t="shared" si="8"/>
        <v>0.4648934352423022</v>
      </c>
      <c r="BF14" s="79"/>
      <c r="BG14" s="79">
        <f t="shared" si="10"/>
        <v>5.7388524136435255E-2</v>
      </c>
      <c r="BH14" s="79">
        <f t="shared" si="11"/>
        <v>0.15125477139556806</v>
      </c>
      <c r="BI14" s="79">
        <f t="shared" si="12"/>
        <v>0.35515753129391203</v>
      </c>
      <c r="BJ14" s="79">
        <f t="shared" si="13"/>
        <v>1.0286942620682176</v>
      </c>
      <c r="BK14" s="78">
        <f t="shared" si="14"/>
        <v>0.45192575907599736</v>
      </c>
      <c r="BL14" s="79">
        <f t="shared" si="15"/>
        <v>0</v>
      </c>
      <c r="BM14" s="79">
        <f t="shared" si="16"/>
        <v>5.5787736213337165E-2</v>
      </c>
      <c r="BN14" s="79">
        <f t="shared" si="17"/>
        <v>0.14703569075175579</v>
      </c>
      <c r="BO14" s="44">
        <f t="shared" si="18"/>
        <v>0.34525081395890966</v>
      </c>
      <c r="BR14" s="67">
        <v>1.997956033823066</v>
      </c>
      <c r="BS14" s="167">
        <f t="shared" si="19"/>
        <v>98.002043966176927</v>
      </c>
      <c r="BT14" s="167">
        <v>0</v>
      </c>
      <c r="BU14" s="167">
        <v>0</v>
      </c>
      <c r="BV14" s="167">
        <v>0</v>
      </c>
    </row>
    <row r="15" spans="1:74">
      <c r="A15" s="105">
        <v>17</v>
      </c>
      <c r="B15" s="130" t="s">
        <v>66</v>
      </c>
      <c r="C15" s="132">
        <f>'Total data HP2a'!D86</f>
        <v>16.24820959396919</v>
      </c>
      <c r="D15" s="132">
        <f>'Total data HP2a'!E86</f>
        <v>2.5</v>
      </c>
      <c r="E15" s="132"/>
      <c r="F15" s="132"/>
      <c r="G15" s="132">
        <f>'Total data HP2a'!J86</f>
        <v>2.4329346386115027</v>
      </c>
      <c r="H15" s="133">
        <f t="shared" ref="H15:H16" si="20">SUM(C15:G15)</f>
        <v>21.181144232580692</v>
      </c>
      <c r="I15" s="132">
        <f>'Total data HP2a'!D89</f>
        <v>13.409454466155967</v>
      </c>
      <c r="J15" s="132">
        <f>'Total data HP2a'!E89</f>
        <v>2.7</v>
      </c>
      <c r="K15" s="132"/>
      <c r="L15" s="132"/>
      <c r="M15" s="132">
        <f>'Total data HP2a'!J86</f>
        <v>2.4329346386115027</v>
      </c>
      <c r="N15" s="133">
        <f>SUM(I15:M15)</f>
        <v>18.542389104767469</v>
      </c>
      <c r="O15" s="132"/>
      <c r="P15" s="132"/>
      <c r="Q15" s="132"/>
      <c r="R15" s="132"/>
      <c r="S15" s="132"/>
      <c r="T15" s="133"/>
      <c r="U15" s="132">
        <f>'Total data HP2a'!D92</f>
        <v>14.292622728142302</v>
      </c>
      <c r="V15" s="132">
        <f>'Total data HP2a'!E92</f>
        <v>2.4</v>
      </c>
      <c r="W15" s="132"/>
      <c r="X15" s="132"/>
      <c r="Y15" s="132">
        <f>'Total data HP2a'!J92</f>
        <v>2.3067677440420256</v>
      </c>
      <c r="Z15" s="133">
        <f>SUM(U15:Y15)</f>
        <v>18.999390472184327</v>
      </c>
      <c r="AA15" s="132">
        <f>IFERROR(AVERAGE(C15,I15,O15,U15),"")</f>
        <v>14.650095596089153</v>
      </c>
      <c r="AB15" s="132">
        <f>IFERROR(AVERAGE(D15,J15,P15,V15),"")</f>
        <v>2.5333333333333332</v>
      </c>
      <c r="AC15" s="132" t="str">
        <f>IFERROR(AVERAGE(E15,K15,Q15,W15),"")</f>
        <v/>
      </c>
      <c r="AD15" s="132" t="str">
        <f>IFERROR(AVERAGE(F15,L15,R15,X15),"")</f>
        <v/>
      </c>
      <c r="AE15" s="132">
        <f>IFERROR(AVERAGE(G15,M15,S15,Y15),"")</f>
        <v>2.3908790070883437</v>
      </c>
      <c r="AF15" s="133">
        <f>AVERAGE(H15,N15,T15,Z15)</f>
        <v>19.574307936510831</v>
      </c>
      <c r="AG15" s="79">
        <f>IFERROR(STDEV(I15,O15,U15,AA15),"")</f>
        <v>0.63861352991983111</v>
      </c>
      <c r="AH15" s="79">
        <f>IFERROR(STDEV(J15,P15,V15,AB15),"")</f>
        <v>0.15030832509409661</v>
      </c>
      <c r="AI15" s="79" t="str">
        <f>IFERROR(STDEV(K15,Q15,W15,AC15),"")</f>
        <v/>
      </c>
      <c r="AJ15" s="79" t="str">
        <f>IFERROR(STDEV(L15,R15,X15,AD15),"")</f>
        <v/>
      </c>
      <c r="AK15" s="79">
        <f>IFERROR(STDEV(M15,S15,Y15,AE15),"")</f>
        <v>6.4241038284682445E-2</v>
      </c>
      <c r="AL15" s="44">
        <f>IFERROR(STDEV(N15,T15,Z15,AF15),"")</f>
        <v>0.51708104070108107</v>
      </c>
      <c r="AM15" s="79">
        <f>IFERROR(AG15/AA15,"")</f>
        <v>4.3591082783808535E-2</v>
      </c>
      <c r="AN15" s="79">
        <f>IFERROR(AH15/AB15,"")</f>
        <v>5.9332233589774984E-2</v>
      </c>
      <c r="AO15" s="79" t="str">
        <f>IFERROR(AI15/AC15,"")</f>
        <v/>
      </c>
      <c r="AP15" s="79" t="str">
        <f>IFERROR(AJ15/AD15,"")</f>
        <v/>
      </c>
      <c r="AQ15" s="79">
        <f>IFERROR(AK15/AE15,"")</f>
        <v>2.6869213412399468E-2</v>
      </c>
      <c r="AR15" s="44">
        <f>IFERROR(AL15/AF15,"")</f>
        <v>2.6416312769689268E-2</v>
      </c>
      <c r="AS15" s="203">
        <f>COUNTA(C15,I15,O15,U15)</f>
        <v>3</v>
      </c>
      <c r="AT15" s="204">
        <f>COUNTA(D15,J15,P15,V15)</f>
        <v>3</v>
      </c>
      <c r="AU15" s="204">
        <f>COUNTA(E15,K15,Q15,W15)</f>
        <v>0</v>
      </c>
      <c r="AV15" s="204">
        <f>COUNTA(F15,L15,R15,X15)</f>
        <v>0</v>
      </c>
      <c r="AW15" s="204">
        <f>COUNTA(G15,M15,S15,Y15)</f>
        <v>3</v>
      </c>
      <c r="AX15" s="204">
        <f>COUNTA(H15,N15,T15,Z15)</f>
        <v>3</v>
      </c>
      <c r="AY15" s="79">
        <f t="shared" si="2"/>
        <v>0.36870369340735165</v>
      </c>
      <c r="AZ15" s="79">
        <f t="shared" si="3"/>
        <v>8.6780551954518462E-2</v>
      </c>
      <c r="BA15" s="79"/>
      <c r="BB15" s="79"/>
      <c r="BC15" s="79">
        <f t="shared" si="6"/>
        <v>3.7089580746682463E-2</v>
      </c>
      <c r="BD15" s="79">
        <f t="shared" si="7"/>
        <v>0.29853687804162099</v>
      </c>
      <c r="BE15" s="79">
        <f t="shared" si="8"/>
        <v>0.74843492008027379</v>
      </c>
      <c r="BF15" s="79">
        <f t="shared" si="9"/>
        <v>0.1294213487163984</v>
      </c>
      <c r="BG15" s="79"/>
      <c r="BH15" s="79"/>
      <c r="BI15" s="79">
        <f t="shared" si="12"/>
        <v>0.12214373120332774</v>
      </c>
      <c r="BJ15" s="79">
        <f t="shared" si="13"/>
        <v>1</v>
      </c>
      <c r="BK15" s="78">
        <f t="shared" ref="BK15" si="21">BE15/$BJ15</f>
        <v>0.74843492008027379</v>
      </c>
      <c r="BL15" s="79">
        <f t="shared" ref="BL15" si="22">BF15/$BJ15</f>
        <v>0.1294213487163984</v>
      </c>
      <c r="BM15" s="79">
        <f t="shared" ref="BM15" si="23">BG15/$BJ15</f>
        <v>0</v>
      </c>
      <c r="BN15" s="79">
        <f t="shared" ref="BN15" si="24">BH15/$BJ15</f>
        <v>0</v>
      </c>
      <c r="BO15" s="44">
        <f t="shared" ref="BO15" si="25">BI15/$BJ15</f>
        <v>0.12214373120332774</v>
      </c>
      <c r="BR15" s="67">
        <v>0.87023022080501966</v>
      </c>
      <c r="BS15" s="167">
        <f t="shared" si="19"/>
        <v>99.129769779194987</v>
      </c>
      <c r="BT15" s="167">
        <v>0</v>
      </c>
      <c r="BU15" s="167">
        <v>0</v>
      </c>
      <c r="BV15" s="167">
        <v>0</v>
      </c>
    </row>
    <row r="16" spans="1:74">
      <c r="A16" s="102">
        <v>18</v>
      </c>
      <c r="B16" s="92" t="s">
        <v>67</v>
      </c>
      <c r="C16" s="132">
        <f>'Total data HP3a'!G14</f>
        <v>10.734026799204241</v>
      </c>
      <c r="D16" s="132"/>
      <c r="E16" s="132"/>
      <c r="F16" s="132">
        <f>'Total data HP3a'!L14</f>
        <v>2.5010004165627895</v>
      </c>
      <c r="G16" s="132">
        <f>'Total data HP3a'!P14</f>
        <v>6.8938345624352539</v>
      </c>
      <c r="H16" s="133">
        <f t="shared" si="20"/>
        <v>20.128861778202285</v>
      </c>
      <c r="I16" s="132">
        <f ca="1">OFFSET('Total data HP3a'!G14,12,0)</f>
        <v>11.075326543214386</v>
      </c>
      <c r="J16" s="132"/>
      <c r="K16" s="132">
        <f ca="1">OFFSET('Total data HP3a'!K14,12,0)</f>
        <v>1.2842702262102526</v>
      </c>
      <c r="L16" s="132">
        <f ca="1">OFFSET('Total data HP3a'!L14,12,0)</f>
        <v>2.1186522734044635</v>
      </c>
      <c r="M16" s="132">
        <f ca="1">OFFSET('Total data HP3a'!P14,12,0)</f>
        <v>7.1077524246812196</v>
      </c>
      <c r="N16" s="133">
        <f ca="1">SUM(I16:M16)</f>
        <v>21.586001467510322</v>
      </c>
      <c r="O16" s="132"/>
      <c r="P16" s="132"/>
      <c r="Q16" s="132"/>
      <c r="R16" s="132"/>
      <c r="S16" s="132"/>
      <c r="T16" s="133"/>
      <c r="U16" s="132"/>
      <c r="V16" s="132"/>
      <c r="W16" s="132"/>
      <c r="X16" s="132"/>
      <c r="Y16" s="132"/>
      <c r="Z16" s="133"/>
      <c r="AA16" s="132">
        <f ca="1">IFERROR(AVERAGE(C16,I16,O16,U16),"")</f>
        <v>10.904676671209312</v>
      </c>
      <c r="AB16" s="132" t="str">
        <f>IFERROR(AVERAGE(D16,J16,P16,V16),"")</f>
        <v/>
      </c>
      <c r="AC16" s="132">
        <f ca="1">IFERROR(AVERAGE(E16,K16,Q16,W16),"")</f>
        <v>1.2842702262102526</v>
      </c>
      <c r="AD16" s="132">
        <f ca="1">IFERROR(AVERAGE(F16,L16,R16,X16),"")</f>
        <v>2.3098263449836267</v>
      </c>
      <c r="AE16" s="132">
        <f ca="1">IFERROR(AVERAGE(G16,M16,S16,Y16),"")</f>
        <v>7.0007934935582368</v>
      </c>
      <c r="AF16" s="133">
        <f ca="1">AVERAGE(H16,N16,T16,Z16)</f>
        <v>20.857431622856303</v>
      </c>
      <c r="AG16" s="79">
        <f ca="1">IFERROR(STDEV(I16,O16,U16,AA16),"")</f>
        <v>0.12066768170340388</v>
      </c>
      <c r="AH16" s="79" t="str">
        <f>IFERROR(STDEV(J16,P16,V16,AB16),"")</f>
        <v/>
      </c>
      <c r="AI16" s="79">
        <f ca="1">IFERROR(STDEV(K16,Q16,W16,AC16),"")</f>
        <v>0</v>
      </c>
      <c r="AJ16" s="79">
        <f ca="1">IFERROR(STDEV(L16,R16,X16,AD16),"")</f>
        <v>0.13518048240066874</v>
      </c>
      <c r="AK16" s="79">
        <f ca="1">IFERROR(STDEV(M16,S16,Y16,AE16),"")</f>
        <v>7.5631385505526019E-2</v>
      </c>
      <c r="AL16" s="44">
        <f ca="1">IFERROR(STDEV(N16,T16,Z16,AF16),"")</f>
        <v>0.51517667772288567</v>
      </c>
      <c r="AM16" s="79">
        <f ca="1">IFERROR(AG16/AA16,"")</f>
        <v>1.1065681756708336E-2</v>
      </c>
      <c r="AN16" s="79" t="str">
        <f>IFERROR(AH16/AB16,"")</f>
        <v/>
      </c>
      <c r="AO16" s="79">
        <f ca="1">IFERROR(AI16/AC16,"")</f>
        <v>0</v>
      </c>
      <c r="AP16" s="79">
        <f ca="1">IFERROR(AJ16/AD16,"")</f>
        <v>5.8524088918739461E-2</v>
      </c>
      <c r="AQ16" s="79">
        <f ca="1">IFERROR(AK16/AE16,"")</f>
        <v>1.0803259027011446E-2</v>
      </c>
      <c r="AR16" s="44">
        <f ca="1">IFERROR(AL16/AF16,"")</f>
        <v>2.4699909703088132E-2</v>
      </c>
      <c r="AS16" s="203">
        <f ca="1">COUNTA(C16,I16,O16,U16)</f>
        <v>2</v>
      </c>
      <c r="AT16" s="204">
        <f>COUNTA(D16,J16,P16,V16)</f>
        <v>0</v>
      </c>
      <c r="AU16" s="204">
        <f ca="1">COUNTA(E16,K16,Q16,W16)</f>
        <v>1</v>
      </c>
      <c r="AV16" s="204">
        <f ca="1">COUNTA(F16,L16,R16,X16)</f>
        <v>2</v>
      </c>
      <c r="AW16" s="204">
        <f ca="1">COUNTA(G16,M16,S16,Y16)</f>
        <v>2</v>
      </c>
      <c r="AX16" s="204">
        <f t="shared" ca="1" si="1"/>
        <v>2</v>
      </c>
      <c r="AY16" s="79">
        <f t="shared" ca="1" si="2"/>
        <v>8.5324936002536766E-2</v>
      </c>
      <c r="AZ16" s="79"/>
      <c r="BA16" s="79">
        <f t="shared" ca="1" si="4"/>
        <v>0</v>
      </c>
      <c r="BB16" s="79">
        <f t="shared" ca="1" si="5"/>
        <v>9.5587035789581595E-2</v>
      </c>
      <c r="BC16" s="79">
        <f t="shared" ca="1" si="6"/>
        <v>5.3479465561491406E-2</v>
      </c>
      <c r="BD16" s="79">
        <f t="shared" ca="1" si="7"/>
        <v>0.36428492232700899</v>
      </c>
      <c r="BE16" s="79">
        <f t="shared" ca="1" si="8"/>
        <v>0.52281972528485177</v>
      </c>
      <c r="BF16" s="79"/>
      <c r="BG16" s="79">
        <f t="shared" ca="1" si="10"/>
        <v>6.1573747402479999E-2</v>
      </c>
      <c r="BH16" s="79">
        <f t="shared" ca="1" si="11"/>
        <v>0.11074356549501704</v>
      </c>
      <c r="BI16" s="79">
        <f t="shared" ca="1" si="12"/>
        <v>0.3356498355188911</v>
      </c>
      <c r="BJ16" s="79">
        <f t="shared" ca="1" si="13"/>
        <v>1.03078687370124</v>
      </c>
      <c r="BK16" s="78">
        <f t="shared" ca="1" si="14"/>
        <v>0.50720448486850267</v>
      </c>
      <c r="BL16" s="79">
        <f t="shared" ca="1" si="15"/>
        <v>0</v>
      </c>
      <c r="BM16" s="79">
        <f t="shared" ca="1" si="16"/>
        <v>5.9734702656221772E-2</v>
      </c>
      <c r="BN16" s="79">
        <f t="shared" ca="1" si="17"/>
        <v>0.10743594851704971</v>
      </c>
      <c r="BO16" s="44">
        <f t="shared" ca="1" si="18"/>
        <v>0.32562486395822576</v>
      </c>
      <c r="BR16" s="67">
        <v>24.118333294468087</v>
      </c>
      <c r="BS16" s="167">
        <f t="shared" si="19"/>
        <v>75.881666705531913</v>
      </c>
      <c r="BT16" s="167">
        <v>0</v>
      </c>
      <c r="BU16" s="167">
        <v>0</v>
      </c>
      <c r="BV16" s="167">
        <v>0</v>
      </c>
    </row>
    <row r="17" spans="1:74">
      <c r="A17" s="102">
        <v>19</v>
      </c>
      <c r="B17" s="92" t="s">
        <v>68</v>
      </c>
      <c r="C17" s="132">
        <f>'Total data HP3a'!G15</f>
        <v>10.550369435786289</v>
      </c>
      <c r="D17" s="132"/>
      <c r="E17" s="132">
        <f>'Total data HP3a'!K15</f>
        <v>1.4232033180067416</v>
      </c>
      <c r="F17" s="132">
        <f>'Total data HP3a'!L15</f>
        <v>3.2323779185270607</v>
      </c>
      <c r="G17" s="132">
        <f>'Total data HP3a'!P15</f>
        <v>7.6116276748612295</v>
      </c>
      <c r="H17" s="133">
        <f>SUM(C17:G17)</f>
        <v>22.817578347181321</v>
      </c>
      <c r="I17" s="132">
        <f ca="1">OFFSET('Total data HP3a'!G15,12,0)</f>
        <v>10.396508277024342</v>
      </c>
      <c r="J17" s="132"/>
      <c r="K17" s="132">
        <f ca="1">OFFSET('Total data HP3a'!K15,12,0)</f>
        <v>1.3856781293894149</v>
      </c>
      <c r="L17" s="132">
        <f ca="1">OFFSET('Total data HP3a'!L15,12,0)</f>
        <v>3.1274505898238831</v>
      </c>
      <c r="M17" s="132">
        <f ca="1">OFFSET('Total data HP3a'!P15,12,0)</f>
        <v>7.4993183211567924</v>
      </c>
      <c r="N17" s="133">
        <f ca="1">SUM(I17:M17)</f>
        <v>22.408955317394433</v>
      </c>
      <c r="O17" s="132">
        <f ca="1">OFFSET('Total data HP3a'!G15,24,0)</f>
        <v>8.8252920096757279</v>
      </c>
      <c r="P17" s="132">
        <f ca="1">OFFSET('Total data HP3a'!J15,24,0)</f>
        <v>1.2352095984224387</v>
      </c>
      <c r="Q17" s="132"/>
      <c r="R17" s="132">
        <f ca="1">OFFSET('Total data HP3a'!L15,24,0)</f>
        <v>0.70389935701829598</v>
      </c>
      <c r="S17" s="132">
        <f ca="1">OFFSET('Total data HP3a'!P15,24,0)</f>
        <v>5.7455928091308106</v>
      </c>
      <c r="T17" s="133">
        <f ca="1">SUM(O17:S17)</f>
        <v>16.50999377424727</v>
      </c>
      <c r="U17" s="132"/>
      <c r="V17" s="132"/>
      <c r="W17" s="132"/>
      <c r="X17" s="132"/>
      <c r="Y17" s="132"/>
      <c r="Z17" s="133"/>
      <c r="AA17" s="132">
        <f ca="1">IFERROR(AVERAGE(C17,I17,O17,U17),"")</f>
        <v>9.9240565741621207</v>
      </c>
      <c r="AB17" s="132">
        <f ca="1">IFERROR(AVERAGE(D17,J17,P17,V17),"")</f>
        <v>1.2352095984224387</v>
      </c>
      <c r="AC17" s="132">
        <f ca="1">IFERROR(AVERAGE(E17,K17,Q17,W17),"")</f>
        <v>1.4044407236980783</v>
      </c>
      <c r="AD17" s="132">
        <f ca="1">IFERROR(AVERAGE(F17,L17,R17,X17),"")</f>
        <v>2.3545759551230798</v>
      </c>
      <c r="AE17" s="132">
        <f ca="1">IFERROR(AVERAGE(G17,M17,S17,Y17),"")</f>
        <v>6.9521796017162769</v>
      </c>
      <c r="AF17" s="133">
        <f ca="1">AVERAGE(H17,N17,T17,Z17)</f>
        <v>20.578842479607676</v>
      </c>
      <c r="AG17" s="79">
        <f ca="1">IFERROR(STDEV(I17,O17,U17,AA17),"")</f>
        <v>0.80614460432452772</v>
      </c>
      <c r="AH17" s="79">
        <f ca="1">IFERROR(STDEV(J17,P17,V17,AB17),"")</f>
        <v>0</v>
      </c>
      <c r="AI17" s="79">
        <f ca="1">IFERROR(STDEV(K17,Q17,W17,AC17),"")</f>
        <v>1.326715766830797E-2</v>
      </c>
      <c r="AJ17" s="79">
        <f ca="1">IFERROR(STDEV(L17,R17,X17,AD17),"")</f>
        <v>1.2379868746294094</v>
      </c>
      <c r="AK17" s="79">
        <f ca="1">IFERROR(STDEV(M17,S17,Y17,AE17),"")</f>
        <v>0.89728903164694762</v>
      </c>
      <c r="AL17" s="44">
        <f ca="1">IFERROR(STDEV(N17,T17,Z17,AF17),"")</f>
        <v>3.0194533189987349</v>
      </c>
      <c r="AM17" s="79">
        <f ca="1">IFERROR(AG17/AA17,"")</f>
        <v>8.1231359202785458E-2</v>
      </c>
      <c r="AN17" s="79">
        <f ca="1">IFERROR(AH17/AB17,"")</f>
        <v>0</v>
      </c>
      <c r="AO17" s="79">
        <f ca="1">IFERROR(AI17/AC17,"")</f>
        <v>9.4465771637366001E-3</v>
      </c>
      <c r="AP17" s="79">
        <f ca="1">IFERROR(AJ17/AD17,"")</f>
        <v>0.52577912041265895</v>
      </c>
      <c r="AQ17" s="79">
        <f ca="1">IFERROR(AK17/AE17,"")</f>
        <v>0.12906585891789027</v>
      </c>
      <c r="AR17" s="44">
        <f ca="1">IFERROR(AL17/AF17,"")</f>
        <v>0.14672610094522182</v>
      </c>
      <c r="AS17" s="203">
        <f ca="1">COUNTA(C17,I17,O17,U17)</f>
        <v>3</v>
      </c>
      <c r="AT17" s="204">
        <f ca="1">COUNTA(D17,J17,P17,V17)</f>
        <v>1</v>
      </c>
      <c r="AU17" s="204">
        <f ca="1">COUNTA(E17,K17,Q17,W17)</f>
        <v>2</v>
      </c>
      <c r="AV17" s="204">
        <f ca="1">COUNTA(F17,L17,R17,X17)</f>
        <v>3</v>
      </c>
      <c r="AW17" s="204">
        <f ca="1">COUNTA(G17,M17,S17,Y17)</f>
        <v>3</v>
      </c>
      <c r="AX17" s="204">
        <f t="shared" ca="1" si="1"/>
        <v>3</v>
      </c>
      <c r="AY17" s="79">
        <f t="shared" ca="1" si="2"/>
        <v>0.46542780431253045</v>
      </c>
      <c r="AZ17" s="79">
        <f t="shared" ca="1" si="3"/>
        <v>0</v>
      </c>
      <c r="BA17" s="79">
        <f t="shared" ca="1" si="4"/>
        <v>9.3812971543316692E-3</v>
      </c>
      <c r="BB17" s="79">
        <f t="shared" ca="1" si="5"/>
        <v>0.714752055320513</v>
      </c>
      <c r="BC17" s="79">
        <f t="shared" ca="1" si="6"/>
        <v>0.51805006396226383</v>
      </c>
      <c r="BD17" s="79">
        <f t="shared" ca="1" si="7"/>
        <v>1.7432821865294286</v>
      </c>
      <c r="BE17" s="79">
        <f t="shared" ca="1" si="8"/>
        <v>0.4822456162923755</v>
      </c>
      <c r="BF17" s="79">
        <f t="shared" ca="1" si="9"/>
        <v>6.0023278745947588E-2</v>
      </c>
      <c r="BG17" s="79">
        <f t="shared" ca="1" si="10"/>
        <v>6.8246828026881964E-2</v>
      </c>
      <c r="BH17" s="79">
        <f t="shared" ca="1" si="11"/>
        <v>0.11441731756566555</v>
      </c>
      <c r="BI17" s="79">
        <f t="shared" ca="1" si="12"/>
        <v>0.33783142120872178</v>
      </c>
      <c r="BJ17" s="79">
        <f t="shared" ca="1" si="13"/>
        <v>1.0627644618395924</v>
      </c>
      <c r="BK17" s="78">
        <f t="shared" ca="1" si="14"/>
        <v>0.45376528253271881</v>
      </c>
      <c r="BL17" s="79">
        <f t="shared" ca="1" si="15"/>
        <v>5.6478439862441658E-2</v>
      </c>
      <c r="BM17" s="79">
        <f t="shared" ca="1" si="16"/>
        <v>6.4216324950074163E-2</v>
      </c>
      <c r="BN17" s="79">
        <f t="shared" ca="1" si="17"/>
        <v>0.10766008995785846</v>
      </c>
      <c r="BO17" s="44">
        <f t="shared" ca="1" si="18"/>
        <v>0.31787986269690688</v>
      </c>
      <c r="BS17" s="167">
        <f t="shared" si="19"/>
        <v>100</v>
      </c>
      <c r="BT17" s="167">
        <v>0</v>
      </c>
      <c r="BU17" s="167">
        <v>0</v>
      </c>
      <c r="BV17" s="167">
        <v>0</v>
      </c>
    </row>
    <row r="18" spans="1:74">
      <c r="A18" s="103">
        <v>21</v>
      </c>
      <c r="B18" s="93" t="s">
        <v>69</v>
      </c>
      <c r="C18" s="137"/>
      <c r="D18" s="137"/>
      <c r="E18" s="137"/>
      <c r="F18" s="137"/>
      <c r="G18" s="137"/>
      <c r="H18" s="138"/>
      <c r="I18" s="137"/>
      <c r="J18" s="137"/>
      <c r="K18" s="137"/>
      <c r="L18" s="137"/>
      <c r="M18" s="137"/>
      <c r="N18" s="133"/>
      <c r="O18" s="132"/>
      <c r="P18" s="132"/>
      <c r="Q18" s="132"/>
      <c r="R18" s="132"/>
      <c r="S18" s="132"/>
      <c r="T18" s="133"/>
      <c r="U18" s="132"/>
      <c r="V18" s="132"/>
      <c r="W18" s="132"/>
      <c r="X18" s="132"/>
      <c r="Y18" s="132"/>
      <c r="Z18" s="133"/>
      <c r="AA18" s="132" t="str">
        <f>IFERROR(AVERAGE(C18,I18,O18,U18),"")</f>
        <v/>
      </c>
      <c r="AB18" s="132" t="str">
        <f>IFERROR(AVERAGE(D18,J18,P18,V18),"")</f>
        <v/>
      </c>
      <c r="AC18" s="132" t="str">
        <f>IFERROR(AVERAGE(E18,K18,Q18,W18),"")</f>
        <v/>
      </c>
      <c r="AD18" s="132" t="str">
        <f>IFERROR(AVERAGE(F18,L18,R18,X18),"")</f>
        <v/>
      </c>
      <c r="AE18" s="132" t="str">
        <f>IFERROR(AVERAGE(G18,M18,S18,Y18),"")</f>
        <v/>
      </c>
      <c r="AF18" s="133"/>
      <c r="AG18" s="79" t="str">
        <f>IFERROR(STDEV(I18,O18,U18,AA18),"")</f>
        <v/>
      </c>
      <c r="AH18" s="79" t="str">
        <f>IFERROR(STDEV(J18,P18,V18,AB18),"")</f>
        <v/>
      </c>
      <c r="AI18" s="79" t="str">
        <f>IFERROR(STDEV(K18,Q18,W18,AC18),"")</f>
        <v/>
      </c>
      <c r="AJ18" s="79" t="str">
        <f>IFERROR(STDEV(L18,R18,X18,AD18),"")</f>
        <v/>
      </c>
      <c r="AK18" s="79" t="str">
        <f>IFERROR(STDEV(M18,S18,Y18,AE18),"")</f>
        <v/>
      </c>
      <c r="AL18" s="44" t="str">
        <f>IFERROR(STDEV(N18,T18,Z18,AF18),"")</f>
        <v/>
      </c>
      <c r="AM18" s="79" t="str">
        <f>IFERROR(AG18/AA18,"")</f>
        <v/>
      </c>
      <c r="AN18" s="79" t="str">
        <f>IFERROR(AH18/AB18,"")</f>
        <v/>
      </c>
      <c r="AO18" s="79" t="str">
        <f>IFERROR(AI18/AC18,"")</f>
        <v/>
      </c>
      <c r="AP18" s="79" t="str">
        <f>IFERROR(AJ18/AD18,"")</f>
        <v/>
      </c>
      <c r="AQ18" s="79" t="str">
        <f>IFERROR(AK18/AE18,"")</f>
        <v/>
      </c>
      <c r="AR18" s="44" t="str">
        <f>IFERROR(AL18/AF18,"")</f>
        <v/>
      </c>
      <c r="AS18" s="203">
        <f>COUNTA(C18,I18,O18,U18)</f>
        <v>0</v>
      </c>
      <c r="AT18" s="204">
        <f>COUNTA(D18,J18,P18,V18)</f>
        <v>0</v>
      </c>
      <c r="AU18" s="204">
        <f>COUNTA(E18,K18,Q18,W18)</f>
        <v>0</v>
      </c>
      <c r="AV18" s="204">
        <f>COUNTA(F18,L18,R18,X18)</f>
        <v>0</v>
      </c>
      <c r="AW18" s="204">
        <f>COUNTA(G18,M18,S18,Y18)</f>
        <v>0</v>
      </c>
      <c r="AX18" s="204">
        <f t="shared" si="1"/>
        <v>0</v>
      </c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>
        <f t="shared" si="13"/>
        <v>0</v>
      </c>
      <c r="BK18" s="78"/>
      <c r="BL18" s="79"/>
      <c r="BM18" s="79"/>
      <c r="BN18" s="79"/>
      <c r="BO18" s="44"/>
      <c r="BR18" s="67">
        <v>20.857431622856303</v>
      </c>
      <c r="BS18" s="167">
        <f t="shared" si="19"/>
        <v>79.142568377143704</v>
      </c>
      <c r="BT18" s="167">
        <v>0</v>
      </c>
      <c r="BU18" s="167">
        <v>0</v>
      </c>
      <c r="BV18" s="167">
        <v>0</v>
      </c>
    </row>
    <row r="19" spans="1:74">
      <c r="A19" s="102">
        <v>23</v>
      </c>
      <c r="B19" s="92" t="s">
        <v>70</v>
      </c>
      <c r="C19" s="132">
        <f>'Total data HP3a'!G16</f>
        <v>11.245123842429408</v>
      </c>
      <c r="D19" s="132"/>
      <c r="E19" s="132">
        <f>'Total data HP3a'!K16</f>
        <v>1.4332115069184654</v>
      </c>
      <c r="F19" s="132">
        <f>'Total data HP3a'!L16</f>
        <v>4.7408135391379016</v>
      </c>
      <c r="G19" s="132">
        <f>'Total data HP3a'!P16</f>
        <v>8.5388250288799501</v>
      </c>
      <c r="H19" s="133">
        <f>SUM(C19:G19)</f>
        <v>25.95797391736572</v>
      </c>
      <c r="I19" s="132">
        <f ca="1">OFFSET('Total data HP3a'!G16,12,0)</f>
        <v>9.8154933258356056</v>
      </c>
      <c r="J19" s="132"/>
      <c r="K19" s="132">
        <f ca="1">OFFSET('Total data HP3a'!K16,12,0)</f>
        <v>1.3846353600057983</v>
      </c>
      <c r="L19" s="132">
        <f ca="1">OFFSET('Total data HP3a'!L16,12,0)</f>
        <v>2.9657815927915019</v>
      </c>
      <c r="M19" s="132">
        <f ca="1">OFFSET('Total data HP3a'!P16,12,0)</f>
        <v>7.0679366760929838</v>
      </c>
      <c r="N19" s="133">
        <f ca="1">SUM(I19:M19)</f>
        <v>21.233846954725891</v>
      </c>
      <c r="O19" s="132">
        <f ca="1">OFFSET('Total data HP3a'!G16,24,0)</f>
        <v>11.507901096266348</v>
      </c>
      <c r="P19" s="132"/>
      <c r="Q19" s="132">
        <f ca="1">OFFSET('Total data HP3a'!K16,24,0)</f>
        <v>1.5528845914244511</v>
      </c>
      <c r="R19" s="132">
        <f ca="1">OFFSET('Total data HP3a'!L16,24,0)</f>
        <v>4.0137894258707503</v>
      </c>
      <c r="S19" s="132">
        <f ca="1">OFFSET('Total data HP3a'!P16,24,0)</f>
        <v>9.6215319121381668</v>
      </c>
      <c r="T19" s="133">
        <f ca="1">SUM(O19:S19)</f>
        <v>26.696107025699717</v>
      </c>
      <c r="U19" s="132"/>
      <c r="V19" s="132"/>
      <c r="W19" s="132"/>
      <c r="X19" s="132"/>
      <c r="Y19" s="132"/>
      <c r="Z19" s="133"/>
      <c r="AA19" s="132">
        <f ca="1">IFERROR(AVERAGE(C19,I19,O19,U19),"")</f>
        <v>10.856172754843788</v>
      </c>
      <c r="AB19" s="132" t="str">
        <f>IFERROR(AVERAGE(D19,J19,P19,V19),"")</f>
        <v/>
      </c>
      <c r="AC19" s="132">
        <f ca="1">IFERROR(AVERAGE(E19,K19,Q19,W19),"")</f>
        <v>1.4569104861162383</v>
      </c>
      <c r="AD19" s="132">
        <f ca="1">IFERROR(AVERAGE(F19,L19,R19,X19),"")</f>
        <v>3.9067948526000511</v>
      </c>
      <c r="AE19" s="132">
        <f ca="1">IFERROR(AVERAGE(G19,M19,S19,Y19),"")</f>
        <v>8.4094312057036991</v>
      </c>
      <c r="AF19" s="133">
        <f ca="1">AVERAGE(H19,N19,T19,Z19)</f>
        <v>24.629309299263777</v>
      </c>
      <c r="AG19" s="79">
        <f ca="1">IFERROR(STDEV(I19,O19,U19,AA19),"")</f>
        <v>0.8536204822586122</v>
      </c>
      <c r="AH19" s="79" t="str">
        <f>IFERROR(STDEV(J19,P19,V19,AB19),"")</f>
        <v/>
      </c>
      <c r="AI19" s="79">
        <f ca="1">IFERROR(STDEV(K19,Q19,W19,AC19),"")</f>
        <v>8.4402336674762046E-2</v>
      </c>
      <c r="AJ19" s="79">
        <f ca="1">IFERROR(STDEV(L19,R19,X19,AD19),"")</f>
        <v>0.57666775703755635</v>
      </c>
      <c r="AK19" s="79">
        <f ca="1">IFERROR(STDEV(M19,S19,Y19,AE19),"")</f>
        <v>1.2773438798973475</v>
      </c>
      <c r="AL19" s="44">
        <f ca="1">IFERROR(STDEV(N19,T19,Z19,AF19),"")</f>
        <v>2.7579310620502731</v>
      </c>
      <c r="AM19" s="79">
        <f ca="1">IFERROR(AG19/AA19,"")</f>
        <v>7.8629964862869869E-2</v>
      </c>
      <c r="AN19" s="79" t="str">
        <f>IFERROR(AH19/AB19,"")</f>
        <v/>
      </c>
      <c r="AO19" s="79">
        <f ca="1">IFERROR(AI19/AC19,"")</f>
        <v>5.793241072741382E-2</v>
      </c>
      <c r="AP19" s="79">
        <f ca="1">IFERROR(AJ19/AD19,"")</f>
        <v>0.14760635733247479</v>
      </c>
      <c r="AQ19" s="79">
        <f ca="1">IFERROR(AK19/AE19,"")</f>
        <v>0.15189420647510485</v>
      </c>
      <c r="AR19" s="44">
        <f ca="1">IFERROR(AL19/AF19,"")</f>
        <v>0.11197760475291581</v>
      </c>
      <c r="AS19" s="203">
        <f ca="1">COUNTA(C19,I19,O19,U19)</f>
        <v>3</v>
      </c>
      <c r="AT19" s="204">
        <f>COUNTA(D19,J19,P19,V19)</f>
        <v>0</v>
      </c>
      <c r="AU19" s="204">
        <f ca="1">COUNTA(E19,K19,Q19,W19)</f>
        <v>3</v>
      </c>
      <c r="AV19" s="204">
        <f ca="1">COUNTA(F19,L19,R19,X19)</f>
        <v>3</v>
      </c>
      <c r="AW19" s="204">
        <f ca="1">COUNTA(G19,M19,S19,Y19)</f>
        <v>3</v>
      </c>
      <c r="AX19" s="204">
        <f t="shared" ca="1" si="1"/>
        <v>3</v>
      </c>
      <c r="AY19" s="79">
        <f t="shared" ca="1" si="2"/>
        <v>0.49283801521778797</v>
      </c>
      <c r="AZ19" s="79"/>
      <c r="BA19" s="79">
        <f t="shared" ca="1" si="4"/>
        <v>4.8729711799407292E-2</v>
      </c>
      <c r="BB19" s="79">
        <f t="shared" ca="1" si="5"/>
        <v>0.3329392847586109</v>
      </c>
      <c r="BC19" s="79">
        <f t="shared" ca="1" si="6"/>
        <v>0.73747483290645466</v>
      </c>
      <c r="BD19" s="79">
        <f t="shared" ca="1" si="7"/>
        <v>1.5922922410811557</v>
      </c>
      <c r="BE19" s="79">
        <f t="shared" ca="1" si="8"/>
        <v>0.4407826716914186</v>
      </c>
      <c r="BF19" s="79"/>
      <c r="BG19" s="79">
        <f t="shared" ca="1" si="10"/>
        <v>5.9153525923676162E-2</v>
      </c>
      <c r="BH19" s="79">
        <f t="shared" ca="1" si="11"/>
        <v>0.1586238089395724</v>
      </c>
      <c r="BI19" s="79">
        <f t="shared" ca="1" si="12"/>
        <v>0.34143999344533282</v>
      </c>
      <c r="BJ19" s="79">
        <f t="shared" ca="1" si="13"/>
        <v>1</v>
      </c>
      <c r="BK19" s="78">
        <f t="shared" ca="1" si="14"/>
        <v>0.4407826716914186</v>
      </c>
      <c r="BL19" s="79">
        <f t="shared" ca="1" si="15"/>
        <v>0</v>
      </c>
      <c r="BM19" s="79">
        <f t="shared" ca="1" si="16"/>
        <v>5.9153525923676162E-2</v>
      </c>
      <c r="BN19" s="79">
        <f t="shared" ca="1" si="17"/>
        <v>0.1586238089395724</v>
      </c>
      <c r="BO19" s="44">
        <f t="shared" ca="1" si="18"/>
        <v>0.34143999344533282</v>
      </c>
      <c r="BR19" s="67">
        <v>20.578842479607676</v>
      </c>
      <c r="BS19" s="167">
        <f t="shared" si="19"/>
        <v>79.421157520392327</v>
      </c>
      <c r="BT19" s="167">
        <v>0</v>
      </c>
      <c r="BU19" s="167">
        <v>0</v>
      </c>
      <c r="BV19" s="167">
        <v>0</v>
      </c>
    </row>
    <row r="20" spans="1:74">
      <c r="A20" s="102">
        <v>24</v>
      </c>
      <c r="B20" s="92" t="s">
        <v>71</v>
      </c>
      <c r="C20" s="132">
        <f>'Total data HP3a'!G17</f>
        <v>2.4827112635259985</v>
      </c>
      <c r="D20" s="132">
        <f>'Total data HP3a'!J17</f>
        <v>1.0807762727936165</v>
      </c>
      <c r="E20" s="132"/>
      <c r="F20" s="132">
        <f>'Total data HP3a'!L17</f>
        <v>4.7889089901822599</v>
      </c>
      <c r="G20" s="132">
        <f>'Total data HP3a'!P17</f>
        <v>1.6136882029243189</v>
      </c>
      <c r="H20" s="133">
        <f>SUM(C20:G20)</f>
        <v>9.9660847294261927</v>
      </c>
      <c r="I20" s="132">
        <f ca="1">OFFSET('Total data HP3a'!G17,12,0)</f>
        <v>2.5667491394953084</v>
      </c>
      <c r="J20" s="132">
        <f ca="1">OFFSET('Total data HP3a'!J17,12,0)</f>
        <v>1.1486654170925066</v>
      </c>
      <c r="K20" s="132"/>
      <c r="L20" s="132">
        <f ca="1">OFFSET('Total data HP3a'!L17,12,0)</f>
        <v>5.0225562005665267</v>
      </c>
      <c r="M20" s="132">
        <f ca="1">OFFSET('Total data HP3a'!P17,12,0)</f>
        <v>1.6687606832383683</v>
      </c>
      <c r="N20" s="133">
        <f ca="1">SUM(I20:M20)</f>
        <v>10.40673144039271</v>
      </c>
      <c r="O20" s="132">
        <f ca="1">OFFSET('Total data HP3a'!G17,24,0)</f>
        <v>2.6219055207942463</v>
      </c>
      <c r="P20" s="132">
        <f ca="1">OFFSET('Total data HP3a'!J17,24,0)</f>
        <v>1.1216089265520819</v>
      </c>
      <c r="Q20" s="132"/>
      <c r="R20" s="132">
        <f ca="1">OFFSET('Total data HP3a'!L17,24,0)</f>
        <v>4.6008755280261671</v>
      </c>
      <c r="S20" s="132">
        <f ca="1">OFFSET('Total data HP3a'!P17,24,0)</f>
        <v>1.6610058350636554</v>
      </c>
      <c r="T20" s="133">
        <f ca="1">SUM(O20:S20)</f>
        <v>10.00539581043615</v>
      </c>
      <c r="U20" s="132"/>
      <c r="V20" s="132"/>
      <c r="W20" s="132"/>
      <c r="X20" s="132"/>
      <c r="Y20" s="132"/>
      <c r="Z20" s="133"/>
      <c r="AA20" s="132">
        <f ca="1">IFERROR(AVERAGE(C20,I20,O20,U20),"")</f>
        <v>2.5571219746051845</v>
      </c>
      <c r="AB20" s="132">
        <f ca="1">IFERROR(AVERAGE(D20,J20,P20,V20),"")</f>
        <v>1.1170168721460683</v>
      </c>
      <c r="AC20" s="132" t="str">
        <f>IFERROR(AVERAGE(E20,K20,Q20,W20),"")</f>
        <v/>
      </c>
      <c r="AD20" s="132">
        <f ca="1">IFERROR(AVERAGE(F20,L20,R20,X20),"")</f>
        <v>4.8041135729249849</v>
      </c>
      <c r="AE20" s="132">
        <f ca="1">IFERROR(AVERAGE(G20,M20,S20,Y20),"")</f>
        <v>1.6478182404087809</v>
      </c>
      <c r="AF20" s="133">
        <f ca="1">AVERAGE(H20,N20,T20,Z20)</f>
        <v>10.126070660085018</v>
      </c>
      <c r="AG20" s="79">
        <f ca="1">IFERROR(STDEV(I20,O20,U20,AA20),"")</f>
        <v>3.4956679282233914E-2</v>
      </c>
      <c r="AH20" s="79">
        <f ca="1">IFERROR(STDEV(J20,P20,V20,AB20),"")</f>
        <v>1.7101515728430848E-2</v>
      </c>
      <c r="AI20" s="79" t="str">
        <f>IFERROR(STDEV(K20,Q20,W20,AC20),"")</f>
        <v/>
      </c>
      <c r="AJ20" s="79">
        <f ca="1">IFERROR(STDEV(L20,R20,X20,AD20),"")</f>
        <v>0.21088601741988697</v>
      </c>
      <c r="AK20" s="79">
        <f ca="1">IFERROR(STDEV(M20,S20,Y20,AE20),"")</f>
        <v>1.0588013936087217E-2</v>
      </c>
      <c r="AL20" s="44">
        <f ca="1">IFERROR(STDEV(N20,T20,Z20,AF20),"")</f>
        <v>0.20591389009863947</v>
      </c>
      <c r="AM20" s="79">
        <f ca="1">IFERROR(AG20/AA20,"")</f>
        <v>1.367032141187992E-2</v>
      </c>
      <c r="AN20" s="79">
        <f ca="1">IFERROR(AH20/AB20,"")</f>
        <v>1.5309988734167074E-2</v>
      </c>
      <c r="AO20" s="79" t="str">
        <f>IFERROR(AI20/AC20,"")</f>
        <v/>
      </c>
      <c r="AP20" s="79">
        <f ca="1">IFERROR(AJ20/AD20,"")</f>
        <v>4.389696750892777E-2</v>
      </c>
      <c r="AQ20" s="79">
        <f ca="1">IFERROR(AK20/AE20,"")</f>
        <v>6.4254744100056844E-3</v>
      </c>
      <c r="AR20" s="44">
        <f ca="1">IFERROR(AL20/AF20,"")</f>
        <v>2.0335024019762334E-2</v>
      </c>
      <c r="AS20" s="203">
        <f ca="1">COUNTA(C20,I20,O20,U20)</f>
        <v>3</v>
      </c>
      <c r="AT20" s="204">
        <f ca="1">COUNTA(D20,J20,P20,V20)</f>
        <v>3</v>
      </c>
      <c r="AU20" s="204">
        <f>COUNTA(E20,K20,Q20,W20)</f>
        <v>0</v>
      </c>
      <c r="AV20" s="204">
        <f ca="1">COUNTA(F20,L20,R20,X20)</f>
        <v>3</v>
      </c>
      <c r="AW20" s="204">
        <f ca="1">COUNTA(G20,M20,S20,Y20)</f>
        <v>3</v>
      </c>
      <c r="AX20" s="204">
        <f t="shared" ca="1" si="1"/>
        <v>3</v>
      </c>
      <c r="AY20" s="79">
        <f t="shared" ca="1" si="2"/>
        <v>2.0182248193573164E-2</v>
      </c>
      <c r="AZ20" s="79">
        <f t="shared" ca="1" si="3"/>
        <v>9.8735647093601692E-3</v>
      </c>
      <c r="BA20" s="79"/>
      <c r="BB20" s="79">
        <f t="shared" ca="1" si="5"/>
        <v>0.12175509892569986</v>
      </c>
      <c r="BC20" s="79">
        <f t="shared" ca="1" si="6"/>
        <v>6.1129926961834636E-3</v>
      </c>
      <c r="BD20" s="79">
        <f t="shared" ca="1" si="7"/>
        <v>0.11888443987833253</v>
      </c>
      <c r="BE20" s="79">
        <f t="shared" ca="1" si="8"/>
        <v>0.25252855331978447</v>
      </c>
      <c r="BF20" s="79">
        <f t="shared" ca="1" si="9"/>
        <v>0.11031098929115016</v>
      </c>
      <c r="BG20" s="79"/>
      <c r="BH20" s="79">
        <f t="shared" ca="1" si="11"/>
        <v>0.47443018463833725</v>
      </c>
      <c r="BI20" s="79">
        <f t="shared" ca="1" si="12"/>
        <v>0.16273027275072816</v>
      </c>
      <c r="BJ20" s="79">
        <f t="shared" ca="1" si="13"/>
        <v>1</v>
      </c>
      <c r="BK20" s="78">
        <f t="shared" ca="1" si="14"/>
        <v>0.25252855331978447</v>
      </c>
      <c r="BL20" s="79">
        <f t="shared" ca="1" si="15"/>
        <v>0.11031098929115016</v>
      </c>
      <c r="BM20" s="79">
        <f t="shared" ca="1" si="16"/>
        <v>0</v>
      </c>
      <c r="BN20" s="79">
        <f t="shared" ca="1" si="17"/>
        <v>0.47443018463833725</v>
      </c>
      <c r="BO20" s="44">
        <f t="shared" ca="1" si="18"/>
        <v>0.16273027275072816</v>
      </c>
      <c r="BS20" s="167">
        <f t="shared" si="19"/>
        <v>100</v>
      </c>
      <c r="BT20" s="167">
        <v>0</v>
      </c>
      <c r="BU20" s="167">
        <v>0</v>
      </c>
      <c r="BV20" s="167">
        <v>0</v>
      </c>
    </row>
    <row r="21" spans="1:74">
      <c r="A21" s="103">
        <v>25</v>
      </c>
      <c r="B21" s="93" t="s">
        <v>72</v>
      </c>
      <c r="C21" s="132">
        <f>'Total data HP3a'!G18</f>
        <v>0.4215763278746511</v>
      </c>
      <c r="D21" s="132"/>
      <c r="E21" s="132"/>
      <c r="F21" s="132">
        <f>'Total data HP3a'!L18</f>
        <v>8.2032665094071859</v>
      </c>
      <c r="G21" s="132">
        <f>'Total data HP3a'!P18</f>
        <v>1.8902119707590779</v>
      </c>
      <c r="H21" s="133">
        <f>SUM(C21:G21)</f>
        <v>10.515054808040915</v>
      </c>
      <c r="I21" s="132"/>
      <c r="J21" s="132"/>
      <c r="K21" s="132"/>
      <c r="L21" s="132">
        <f ca="1">OFFSET('Total data HP3a'!L18,12,0)</f>
        <v>9.3612843045373459</v>
      </c>
      <c r="M21" s="132">
        <f ca="1">OFFSET('Total data HP3a'!P18,12,0)</f>
        <v>2.1271016703337811</v>
      </c>
      <c r="N21" s="133">
        <f ca="1">SUM(I21:M21)</f>
        <v>11.488385974871127</v>
      </c>
      <c r="O21" s="132">
        <f ca="1">OFFSET('Total data HP3a'!G18,24,0)</f>
        <v>0.62025322925662441</v>
      </c>
      <c r="P21" s="132"/>
      <c r="Q21" s="132"/>
      <c r="R21" s="132">
        <f ca="1">OFFSET('Total data HP3a'!L18,24,0)</f>
        <v>9.7464497544514064</v>
      </c>
      <c r="S21" s="132">
        <f ca="1">OFFSET('Total data HP3a'!P18,24,0)</f>
        <v>2.3056738770661087</v>
      </c>
      <c r="T21" s="133">
        <f ca="1">SUM(O21:S21)</f>
        <v>12.67237686077414</v>
      </c>
      <c r="U21" s="132">
        <f ca="1">OFFSET('Total data HP3a'!G18,36,0)</f>
        <v>0.5608759344998645</v>
      </c>
      <c r="V21" s="132"/>
      <c r="W21" s="132"/>
      <c r="X21" s="132"/>
      <c r="Y21" s="132">
        <f ca="1">OFFSET('Total data HP3a'!P18,36,0)</f>
        <v>2.5549159464536371</v>
      </c>
      <c r="Z21" s="133">
        <f ca="1">SUM(U21:Y21)</f>
        <v>3.1157918809535015</v>
      </c>
      <c r="AA21" s="132">
        <f ca="1">IFERROR(AVERAGE(C21,I21,O21,U21),"")</f>
        <v>0.53423516387704673</v>
      </c>
      <c r="AB21" s="132" t="str">
        <f>IFERROR(AVERAGE(D21,J21,P21,V21),"")</f>
        <v/>
      </c>
      <c r="AC21" s="132" t="str">
        <f>IFERROR(AVERAGE(E21,K21,Q21,W21),"")</f>
        <v/>
      </c>
      <c r="AD21" s="132">
        <f ca="1">IFERROR(AVERAGE(F21,L21,R21,X21),"")</f>
        <v>9.10366685613198</v>
      </c>
      <c r="AE21" s="132">
        <f ca="1">IFERROR(AVERAGE(G21,M21,S21,Y21),"")</f>
        <v>2.2194758661531511</v>
      </c>
      <c r="AF21" s="133">
        <f ca="1">AVERAGE(H21,N21,T21,Z21)</f>
        <v>9.4479023811599223</v>
      </c>
      <c r="AG21" s="79">
        <f ca="1">IFERROR(STDEV(I21,O21,U21,AA21),"")</f>
        <v>4.4035026519908059E-2</v>
      </c>
      <c r="AH21" s="79" t="str">
        <f>IFERROR(STDEV(J21,P21,V21,AB21),"")</f>
        <v/>
      </c>
      <c r="AI21" s="79" t="str">
        <f>IFERROR(STDEV(K21,Q21,W21,AC21),"")</f>
        <v/>
      </c>
      <c r="AJ21" s="79">
        <f ca="1">IFERROR(STDEV(L21,R21,X21,AD21),"")</f>
        <v>0.32349369594638522</v>
      </c>
      <c r="AK21" s="79">
        <f ca="1">IFERROR(STDEV(M21,S21,Y21,AE21),"")</f>
        <v>0.18382914024359895</v>
      </c>
      <c r="AL21" s="44">
        <f ca="1">IFERROR(STDEV(N21,T21,Z21,AF21),"")</f>
        <v>4.2572185276759811</v>
      </c>
      <c r="AM21" s="79">
        <f ca="1">IFERROR(AG21/AA21,"")</f>
        <v>8.2426297438636303E-2</v>
      </c>
      <c r="AN21" s="79" t="str">
        <f>IFERROR(AH21/AB21,"")</f>
        <v/>
      </c>
      <c r="AO21" s="79" t="str">
        <f>IFERROR(AI21/AC21,"")</f>
        <v/>
      </c>
      <c r="AP21" s="79">
        <f ca="1">IFERROR(AJ21/AD21,"")</f>
        <v>3.5534439150581257E-2</v>
      </c>
      <c r="AQ21" s="79">
        <f ca="1">IFERROR(AK21/AE21,"")</f>
        <v>8.2825473818832748E-2</v>
      </c>
      <c r="AR21" s="44">
        <f ca="1">IFERROR(AL21/AF21,"")</f>
        <v>0.45059933474390118</v>
      </c>
      <c r="AS21" s="203">
        <f ca="1">COUNTA(C21,I21,O21,U21)</f>
        <v>3</v>
      </c>
      <c r="AT21" s="204">
        <f>COUNTA(D21,J21,P21,V21)</f>
        <v>0</v>
      </c>
      <c r="AU21" s="204">
        <f>COUNTA(E21,K21,Q21,W21)</f>
        <v>0</v>
      </c>
      <c r="AV21" s="204">
        <f ca="1">COUNTA(F21,L21,R21,X21)</f>
        <v>3</v>
      </c>
      <c r="AW21" s="204">
        <f ca="1">COUNTA(G21,M21,S21,Y21)</f>
        <v>4</v>
      </c>
      <c r="AX21" s="204">
        <f t="shared" ca="1" si="1"/>
        <v>4</v>
      </c>
      <c r="AY21" s="79">
        <f t="shared" ca="1" si="2"/>
        <v>2.5423634415041228E-2</v>
      </c>
      <c r="AZ21" s="79"/>
      <c r="BA21" s="79"/>
      <c r="BB21" s="79">
        <f t="shared" ca="1" si="5"/>
        <v>0.18676917243579247</v>
      </c>
      <c r="BC21" s="79">
        <f t="shared" ca="1" si="6"/>
        <v>9.1914570121799474E-2</v>
      </c>
      <c r="BD21" s="79">
        <f t="shared" ca="1" si="7"/>
        <v>2.1286092638379905</v>
      </c>
      <c r="BE21" s="79">
        <f t="shared" ca="1" si="8"/>
        <v>5.6545372964729813E-2</v>
      </c>
      <c r="BF21" s="79"/>
      <c r="BG21" s="79"/>
      <c r="BH21" s="79">
        <f t="shared" ca="1" si="11"/>
        <v>0.96356487280029657</v>
      </c>
      <c r="BI21" s="79">
        <f t="shared" ca="1" si="12"/>
        <v>0.23491731567623006</v>
      </c>
      <c r="BJ21" s="79">
        <f t="shared" ca="1" si="13"/>
        <v>1.2550275614412565</v>
      </c>
      <c r="BK21" s="78">
        <f t="shared" ca="1" si="14"/>
        <v>4.5055084606902086E-2</v>
      </c>
      <c r="BL21" s="79">
        <f t="shared" ca="1" si="15"/>
        <v>0</v>
      </c>
      <c r="BM21" s="79">
        <f t="shared" ca="1" si="16"/>
        <v>0</v>
      </c>
      <c r="BN21" s="79">
        <f t="shared" ca="1" si="17"/>
        <v>0.7677639140400645</v>
      </c>
      <c r="BO21" s="44">
        <f t="shared" ca="1" si="18"/>
        <v>0.18718100135303342</v>
      </c>
      <c r="BR21" s="67">
        <v>24.629309299263777</v>
      </c>
      <c r="BS21" s="167">
        <f t="shared" si="19"/>
        <v>75.370690700736219</v>
      </c>
      <c r="BT21" s="167">
        <v>0</v>
      </c>
      <c r="BU21" s="167">
        <v>0</v>
      </c>
      <c r="BV21" s="167">
        <v>0</v>
      </c>
    </row>
    <row r="22" spans="1:74">
      <c r="A22" s="104">
        <v>26</v>
      </c>
      <c r="B22" s="94" t="s">
        <v>73</v>
      </c>
      <c r="C22" s="132"/>
      <c r="D22" s="132"/>
      <c r="E22" s="132"/>
      <c r="F22" s="132"/>
      <c r="G22" s="132"/>
      <c r="H22" s="133"/>
      <c r="I22" s="132">
        <f ca="1">OFFSET('Total data HP3a'!G19,12,0)</f>
        <v>11.97375216776101</v>
      </c>
      <c r="J22" s="132"/>
      <c r="K22" s="132">
        <f ca="1">OFFSET('Total data HP3a'!K19,12,0)</f>
        <v>1.6294565414076121</v>
      </c>
      <c r="L22" s="132">
        <f ca="1">OFFSET('Total data HP3a'!L19,12,0)</f>
        <v>4.3613691270580937</v>
      </c>
      <c r="M22" s="132">
        <f ca="1">OFFSET('Total data HP3a'!P19,12,0)</f>
        <v>8.8189502307201941</v>
      </c>
      <c r="N22" s="133">
        <f ca="1">SUM(I22:M22)</f>
        <v>26.783528066946911</v>
      </c>
      <c r="O22" s="132">
        <f ca="1">OFFSET('Total data HP3a'!G19,24,0)</f>
        <v>11.798197242312312</v>
      </c>
      <c r="P22" s="132"/>
      <c r="Q22" s="132">
        <f ca="1">OFFSET('Total data HP3a'!K19,24,0)</f>
        <v>1.5472871971468762</v>
      </c>
      <c r="R22" s="132">
        <f ca="1">OFFSET('Total data HP3a'!L19,24,0)</f>
        <v>3.7061018042428575</v>
      </c>
      <c r="S22" s="132">
        <f ca="1">OFFSET('Total data HP3a'!P19,24,0)</f>
        <v>8.6591365178724562</v>
      </c>
      <c r="T22" s="133">
        <f ca="1">SUM(O22:S22)</f>
        <v>25.710722761574502</v>
      </c>
      <c r="U22" s="132"/>
      <c r="V22" s="132"/>
      <c r="W22" s="132"/>
      <c r="X22" s="132"/>
      <c r="Y22" s="132"/>
      <c r="Z22" s="133"/>
      <c r="AA22" s="132">
        <f ca="1">IFERROR(AVERAGE(C22,I22,O22,U22),"")</f>
        <v>11.885974705036661</v>
      </c>
      <c r="AB22" s="132" t="str">
        <f>IFERROR(AVERAGE(D22,J22,P22,V22),"")</f>
        <v/>
      </c>
      <c r="AC22" s="132">
        <f ca="1">IFERROR(AVERAGE(E22,K22,Q22,W22),"")</f>
        <v>1.5883718692772442</v>
      </c>
      <c r="AD22" s="132">
        <f ca="1">IFERROR(AVERAGE(F22,L22,R22,X22),"")</f>
        <v>4.0337354656504756</v>
      </c>
      <c r="AE22" s="132">
        <f ca="1">IFERROR(AVERAGE(G22,M22,S22,Y22),"")</f>
        <v>8.739043374296326</v>
      </c>
      <c r="AF22" s="133">
        <f ca="1">AVERAGE(H22,N22,T22,Z22)</f>
        <v>26.247125414260708</v>
      </c>
      <c r="AG22" s="79">
        <f ca="1">IFERROR(STDEV(I22,O22,U22,AA22),"")</f>
        <v>8.7777462724348609E-2</v>
      </c>
      <c r="AH22" s="79" t="str">
        <f>IFERROR(STDEV(J22,P22,V22,AB22),"")</f>
        <v/>
      </c>
      <c r="AI22" s="79">
        <f ca="1">IFERROR(STDEV(K22,Q22,W22,AC22),"")</f>
        <v>4.1084672130367927E-2</v>
      </c>
      <c r="AJ22" s="79">
        <f ca="1">IFERROR(STDEV(L22,R22,X22,AD22),"")</f>
        <v>0.32763366140761807</v>
      </c>
      <c r="AK22" s="79">
        <f ca="1">IFERROR(STDEV(M22,S22,Y22,AE22),"")</f>
        <v>7.9906856423868966E-2</v>
      </c>
      <c r="AL22" s="44">
        <f ca="1">IFERROR(STDEV(N22,T22,Z22,AF22),"")</f>
        <v>0.53640265268620446</v>
      </c>
      <c r="AM22" s="79">
        <f ca="1">IFERROR(AG22/AA22,"")</f>
        <v>7.3849612591850005E-3</v>
      </c>
      <c r="AN22" s="79" t="str">
        <f>IFERROR(AH22/AB22,"")</f>
        <v/>
      </c>
      <c r="AO22" s="79">
        <f ca="1">IFERROR(AI22/AC22,"")</f>
        <v>2.5865902642221095E-2</v>
      </c>
      <c r="AP22" s="79">
        <f ca="1">IFERROR(AJ22/AD22,"")</f>
        <v>8.1223388146694997E-2</v>
      </c>
      <c r="AQ22" s="79">
        <f ca="1">IFERROR(AK22/AE22,"")</f>
        <v>9.1436617260528385E-3</v>
      </c>
      <c r="AR22" s="44">
        <f ca="1">IFERROR(AL22/AF22,"")</f>
        <v>2.0436624743476239E-2</v>
      </c>
      <c r="AS22" s="203">
        <f ca="1">COUNTA(C22,I22,O22,U22)</f>
        <v>2</v>
      </c>
      <c r="AT22" s="204">
        <f>COUNTA(D22,J22,P22,V22)</f>
        <v>0</v>
      </c>
      <c r="AU22" s="204">
        <f ca="1">COUNTA(E22,K22,Q22,W22)</f>
        <v>2</v>
      </c>
      <c r="AV22" s="204">
        <f ca="1">COUNTA(F22,L22,R22,X22)</f>
        <v>2</v>
      </c>
      <c r="AW22" s="204">
        <f ca="1">COUNTA(G22,M22,S22,Y22)</f>
        <v>2</v>
      </c>
      <c r="AX22" s="204">
        <f t="shared" ca="1" si="1"/>
        <v>2</v>
      </c>
      <c r="AY22" s="79">
        <f t="shared" ca="1" si="2"/>
        <v>6.2068039127736299E-2</v>
      </c>
      <c r="AZ22" s="79"/>
      <c r="BA22" s="79">
        <f t="shared" ca="1" si="4"/>
        <v>2.9051250266209118E-2</v>
      </c>
      <c r="BB22" s="79">
        <f t="shared" ca="1" si="5"/>
        <v>0.23167198372630399</v>
      </c>
      <c r="BC22" s="79">
        <f t="shared" ca="1" si="6"/>
        <v>5.6502680040617578E-2</v>
      </c>
      <c r="BD22" s="79">
        <f t="shared" ca="1" si="7"/>
        <v>0.37929395316086761</v>
      </c>
      <c r="BE22" s="79">
        <f t="shared" ca="1" si="8"/>
        <v>0.45284862694254202</v>
      </c>
      <c r="BF22" s="79"/>
      <c r="BG22" s="79"/>
      <c r="BH22" s="79">
        <f t="shared" ca="1" si="11"/>
        <v>0.15368294249315576</v>
      </c>
      <c r="BI22" s="79">
        <f t="shared" ca="1" si="12"/>
        <v>0.33295239902912144</v>
      </c>
      <c r="BJ22" s="79">
        <f t="shared" ca="1" si="13"/>
        <v>0.93948396846481919</v>
      </c>
      <c r="BK22" s="78">
        <f t="shared" ca="1" si="14"/>
        <v>0.48201847199428804</v>
      </c>
      <c r="BL22" s="79">
        <f t="shared" ca="1" si="15"/>
        <v>0</v>
      </c>
      <c r="BM22" s="79">
        <f t="shared" ca="1" si="16"/>
        <v>0</v>
      </c>
      <c r="BN22" s="79">
        <f t="shared" ca="1" si="17"/>
        <v>0.16358229373970495</v>
      </c>
      <c r="BO22" s="44">
        <f t="shared" ca="1" si="18"/>
        <v>0.35439923426600706</v>
      </c>
      <c r="BR22" s="67">
        <v>10.126070660085018</v>
      </c>
      <c r="BS22" s="167">
        <f t="shared" si="19"/>
        <v>89.87392933991498</v>
      </c>
      <c r="BT22" s="167">
        <v>0</v>
      </c>
      <c r="BU22" s="167">
        <v>0</v>
      </c>
      <c r="BV22" s="167">
        <v>0</v>
      </c>
    </row>
    <row r="23" spans="1:74">
      <c r="A23" s="104">
        <v>27</v>
      </c>
      <c r="B23" s="94" t="s">
        <v>74</v>
      </c>
      <c r="C23" s="132">
        <f>'Total data HP3a'!G20</f>
        <v>5.1710338179371966</v>
      </c>
      <c r="D23" s="132">
        <f>'Total data HP3a'!J20</f>
        <v>1.2739945634820413</v>
      </c>
      <c r="E23" s="132"/>
      <c r="F23" s="132">
        <f>'Total data HP3a'!L20</f>
        <v>8.2638739313859997</v>
      </c>
      <c r="G23" s="132">
        <f>'Total data HP3a'!P20</f>
        <v>1.4090688408081231</v>
      </c>
      <c r="H23" s="133">
        <f>SUM(C23:G23)</f>
        <v>16.117971153613361</v>
      </c>
      <c r="I23" s="132">
        <f ca="1">OFFSET('Total data HP3a'!G20,12,0)</f>
        <v>5.4604682440932502</v>
      </c>
      <c r="J23" s="132">
        <f ca="1">OFFSET('Total data HP3a'!J20,12,0)</f>
        <v>1.2337378615972858</v>
      </c>
      <c r="K23" s="132"/>
      <c r="L23" s="132">
        <f ca="1">OFFSET('Total data HP3a'!L20,12,0)</f>
        <v>6.8321275959702676</v>
      </c>
      <c r="M23" s="132">
        <f ca="1">OFFSET('Total data HP3a'!P20,12,0)</f>
        <v>1.2886879600236028</v>
      </c>
      <c r="N23" s="133">
        <f ca="1">SUM(I23:M23)</f>
        <v>14.815021661684407</v>
      </c>
      <c r="O23" s="132"/>
      <c r="P23" s="132"/>
      <c r="Q23" s="132"/>
      <c r="R23" s="132"/>
      <c r="S23" s="132"/>
      <c r="T23" s="133"/>
      <c r="U23" s="132"/>
      <c r="V23" s="132"/>
      <c r="W23" s="132"/>
      <c r="X23" s="132"/>
      <c r="Y23" s="132"/>
      <c r="Z23" s="133"/>
      <c r="AA23" s="132">
        <f ca="1">IFERROR(AVERAGE(C23,I23,O23,U23),"")</f>
        <v>5.3157510310152229</v>
      </c>
      <c r="AB23" s="132">
        <f ca="1">IFERROR(AVERAGE(D23,J23,P23,V23),"")</f>
        <v>1.2538662125396636</v>
      </c>
      <c r="AC23" s="132" t="str">
        <f>IFERROR(AVERAGE(E23,K23,Q23,W23),"")</f>
        <v/>
      </c>
      <c r="AD23" s="132">
        <f ca="1">IFERROR(AVERAGE(F23,L23,R23,X23),"")</f>
        <v>7.5480007636781341</v>
      </c>
      <c r="AE23" s="132">
        <f ca="1">IFERROR(AVERAGE(G23,M23,S23,Y23),"")</f>
        <v>1.3488784004158629</v>
      </c>
      <c r="AF23" s="133">
        <f ca="1">AVERAGE(H23,N23,T23,Z23)</f>
        <v>15.466496407648883</v>
      </c>
      <c r="AG23" s="79">
        <f ca="1">IFERROR(STDEV(I23,O23,U23,AA23),"")</f>
        <v>0.10233052272189157</v>
      </c>
      <c r="AH23" s="79">
        <f ca="1">IFERROR(STDEV(J23,P23,V23,AB23),"")</f>
        <v>1.423289344545794E-2</v>
      </c>
      <c r="AI23" s="79" t="str">
        <f>IFERROR(STDEV(K23,Q23,W23,AC23),"")</f>
        <v/>
      </c>
      <c r="AJ23" s="79">
        <f ca="1">IFERROR(STDEV(L23,R23,X23,AD23),"")</f>
        <v>0.506198771355727</v>
      </c>
      <c r="AK23" s="79">
        <f ca="1">IFERROR(STDEV(M23,S23,Y23,AE23),"")</f>
        <v>4.2561068563971849E-2</v>
      </c>
      <c r="AL23" s="44">
        <f ca="1">IFERROR(STDEV(N23,T23,Z23,AF23),"")</f>
        <v>0.46066221064326457</v>
      </c>
      <c r="AM23" s="79">
        <f ca="1">IFERROR(AG23/AA23,"")</f>
        <v>1.9250435568715505E-2</v>
      </c>
      <c r="AN23" s="79">
        <f ca="1">IFERROR(AH23/AB23,"")</f>
        <v>1.1351205816950516E-2</v>
      </c>
      <c r="AO23" s="79" t="str">
        <f>IFERROR(AI23/AC23,"")</f>
        <v/>
      </c>
      <c r="AP23" s="79">
        <f ca="1">IFERROR(AJ23/AD23,"")</f>
        <v>6.7063953383737704E-2</v>
      </c>
      <c r="AQ23" s="79">
        <f ca="1">IFERROR(AK23/AE23,"")</f>
        <v>3.1552932088504161E-2</v>
      </c>
      <c r="AR23" s="44">
        <f ca="1">IFERROR(AL23/AF23,"")</f>
        <v>2.9784522525440619E-2</v>
      </c>
      <c r="AS23" s="203">
        <f ca="1">COUNTA(C23,I23,O23,U23)</f>
        <v>2</v>
      </c>
      <c r="AT23" s="204">
        <f ca="1">COUNTA(D23,J23,P23,V23)</f>
        <v>2</v>
      </c>
      <c r="AU23" s="204">
        <f>COUNTA(E23,K23,Q23,W23)</f>
        <v>0</v>
      </c>
      <c r="AV23" s="204">
        <f ca="1">COUNTA(F23,L23,R23,X23)</f>
        <v>2</v>
      </c>
      <c r="AW23" s="204">
        <f ca="1">COUNTA(G23,M23,S23,Y23)</f>
        <v>2</v>
      </c>
      <c r="AX23" s="204">
        <f t="shared" ca="1" si="1"/>
        <v>2</v>
      </c>
      <c r="AY23" s="79">
        <f t="shared" ca="1" si="2"/>
        <v>7.2358606539013604E-2</v>
      </c>
      <c r="AZ23" s="79">
        <f t="shared" ca="1" si="3"/>
        <v>1.0064175471188872E-2</v>
      </c>
      <c r="BA23" s="79"/>
      <c r="BB23" s="79">
        <f t="shared" ca="1" si="5"/>
        <v>0.35793658385393323</v>
      </c>
      <c r="BC23" s="79">
        <f t="shared" ca="1" si="6"/>
        <v>3.0095220196130087E-2</v>
      </c>
      <c r="BD23" s="79">
        <f t="shared" ca="1" si="7"/>
        <v>0.32573737298223815</v>
      </c>
      <c r="BE23" s="79">
        <f t="shared" ca="1" si="8"/>
        <v>0.34369458285241272</v>
      </c>
      <c r="BF23" s="79">
        <f t="shared" ca="1" si="9"/>
        <v>8.1069828582481671E-2</v>
      </c>
      <c r="BG23" s="79"/>
      <c r="BH23" s="79">
        <f t="shared" ca="1" si="11"/>
        <v>0.48802266297008973</v>
      </c>
      <c r="BI23" s="79">
        <f t="shared" ca="1" si="12"/>
        <v>8.7212925595015908E-2</v>
      </c>
      <c r="BJ23" s="79">
        <f t="shared" ca="1" si="13"/>
        <v>1</v>
      </c>
      <c r="BK23" s="78">
        <f t="shared" ca="1" si="14"/>
        <v>0.34369458285241272</v>
      </c>
      <c r="BL23" s="79">
        <f t="shared" ca="1" si="15"/>
        <v>8.1069828582481671E-2</v>
      </c>
      <c r="BM23" s="79">
        <f t="shared" ca="1" si="16"/>
        <v>0</v>
      </c>
      <c r="BN23" s="79">
        <f t="shared" ca="1" si="17"/>
        <v>0.48802266297008973</v>
      </c>
      <c r="BO23" s="44">
        <f t="shared" ca="1" si="18"/>
        <v>8.7212925595015908E-2</v>
      </c>
      <c r="BR23" s="67">
        <v>9.4479023811599223</v>
      </c>
      <c r="BS23" s="167">
        <f t="shared" si="19"/>
        <v>90.552097618840079</v>
      </c>
      <c r="BT23" s="167">
        <v>0</v>
      </c>
      <c r="BU23" s="167">
        <v>0</v>
      </c>
      <c r="BV23" s="167">
        <v>0</v>
      </c>
    </row>
    <row r="24" spans="1:74">
      <c r="A24" s="104">
        <v>29</v>
      </c>
      <c r="B24" s="94" t="s">
        <v>75</v>
      </c>
      <c r="C24" s="132">
        <f>'Total data HP3a'!G21</f>
        <v>7.8298162864883727</v>
      </c>
      <c r="D24" s="132">
        <f>'Total data HP3a'!J21</f>
        <v>0.93211886759818496</v>
      </c>
      <c r="E24" s="132"/>
      <c r="F24" s="132"/>
      <c r="G24" s="132">
        <f>'Total data HP3a'!P21</f>
        <v>2.1314992174440004</v>
      </c>
      <c r="H24" s="133">
        <f>SUM(C24:G24)</f>
        <v>10.893434371530558</v>
      </c>
      <c r="I24" s="132">
        <f ca="1">OFFSET('Total data HP3a'!G21,12,0)</f>
        <v>7.8281477293076911</v>
      </c>
      <c r="J24" s="132">
        <f ca="1">OFFSET('Total data HP3a'!J21,12,0)</f>
        <v>0.93176307695549931</v>
      </c>
      <c r="K24" s="132"/>
      <c r="L24" s="132"/>
      <c r="M24" s="132">
        <f ca="1">OFFSET('Total data HP3a'!P21,12,0)</f>
        <v>2.2080617049100684</v>
      </c>
      <c r="N24" s="133">
        <f ca="1">SUM(I24:M24)</f>
        <v>10.96797251117326</v>
      </c>
      <c r="O24" s="132">
        <f ca="1">OFFSET('Total data HP3a'!G21,24,0)</f>
        <v>8.0526837974006238</v>
      </c>
      <c r="P24" s="132">
        <f ca="1">OFFSET('Total data HP3a'!J21,24,0)</f>
        <v>0.92966050565749891</v>
      </c>
      <c r="Q24" s="132"/>
      <c r="R24" s="132"/>
      <c r="S24" s="132">
        <f ca="1">OFFSET('Total data HP3a'!P21,24,0)</f>
        <v>2.2269034689450748</v>
      </c>
      <c r="T24" s="133">
        <f ca="1">SUM(O24:S24)</f>
        <v>11.209247772003197</v>
      </c>
      <c r="U24" s="132"/>
      <c r="V24" s="132"/>
      <c r="W24" s="132"/>
      <c r="X24" s="132"/>
      <c r="Y24" s="132"/>
      <c r="Z24" s="133"/>
      <c r="AA24" s="132">
        <f ca="1">IFERROR(AVERAGE(C24,I24,O24,U24),"")</f>
        <v>7.9035492710655619</v>
      </c>
      <c r="AB24" s="132">
        <f ca="1">IFERROR(AVERAGE(D24,J24,P24,V24),"")</f>
        <v>0.9311808167370611</v>
      </c>
      <c r="AC24" s="132" t="str">
        <f>IFERROR(AVERAGE(E24,K24,Q24,W24),"")</f>
        <v/>
      </c>
      <c r="AD24" s="132" t="str">
        <f>IFERROR(AVERAGE(F24,L24,R24,X24),"")</f>
        <v/>
      </c>
      <c r="AE24" s="132">
        <f ca="1">IFERROR(AVERAGE(G24,M24,S24,Y24),"")</f>
        <v>2.1888214637663812</v>
      </c>
      <c r="AF24" s="133">
        <f ca="1">AVERAGE(H24,N24,T24,Z24)</f>
        <v>11.023551551569005</v>
      </c>
      <c r="AG24" s="79">
        <f ca="1">IFERROR(STDEV(I24,O24,U24,AA24),"")</f>
        <v>0.11426792005288951</v>
      </c>
      <c r="AH24" s="79">
        <f ca="1">IFERROR(STDEV(J24,P24,V24,AB24),"")</f>
        <v>1.0856011240928795E-3</v>
      </c>
      <c r="AI24" s="79" t="str">
        <f>IFERROR(STDEV(K24,Q24,W24,AC24),"")</f>
        <v/>
      </c>
      <c r="AJ24" s="79" t="str">
        <f>IFERROR(STDEV(L24,R24,X24,AD24),"")</f>
        <v/>
      </c>
      <c r="AK24" s="79">
        <f ca="1">IFERROR(STDEV(M24,S24,Y24,AE24),"")</f>
        <v>1.9041350046885442E-2</v>
      </c>
      <c r="AL24" s="44">
        <f ca="1">IFERROR(STDEV(N24,T24,Z24,AF24),"")</f>
        <v>0.12634995548304853</v>
      </c>
      <c r="AM24" s="79">
        <f ca="1">IFERROR(AG24/AA24,"")</f>
        <v>1.4457798152940954E-2</v>
      </c>
      <c r="AN24" s="79">
        <f ca="1">IFERROR(AH24/AB24,"")</f>
        <v>1.1658327841169674E-3</v>
      </c>
      <c r="AO24" s="79" t="str">
        <f>IFERROR(AI24/AC24,"")</f>
        <v/>
      </c>
      <c r="AP24" s="79" t="str">
        <f>IFERROR(AJ24/AD24,"")</f>
        <v/>
      </c>
      <c r="AQ24" s="79">
        <f ca="1">IFERROR(AK24/AE24,"")</f>
        <v>8.6993618995860576E-3</v>
      </c>
      <c r="AR24" s="44">
        <f ca="1">IFERROR(AL24/AF24,"")</f>
        <v>1.1461819259607389E-2</v>
      </c>
      <c r="AS24" s="203">
        <f ca="1">COUNTA(C24,I24,O24,U24)</f>
        <v>3</v>
      </c>
      <c r="AT24" s="204">
        <f ca="1">COUNTA(D24,J24,P24,V24)</f>
        <v>3</v>
      </c>
      <c r="AU24" s="204">
        <f>COUNTA(E24,K24,Q24,W24)</f>
        <v>0</v>
      </c>
      <c r="AV24" s="204">
        <f>COUNTA(F24,L24,R24,X24)</f>
        <v>0</v>
      </c>
      <c r="AW24" s="204">
        <f ca="1">COUNTA(G24,M24,S24,Y24)</f>
        <v>3</v>
      </c>
      <c r="AX24" s="204">
        <f t="shared" ca="1" si="1"/>
        <v>3</v>
      </c>
      <c r="AY24" s="79">
        <f t="shared" ca="1" si="2"/>
        <v>6.5972614402274393E-2</v>
      </c>
      <c r="AZ24" s="79">
        <f t="shared" ca="1" si="3"/>
        <v>6.2677210122758431E-4</v>
      </c>
      <c r="BA24" s="79"/>
      <c r="BB24" s="79"/>
      <c r="BC24" s="79">
        <f t="shared" ca="1" si="6"/>
        <v>1.0993528575303203E-2</v>
      </c>
      <c r="BD24" s="79">
        <f t="shared" ca="1" si="7"/>
        <v>7.2948180810235311E-2</v>
      </c>
      <c r="BE24" s="79">
        <f t="shared" ca="1" si="8"/>
        <v>0.71696941172653506</v>
      </c>
      <c r="BF24" s="79">
        <f t="shared" ca="1" si="9"/>
        <v>8.4471942856249829E-2</v>
      </c>
      <c r="BG24" s="79"/>
      <c r="BH24" s="79"/>
      <c r="BI24" s="79">
        <f t="shared" ca="1" si="12"/>
        <v>0.19855864541721507</v>
      </c>
      <c r="BJ24" s="79">
        <f t="shared" ca="1" si="13"/>
        <v>1</v>
      </c>
      <c r="BK24" s="78">
        <f t="shared" ca="1" si="14"/>
        <v>0.71696941172653506</v>
      </c>
      <c r="BL24" s="79">
        <f t="shared" ca="1" si="15"/>
        <v>8.4471942856249829E-2</v>
      </c>
      <c r="BM24" s="79">
        <f t="shared" ca="1" si="16"/>
        <v>0</v>
      </c>
      <c r="BN24" s="79">
        <f t="shared" ca="1" si="17"/>
        <v>0</v>
      </c>
      <c r="BO24" s="44">
        <f t="shared" ca="1" si="18"/>
        <v>0.19855864541721507</v>
      </c>
      <c r="BR24" s="67">
        <v>26.247125414260708</v>
      </c>
      <c r="BS24" s="167">
        <f t="shared" si="19"/>
        <v>73.752874585739292</v>
      </c>
      <c r="BT24" s="167">
        <v>0</v>
      </c>
      <c r="BU24" s="167">
        <v>0</v>
      </c>
      <c r="BV24" s="167">
        <v>0</v>
      </c>
    </row>
    <row r="25" spans="1:74">
      <c r="A25" s="104">
        <v>30</v>
      </c>
      <c r="B25" s="94" t="s">
        <v>76</v>
      </c>
      <c r="C25" s="132"/>
      <c r="D25" s="132"/>
      <c r="E25" s="132"/>
      <c r="F25" s="132"/>
      <c r="G25" s="132">
        <f>'Total data HP3a'!P22</f>
        <v>0.49487109277136987</v>
      </c>
      <c r="H25" s="133">
        <f>SUM(C25:G25)</f>
        <v>0.49487109277136987</v>
      </c>
      <c r="I25" s="132"/>
      <c r="J25" s="132"/>
      <c r="K25" s="132"/>
      <c r="L25" s="132"/>
      <c r="M25" s="132">
        <f ca="1">OFFSET('Total data HP3a'!P22,12,0)</f>
        <v>0.90986365823060211</v>
      </c>
      <c r="N25" s="133">
        <f ca="1">SUM(I25:M25)</f>
        <v>0.90986365823060211</v>
      </c>
      <c r="O25" s="132"/>
      <c r="P25" s="132"/>
      <c r="Q25" s="132"/>
      <c r="R25" s="132"/>
      <c r="S25" s="132"/>
      <c r="T25" s="133"/>
      <c r="U25" s="132"/>
      <c r="V25" s="132"/>
      <c r="W25" s="132"/>
      <c r="X25" s="132"/>
      <c r="Y25" s="132"/>
      <c r="Z25" s="133"/>
      <c r="AA25" s="132" t="str">
        <f>IFERROR(AVERAGE(C25,I25,O25,U25),"")</f>
        <v/>
      </c>
      <c r="AB25" s="132" t="str">
        <f>IFERROR(AVERAGE(D25,J25,P25,V25),"")</f>
        <v/>
      </c>
      <c r="AC25" s="132" t="str">
        <f>IFERROR(AVERAGE(E25,K25,Q25,W25),"")</f>
        <v/>
      </c>
      <c r="AD25" s="132" t="str">
        <f>IFERROR(AVERAGE(F25,L25,R25,X25),"")</f>
        <v/>
      </c>
      <c r="AE25" s="132">
        <f ca="1">IFERROR(AVERAGE(G25,M25,S25,Y25),"")</f>
        <v>0.70236737550098605</v>
      </c>
      <c r="AF25" s="133">
        <f ca="1">AVERAGE(H25,N25,T25,Z25)</f>
        <v>0.70236737550098605</v>
      </c>
      <c r="AG25" s="79" t="str">
        <f>IFERROR(STDEV(I25,O25,U25,AA25),"")</f>
        <v/>
      </c>
      <c r="AH25" s="79" t="str">
        <f>IFERROR(STDEV(J25,P25,V25,AB25),"")</f>
        <v/>
      </c>
      <c r="AI25" s="79" t="str">
        <f>IFERROR(STDEV(K25,Q25,W25,AC25),"")</f>
        <v/>
      </c>
      <c r="AJ25" s="79" t="str">
        <f>IFERROR(STDEV(L25,R25,X25,AD25),"")</f>
        <v/>
      </c>
      <c r="AK25" s="79">
        <f ca="1">IFERROR(STDEV(M25,S25,Y25,AE25),"")</f>
        <v>0.14672202858911226</v>
      </c>
      <c r="AL25" s="44">
        <f ca="1">IFERROR(STDEV(N25,T25,Z25,AF25),"")</f>
        <v>0.14672202858911226</v>
      </c>
      <c r="AM25" s="79" t="str">
        <f>IFERROR(AG25/AA25,"")</f>
        <v/>
      </c>
      <c r="AN25" s="79" t="str">
        <f>IFERROR(AH25/AB25,"")</f>
        <v/>
      </c>
      <c r="AO25" s="79" t="str">
        <f>IFERROR(AI25/AC25,"")</f>
        <v/>
      </c>
      <c r="AP25" s="79" t="str">
        <f>IFERROR(AJ25/AD25,"")</f>
        <v/>
      </c>
      <c r="AQ25" s="79">
        <f ca="1">IFERROR(AK25/AE25,"")</f>
        <v>0.20889641761116548</v>
      </c>
      <c r="AR25" s="44">
        <f ca="1">IFERROR(AL25/AF25,"")</f>
        <v>0.20889641761116548</v>
      </c>
      <c r="AS25" s="203">
        <f>COUNTA(C25,I25,O25,U25)</f>
        <v>0</v>
      </c>
      <c r="AT25" s="204">
        <f>COUNTA(D25,J25,P25,V25)</f>
        <v>0</v>
      </c>
      <c r="AU25" s="204">
        <f>COUNTA(E25,K25,Q25,W25)</f>
        <v>0</v>
      </c>
      <c r="AV25" s="204">
        <f>COUNTA(F25,L25,R25,X25)</f>
        <v>0</v>
      </c>
      <c r="AW25" s="204">
        <f ca="1">COUNTA(G25,M25,S25,Y25)</f>
        <v>2</v>
      </c>
      <c r="AX25" s="204">
        <f t="shared" ca="1" si="1"/>
        <v>2</v>
      </c>
      <c r="AY25" s="79"/>
      <c r="AZ25" s="79"/>
      <c r="BA25" s="79"/>
      <c r="BB25" s="79"/>
      <c r="BC25" s="79">
        <f t="shared" ca="1" si="6"/>
        <v>0.10374814136480777</v>
      </c>
      <c r="BD25" s="79">
        <f t="shared" ca="1" si="7"/>
        <v>0.10374814136480777</v>
      </c>
      <c r="BE25" s="79"/>
      <c r="BF25" s="79"/>
      <c r="BG25" s="79"/>
      <c r="BH25" s="79"/>
      <c r="BI25" s="79">
        <f t="shared" ca="1" si="12"/>
        <v>1</v>
      </c>
      <c r="BJ25" s="79">
        <f t="shared" ca="1" si="13"/>
        <v>1</v>
      </c>
      <c r="BK25" s="78">
        <f t="shared" ca="1" si="14"/>
        <v>0</v>
      </c>
      <c r="BL25" s="79">
        <f t="shared" ca="1" si="15"/>
        <v>0</v>
      </c>
      <c r="BM25" s="79">
        <f t="shared" ca="1" si="16"/>
        <v>0</v>
      </c>
      <c r="BN25" s="79">
        <f t="shared" ca="1" si="17"/>
        <v>0</v>
      </c>
      <c r="BO25" s="44">
        <f t="shared" ca="1" si="18"/>
        <v>1</v>
      </c>
      <c r="BR25" s="67">
        <v>15.466496407648883</v>
      </c>
      <c r="BS25" s="167">
        <f t="shared" si="19"/>
        <v>84.53350359235111</v>
      </c>
      <c r="BT25" s="167">
        <v>0</v>
      </c>
      <c r="BU25" s="167">
        <v>0</v>
      </c>
      <c r="BV25" s="167">
        <v>0</v>
      </c>
    </row>
    <row r="26" spans="1:74">
      <c r="A26" s="104">
        <v>31</v>
      </c>
      <c r="B26" s="94" t="s">
        <v>77</v>
      </c>
      <c r="C26" s="132">
        <f>'Total data HP3a'!G23</f>
        <v>0.42869150989389659</v>
      </c>
      <c r="D26" s="132"/>
      <c r="E26" s="132"/>
      <c r="F26" s="132"/>
      <c r="G26" s="132">
        <f>'Total data HP3a'!P23</f>
        <v>1.2904934082848918</v>
      </c>
      <c r="H26" s="133">
        <f>SUM(C26:G26)</f>
        <v>1.7191849181787884</v>
      </c>
      <c r="I26" s="132">
        <f ca="1">OFFSET('Total data HP3a'!G23,12,0)</f>
        <v>0.51943767964746557</v>
      </c>
      <c r="J26" s="132"/>
      <c r="K26" s="132"/>
      <c r="L26" s="132"/>
      <c r="M26" s="132">
        <f ca="1">OFFSET('Total data HP3a'!P23,12,0)</f>
        <v>1.5094327129347229</v>
      </c>
      <c r="N26" s="133">
        <f ca="1">SUM(I26:M26)</f>
        <v>2.0288703925821885</v>
      </c>
      <c r="O26" s="132">
        <f ca="1">OFFSET('Total data HP3a'!G23,24,0)</f>
        <v>0.48009442607939284</v>
      </c>
      <c r="P26" s="132"/>
      <c r="Q26" s="132"/>
      <c r="R26" s="132"/>
      <c r="S26" s="132">
        <f ca="1">OFFSET('Total data HP3a'!P23,24,0)</f>
        <v>1.634825573606016</v>
      </c>
      <c r="T26" s="133">
        <f ca="1">SUM(O26:S26)</f>
        <v>2.1149199996854087</v>
      </c>
      <c r="U26" s="132"/>
      <c r="V26" s="132"/>
      <c r="W26" s="132"/>
      <c r="X26" s="132"/>
      <c r="Y26" s="132"/>
      <c r="Z26" s="133"/>
      <c r="AA26" s="132">
        <f ca="1">IFERROR(AVERAGE(C26,I26,O26,U26),"")</f>
        <v>0.47607453854025167</v>
      </c>
      <c r="AB26" s="132" t="str">
        <f>IFERROR(AVERAGE(D26,J26,P26,V26),"")</f>
        <v/>
      </c>
      <c r="AC26" s="132" t="str">
        <f>IFERROR(AVERAGE(E26,K26,Q26,W26),"")</f>
        <v/>
      </c>
      <c r="AD26" s="132" t="str">
        <f>IFERROR(AVERAGE(F26,L26,R26,X26),"")</f>
        <v/>
      </c>
      <c r="AE26" s="132">
        <f ca="1">IFERROR(AVERAGE(G26,M26,S26,Y26),"")</f>
        <v>1.4782505649418771</v>
      </c>
      <c r="AF26" s="133">
        <f ca="1">AVERAGE(H26,N26,T26,Z26)</f>
        <v>1.9543251034821285</v>
      </c>
      <c r="AG26" s="79">
        <f ca="1">IFERROR(STDEV(I26,O26,U26,AA26),"")</f>
        <v>2.3959733943407197E-2</v>
      </c>
      <c r="AH26" s="79" t="str">
        <f>IFERROR(STDEV(J26,P26,V26,AB26),"")</f>
        <v/>
      </c>
      <c r="AI26" s="79" t="str">
        <f>IFERROR(STDEV(K26,Q26,W26,AC26),"")</f>
        <v/>
      </c>
      <c r="AJ26" s="79" t="str">
        <f>IFERROR(STDEV(L26,R26,X26,AD26),"")</f>
        <v/>
      </c>
      <c r="AK26" s="79">
        <f ca="1">IFERROR(STDEV(M26,S26,Y26,AE26),"")</f>
        <v>8.2876845579201844E-2</v>
      </c>
      <c r="AL26" s="44">
        <f ca="1">IFERROR(STDEV(N26,T26,Z26,AF26),"")</f>
        <v>8.0366095355537848E-2</v>
      </c>
      <c r="AM26" s="79">
        <f ca="1">IFERROR(AG26/AA26,"")</f>
        <v>5.0327694517906724E-2</v>
      </c>
      <c r="AN26" s="79" t="str">
        <f>IFERROR(AH26/AB26,"")</f>
        <v/>
      </c>
      <c r="AO26" s="79" t="str">
        <f>IFERROR(AI26/AC26,"")</f>
        <v/>
      </c>
      <c r="AP26" s="79" t="str">
        <f>IFERROR(AJ26/AD26,"")</f>
        <v/>
      </c>
      <c r="AQ26" s="79">
        <f ca="1">IFERROR(AK26/AE26,"")</f>
        <v>5.6064139290527143E-2</v>
      </c>
      <c r="AR26" s="44">
        <f ca="1">IFERROR(AL26/AF26,"")</f>
        <v>4.1122173180063622E-2</v>
      </c>
      <c r="AS26" s="203">
        <f ca="1">COUNTA(C26,I26,O26,U26)</f>
        <v>3</v>
      </c>
      <c r="AT26" s="204">
        <f>COUNTA(D26,J26,P26,V26)</f>
        <v>0</v>
      </c>
      <c r="AU26" s="204">
        <f>COUNTA(E26,K26,Q26,W26)</f>
        <v>0</v>
      </c>
      <c r="AV26" s="204">
        <f>COUNTA(F26,L26,R26,X26)</f>
        <v>0</v>
      </c>
      <c r="AW26" s="204">
        <f ca="1">COUNTA(G26,M26,S26,Y26)</f>
        <v>3</v>
      </c>
      <c r="AX26" s="204">
        <f t="shared" ca="1" si="1"/>
        <v>3</v>
      </c>
      <c r="AY26" s="79">
        <f t="shared" ca="1" si="2"/>
        <v>1.3833158841937958E-2</v>
      </c>
      <c r="AZ26" s="79"/>
      <c r="BA26" s="79"/>
      <c r="BB26" s="79"/>
      <c r="BC26" s="79">
        <f t="shared" ca="1" si="6"/>
        <v>4.7848969104739236E-2</v>
      </c>
      <c r="BD26" s="79">
        <f t="shared" ca="1" si="7"/>
        <v>4.6399386787238914E-2</v>
      </c>
      <c r="BE26" s="79">
        <f t="shared" ca="1" si="8"/>
        <v>0.24360048268939671</v>
      </c>
      <c r="BF26" s="79"/>
      <c r="BG26" s="79"/>
      <c r="BH26" s="79"/>
      <c r="BI26" s="79">
        <f t="shared" ca="1" si="12"/>
        <v>0.7563995173106034</v>
      </c>
      <c r="BJ26" s="79">
        <f t="shared" ca="1" si="13"/>
        <v>1</v>
      </c>
      <c r="BK26" s="78">
        <f t="shared" ca="1" si="14"/>
        <v>0.24360048268939671</v>
      </c>
      <c r="BL26" s="79">
        <f t="shared" ca="1" si="15"/>
        <v>0</v>
      </c>
      <c r="BM26" s="79">
        <f t="shared" ca="1" si="16"/>
        <v>0</v>
      </c>
      <c r="BN26" s="79">
        <f t="shared" ca="1" si="17"/>
        <v>0</v>
      </c>
      <c r="BO26" s="44">
        <f t="shared" ca="1" si="18"/>
        <v>0.7563995173106034</v>
      </c>
      <c r="BR26" s="67">
        <v>11.023551551569005</v>
      </c>
      <c r="BS26" s="167">
        <f t="shared" si="19"/>
        <v>88.976448448431</v>
      </c>
      <c r="BT26" s="167">
        <v>0</v>
      </c>
      <c r="BU26" s="167">
        <v>0</v>
      </c>
      <c r="BV26" s="167">
        <v>0</v>
      </c>
    </row>
    <row r="27" spans="1:74">
      <c r="A27" s="105">
        <v>32</v>
      </c>
      <c r="B27" s="130" t="s">
        <v>78</v>
      </c>
      <c r="C27" s="132"/>
      <c r="D27" s="132"/>
      <c r="E27" s="132"/>
      <c r="F27" s="132"/>
      <c r="G27" s="132">
        <f>'Total data HP3a'!P24</f>
        <v>0.76306406055770626</v>
      </c>
      <c r="H27" s="133">
        <f>SUM(C27:G27)</f>
        <v>0.76306406055770626</v>
      </c>
      <c r="I27" s="132"/>
      <c r="J27" s="132"/>
      <c r="K27" s="132"/>
      <c r="L27" s="132"/>
      <c r="M27" s="132">
        <f ca="1">OFFSET('Total data HP3a'!P24,12,0)</f>
        <v>0.94232703103780158</v>
      </c>
      <c r="N27" s="133">
        <f ca="1">SUM(I27:M27)</f>
        <v>0.94232703103780158</v>
      </c>
      <c r="O27" s="132"/>
      <c r="P27" s="132"/>
      <c r="Q27" s="132"/>
      <c r="R27" s="132"/>
      <c r="S27" s="132">
        <f ca="1">OFFSET('Total data HP3a'!P24,24,0)</f>
        <v>0.91887134366839007</v>
      </c>
      <c r="T27" s="133">
        <f ca="1">SUM(O27:S27)</f>
        <v>0.91887134366839007</v>
      </c>
      <c r="U27" s="132"/>
      <c r="V27" s="132"/>
      <c r="W27" s="132"/>
      <c r="X27" s="132"/>
      <c r="Y27" s="132"/>
      <c r="Z27" s="133"/>
      <c r="AA27" s="132" t="str">
        <f>IFERROR(AVERAGE(C27,I27,O27,U27),"")</f>
        <v/>
      </c>
      <c r="AB27" s="132" t="str">
        <f>IFERROR(AVERAGE(D27,J27,P27,V27),"")</f>
        <v/>
      </c>
      <c r="AC27" s="132" t="str">
        <f>IFERROR(AVERAGE(E27,K27,Q27,W27),"")</f>
        <v/>
      </c>
      <c r="AD27" s="132" t="str">
        <f>IFERROR(AVERAGE(F27,L27,R27,X27),"")</f>
        <v/>
      </c>
      <c r="AE27" s="132">
        <f ca="1">IFERROR(AVERAGE(G27,M27,S27,Y27),"")</f>
        <v>0.8747541450879659</v>
      </c>
      <c r="AF27" s="133">
        <f ca="1">AVERAGE(H27,N27,T27,Z27)</f>
        <v>0.8747541450879659</v>
      </c>
      <c r="AG27" s="79" t="str">
        <f>IFERROR(STDEV(I27,O27,U27,AA27),"")</f>
        <v/>
      </c>
      <c r="AH27" s="79" t="str">
        <f>IFERROR(STDEV(J27,P27,V27,AB27),"")</f>
        <v/>
      </c>
      <c r="AI27" s="79" t="str">
        <f>IFERROR(STDEV(K27,Q27,W27,AC27),"")</f>
        <v/>
      </c>
      <c r="AJ27" s="79" t="str">
        <f>IFERROR(STDEV(L27,R27,X27,AD27),"")</f>
        <v/>
      </c>
      <c r="AK27" s="79">
        <f ca="1">IFERROR(STDEV(M27,S27,Y27,AE27),"")</f>
        <v>3.4308870077929925E-2</v>
      </c>
      <c r="AL27" s="44">
        <f ca="1">IFERROR(STDEV(N27,T27,Z27,AF27),"")</f>
        <v>3.4308870077929925E-2</v>
      </c>
      <c r="AM27" s="79" t="str">
        <f>IFERROR(AG27/AA27,"")</f>
        <v/>
      </c>
      <c r="AN27" s="79" t="str">
        <f>IFERROR(AH27/AB27,"")</f>
        <v/>
      </c>
      <c r="AO27" s="79" t="str">
        <f>IFERROR(AI27/AC27,"")</f>
        <v/>
      </c>
      <c r="AP27" s="79" t="str">
        <f>IFERROR(AJ27/AD27,"")</f>
        <v/>
      </c>
      <c r="AQ27" s="79">
        <f ca="1">IFERROR(AK27/AE27,"")</f>
        <v>3.9221157476744282E-2</v>
      </c>
      <c r="AR27" s="44">
        <f ca="1">IFERROR(AL27/AF27,"")</f>
        <v>3.9221157476744282E-2</v>
      </c>
      <c r="AS27" s="203">
        <f>COUNTA(C27,I27,O27,U27)</f>
        <v>0</v>
      </c>
      <c r="AT27" s="204">
        <f>COUNTA(D27,J27,P27,V27)</f>
        <v>0</v>
      </c>
      <c r="AU27" s="204">
        <f>COUNTA(E27,K27,Q27,W27)</f>
        <v>0</v>
      </c>
      <c r="AV27" s="204">
        <f>COUNTA(F27,L27,R27,X27)</f>
        <v>0</v>
      </c>
      <c r="AW27" s="204">
        <f ca="1">COUNTA(G27,M27,S27,Y27)</f>
        <v>3</v>
      </c>
      <c r="AX27" s="204">
        <f t="shared" ca="1" si="1"/>
        <v>3</v>
      </c>
      <c r="AY27" s="79"/>
      <c r="AZ27" s="79"/>
      <c r="BA27" s="79"/>
      <c r="BB27" s="79"/>
      <c r="BC27" s="79">
        <f t="shared" ca="1" si="6"/>
        <v>1.9808235375084741E-2</v>
      </c>
      <c r="BD27" s="79">
        <f t="shared" ca="1" si="7"/>
        <v>1.9808235375084741E-2</v>
      </c>
      <c r="BE27" s="79"/>
      <c r="BF27" s="79"/>
      <c r="BG27" s="79"/>
      <c r="BH27" s="79"/>
      <c r="BI27" s="79">
        <f t="shared" ca="1" si="12"/>
        <v>1</v>
      </c>
      <c r="BJ27" s="79">
        <f t="shared" ca="1" si="13"/>
        <v>1</v>
      </c>
      <c r="BK27" s="78">
        <f t="shared" ca="1" si="14"/>
        <v>0</v>
      </c>
      <c r="BL27" s="79">
        <f t="shared" ca="1" si="15"/>
        <v>0</v>
      </c>
      <c r="BM27" s="79">
        <f t="shared" ca="1" si="16"/>
        <v>0</v>
      </c>
      <c r="BN27" s="79">
        <f t="shared" ca="1" si="17"/>
        <v>0</v>
      </c>
      <c r="BO27" s="44">
        <f t="shared" ca="1" si="18"/>
        <v>1</v>
      </c>
      <c r="BR27" s="67">
        <v>0.70236737550098605</v>
      </c>
      <c r="BS27" s="167">
        <f t="shared" si="19"/>
        <v>99.297632624499016</v>
      </c>
      <c r="BT27" s="167">
        <v>0</v>
      </c>
      <c r="BU27" s="167">
        <v>0</v>
      </c>
      <c r="BV27" s="167">
        <v>0</v>
      </c>
    </row>
    <row r="28" spans="1:74">
      <c r="A28" s="102">
        <v>57</v>
      </c>
      <c r="B28" s="92" t="s">
        <v>79</v>
      </c>
      <c r="C28" s="132">
        <f>'Total data HP3a'!G25</f>
        <v>11.090124658278441</v>
      </c>
      <c r="D28" s="132"/>
      <c r="E28" s="132">
        <f>'Total data HP3a'!K25</f>
        <v>1.3465638687349859</v>
      </c>
      <c r="F28" s="132">
        <f>'Total data HP3a'!L25</f>
        <v>3.7208765784314162</v>
      </c>
      <c r="G28" s="132">
        <f>'Total data HP3a'!P25</f>
        <v>7.9895088791173228</v>
      </c>
      <c r="H28" s="133">
        <f>SUM(C28:G28)</f>
        <v>24.147073984562166</v>
      </c>
      <c r="I28" s="132">
        <f ca="1">OFFSET('Total data HP3a'!G25,12,0)</f>
        <v>11.192465565642944</v>
      </c>
      <c r="J28" s="132"/>
      <c r="K28" s="132">
        <f ca="1">OFFSET('Total data HP3a'!K25,12,0)</f>
        <v>1.4216672360653579</v>
      </c>
      <c r="L28" s="132">
        <f ca="1">OFFSET('Total data HP3a'!L25,12,0)</f>
        <v>3.5353153565744129</v>
      </c>
      <c r="M28" s="132">
        <f ca="1">OFFSET('Total data HP3a'!P25,12,0)</f>
        <v>9.0450570766505169</v>
      </c>
      <c r="N28" s="133">
        <f ca="1">SUM(I28:M28)</f>
        <v>25.194505234933231</v>
      </c>
      <c r="O28" s="132">
        <f ca="1">OFFSET('Total data HP3a'!G25,24,0)</f>
        <v>11.286423944532253</v>
      </c>
      <c r="P28" s="132"/>
      <c r="Q28" s="132"/>
      <c r="R28" s="132">
        <f ca="1">OFFSET('Total data HP3a'!L25,24,0)</f>
        <v>3.5736782933716809</v>
      </c>
      <c r="S28" s="132">
        <f ca="1">OFFSET('Total data HP3a'!P25,24,0)</f>
        <v>9.1073734292162722</v>
      </c>
      <c r="T28" s="133">
        <f ca="1">SUM(O28:S28)</f>
        <v>23.967475667120205</v>
      </c>
      <c r="U28" s="132">
        <f ca="1">OFFSET('Total data HP3a'!G25,36,0)</f>
        <v>12.164705762691913</v>
      </c>
      <c r="V28" s="132"/>
      <c r="W28" s="132">
        <f ca="1">OFFSET('Total data HP3a'!K25,36,0)</f>
        <v>0.42408894158000204</v>
      </c>
      <c r="X28" s="132">
        <f ca="1">OFFSET('Total data HP3a'!L25,36,0)</f>
        <v>4.2864146366633129</v>
      </c>
      <c r="Y28" s="132">
        <f ca="1">OFFSET('Total data HP3a'!P25,36,0)</f>
        <v>10.165677742561337</v>
      </c>
      <c r="Z28" s="133">
        <f ca="1">SUM(U28:Y28)</f>
        <v>27.040887083496564</v>
      </c>
      <c r="AA28" s="132">
        <f ca="1">IFERROR(AVERAGE(C28,I28,O28,U28),"")</f>
        <v>11.433429982786386</v>
      </c>
      <c r="AB28" s="132" t="str">
        <f>IFERROR(AVERAGE(D28,J28,P28,V28),"")</f>
        <v/>
      </c>
      <c r="AC28" s="132">
        <f ca="1">IFERROR(AVERAGE(E28,K28,Q28,W28),"")</f>
        <v>1.0641066821267819</v>
      </c>
      <c r="AD28" s="132">
        <f ca="1">IFERROR(AVERAGE(F28,L28,R28,X28),"")</f>
        <v>3.7790712162602054</v>
      </c>
      <c r="AE28" s="132">
        <f ca="1">IFERROR(AVERAGE(G28,M28,S28,Y28),"")</f>
        <v>9.0769042818863621</v>
      </c>
      <c r="AF28" s="133">
        <f ca="1">AVERAGE(H28,N28,T28,Z28)</f>
        <v>25.087485492528039</v>
      </c>
      <c r="AG28" s="79">
        <f ca="1">IFERROR(STDEV(I28,O28,U28,AA28),"")</f>
        <v>0.44157832654770446</v>
      </c>
      <c r="AH28" s="79" t="str">
        <f>IFERROR(STDEV(J28,P28,V28,AB28),"")</f>
        <v/>
      </c>
      <c r="AI28" s="79">
        <f ca="1">IFERROR(STDEV(K28,Q28,W28,AC28),"")</f>
        <v>0.50540985209625966</v>
      </c>
      <c r="AJ28" s="79">
        <f ca="1">IFERROR(STDEV(L28,R28,X28,AD28),"")</f>
        <v>0.34552079732975527</v>
      </c>
      <c r="AK28" s="79">
        <f ca="1">IFERROR(STDEV(M28,S28,Y28,AE28),"")</f>
        <v>0.54521037884462453</v>
      </c>
      <c r="AL28" s="44">
        <f ca="1">IFERROR(STDEV(N28,T28,Z28,AF28),"")</f>
        <v>1.2728654758449875</v>
      </c>
      <c r="AM28" s="79">
        <f ca="1">IFERROR(AG28/AA28,"")</f>
        <v>3.8621684587435548E-2</v>
      </c>
      <c r="AN28" s="79" t="str">
        <f>IFERROR(AH28/AB28,"")</f>
        <v/>
      </c>
      <c r="AO28" s="79">
        <f ca="1">IFERROR(AI28/AC28,"")</f>
        <v>0.47496163738594316</v>
      </c>
      <c r="AP28" s="79">
        <f ca="1">IFERROR(AJ28/AD28,"")</f>
        <v>9.14300836255965E-2</v>
      </c>
      <c r="AQ28" s="79">
        <f ca="1">IFERROR(AK28/AE28,"")</f>
        <v>6.0065674586062608E-2</v>
      </c>
      <c r="AR28" s="44">
        <f ca="1">IFERROR(AL28/AF28,"")</f>
        <v>5.0737068735887979E-2</v>
      </c>
      <c r="AS28" s="203">
        <f ca="1">COUNTA(C28,I28,O28,U28)</f>
        <v>4</v>
      </c>
      <c r="AT28" s="204">
        <f>COUNTA(D28,J28,P28,V28)</f>
        <v>0</v>
      </c>
      <c r="AU28" s="204">
        <f ca="1">COUNTA(E28,K28,Q28,W28)</f>
        <v>3</v>
      </c>
      <c r="AV28" s="204">
        <f ca="1">COUNTA(F28,L28,R28,X28)</f>
        <v>4</v>
      </c>
      <c r="AW28" s="204">
        <f ca="1">COUNTA(G28,M28,S28,Y28)</f>
        <v>4</v>
      </c>
      <c r="AX28" s="204">
        <f t="shared" ca="1" si="1"/>
        <v>4</v>
      </c>
      <c r="AY28" s="79">
        <f t="shared" ca="1" si="2"/>
        <v>0.22078916327385223</v>
      </c>
      <c r="AZ28" s="79"/>
      <c r="BA28" s="79">
        <f t="shared" ca="1" si="4"/>
        <v>0.29179851415886449</v>
      </c>
      <c r="BB28" s="79">
        <f t="shared" ca="1" si="5"/>
        <v>0.17276039866487763</v>
      </c>
      <c r="BC28" s="79">
        <f t="shared" ca="1" si="6"/>
        <v>0.27260518942231227</v>
      </c>
      <c r="BD28" s="79">
        <f t="shared" ca="1" si="7"/>
        <v>0.63643273792249377</v>
      </c>
      <c r="BE28" s="79">
        <f t="shared" ca="1" si="8"/>
        <v>0.4557423654989925</v>
      </c>
      <c r="BF28" s="79"/>
      <c r="BG28" s="79">
        <f t="shared" ca="1" si="10"/>
        <v>4.2415836471284114E-2</v>
      </c>
      <c r="BH28" s="79">
        <f t="shared" ca="1" si="11"/>
        <v>0.15063571107537857</v>
      </c>
      <c r="BI28" s="79">
        <f t="shared" ca="1" si="12"/>
        <v>0.36181004607216583</v>
      </c>
      <c r="BJ28" s="79">
        <f t="shared" ca="1" si="13"/>
        <v>1.0106039591178209</v>
      </c>
      <c r="BK28" s="78">
        <f t="shared" ca="1" si="14"/>
        <v>0.45096039985517211</v>
      </c>
      <c r="BL28" s="79">
        <f t="shared" ca="1" si="15"/>
        <v>0</v>
      </c>
      <c r="BM28" s="79">
        <f t="shared" ca="1" si="16"/>
        <v>4.1970780035643106E-2</v>
      </c>
      <c r="BN28" s="79">
        <f t="shared" ca="1" si="17"/>
        <v>0.14905513650161425</v>
      </c>
      <c r="BO28" s="44">
        <f t="shared" ca="1" si="18"/>
        <v>0.35801368360757069</v>
      </c>
      <c r="BR28" s="67">
        <v>1.9543251034821285</v>
      </c>
      <c r="BS28" s="167">
        <f t="shared" si="19"/>
        <v>98.045674896517866</v>
      </c>
      <c r="BT28" s="167">
        <v>0</v>
      </c>
      <c r="BU28" s="167">
        <v>0</v>
      </c>
      <c r="BV28" s="167">
        <v>0</v>
      </c>
    </row>
    <row r="29" spans="1:74">
      <c r="A29" s="104">
        <v>58</v>
      </c>
      <c r="B29" s="94" t="s">
        <v>80</v>
      </c>
      <c r="C29" s="132">
        <f>'Total data HP4a'!G2</f>
        <v>11.307507063449284</v>
      </c>
      <c r="D29" s="132"/>
      <c r="E29" s="132"/>
      <c r="F29" s="132">
        <f>'Total data HP4a'!L2</f>
        <v>2.7500538664429364</v>
      </c>
      <c r="G29" s="132">
        <f>'Total data HP4a'!P2</f>
        <v>7.3228896899631994</v>
      </c>
      <c r="H29" s="133">
        <f>SUM(C29:G29)</f>
        <v>21.38045061985542</v>
      </c>
      <c r="I29" s="132">
        <f ca="1">OFFSET('Total data HP4a'!G2,12,0)</f>
        <v>9.7805280635090952</v>
      </c>
      <c r="J29" s="132"/>
      <c r="K29" s="132"/>
      <c r="L29" s="132">
        <f ca="1">OFFSET('Total data HP4a'!L2,12,0)</f>
        <v>3.4887496791267103</v>
      </c>
      <c r="M29" s="132">
        <f ca="1">OFFSET('Total data HP4a'!P2,12,0)</f>
        <v>7.4566045190002956</v>
      </c>
      <c r="N29" s="133">
        <f ca="1">SUM(I29:M29)</f>
        <v>20.725882261636102</v>
      </c>
      <c r="O29" s="132">
        <f ca="1">OFFSET('Total data HP4a'!G2,24,0)</f>
        <v>10.179516989226663</v>
      </c>
      <c r="P29" s="132"/>
      <c r="Q29" s="132"/>
      <c r="R29" s="132">
        <f ca="1">OFFSET('Total data HP4a'!L2,24,0)</f>
        <v>3.5611650607682801</v>
      </c>
      <c r="S29" s="132">
        <f ca="1">OFFSET('Total data HP4a'!P2,24,0)</f>
        <v>7.778217811616293</v>
      </c>
      <c r="T29" s="133">
        <f ca="1">SUM(O29:S29)</f>
        <v>21.518899861611235</v>
      </c>
      <c r="U29" s="132">
        <f ca="1">OFFSET('Total data HP4a'!G2,36,0)</f>
        <v>9.9764879608165167</v>
      </c>
      <c r="V29" s="132"/>
      <c r="W29" s="132"/>
      <c r="X29" s="132">
        <f ca="1">OFFSET('Total data HP4a'!L2,36,0)</f>
        <v>3.8032686072610677</v>
      </c>
      <c r="Y29" s="132">
        <f ca="1">OFFSET('Total data HP4a'!P2,36,0)</f>
        <v>7.9102779618311105</v>
      </c>
      <c r="Z29" s="133">
        <f ca="1">SUM(U29:Y29)</f>
        <v>21.690034529908694</v>
      </c>
      <c r="AA29" s="132">
        <f ca="1">IFERROR(AVERAGE(C29,I29,O29,U29),"")</f>
        <v>10.311010019250389</v>
      </c>
      <c r="AB29" s="132" t="str">
        <f>IFERROR(AVERAGE(D29,J29,P29,V29),"")</f>
        <v/>
      </c>
      <c r="AC29" s="132" t="str">
        <f>IFERROR(AVERAGE(E29,K29,Q29,W29),"")</f>
        <v/>
      </c>
      <c r="AD29" s="132">
        <f ca="1">IFERROR(AVERAGE(F29,L29,R29,X29),"")</f>
        <v>3.4008093033997486</v>
      </c>
      <c r="AE29" s="132">
        <f ca="1">IFERROR(AVERAGE(G29,M29,S29,Y29),"")</f>
        <v>7.6169974956027247</v>
      </c>
      <c r="AF29" s="133">
        <f ca="1">AVERAGE(H29,N29,T29,Z29)</f>
        <v>21.328816818252861</v>
      </c>
      <c r="AG29" s="79">
        <f ca="1">IFERROR(STDEV(I29,O29,U29,AA29),"")</f>
        <v>0.23263343132955008</v>
      </c>
      <c r="AH29" s="79" t="str">
        <f>IFERROR(STDEV(J29,P29,V29,AB29),"")</f>
        <v/>
      </c>
      <c r="AI29" s="79" t="str">
        <f>IFERROR(STDEV(K29,Q29,W29,AC29),"")</f>
        <v/>
      </c>
      <c r="AJ29" s="79">
        <f ca="1">IFERROR(STDEV(L29,R29,X29,AD29),"")</f>
        <v>0.17277182465760943</v>
      </c>
      <c r="AK29" s="79">
        <f ca="1">IFERROR(STDEV(M29,S29,Y29,AE29),"")</f>
        <v>0.19672864456361999</v>
      </c>
      <c r="AL29" s="44">
        <f ca="1">IFERROR(STDEV(N29,T29,Z29,AF29),"")</f>
        <v>0.42010846447948141</v>
      </c>
      <c r="AM29" s="79">
        <f ca="1">IFERROR(AG29/AA29,"")</f>
        <v>2.2561653115963372E-2</v>
      </c>
      <c r="AN29" s="79" t="str">
        <f>IFERROR(AH29/AB29,"")</f>
        <v/>
      </c>
      <c r="AO29" s="79" t="str">
        <f>IFERROR(AI29/AC29,"")</f>
        <v/>
      </c>
      <c r="AP29" s="79">
        <f ca="1">IFERROR(AJ29/AD29,"")</f>
        <v>5.0803149851681328E-2</v>
      </c>
      <c r="AQ29" s="79">
        <f ca="1">IFERROR(AK29/AE29,"")</f>
        <v>2.5827584251825079E-2</v>
      </c>
      <c r="AR29" s="44">
        <f ca="1">IFERROR(AL29/AF29,"")</f>
        <v>1.969675430471883E-2</v>
      </c>
      <c r="AS29" s="203">
        <f ca="1">COUNTA(C29,I29,O29,U29)</f>
        <v>4</v>
      </c>
      <c r="AT29" s="204">
        <f>COUNTA(D29,J29,P29,V29)</f>
        <v>0</v>
      </c>
      <c r="AU29" s="204">
        <f>COUNTA(E29,K29,Q29,W29)</f>
        <v>0</v>
      </c>
      <c r="AV29" s="204">
        <f ca="1">COUNTA(F29,L29,R29,X29)</f>
        <v>4</v>
      </c>
      <c r="AW29" s="204">
        <f ca="1">COUNTA(G29,M29,S29,Y29)</f>
        <v>4</v>
      </c>
      <c r="AX29" s="204">
        <f t="shared" ca="1" si="1"/>
        <v>4</v>
      </c>
      <c r="AY29" s="79">
        <f t="shared" ca="1" si="2"/>
        <v>0.11631671566477504</v>
      </c>
      <c r="AZ29" s="79"/>
      <c r="BA29" s="79"/>
      <c r="BB29" s="79">
        <f t="shared" ca="1" si="5"/>
        <v>8.6385912328804715E-2</v>
      </c>
      <c r="BC29" s="79">
        <f t="shared" ca="1" si="6"/>
        <v>9.8364322281809996E-2</v>
      </c>
      <c r="BD29" s="79">
        <f t="shared" ca="1" si="7"/>
        <v>0.21005423223974071</v>
      </c>
      <c r="BE29" s="79">
        <f t="shared" ca="1" si="8"/>
        <v>0.4834309426121749</v>
      </c>
      <c r="BF29" s="79"/>
      <c r="BG29" s="79"/>
      <c r="BH29" s="79">
        <f t="shared" ca="1" si="11"/>
        <v>0.15944669281839349</v>
      </c>
      <c r="BI29" s="79">
        <f t="shared" ca="1" si="12"/>
        <v>0.35712236456943169</v>
      </c>
      <c r="BJ29" s="79">
        <f t="shared" ca="1" si="13"/>
        <v>1</v>
      </c>
      <c r="BK29" s="78">
        <f t="shared" ca="1" si="14"/>
        <v>0.4834309426121749</v>
      </c>
      <c r="BL29" s="79">
        <f t="shared" ca="1" si="15"/>
        <v>0</v>
      </c>
      <c r="BM29" s="79">
        <f t="shared" ca="1" si="16"/>
        <v>0</v>
      </c>
      <c r="BN29" s="79">
        <f t="shared" ca="1" si="17"/>
        <v>0.15944669281839349</v>
      </c>
      <c r="BO29" s="44">
        <f t="shared" ca="1" si="18"/>
        <v>0.35712236456943169</v>
      </c>
      <c r="BR29" s="67">
        <v>0.8747541450879659</v>
      </c>
      <c r="BS29" s="167">
        <f t="shared" si="19"/>
        <v>99.125245854912038</v>
      </c>
      <c r="BT29" s="167">
        <v>0</v>
      </c>
      <c r="BU29" s="167">
        <v>0</v>
      </c>
      <c r="BV29" s="167">
        <v>0</v>
      </c>
    </row>
    <row r="30" spans="1:74">
      <c r="A30" s="39">
        <v>59</v>
      </c>
      <c r="B30" s="80" t="s">
        <v>81</v>
      </c>
      <c r="C30" s="132">
        <f>'Total data HP4a'!G3</f>
        <v>10.274529492520099</v>
      </c>
      <c r="D30" s="132"/>
      <c r="E30" s="132"/>
      <c r="F30" s="132">
        <f>'Total data HP4a'!L3</f>
        <v>3.8781789392427481</v>
      </c>
      <c r="G30" s="132">
        <f>'Total data HP4a'!P3</f>
        <v>8.0129740290038267</v>
      </c>
      <c r="H30" s="133">
        <f>SUM(C30:G30)</f>
        <v>22.165682460766675</v>
      </c>
      <c r="I30" s="132">
        <f ca="1">OFFSET('Total data HP4a'!G3,12,0)</f>
        <v>10.066475867533722</v>
      </c>
      <c r="J30" s="132"/>
      <c r="K30" s="132"/>
      <c r="L30" s="132">
        <f ca="1">OFFSET('Total data HP4a'!L3,12,0)</f>
        <v>3.4417682817614015</v>
      </c>
      <c r="M30" s="132">
        <f ca="1">OFFSET('Total data HP4a'!P3,12,0)</f>
        <v>7.6609784865065533</v>
      </c>
      <c r="N30" s="133">
        <f ca="1">SUM(I30:M30)</f>
        <v>21.169222635801678</v>
      </c>
      <c r="O30" s="132">
        <f ca="1">OFFSET('Total data HP4a'!G3,24,0)</f>
        <v>11.073536865814921</v>
      </c>
      <c r="P30" s="132"/>
      <c r="Q30" s="132"/>
      <c r="R30" s="132">
        <f ca="1">OFFSET('Total data HP4a'!L3,24,0)</f>
        <v>4.490646035578707</v>
      </c>
      <c r="S30" s="132">
        <f ca="1">OFFSET('Total data HP4a'!P3,24,0)</f>
        <v>9.7249534389546586</v>
      </c>
      <c r="T30" s="133">
        <f ca="1">SUM(O30:S30)</f>
        <v>25.289136340348286</v>
      </c>
      <c r="U30" s="132">
        <f ca="1">OFFSET('Total data HP4a'!G3,36,0)</f>
        <v>10.875170334993586</v>
      </c>
      <c r="V30" s="132"/>
      <c r="W30" s="132"/>
      <c r="X30" s="132">
        <f ca="1">OFFSET('Total data HP4a'!L3,36,0)</f>
        <v>4.6569472501452065</v>
      </c>
      <c r="Y30" s="132">
        <f ca="1">OFFSET('Total data HP4a'!P3,36,0)</f>
        <v>9.4692673954269946</v>
      </c>
      <c r="Z30" s="133">
        <f ca="1">SUM(U30:Y30)</f>
        <v>25.001384980565788</v>
      </c>
      <c r="AA30" s="132">
        <f ca="1">IFERROR(AVERAGE(C30,I30,O30,U30),"")</f>
        <v>10.572428140215582</v>
      </c>
      <c r="AB30" s="132" t="str">
        <f>IFERROR(AVERAGE(D30,J30,P30,V30),"")</f>
        <v/>
      </c>
      <c r="AC30" s="132" t="str">
        <f>IFERROR(AVERAGE(E30,K30,Q30,W30),"")</f>
        <v/>
      </c>
      <c r="AD30" s="132">
        <f ca="1">IFERROR(AVERAGE(F30,L30,R30,X30),"")</f>
        <v>4.1168851266820159</v>
      </c>
      <c r="AE30" s="132">
        <f ca="1">IFERROR(AVERAGE(G30,M30,S30,Y30),"")</f>
        <v>8.7170433374730081</v>
      </c>
      <c r="AF30" s="133">
        <f ca="1">AVERAGE(H30,N30,T30,Z30)</f>
        <v>23.406356604370604</v>
      </c>
      <c r="AG30" s="79">
        <f ca="1">IFERROR(STDEV(I30,O30,U30,AA30),"")</f>
        <v>0.4383927434496897</v>
      </c>
      <c r="AH30" s="79" t="str">
        <f>IFERROR(STDEV(J30,P30,V30,AB30),"")</f>
        <v/>
      </c>
      <c r="AI30" s="79" t="str">
        <f>IFERROR(STDEV(K30,Q30,W30,AC30),"")</f>
        <v/>
      </c>
      <c r="AJ30" s="79">
        <f ca="1">IFERROR(STDEV(L30,R30,X30,AD30),"")</f>
        <v>0.53941385087084537</v>
      </c>
      <c r="AK30" s="79">
        <f ca="1">IFERROR(STDEV(M30,S30,Y30,AE30),"")</f>
        <v>0.92611525159277475</v>
      </c>
      <c r="AL30" s="44">
        <f ca="1">IFERROR(STDEV(N30,T30,Z30,AF30),"")</f>
        <v>1.8893495675980791</v>
      </c>
      <c r="AM30" s="79">
        <f ca="1">IFERROR(AG30/AA30,"")</f>
        <v>4.1465663103646355E-2</v>
      </c>
      <c r="AN30" s="79" t="str">
        <f>IFERROR(AH30/AB30,"")</f>
        <v/>
      </c>
      <c r="AO30" s="79" t="str">
        <f>IFERROR(AI30/AC30,"")</f>
        <v/>
      </c>
      <c r="AP30" s="79">
        <f ca="1">IFERROR(AJ30/AD30,"")</f>
        <v>0.13102475154695012</v>
      </c>
      <c r="AQ30" s="79">
        <f ca="1">IFERROR(AK30/AE30,"")</f>
        <v>0.10624190057786809</v>
      </c>
      <c r="AR30" s="44">
        <f ca="1">IFERROR(AL30/AF30,"")</f>
        <v>8.0719507078059569E-2</v>
      </c>
      <c r="AS30" s="203">
        <f ca="1">COUNTA(C30,I30,O30,U30)</f>
        <v>4</v>
      </c>
      <c r="AT30" s="204">
        <f>COUNTA(D30,J30,P30,V30)</f>
        <v>0</v>
      </c>
      <c r="AU30" s="204">
        <f>COUNTA(E30,K30,Q30,W30)</f>
        <v>0</v>
      </c>
      <c r="AV30" s="204">
        <f ca="1">COUNTA(F30,L30,R30,X30)</f>
        <v>4</v>
      </c>
      <c r="AW30" s="204">
        <f ca="1">COUNTA(G30,M30,S30,Y30)</f>
        <v>4</v>
      </c>
      <c r="AX30" s="204">
        <f t="shared" ca="1" si="1"/>
        <v>4</v>
      </c>
      <c r="AY30" s="79">
        <f t="shared" ca="1" si="2"/>
        <v>0.21919637172484485</v>
      </c>
      <c r="AZ30" s="79"/>
      <c r="BA30" s="79"/>
      <c r="BB30" s="79">
        <f t="shared" ca="1" si="5"/>
        <v>0.26970692543542268</v>
      </c>
      <c r="BC30" s="79">
        <f t="shared" ca="1" si="6"/>
        <v>0.46305762579638737</v>
      </c>
      <c r="BD30" s="79">
        <f t="shared" ca="1" si="7"/>
        <v>0.94467478379903957</v>
      </c>
      <c r="BE30" s="79">
        <f t="shared" ca="1" si="8"/>
        <v>0.45169046677864516</v>
      </c>
      <c r="BF30" s="79"/>
      <c r="BG30" s="79"/>
      <c r="BH30" s="79">
        <f t="shared" ca="1" si="11"/>
        <v>0.17588748203183752</v>
      </c>
      <c r="BI30" s="79">
        <f t="shared" ca="1" si="12"/>
        <v>0.37242205118951743</v>
      </c>
      <c r="BJ30" s="79">
        <f t="shared" ca="1" si="13"/>
        <v>1</v>
      </c>
      <c r="BK30" s="78">
        <f t="shared" ca="1" si="14"/>
        <v>0.45169046677864516</v>
      </c>
      <c r="BL30" s="79">
        <f t="shared" ca="1" si="15"/>
        <v>0</v>
      </c>
      <c r="BM30" s="79">
        <f t="shared" ca="1" si="16"/>
        <v>0</v>
      </c>
      <c r="BN30" s="79">
        <f t="shared" ca="1" si="17"/>
        <v>0.17588748203183752</v>
      </c>
      <c r="BO30" s="44">
        <f t="shared" ca="1" si="18"/>
        <v>0.37242205118951743</v>
      </c>
      <c r="BR30" s="67">
        <v>25.087485492528039</v>
      </c>
      <c r="BS30" s="167">
        <f t="shared" si="19"/>
        <v>74.912514507471968</v>
      </c>
      <c r="BT30" s="167">
        <v>0</v>
      </c>
      <c r="BU30" s="167">
        <v>0</v>
      </c>
      <c r="BV30" s="167">
        <v>0</v>
      </c>
    </row>
    <row r="31" spans="1:74">
      <c r="A31" s="105">
        <v>60</v>
      </c>
      <c r="B31" s="130" t="s">
        <v>82</v>
      </c>
      <c r="C31" s="132">
        <f>'Total data HP4a'!G4</f>
        <v>18.702288168584804</v>
      </c>
      <c r="D31" s="132">
        <f>'Total data HP4a'!J4</f>
        <v>3.7302507786979286</v>
      </c>
      <c r="E31" s="132"/>
      <c r="F31" s="132">
        <f>'Total data HP4a'!L4</f>
        <v>15.911222865249902</v>
      </c>
      <c r="G31" s="132">
        <f>'Total data HP4a'!P4</f>
        <v>7.0707836320689443</v>
      </c>
      <c r="H31" s="133">
        <f>SUM(C31:G31)</f>
        <v>45.414545444601579</v>
      </c>
      <c r="I31" s="132">
        <f ca="1">OFFSET('Total data HP4a'!G4,12,0)</f>
        <v>18.521497317011473</v>
      </c>
      <c r="J31" s="132">
        <f ca="1">OFFSET('Total data HP4a'!J4,12,0)</f>
        <v>3.4509286291416181</v>
      </c>
      <c r="K31" s="132"/>
      <c r="L31" s="132">
        <f ca="1">OFFSET('Total data HP4a'!L4,12,0)</f>
        <v>14.848912122167784</v>
      </c>
      <c r="M31" s="132">
        <f ca="1">OFFSET('Total data HP4a'!P4,12,0)</f>
        <v>6.8174001343671726</v>
      </c>
      <c r="N31" s="133">
        <f ca="1">SUM(I31:M31)</f>
        <v>43.638738202688046</v>
      </c>
      <c r="O31" s="132">
        <f ca="1">OFFSET('Total data HP4a'!G4,24,0)</f>
        <v>19.006610919134534</v>
      </c>
      <c r="P31" s="132">
        <f ca="1">OFFSET('Total data HP4a'!J4,24,0)</f>
        <v>3.4388740131999773</v>
      </c>
      <c r="Q31" s="132"/>
      <c r="R31" s="132">
        <f ca="1">OFFSET('Total data HP4a'!L4,24,0)</f>
        <v>15.223080234716699</v>
      </c>
      <c r="S31" s="132">
        <f ca="1">OFFSET('Total data HP4a'!P4,24,0)</f>
        <v>7.0733618525594721</v>
      </c>
      <c r="T31" s="133">
        <f ca="1">SUM(O31:S31)</f>
        <v>44.741927019610685</v>
      </c>
      <c r="U31" s="132">
        <f ca="1">OFFSET('Total data HP4a'!G4,36,0)</f>
        <v>17.751242117320093</v>
      </c>
      <c r="V31" s="132">
        <f ca="1">OFFSET('Total data HP4a'!J4,36,0)</f>
        <v>3.1303505358955626</v>
      </c>
      <c r="W31" s="132"/>
      <c r="X31" s="132">
        <f ca="1">OFFSET('Total data HP4a'!L4,36,0)</f>
        <v>14.451570936093294</v>
      </c>
      <c r="Y31" s="132">
        <f ca="1">OFFSET('Total data HP4a'!P4,36,0)</f>
        <v>6.6775624259366202</v>
      </c>
      <c r="Z31" s="133">
        <f ca="1">SUM(U31:Y31)</f>
        <v>42.010726015245574</v>
      </c>
      <c r="AA31" s="132">
        <f ca="1">IFERROR(AVERAGE(C31,I31,O31,U31),"")</f>
        <v>18.495409630512725</v>
      </c>
      <c r="AB31" s="132">
        <f ca="1">IFERROR(AVERAGE(D31,J31,P31,V31),"")</f>
        <v>3.437600989233772</v>
      </c>
      <c r="AC31" s="132" t="str">
        <f>IFERROR(AVERAGE(E31,K31,Q31,W31),"")</f>
        <v/>
      </c>
      <c r="AD31" s="132">
        <f ca="1">IFERROR(AVERAGE(F31,L31,R31,X31),"")</f>
        <v>15.10869653955692</v>
      </c>
      <c r="AE31" s="132">
        <f ca="1">IFERROR(AVERAGE(G31,M31,S31,Y31),"")</f>
        <v>6.9097770112330528</v>
      </c>
      <c r="AF31" s="133">
        <f ca="1">AVERAGE(H31,N31,T31,Z31)</f>
        <v>43.951484170536467</v>
      </c>
      <c r="AG31" s="79">
        <f ca="1">IFERROR(STDEV(I31,O31,U31,AA31),"")</f>
        <v>0.51803890786569684</v>
      </c>
      <c r="AH31" s="79">
        <f ca="1">IFERROR(STDEV(J31,P31,V31,AB31),"")</f>
        <v>0.15617416862135358</v>
      </c>
      <c r="AI31" s="79" t="str">
        <f>IFERROR(STDEV(K31,Q31,W31,AC31),"")</f>
        <v/>
      </c>
      <c r="AJ31" s="79">
        <f ca="1">IFERROR(STDEV(L31,R31,X31,AD31),"")</f>
        <v>0.34223457165443461</v>
      </c>
      <c r="AK31" s="79">
        <f ca="1">IFERROR(STDEV(M31,S31,Y31,AE31),"")</f>
        <v>0.16606857853251436</v>
      </c>
      <c r="AL31" s="44">
        <f ca="1">IFERROR(STDEV(N31,T31,Z31,AF31),"")</f>
        <v>1.1480440006766406</v>
      </c>
      <c r="AM31" s="79">
        <f ca="1">IFERROR(AG31/AA31,"")</f>
        <v>2.8009052960420205E-2</v>
      </c>
      <c r="AN31" s="79">
        <f ca="1">IFERROR(AH31/AB31,"")</f>
        <v>4.5431150709601173E-2</v>
      </c>
      <c r="AO31" s="79" t="str">
        <f>IFERROR(AI31/AC31,"")</f>
        <v/>
      </c>
      <c r="AP31" s="79">
        <f ca="1">IFERROR(AJ31/AD31,"")</f>
        <v>2.2651495498530346E-2</v>
      </c>
      <c r="AQ31" s="79">
        <f ca="1">IFERROR(AK31/AE31,"")</f>
        <v>2.4033854965585837E-2</v>
      </c>
      <c r="AR31" s="44">
        <f ca="1">IFERROR(AL31/AF31,"")</f>
        <v>2.6120710650455098E-2</v>
      </c>
      <c r="AS31" s="203">
        <f ca="1">COUNTA(C31,I31,O31,U31)</f>
        <v>4</v>
      </c>
      <c r="AT31" s="204">
        <f ca="1">COUNTA(D31,J31,P31,V31)</f>
        <v>4</v>
      </c>
      <c r="AU31" s="204">
        <f>COUNTA(E31,K31,Q31,W31)</f>
        <v>0</v>
      </c>
      <c r="AV31" s="204">
        <f ca="1">COUNTA(F31,L31,R31,X31)</f>
        <v>4</v>
      </c>
      <c r="AW31" s="204">
        <f ca="1">COUNTA(G31,M31,S31,Y31)</f>
        <v>4</v>
      </c>
      <c r="AX31" s="204">
        <f t="shared" ca="1" si="1"/>
        <v>4</v>
      </c>
      <c r="AY31" s="79">
        <f t="shared" ca="1" si="2"/>
        <v>0.25901945393284842</v>
      </c>
      <c r="AZ31" s="79">
        <f t="shared" ca="1" si="3"/>
        <v>7.8087084310676791E-2</v>
      </c>
      <c r="BA31" s="79"/>
      <c r="BB31" s="79">
        <f t="shared" ca="1" si="5"/>
        <v>0.1711172858272173</v>
      </c>
      <c r="BC31" s="79">
        <f t="shared" ca="1" si="6"/>
        <v>8.303428926625718E-2</v>
      </c>
      <c r="BD31" s="79">
        <f t="shared" ca="1" si="7"/>
        <v>0.57402200033832029</v>
      </c>
      <c r="BE31" s="79">
        <f t="shared" ca="1" si="8"/>
        <v>0.42081422230813764</v>
      </c>
      <c r="BF31" s="79">
        <f t="shared" ca="1" si="9"/>
        <v>7.8213535995633549E-2</v>
      </c>
      <c r="BG31" s="79"/>
      <c r="BH31" s="79">
        <f t="shared" ca="1" si="11"/>
        <v>0.34375850610490327</v>
      </c>
      <c r="BI31" s="79">
        <f t="shared" ca="1" si="12"/>
        <v>0.15721373559132559</v>
      </c>
      <c r="BJ31" s="79">
        <f t="shared" ca="1" si="13"/>
        <v>1.0000000000000002</v>
      </c>
      <c r="BK31" s="78">
        <f t="shared" ca="1" si="14"/>
        <v>0.42081422230813753</v>
      </c>
      <c r="BL31" s="79">
        <f t="shared" ca="1" si="15"/>
        <v>7.8213535995633535E-2</v>
      </c>
      <c r="BM31" s="79">
        <f t="shared" ca="1" si="16"/>
        <v>0</v>
      </c>
      <c r="BN31" s="79">
        <f t="shared" ca="1" si="17"/>
        <v>0.34375850610490322</v>
      </c>
      <c r="BO31" s="44">
        <f t="shared" ca="1" si="18"/>
        <v>0.15721373559132557</v>
      </c>
      <c r="BR31" s="67">
        <v>21.328816818252861</v>
      </c>
      <c r="BS31" s="167">
        <f t="shared" si="19"/>
        <v>78.671183181747139</v>
      </c>
      <c r="BT31" s="167">
        <v>0</v>
      </c>
      <c r="BU31" s="167">
        <v>0</v>
      </c>
      <c r="BV31" s="167">
        <v>0</v>
      </c>
    </row>
    <row r="32" spans="1:74">
      <c r="A32" s="102">
        <v>61</v>
      </c>
      <c r="B32" s="92" t="s">
        <v>83</v>
      </c>
      <c r="C32" s="132">
        <f>'Total data HP4a'!G5</f>
        <v>20.51015820341528</v>
      </c>
      <c r="D32" s="132">
        <f>'Total data HP4a'!J5</f>
        <v>0.43423465240680664</v>
      </c>
      <c r="E32" s="132"/>
      <c r="F32" s="132"/>
      <c r="G32" s="132">
        <f>'Total data HP4a'!P5</f>
        <v>2.4390688730254704</v>
      </c>
      <c r="H32" s="133">
        <f>SUM(C32:G32)</f>
        <v>23.383461728847557</v>
      </c>
      <c r="I32" s="132">
        <f ca="1">OFFSET('Total data HP4a'!G5,12,0)</f>
        <v>13.176351665921764</v>
      </c>
      <c r="J32" s="132"/>
      <c r="K32" s="132"/>
      <c r="L32" s="132"/>
      <c r="M32" s="132">
        <f ca="1">OFFSET('Total data HP4a'!P5,12,0)</f>
        <v>1.7140501825475003</v>
      </c>
      <c r="N32" s="133">
        <f ca="1">SUM(I32:M32)</f>
        <v>14.890401848469265</v>
      </c>
      <c r="O32" s="132">
        <f ca="1">OFFSET('Total data HP4a'!G5,24,0)</f>
        <v>18.207746114430577</v>
      </c>
      <c r="P32" s="132">
        <f ca="1">OFFSET('Total data HP4a'!J5,24,0)</f>
        <v>0.43463144729022768</v>
      </c>
      <c r="Q32" s="132"/>
      <c r="R32" s="132"/>
      <c r="S32" s="132">
        <f ca="1">OFFSET('Total data HP4a'!P5,24,0)</f>
        <v>2.6133425736598155</v>
      </c>
      <c r="T32" s="133">
        <f ca="1">SUM(O32:S32)</f>
        <v>21.255720135380621</v>
      </c>
      <c r="U32" s="132">
        <f ca="1">OFFSET('Total data HP4a'!G5,36,0)</f>
        <v>17.779706630403911</v>
      </c>
      <c r="V32" s="132">
        <f ca="1">OFFSET('Total data HP4a'!J5,36,0)</f>
        <v>0.52864849378551015</v>
      </c>
      <c r="W32" s="132"/>
      <c r="X32" s="132"/>
      <c r="Y32" s="132">
        <f ca="1">OFFSET('Total data HP4a'!P5,36,0)</f>
        <v>2.6710456337256385</v>
      </c>
      <c r="Z32" s="133">
        <f ca="1">SUM(U32:Y32)</f>
        <v>20.979400757915059</v>
      </c>
      <c r="AA32" s="132">
        <f ca="1">IFERROR(AVERAGE(C32,I32,O32,U32),"")</f>
        <v>17.418490653542882</v>
      </c>
      <c r="AB32" s="132">
        <f ca="1">IFERROR(AVERAGE(D32,J32,P32,V32),"")</f>
        <v>0.46583819782751484</v>
      </c>
      <c r="AC32" s="132" t="str">
        <f>IFERROR(AVERAGE(E32,K32,Q32,W32),"")</f>
        <v/>
      </c>
      <c r="AD32" s="132" t="str">
        <f>IFERROR(AVERAGE(F32,L32,R32,X32),"")</f>
        <v/>
      </c>
      <c r="AE32" s="132">
        <f ca="1">IFERROR(AVERAGE(G32,M32,S32,Y32),"")</f>
        <v>2.3593768157396062</v>
      </c>
      <c r="AF32" s="133">
        <f ca="1">AVERAGE(H32,N32,T32,Z32)</f>
        <v>20.127246117653126</v>
      </c>
      <c r="AG32" s="79">
        <f ca="1">IFERROR(STDEV(I32,O32,U32,AA32),"")</f>
        <v>2.3352046516342346</v>
      </c>
      <c r="AH32" s="79">
        <f ca="1">IFERROR(STDEV(J32,P32,V32,AB32),"")</f>
        <v>4.7885626913030215E-2</v>
      </c>
      <c r="AI32" s="79" t="str">
        <f>IFERROR(STDEV(K32,Q32,W32,AC32),"")</f>
        <v/>
      </c>
      <c r="AJ32" s="79" t="str">
        <f>IFERROR(STDEV(L32,R32,X32,AD32),"")</f>
        <v/>
      </c>
      <c r="AK32" s="79">
        <f ca="1">IFERROR(STDEV(M32,S32,Y32,AE32),"")</f>
        <v>0.43836621517069796</v>
      </c>
      <c r="AL32" s="44">
        <f ca="1">IFERROR(STDEV(N32,T32,Z32,AF32),"")</f>
        <v>2.9873859260030637</v>
      </c>
      <c r="AM32" s="79">
        <f ca="1">IFERROR(AG32/AA32,"")</f>
        <v>0.13406469585005398</v>
      </c>
      <c r="AN32" s="79">
        <f ca="1">IFERROR(AH32/AB32,"")</f>
        <v>0.10279454784161077</v>
      </c>
      <c r="AO32" s="79" t="str">
        <f>IFERROR(AI32/AC32,"")</f>
        <v/>
      </c>
      <c r="AP32" s="79" t="str">
        <f>IFERROR(AJ32/AD32,"")</f>
        <v/>
      </c>
      <c r="AQ32" s="79">
        <f ca="1">IFERROR(AK32/AE32,"")</f>
        <v>0.18579745814501489</v>
      </c>
      <c r="AR32" s="44">
        <f ca="1">IFERROR(AL32/AF32,"")</f>
        <v>0.14842497123254725</v>
      </c>
      <c r="AS32" s="203">
        <f ca="1">COUNTA(C32,I32,O32,U32)</f>
        <v>4</v>
      </c>
      <c r="AT32" s="204">
        <f ca="1">COUNTA(D32,J32,P32,V32)</f>
        <v>3</v>
      </c>
      <c r="AU32" s="204">
        <f>COUNTA(E32,K32,Q32,W32)</f>
        <v>0</v>
      </c>
      <c r="AV32" s="204">
        <f>COUNTA(F32,L32,R32,X32)</f>
        <v>0</v>
      </c>
      <c r="AW32" s="204">
        <f ca="1">COUNTA(G32,M32,S32,Y32)</f>
        <v>4</v>
      </c>
      <c r="AX32" s="204">
        <f t="shared" ca="1" si="1"/>
        <v>4</v>
      </c>
      <c r="AY32" s="79">
        <f t="shared" ca="1" si="2"/>
        <v>1.1676023258171173</v>
      </c>
      <c r="AZ32" s="79">
        <f t="shared" ca="1" si="3"/>
        <v>2.7646779588551985E-2</v>
      </c>
      <c r="BA32" s="79"/>
      <c r="BB32" s="79"/>
      <c r="BC32" s="79">
        <f t="shared" ca="1" si="6"/>
        <v>0.21918310758534898</v>
      </c>
      <c r="BD32" s="79">
        <f t="shared" ca="1" si="7"/>
        <v>1.4936929630015319</v>
      </c>
      <c r="BE32" s="79">
        <f t="shared" ca="1" si="8"/>
        <v>0.86541847561875551</v>
      </c>
      <c r="BF32" s="79">
        <f t="shared" ca="1" si="9"/>
        <v>2.3144656507128381E-2</v>
      </c>
      <c r="BG32" s="79"/>
      <c r="BH32" s="79"/>
      <c r="BI32" s="79">
        <f t="shared" ca="1" si="12"/>
        <v>0.11722303200089819</v>
      </c>
      <c r="BJ32" s="79">
        <f t="shared" ca="1" si="13"/>
        <v>1.005786164126782</v>
      </c>
      <c r="BK32" s="78">
        <f t="shared" ca="1" si="14"/>
        <v>0.86043982954379483</v>
      </c>
      <c r="BL32" s="79">
        <f t="shared" ca="1" si="15"/>
        <v>2.3011508144201252E-2</v>
      </c>
      <c r="BM32" s="79">
        <f t="shared" ca="1" si="16"/>
        <v>0</v>
      </c>
      <c r="BN32" s="79">
        <f t="shared" ca="1" si="17"/>
        <v>0</v>
      </c>
      <c r="BO32" s="44">
        <f t="shared" ca="1" si="18"/>
        <v>0.11654866231200404</v>
      </c>
      <c r="BR32" s="67">
        <v>23.406356604370604</v>
      </c>
      <c r="BS32" s="167">
        <f t="shared" si="19"/>
        <v>76.5936433956294</v>
      </c>
      <c r="BT32" s="167">
        <v>0</v>
      </c>
      <c r="BU32" s="167">
        <v>0</v>
      </c>
      <c r="BV32" s="167">
        <v>0</v>
      </c>
    </row>
    <row r="33" spans="1:74">
      <c r="A33" s="103">
        <v>62</v>
      </c>
      <c r="B33" s="93" t="s">
        <v>84</v>
      </c>
      <c r="C33" s="132">
        <f>'Total data HP4a'!G6</f>
        <v>10.421015565459989</v>
      </c>
      <c r="D33" s="132"/>
      <c r="E33" s="132"/>
      <c r="F33" s="132">
        <f>'Total data HP4a'!L6</f>
        <v>4.1043236352414425</v>
      </c>
      <c r="G33" s="132">
        <f>'Total data HP4a'!P6</f>
        <v>7.8678726377318364</v>
      </c>
      <c r="H33" s="133">
        <f>SUM(C33:G33)</f>
        <v>22.393211838433267</v>
      </c>
      <c r="I33" s="132">
        <f ca="1">OFFSET('Total data HP4a'!G6,12,0)</f>
        <v>11.154406691061592</v>
      </c>
      <c r="J33" s="132"/>
      <c r="K33" s="132">
        <f ca="1">OFFSET('Total data HP4a'!K6,12,0)</f>
        <v>1.3619619073827176</v>
      </c>
      <c r="L33" s="132">
        <f ca="1">OFFSET('Total data HP4a'!L6,12,0)</f>
        <v>4.4022099816647051</v>
      </c>
      <c r="M33" s="132">
        <f ca="1">OFFSET('Total data HP4a'!P6,12,0)</f>
        <v>8.398545736318404</v>
      </c>
      <c r="N33" s="133">
        <f ca="1">SUM(I33:M33)</f>
        <v>25.317124316427417</v>
      </c>
      <c r="O33" s="132">
        <f ca="1">OFFSET('Total data HP4a'!G6,24,0)</f>
        <v>11.379338292368997</v>
      </c>
      <c r="P33" s="132"/>
      <c r="Q33" s="132"/>
      <c r="R33" s="132">
        <f ca="1">OFFSET('Total data HP4a'!L6,24,0)</f>
        <v>4.4099402272949773</v>
      </c>
      <c r="S33" s="132">
        <f ca="1">OFFSET('Total data HP4a'!P6,24,0)</f>
        <v>9.4531703921833472</v>
      </c>
      <c r="T33" s="133">
        <f ca="1">SUM(O33:S33)</f>
        <v>25.242448911847319</v>
      </c>
      <c r="U33" s="132">
        <f ca="1">OFFSET('Total data HP4a'!G6,36,0)</f>
        <v>10.768170084212631</v>
      </c>
      <c r="V33" s="132"/>
      <c r="W33" s="132"/>
      <c r="X33" s="132">
        <f ca="1">OFFSET('Total data HP4a'!L6,36,0)</f>
        <v>4.1259568418187982</v>
      </c>
      <c r="Y33" s="132">
        <f ca="1">OFFSET('Total data HP4a'!P6,36,0)</f>
        <v>8.072317258699055</v>
      </c>
      <c r="Z33" s="133">
        <f ca="1">SUM(U33:Y33)</f>
        <v>22.966444184730484</v>
      </c>
      <c r="AA33" s="132">
        <f ca="1">IFERROR(AVERAGE(C33,I33,O33,U33),"")</f>
        <v>10.930732658275801</v>
      </c>
      <c r="AB33" s="132" t="str">
        <f>IFERROR(AVERAGE(D33,J33,P33,V33),"")</f>
        <v/>
      </c>
      <c r="AC33" s="132">
        <f ca="1">IFERROR(AVERAGE(E33,K33,Q33,W33),"")</f>
        <v>1.3619619073827176</v>
      </c>
      <c r="AD33" s="132">
        <f ca="1">IFERROR(AVERAGE(F33,L33,R33,X33),"")</f>
        <v>4.2606076715049808</v>
      </c>
      <c r="AE33" s="132">
        <f ca="1">IFERROR(AVERAGE(G33,M33,S33,Y33),"")</f>
        <v>8.4479765062331609</v>
      </c>
      <c r="AF33" s="133">
        <f ca="1">AVERAGE(H33,N33,T33,Z33)</f>
        <v>23.97980731285962</v>
      </c>
      <c r="AG33" s="79">
        <f ca="1">IFERROR(STDEV(I33,O33,U33,AA33),"")</f>
        <v>0.2663023342567048</v>
      </c>
      <c r="AH33" s="79" t="str">
        <f>IFERROR(STDEV(J33,P33,V33,AB33),"")</f>
        <v/>
      </c>
      <c r="AI33" s="79">
        <f ca="1">IFERROR(STDEV(K33,Q33,W33,AC33),"")</f>
        <v>0</v>
      </c>
      <c r="AJ33" s="79">
        <f ca="1">IFERROR(STDEV(L33,R33,X33,AD33),"")</f>
        <v>0.13463047871713499</v>
      </c>
      <c r="AK33" s="79">
        <f ca="1">IFERROR(STDEV(M33,S33,Y33,AE33),"")</f>
        <v>0.59717331238129467</v>
      </c>
      <c r="AL33" s="44">
        <f ca="1">IFERROR(STDEV(N33,T33,Z33,AF33),"")</f>
        <v>1.1225364292692808</v>
      </c>
      <c r="AM33" s="79">
        <f ca="1">IFERROR(AG33/AA33,"")</f>
        <v>2.4362715893072713E-2</v>
      </c>
      <c r="AN33" s="79" t="str">
        <f>IFERROR(AH33/AB33,"")</f>
        <v/>
      </c>
      <c r="AO33" s="79">
        <f ca="1">IFERROR(AI33/AC33,"")</f>
        <v>0</v>
      </c>
      <c r="AP33" s="79">
        <f ca="1">IFERROR(AJ33/AD33,"")</f>
        <v>3.1598891307816492E-2</v>
      </c>
      <c r="AQ33" s="79">
        <f ca="1">IFERROR(AK33/AE33,"")</f>
        <v>7.0688325416232267E-2</v>
      </c>
      <c r="AR33" s="44">
        <f ca="1">IFERROR(AL33/AF33,"")</f>
        <v>4.681173683440315E-2</v>
      </c>
      <c r="AS33" s="203">
        <f ca="1">COUNTA(C33,I33,O33,U33)</f>
        <v>4</v>
      </c>
      <c r="AT33" s="204">
        <f>COUNTA(D33,J33,P33,V33)</f>
        <v>0</v>
      </c>
      <c r="AU33" s="204">
        <f ca="1">COUNTA(E33,K33,Q33,W33)</f>
        <v>1</v>
      </c>
      <c r="AV33" s="204">
        <f ca="1">COUNTA(F33,L33,R33,X33)</f>
        <v>4</v>
      </c>
      <c r="AW33" s="204">
        <f ca="1">COUNTA(G33,M33,S33,Y33)</f>
        <v>4</v>
      </c>
      <c r="AX33" s="204">
        <f t="shared" ca="1" si="1"/>
        <v>4</v>
      </c>
      <c r="AY33" s="79">
        <f t="shared" ca="1" si="2"/>
        <v>0.1331511671283524</v>
      </c>
      <c r="AZ33" s="79"/>
      <c r="BA33" s="79">
        <f t="shared" ca="1" si="4"/>
        <v>0</v>
      </c>
      <c r="BB33" s="79">
        <f t="shared" ca="1" si="5"/>
        <v>6.7315239358567494E-2</v>
      </c>
      <c r="BC33" s="79">
        <f t="shared" ca="1" si="6"/>
        <v>0.29858665619064734</v>
      </c>
      <c r="BD33" s="79">
        <f t="shared" ca="1" si="7"/>
        <v>0.56126821463464038</v>
      </c>
      <c r="BE33" s="79">
        <f t="shared" ca="1" si="8"/>
        <v>0.4558307127186127</v>
      </c>
      <c r="BF33" s="79"/>
      <c r="BG33" s="79">
        <f t="shared" ca="1" si="10"/>
        <v>5.6796198969136007E-2</v>
      </c>
      <c r="BH33" s="79">
        <f t="shared" ca="1" si="11"/>
        <v>0.17767480847188252</v>
      </c>
      <c r="BI33" s="79">
        <f t="shared" ca="1" si="12"/>
        <v>0.35229542906722089</v>
      </c>
      <c r="BJ33" s="79">
        <f t="shared" ca="1" si="13"/>
        <v>1.042597149226852</v>
      </c>
      <c r="BK33" s="78">
        <f t="shared" ca="1" si="14"/>
        <v>0.43720694331136278</v>
      </c>
      <c r="BL33" s="79">
        <f t="shared" ca="1" si="15"/>
        <v>0</v>
      </c>
      <c r="BM33" s="79">
        <f t="shared" ca="1" si="16"/>
        <v>5.4475689878160302E-2</v>
      </c>
      <c r="BN33" s="79">
        <f t="shared" ca="1" si="17"/>
        <v>0.17041559014777569</v>
      </c>
      <c r="BO33" s="44">
        <f t="shared" ca="1" si="18"/>
        <v>0.33790177666270138</v>
      </c>
      <c r="BR33" s="67">
        <v>43.951484170536467</v>
      </c>
      <c r="BS33" s="167">
        <f t="shared" si="19"/>
        <v>56.048515829463533</v>
      </c>
      <c r="BT33" s="167">
        <v>0</v>
      </c>
      <c r="BU33" s="167">
        <v>0</v>
      </c>
      <c r="BV33" s="167">
        <v>0</v>
      </c>
    </row>
    <row r="34" spans="1:74">
      <c r="A34" s="104">
        <v>63</v>
      </c>
      <c r="B34" s="94" t="s">
        <v>85</v>
      </c>
      <c r="C34" s="132">
        <f>'Total data HP4a'!G7</f>
        <v>7.6821278430432347</v>
      </c>
      <c r="D34" s="132"/>
      <c r="E34" s="132"/>
      <c r="F34" s="132"/>
      <c r="G34" s="132">
        <f>'Total data HP4a'!P7</f>
        <v>0.55085639056762936</v>
      </c>
      <c r="H34" s="133">
        <f>SUM(C34:G34)</f>
        <v>8.2329842336108641</v>
      </c>
      <c r="I34" s="132">
        <f ca="1">OFFSET('Total data HP4a'!G7,12,0)</f>
        <v>7.9191884987600787</v>
      </c>
      <c r="J34" s="132"/>
      <c r="K34" s="132"/>
      <c r="L34" s="132"/>
      <c r="M34" s="132">
        <f ca="1">OFFSET('Total data HP4a'!P7,12,0)</f>
        <v>0.65528662170620366</v>
      </c>
      <c r="N34" s="133">
        <f ca="1">SUM(I34:M34)</f>
        <v>8.5744751204662819</v>
      </c>
      <c r="O34" s="132">
        <f ca="1">OFFSET('Total data HP4a'!G7,24,0)</f>
        <v>7.7073637452950203</v>
      </c>
      <c r="P34" s="132"/>
      <c r="Q34" s="132"/>
      <c r="R34" s="132"/>
      <c r="S34" s="132">
        <f ca="1">OFFSET('Total data HP4a'!P7,24,0)</f>
        <v>0.7291806793521276</v>
      </c>
      <c r="T34" s="133">
        <f ca="1">SUM(O34:S34)</f>
        <v>8.4365444246471473</v>
      </c>
      <c r="U34" s="132">
        <f ca="1">OFFSET('Total data HP4a'!G7,36,0)</f>
        <v>7.8975988197613507</v>
      </c>
      <c r="V34" s="132"/>
      <c r="W34" s="132"/>
      <c r="X34" s="132"/>
      <c r="Y34" s="132">
        <f ca="1">OFFSET('Total data HP4a'!P7,36,0)</f>
        <v>0.96331047810812409</v>
      </c>
      <c r="Z34" s="133">
        <f ca="1">SUM(U34:Y34)</f>
        <v>8.8609092978694743</v>
      </c>
      <c r="AA34" s="132">
        <f ca="1">IFERROR(AVERAGE(C34,I34,O34,U34),"")</f>
        <v>7.8015697267149218</v>
      </c>
      <c r="AB34" s="132" t="str">
        <f>IFERROR(AVERAGE(D34,J34,P34,V34),"")</f>
        <v/>
      </c>
      <c r="AC34" s="132" t="str">
        <f>IFERROR(AVERAGE(E34,K34,Q34,W34),"")</f>
        <v/>
      </c>
      <c r="AD34" s="132" t="str">
        <f>IFERROR(AVERAGE(F34,L34,R34,X34),"")</f>
        <v/>
      </c>
      <c r="AE34" s="132">
        <f ca="1">IFERROR(AVERAGE(G34,M34,S34,Y34),"")</f>
        <v>0.72465854243352124</v>
      </c>
      <c r="AF34" s="133">
        <f ca="1">AVERAGE(H34,N34,T34,Z34)</f>
        <v>8.5262282691484419</v>
      </c>
      <c r="AG34" s="79">
        <f ca="1">IFERROR(STDEV(I34,O34,U34,AA34),"")</f>
        <v>9.7235004482708554E-2</v>
      </c>
      <c r="AH34" s="79" t="str">
        <f>IFERROR(STDEV(J34,P34,V34,AB34),"")</f>
        <v/>
      </c>
      <c r="AI34" s="79" t="str">
        <f>IFERROR(STDEV(K34,Q34,W34,AC34),"")</f>
        <v/>
      </c>
      <c r="AJ34" s="79" t="str">
        <f>IFERROR(STDEV(L34,R34,X34,AD34),"")</f>
        <v/>
      </c>
      <c r="AK34" s="79">
        <f ca="1">IFERROR(STDEV(M34,S34,Y34,AE34),"")</f>
        <v>0.13445676196041451</v>
      </c>
      <c r="AL34" s="44">
        <f ca="1">IFERROR(STDEV(N34,T34,Z34,AF34),"")</f>
        <v>0.18337968400543142</v>
      </c>
      <c r="AM34" s="79">
        <f ca="1">IFERROR(AG34/AA34,"")</f>
        <v>1.2463517969947336E-2</v>
      </c>
      <c r="AN34" s="79" t="str">
        <f>IFERROR(AH34/AB34,"")</f>
        <v/>
      </c>
      <c r="AO34" s="79" t="str">
        <f>IFERROR(AI34/AC34,"")</f>
        <v/>
      </c>
      <c r="AP34" s="79" t="str">
        <f>IFERROR(AJ34/AD34,"")</f>
        <v/>
      </c>
      <c r="AQ34" s="79">
        <f ca="1">IFERROR(AK34/AE34,"")</f>
        <v>0.18554498993261961</v>
      </c>
      <c r="AR34" s="44">
        <f ca="1">IFERROR(AL34/AF34,"")</f>
        <v>2.1507714573978501E-2</v>
      </c>
      <c r="AS34" s="203">
        <f ca="1">COUNTA(C34,I34,O34,U34)</f>
        <v>4</v>
      </c>
      <c r="AT34" s="204">
        <f>COUNTA(D34,J34,P34,V34)</f>
        <v>0</v>
      </c>
      <c r="AU34" s="204">
        <f>COUNTA(E34,K34,Q34,W34)</f>
        <v>0</v>
      </c>
      <c r="AV34" s="204">
        <f>COUNTA(F34,L34,R34,X34)</f>
        <v>0</v>
      </c>
      <c r="AW34" s="204">
        <f ca="1">COUNTA(G34,M34,S34,Y34)</f>
        <v>4</v>
      </c>
      <c r="AX34" s="204">
        <f t="shared" ca="1" si="1"/>
        <v>4</v>
      </c>
      <c r="AY34" s="79">
        <f t="shared" ca="1" si="2"/>
        <v>4.8617502241354277E-2</v>
      </c>
      <c r="AZ34" s="79"/>
      <c r="BA34" s="79"/>
      <c r="BB34" s="79"/>
      <c r="BC34" s="79">
        <f t="shared" ca="1" si="6"/>
        <v>6.7228380980207253E-2</v>
      </c>
      <c r="BD34" s="79">
        <f t="shared" ca="1" si="7"/>
        <v>9.168984200271571E-2</v>
      </c>
      <c r="BE34" s="79">
        <f t="shared" ca="1" si="8"/>
        <v>0.91500831087813517</v>
      </c>
      <c r="BF34" s="79"/>
      <c r="BG34" s="79"/>
      <c r="BH34" s="79"/>
      <c r="BI34" s="79">
        <f t="shared" ca="1" si="12"/>
        <v>8.4991689121864972E-2</v>
      </c>
      <c r="BJ34" s="79">
        <f t="shared" ca="1" si="13"/>
        <v>1.0000000000000002</v>
      </c>
      <c r="BK34" s="78">
        <f t="shared" ca="1" si="14"/>
        <v>0.91500831087813495</v>
      </c>
      <c r="BL34" s="79">
        <f t="shared" ca="1" si="15"/>
        <v>0</v>
      </c>
      <c r="BM34" s="79">
        <f t="shared" ca="1" si="16"/>
        <v>0</v>
      </c>
      <c r="BN34" s="79">
        <f t="shared" ca="1" si="17"/>
        <v>0</v>
      </c>
      <c r="BO34" s="44">
        <f t="shared" ca="1" si="18"/>
        <v>8.4991689121864958E-2</v>
      </c>
      <c r="BR34" s="67">
        <v>20.127246117653126</v>
      </c>
      <c r="BS34" s="167">
        <f t="shared" si="19"/>
        <v>79.872753882346871</v>
      </c>
      <c r="BT34" s="167">
        <v>0</v>
      </c>
      <c r="BU34" s="167">
        <v>0</v>
      </c>
      <c r="BV34" s="167">
        <v>0</v>
      </c>
    </row>
    <row r="35" spans="1:74">
      <c r="A35" s="104">
        <v>64</v>
      </c>
      <c r="B35" s="94" t="s">
        <v>86</v>
      </c>
      <c r="C35" s="132">
        <f>'Total data HP4a'!G8</f>
        <v>7.2462817824150854</v>
      </c>
      <c r="D35" s="132">
        <f>'Total data HP4a'!J8</f>
        <v>0.4306773768144202</v>
      </c>
      <c r="E35" s="132"/>
      <c r="F35" s="132"/>
      <c r="G35" s="132">
        <f>'Total data HP4a'!P8</f>
        <v>0.62331340728440698</v>
      </c>
      <c r="H35" s="133">
        <f>SUM(C35:G35)</f>
        <v>8.3002725665139128</v>
      </c>
      <c r="I35" s="132">
        <f ca="1">OFFSET('Total data HP4a'!G8,12,0)</f>
        <v>6.3356911458940752</v>
      </c>
      <c r="J35" s="132">
        <f ca="1">OFFSET('Total data HP4a'!J8,12,0)</f>
        <v>0.43288466663491321</v>
      </c>
      <c r="K35" s="132"/>
      <c r="L35" s="132"/>
      <c r="M35" s="132">
        <f ca="1">OFFSET('Total data HP4a'!P8,12,0)</f>
        <v>0.81177205187519841</v>
      </c>
      <c r="N35" s="133">
        <f ca="1">SUM(I35:M35)</f>
        <v>7.5803478644041871</v>
      </c>
      <c r="O35" s="132">
        <f ca="1">OFFSET('Total data HP4a'!G8,24,0)</f>
        <v>6.5277922287310872</v>
      </c>
      <c r="P35" s="132">
        <f ca="1">OFFSET('Total data HP4a'!J8,24,0)</f>
        <v>0.48165511056521731</v>
      </c>
      <c r="Q35" s="132"/>
      <c r="R35" s="132"/>
      <c r="S35" s="132">
        <f ca="1">OFFSET('Total data HP4a'!P8,24,0)</f>
        <v>0.88203628796435851</v>
      </c>
      <c r="T35" s="133">
        <f ca="1">SUM(O35:S35)</f>
        <v>7.891483627260663</v>
      </c>
      <c r="U35" s="132">
        <f ca="1">OFFSET('Total data HP4a'!G8,36,0)</f>
        <v>6.4716340822892668</v>
      </c>
      <c r="V35" s="132">
        <f ca="1">OFFSET('Total data HP4a'!J8,36,0)</f>
        <v>0.49741650986930908</v>
      </c>
      <c r="W35" s="132"/>
      <c r="X35" s="132"/>
      <c r="Y35" s="132">
        <f ca="1">OFFSET('Total data HP4a'!P8,36,0)</f>
        <v>1.1247384963718778</v>
      </c>
      <c r="Z35" s="133">
        <f ca="1">SUM(U35:Y35)</f>
        <v>8.0937890885304533</v>
      </c>
      <c r="AA35" s="132">
        <f ca="1">IFERROR(AVERAGE(C35,I35,O35,U35),"")</f>
        <v>6.6453498098323784</v>
      </c>
      <c r="AB35" s="132">
        <f ca="1">IFERROR(AVERAGE(D35,J35,P35,V35),"")</f>
        <v>0.46065841597096496</v>
      </c>
      <c r="AC35" s="132" t="str">
        <f>IFERROR(AVERAGE(E35,K35,Q35,W35),"")</f>
        <v/>
      </c>
      <c r="AD35" s="132" t="str">
        <f>IFERROR(AVERAGE(F35,L35,R35,X35),"")</f>
        <v/>
      </c>
      <c r="AE35" s="132">
        <f ca="1">IFERROR(AVERAGE(G35,M35,S35,Y35),"")</f>
        <v>0.86046506087396035</v>
      </c>
      <c r="AF35" s="133">
        <f ca="1">AVERAGE(H35,N35,T35,Z35)</f>
        <v>7.9664732866773038</v>
      </c>
      <c r="AG35" s="79">
        <f ca="1">IFERROR(STDEV(I35,O35,U35,AA35),"")</f>
        <v>0.12858929206876532</v>
      </c>
      <c r="AH35" s="79">
        <f ca="1">IFERROR(STDEV(J35,P35,V35,AB35),"")</f>
        <v>2.7920626341345196E-2</v>
      </c>
      <c r="AI35" s="79" t="str">
        <f>IFERROR(STDEV(K35,Q35,W35,AC35),"")</f>
        <v/>
      </c>
      <c r="AJ35" s="79" t="str">
        <f>IFERROR(STDEV(L35,R35,X35,AD35),"")</f>
        <v/>
      </c>
      <c r="AK35" s="79">
        <f ca="1">IFERROR(STDEV(M35,S35,Y35,AE35),"")</f>
        <v>0.13978143531163892</v>
      </c>
      <c r="AL35" s="44">
        <f ca="1">IFERROR(STDEV(N35,T35,Z35,AF35),"")</f>
        <v>0.21838048931598522</v>
      </c>
      <c r="AM35" s="79">
        <f ca="1">IFERROR(AG35/AA35,"")</f>
        <v>1.9350266840506451E-2</v>
      </c>
      <c r="AN35" s="79">
        <f ca="1">IFERROR(AH35/AB35,"")</f>
        <v>6.0610259952582776E-2</v>
      </c>
      <c r="AO35" s="79" t="str">
        <f>IFERROR(AI35/AC35,"")</f>
        <v/>
      </c>
      <c r="AP35" s="79" t="str">
        <f>IFERROR(AJ35/AD35,"")</f>
        <v/>
      </c>
      <c r="AQ35" s="79">
        <f ca="1">IFERROR(AK35/AE35,"")</f>
        <v>0.16244870555193164</v>
      </c>
      <c r="AR35" s="44">
        <f ca="1">IFERROR(AL35/AF35,"")</f>
        <v>2.7412442301312033E-2</v>
      </c>
      <c r="AS35" s="203">
        <f ca="1">COUNTA(C35,I35,O35,U35)</f>
        <v>4</v>
      </c>
      <c r="AT35" s="204">
        <f ca="1">COUNTA(D35,J35,P35,V35)</f>
        <v>4</v>
      </c>
      <c r="AU35" s="204">
        <f>COUNTA(E35,K35,Q35,W35)</f>
        <v>0</v>
      </c>
      <c r="AV35" s="204">
        <f>COUNTA(F35,L35,R35,X35)</f>
        <v>0</v>
      </c>
      <c r="AW35" s="204">
        <f ca="1">COUNTA(G35,M35,S35,Y35)</f>
        <v>4</v>
      </c>
      <c r="AX35" s="204">
        <f t="shared" ca="1" si="1"/>
        <v>4</v>
      </c>
      <c r="AY35" s="79">
        <f t="shared" ca="1" si="2"/>
        <v>6.429464603438266E-2</v>
      </c>
      <c r="AZ35" s="79">
        <f t="shared" ca="1" si="3"/>
        <v>1.3960313170672598E-2</v>
      </c>
      <c r="BA35" s="79"/>
      <c r="BB35" s="79"/>
      <c r="BC35" s="79">
        <f t="shared" ca="1" si="6"/>
        <v>6.9890717655819459E-2</v>
      </c>
      <c r="BD35" s="79">
        <f t="shared" ca="1" si="7"/>
        <v>0.10919024465799261</v>
      </c>
      <c r="BE35" s="79">
        <f t="shared" ca="1" si="8"/>
        <v>0.83416457580366199</v>
      </c>
      <c r="BF35" s="79">
        <f t="shared" ca="1" si="9"/>
        <v>5.7824635744570314E-2</v>
      </c>
      <c r="BG35" s="79"/>
      <c r="BH35" s="79"/>
      <c r="BI35" s="79">
        <f t="shared" ca="1" si="12"/>
        <v>0.10801078845176765</v>
      </c>
      <c r="BJ35" s="79">
        <f t="shared" ca="1" si="13"/>
        <v>1</v>
      </c>
      <c r="BK35" s="78">
        <f t="shared" ca="1" si="14"/>
        <v>0.83416457580366199</v>
      </c>
      <c r="BL35" s="79">
        <f t="shared" ca="1" si="15"/>
        <v>5.7824635744570314E-2</v>
      </c>
      <c r="BM35" s="79">
        <f t="shared" ca="1" si="16"/>
        <v>0</v>
      </c>
      <c r="BN35" s="79">
        <f t="shared" ca="1" si="17"/>
        <v>0</v>
      </c>
      <c r="BO35" s="44">
        <f t="shared" ca="1" si="18"/>
        <v>0.10801078845176765</v>
      </c>
      <c r="BR35" s="67">
        <v>23.97980731285962</v>
      </c>
      <c r="BS35" s="167">
        <f t="shared" si="19"/>
        <v>76.02019268714038</v>
      </c>
      <c r="BT35" s="167">
        <v>0</v>
      </c>
      <c r="BU35" s="167">
        <v>0</v>
      </c>
      <c r="BV35" s="167">
        <v>0</v>
      </c>
    </row>
    <row r="36" spans="1:74">
      <c r="A36" s="105">
        <v>65</v>
      </c>
      <c r="B36" s="130" t="s">
        <v>87</v>
      </c>
      <c r="C36" s="132"/>
      <c r="D36" s="132"/>
      <c r="E36" s="132"/>
      <c r="F36" s="132"/>
      <c r="G36" s="132"/>
      <c r="H36" s="133"/>
      <c r="I36" s="132">
        <f ca="1">OFFSET('Total data HP4a'!G9,12,0)</f>
        <v>23.120118499609372</v>
      </c>
      <c r="J36" s="132"/>
      <c r="K36" s="132">
        <f ca="1">OFFSET('Total data HP4a'!K9,12,0)</f>
        <v>3.3135322501209861</v>
      </c>
      <c r="L36" s="132">
        <f ca="1">OFFSET('Total data HP4a'!L9,12,0)</f>
        <v>10.965972649015239</v>
      </c>
      <c r="M36" s="132">
        <f ca="1">OFFSET('Total data HP4a'!P9,12,0)</f>
        <v>19.590493013002355</v>
      </c>
      <c r="N36" s="133">
        <f ca="1">SUM(I36:M36)</f>
        <v>56.990116411747948</v>
      </c>
      <c r="O36" s="132">
        <f ca="1">OFFSET('Total data HP4a'!G9,24,0)</f>
        <v>23.496531752047154</v>
      </c>
      <c r="P36" s="132">
        <f ca="1">OFFSET('Total data HP4a'!J9,24,0)</f>
        <v>3.3387757223864467</v>
      </c>
      <c r="Q36" s="132"/>
      <c r="R36" s="132">
        <f ca="1">OFFSET('Total data HP4a'!L9,24,0)</f>
        <v>10.523309791073503</v>
      </c>
      <c r="S36" s="132">
        <f ca="1">OFFSET('Total data HP4a'!P9,24,0)</f>
        <v>19.623603621978695</v>
      </c>
      <c r="T36" s="133">
        <f ca="1">SUM(O36:S36)</f>
        <v>56.982220887485802</v>
      </c>
      <c r="U36" s="132">
        <f ca="1">OFFSET('Total data HP4a'!G9,36,0)</f>
        <v>23.05423730143756</v>
      </c>
      <c r="V36" s="132">
        <f ca="1">OFFSET('Total data HP4a'!J9,36,0)</f>
        <v>0.89195489838093789</v>
      </c>
      <c r="W36" s="132">
        <f ca="1">OFFSET('Total data HP4a'!K9,36,0)</f>
        <v>2.0302685787517079</v>
      </c>
      <c r="X36" s="132">
        <f ca="1">OFFSET('Total data HP4a'!L9,36,0)</f>
        <v>10.174823580748679</v>
      </c>
      <c r="Y36" s="132">
        <f ca="1">OFFSET('Total data HP4a'!P9,36,0)</f>
        <v>19.162282572833554</v>
      </c>
      <c r="Z36" s="133">
        <f ca="1">SUM(U36:Y36)</f>
        <v>55.31356693215244</v>
      </c>
      <c r="AA36" s="132">
        <f ca="1">IFERROR(AVERAGE(C36,I36,O36,U36),"")</f>
        <v>23.223629184364693</v>
      </c>
      <c r="AB36" s="132">
        <f ca="1">IFERROR(AVERAGE(D36,J36,P36,V36),"")</f>
        <v>2.1153653103836922</v>
      </c>
      <c r="AC36" s="132">
        <f ca="1">IFERROR(AVERAGE(E36,K36,Q36,W36),"")</f>
        <v>2.671900414436347</v>
      </c>
      <c r="AD36" s="132">
        <f ca="1">IFERROR(AVERAGE(F36,L36,R36,X36),"")</f>
        <v>10.554702006945808</v>
      </c>
      <c r="AE36" s="132">
        <f ca="1">IFERROR(AVERAGE(G36,M36,S36,Y36),"")</f>
        <v>19.458793069271533</v>
      </c>
      <c r="AF36" s="133">
        <f ca="1">AVERAGE(H36,N36,T36,Z36)</f>
        <v>56.428634743795392</v>
      </c>
      <c r="AG36" s="79">
        <f ca="1">IFERROR(STDEV(I36,O36,U36,AA36),"")</f>
        <v>0.19483658392594494</v>
      </c>
      <c r="AH36" s="79">
        <f ca="1">IFERROR(STDEV(J36,P36,V36,AB36),"")</f>
        <v>1.2234104120027545</v>
      </c>
      <c r="AI36" s="79">
        <f ca="1">IFERROR(STDEV(K36,Q36,W36,AC36),"")</f>
        <v>0.64163183568464144</v>
      </c>
      <c r="AJ36" s="79">
        <f ca="1">IFERROR(STDEV(L36,R36,X36,AD36),"")</f>
        <v>0.32374713946514005</v>
      </c>
      <c r="AK36" s="79">
        <f ca="1">IFERROR(STDEV(M36,S36,Y36,AE36),"")</f>
        <v>0.21009987145818587</v>
      </c>
      <c r="AL36" s="44">
        <f ca="1">IFERROR(STDEV(N36,T36,Z36,AF36),"")</f>
        <v>0.78847859968739908</v>
      </c>
      <c r="AM36" s="79">
        <f ca="1">IFERROR(AG36/AA36,"")</f>
        <v>8.389583832018755E-3</v>
      </c>
      <c r="AN36" s="79">
        <f ca="1">IFERROR(AH36/AB36,"")</f>
        <v>0.57834474546661074</v>
      </c>
      <c r="AO36" s="79">
        <f ca="1">IFERROR(AI36/AC36,"")</f>
        <v>0.24014062508388712</v>
      </c>
      <c r="AP36" s="79">
        <f ca="1">IFERROR(AJ36/AD36,"")</f>
        <v>3.0673261950180067E-2</v>
      </c>
      <c r="AQ36" s="79">
        <f ca="1">IFERROR(AK36/AE36,"")</f>
        <v>1.0797168699530822E-2</v>
      </c>
      <c r="AR36" s="44">
        <f ca="1">IFERROR(AL36/AF36,"")</f>
        <v>1.3973022797155238E-2</v>
      </c>
      <c r="AS36" s="203">
        <f ca="1">COUNTA(C36,I36,O36,U36)</f>
        <v>3</v>
      </c>
      <c r="AT36" s="204">
        <f ca="1">COUNTA(D36,J36,P36,V36)</f>
        <v>2</v>
      </c>
      <c r="AU36" s="204">
        <f ca="1">COUNTA(E36,K36,Q36,W36)</f>
        <v>2</v>
      </c>
      <c r="AV36" s="204">
        <f ca="1">COUNTA(F36,L36,R36,X36)</f>
        <v>3</v>
      </c>
      <c r="AW36" s="204">
        <f ca="1">COUNTA(G36,M36,S36,Y36)</f>
        <v>3</v>
      </c>
      <c r="AX36" s="204">
        <f t="shared" ca="1" si="1"/>
        <v>3</v>
      </c>
      <c r="AY36" s="79">
        <f t="shared" ca="1" si="2"/>
        <v>0.11248895417763143</v>
      </c>
      <c r="AZ36" s="79">
        <f t="shared" ca="1" si="3"/>
        <v>0.86508179850137557</v>
      </c>
      <c r="BA36" s="79">
        <f t="shared" ca="1" si="4"/>
        <v>0.45370222203778254</v>
      </c>
      <c r="BB36" s="79">
        <f t="shared" ca="1" si="5"/>
        <v>0.18691549811956992</v>
      </c>
      <c r="BC36" s="79">
        <f t="shared" ca="1" si="6"/>
        <v>0.12130121734308939</v>
      </c>
      <c r="BD36" s="79">
        <f t="shared" ca="1" si="7"/>
        <v>0.45522833177977906</v>
      </c>
      <c r="BE36" s="79">
        <f t="shared" ca="1" si="8"/>
        <v>0.41155752376089955</v>
      </c>
      <c r="BF36" s="79">
        <f t="shared" ca="1" si="9"/>
        <v>3.7487444450643691E-2</v>
      </c>
      <c r="BG36" s="79">
        <f t="shared" ca="1" si="10"/>
        <v>4.7350080797943381E-2</v>
      </c>
      <c r="BH36" s="79">
        <f t="shared" ca="1" si="11"/>
        <v>0.1870451421493296</v>
      </c>
      <c r="BI36" s="79">
        <f t="shared" ca="1" si="12"/>
        <v>0.34483898392404616</v>
      </c>
      <c r="BJ36" s="79">
        <f t="shared" ca="1" si="13"/>
        <v>1.0282791750828624</v>
      </c>
      <c r="BK36" s="78">
        <f t="shared" ca="1" si="14"/>
        <v>0.4002390923921364</v>
      </c>
      <c r="BL36" s="79">
        <f t="shared" ca="1" si="15"/>
        <v>3.6456485124891129E-2</v>
      </c>
      <c r="BM36" s="79">
        <f t="shared" ca="1" si="16"/>
        <v>4.6047884606948052E-2</v>
      </c>
      <c r="BN36" s="79">
        <f t="shared" ca="1" si="17"/>
        <v>0.18190112829451871</v>
      </c>
      <c r="BO36" s="44">
        <f t="shared" ca="1" si="18"/>
        <v>0.33535540958150573</v>
      </c>
      <c r="BR36" s="67">
        <v>8.5262282691484419</v>
      </c>
      <c r="BS36" s="167">
        <f t="shared" si="19"/>
        <v>91.473771730851553</v>
      </c>
      <c r="BT36" s="167">
        <v>0</v>
      </c>
      <c r="BU36" s="167">
        <v>0</v>
      </c>
      <c r="BV36" s="167">
        <v>0</v>
      </c>
    </row>
    <row r="37" spans="1:74">
      <c r="A37" s="104">
        <v>77</v>
      </c>
      <c r="B37" s="94" t="s">
        <v>88</v>
      </c>
      <c r="C37" s="132">
        <f>'Total data HP4a'!G10</f>
        <v>2.616156726243188</v>
      </c>
      <c r="D37" s="132">
        <f>'Total data HP4a'!J10</f>
        <v>0.38359063009214583</v>
      </c>
      <c r="E37" s="132"/>
      <c r="F37" s="132">
        <f>'Total data HP4a'!L10</f>
        <v>4.2255845301155848</v>
      </c>
      <c r="G37" s="132">
        <f>'Total data HP4a'!P10</f>
        <v>1.2472301493025455</v>
      </c>
      <c r="H37" s="133">
        <f>SUM(C37:G37)</f>
        <v>8.4725620357534641</v>
      </c>
      <c r="I37" s="132">
        <f ca="1">OFFSET('Total data HP4a'!G10,12,0)</f>
        <v>5.9170315396441806</v>
      </c>
      <c r="J37" s="132">
        <f ca="1">OFFSET('Total data HP4a'!J10,12,0)</f>
        <v>0.61113388611714259</v>
      </c>
      <c r="K37" s="132"/>
      <c r="L37" s="132">
        <f ca="1">OFFSET('Total data HP4a'!L10,12,0)</f>
        <v>2.4495678511570693</v>
      </c>
      <c r="M37" s="132">
        <f ca="1">OFFSET('Total data HP4a'!P10,12,0)</f>
        <v>1.6163654644270831</v>
      </c>
      <c r="N37" s="133">
        <f ca="1">SUM(I37:M37)</f>
        <v>10.594098741345476</v>
      </c>
      <c r="O37" s="132">
        <f ca="1">OFFSET('Total data HP4a'!G10,24,0)</f>
        <v>4.2630232944101314</v>
      </c>
      <c r="P37" s="132"/>
      <c r="Q37" s="132"/>
      <c r="R37" s="132"/>
      <c r="S37" s="132">
        <f ca="1">OFFSET('Total data HP4a'!P10,24,0)</f>
        <v>1.6284301737202893</v>
      </c>
      <c r="T37" s="133">
        <f ca="1">SUM(O37:S37)</f>
        <v>5.8914534681304209</v>
      </c>
      <c r="U37" s="132">
        <f ca="1">OFFSET('Total data HP4a'!G10,36,0)</f>
        <v>2.9005059957136181</v>
      </c>
      <c r="V37" s="132">
        <f ca="1">OFFSET('Total data HP4a'!J10,36,0)</f>
        <v>0.77121002610558453</v>
      </c>
      <c r="W37" s="132"/>
      <c r="X37" s="132">
        <f ca="1">OFFSET('Total data HP4a'!L10,36,0)</f>
        <v>4.0377396874668738</v>
      </c>
      <c r="Y37" s="132">
        <f ca="1">OFFSET('Total data HP4a'!P10,36,0)</f>
        <v>1.353437441151131</v>
      </c>
      <c r="Z37" s="133">
        <f ca="1">SUM(U37:Y37)</f>
        <v>9.0628931504372066</v>
      </c>
      <c r="AA37" s="132">
        <f ca="1">IFERROR(AVERAGE(C37,I37,O37,U37),"")</f>
        <v>3.9241793890027798</v>
      </c>
      <c r="AB37" s="132">
        <f ca="1">IFERROR(AVERAGE(D37,J37,P37,V37),"")</f>
        <v>0.58864484743829093</v>
      </c>
      <c r="AC37" s="132" t="str">
        <f>IFERROR(AVERAGE(E37,K37,Q37,W37),"")</f>
        <v/>
      </c>
      <c r="AD37" s="132">
        <f ca="1">IFERROR(AVERAGE(F37,L37,R37,X37),"")</f>
        <v>3.5709640229131758</v>
      </c>
      <c r="AE37" s="132">
        <f ca="1">IFERROR(AVERAGE(G37,M37,S37,Y37),"")</f>
        <v>1.4613658071502622</v>
      </c>
      <c r="AF37" s="133">
        <f ca="1">AVERAGE(H37,N37,T37,Z37)</f>
        <v>8.5052518489166413</v>
      </c>
      <c r="AG37" s="79">
        <f ca="1">IFERROR(STDEV(I37,O37,U37,AA37),"")</f>
        <v>1.252524288667056</v>
      </c>
      <c r="AH37" s="79">
        <f ca="1">IFERROR(STDEV(J37,P37,V37,AB37),"")</f>
        <v>9.9549126830356577E-2</v>
      </c>
      <c r="AI37" s="79" t="str">
        <f>IFERROR(STDEV(K37,Q37,W37,AC37),"")</f>
        <v/>
      </c>
      <c r="AJ37" s="79">
        <f ca="1">IFERROR(STDEV(L37,R37,X37,AD37),"")</f>
        <v>0.8162616693087742</v>
      </c>
      <c r="AK37" s="79">
        <f ca="1">IFERROR(STDEV(M37,S37,Y37,AE37),"")</f>
        <v>0.13180845765750407</v>
      </c>
      <c r="AL37" s="44">
        <f ca="1">IFERROR(STDEV(N37,T37,Z37,AF37),"")</f>
        <v>1.9583938981216769</v>
      </c>
      <c r="AM37" s="79">
        <f ca="1">IFERROR(AG37/AA37,"")</f>
        <v>0.3191812005784348</v>
      </c>
      <c r="AN37" s="79">
        <f ca="1">IFERROR(AH37/AB37,"")</f>
        <v>0.16911577033856998</v>
      </c>
      <c r="AO37" s="79" t="str">
        <f>IFERROR(AI37/AC37,"")</f>
        <v/>
      </c>
      <c r="AP37" s="79">
        <f ca="1">IFERROR(AJ37/AD37,"")</f>
        <v>0.22858300001658144</v>
      </c>
      <c r="AQ37" s="79">
        <f ca="1">IFERROR(AK37/AE37,"")</f>
        <v>9.01953891438977E-2</v>
      </c>
      <c r="AR37" s="44">
        <f ca="1">IFERROR(AL37/AF37,"")</f>
        <v>0.23025701447878086</v>
      </c>
      <c r="AS37" s="203">
        <f ca="1">COUNTA(C37,I37,O37,U37)</f>
        <v>4</v>
      </c>
      <c r="AT37" s="204">
        <f ca="1">COUNTA(D37,J37,P37,V37)</f>
        <v>3</v>
      </c>
      <c r="AU37" s="204">
        <f>COUNTA(E37,K37,Q37,W37)</f>
        <v>0</v>
      </c>
      <c r="AV37" s="204">
        <f ca="1">COUNTA(F37,L37,R37,X37)</f>
        <v>3</v>
      </c>
      <c r="AW37" s="204">
        <f ca="1">COUNTA(G37,M37,S37,Y37)</f>
        <v>4</v>
      </c>
      <c r="AX37" s="204">
        <f t="shared" ca="1" si="1"/>
        <v>4</v>
      </c>
      <c r="AY37" s="79">
        <f t="shared" ca="1" si="2"/>
        <v>0.626262144333528</v>
      </c>
      <c r="AZ37" s="79">
        <f t="shared" ca="1" si="3"/>
        <v>5.7474715173098573E-2</v>
      </c>
      <c r="BA37" s="79"/>
      <c r="BB37" s="79">
        <f t="shared" ca="1" si="5"/>
        <v>0.47126889450459408</v>
      </c>
      <c r="BC37" s="79">
        <f t="shared" ca="1" si="6"/>
        <v>6.5904228828752034E-2</v>
      </c>
      <c r="BD37" s="79">
        <f t="shared" ca="1" si="7"/>
        <v>0.97919694906083843</v>
      </c>
      <c r="BE37" s="79">
        <f t="shared" ca="1" si="8"/>
        <v>0.4613830911429887</v>
      </c>
      <c r="BF37" s="79">
        <f t="shared" ca="1" si="9"/>
        <v>6.9209572849188439E-2</v>
      </c>
      <c r="BG37" s="79"/>
      <c r="BH37" s="79">
        <f t="shared" ca="1" si="11"/>
        <v>0.41985400154470776</v>
      </c>
      <c r="BI37" s="79">
        <f t="shared" ca="1" si="12"/>
        <v>0.17181922806158928</v>
      </c>
      <c r="BJ37" s="79">
        <f t="shared" ca="1" si="13"/>
        <v>1.1222658935984742</v>
      </c>
      <c r="BK37" s="78">
        <f t="shared" ca="1" si="14"/>
        <v>0.41111744888155977</v>
      </c>
      <c r="BL37" s="79">
        <f t="shared" ca="1" si="15"/>
        <v>6.1669496724410244E-2</v>
      </c>
      <c r="BM37" s="79">
        <f t="shared" ca="1" si="16"/>
        <v>0</v>
      </c>
      <c r="BN37" s="79">
        <f t="shared" ca="1" si="17"/>
        <v>0.37411276947789318</v>
      </c>
      <c r="BO37" s="44">
        <f t="shared" ca="1" si="18"/>
        <v>0.15310028491613681</v>
      </c>
      <c r="BR37" s="67">
        <v>7.9664732866773038</v>
      </c>
      <c r="BS37" s="167">
        <f t="shared" si="19"/>
        <v>92.033526713322701</v>
      </c>
      <c r="BT37" s="167">
        <v>0</v>
      </c>
      <c r="BU37" s="167">
        <v>0</v>
      </c>
      <c r="BV37" s="167">
        <v>0</v>
      </c>
    </row>
    <row r="38" spans="1:74">
      <c r="A38" s="105">
        <v>136</v>
      </c>
      <c r="B38" s="130" t="s">
        <v>89</v>
      </c>
      <c r="C38" s="132">
        <f>'Total data HP4a'!G11</f>
        <v>1.5033394827614903</v>
      </c>
      <c r="D38" s="132"/>
      <c r="E38" s="132"/>
      <c r="F38" s="132">
        <f>'Total data HP4a'!L11</f>
        <v>1.2739403117173766</v>
      </c>
      <c r="G38" s="132">
        <f>'Total data HP4a'!P11</f>
        <v>0.81445309838479985</v>
      </c>
      <c r="H38" s="133">
        <f>SUM(C38:G38)</f>
        <v>3.5917328928636665</v>
      </c>
      <c r="I38" s="132">
        <f ca="1">OFFSET('Total data HP4a'!G11,12,0)</f>
        <v>1.6004514031805621</v>
      </c>
      <c r="J38" s="132"/>
      <c r="K38" s="132"/>
      <c r="L38" s="132">
        <f ca="1">OFFSET('Total data HP4a'!L11,12,0)</f>
        <v>1.2875669671653529</v>
      </c>
      <c r="M38" s="132">
        <f ca="1">OFFSET('Total data HP4a'!P11,12,0)</f>
        <v>0.85262552317126783</v>
      </c>
      <c r="N38" s="133">
        <f ca="1">SUM(I38:M38)</f>
        <v>3.7406438935171828</v>
      </c>
      <c r="O38" s="132">
        <f ca="1">OFFSET('Total data HP4a'!G11,24,0)</f>
        <v>1.5473597431112536</v>
      </c>
      <c r="P38" s="132"/>
      <c r="Q38" s="132"/>
      <c r="R38" s="132">
        <f ca="1">OFFSET('Total data HP4a'!L11,24,0)</f>
        <v>1.254734556191538</v>
      </c>
      <c r="S38" s="132">
        <f ca="1">OFFSET('Total data HP4a'!P11,24,0)</f>
        <v>0.86491354786786201</v>
      </c>
      <c r="T38" s="133">
        <f ca="1">SUM(O38:S38)</f>
        <v>3.6670078471706535</v>
      </c>
      <c r="U38" s="132">
        <f ca="1">OFFSET('Total data HP4a'!G11,36,0)</f>
        <v>1.7357887384818211</v>
      </c>
      <c r="V38" s="132"/>
      <c r="W38" s="132"/>
      <c r="X38" s="132">
        <f ca="1">OFFSET('Total data HP4a'!L11,36,0)</f>
        <v>1.378729487671001</v>
      </c>
      <c r="Y38" s="132">
        <f ca="1">OFFSET('Total data HP4a'!P11,36,0)</f>
        <v>0.99834576306112188</v>
      </c>
      <c r="Z38" s="133">
        <f ca="1">SUM(U38:Y38)</f>
        <v>4.1128639892139436</v>
      </c>
      <c r="AA38" s="132">
        <f ca="1">IFERROR(AVERAGE(C38,I38,O38,U38),"")</f>
        <v>1.5967348418837817</v>
      </c>
      <c r="AB38" s="132" t="str">
        <f>IFERROR(AVERAGE(D38,J38,P38,V38),"")</f>
        <v/>
      </c>
      <c r="AC38" s="132" t="str">
        <f>IFERROR(AVERAGE(E38,K38,Q38,W38),"")</f>
        <v/>
      </c>
      <c r="AD38" s="132">
        <f ca="1">IFERROR(AVERAGE(F38,L38,R38,X38),"")</f>
        <v>1.2987428306863171</v>
      </c>
      <c r="AE38" s="132">
        <f ca="1">IFERROR(AVERAGE(G38,M38,S38,Y38),"")</f>
        <v>0.88258448312126292</v>
      </c>
      <c r="AF38" s="133">
        <f ca="1">AVERAGE(H38,N38,T38,Z38)</f>
        <v>3.7780621556913618</v>
      </c>
      <c r="AG38" s="79">
        <f ca="1">IFERROR(STDEV(I38,O38,U38,AA38),"")</f>
        <v>8.084352394053676E-2</v>
      </c>
      <c r="AH38" s="79" t="str">
        <f>IFERROR(STDEV(J38,P38,V38,AB38),"")</f>
        <v/>
      </c>
      <c r="AI38" s="79" t="str">
        <f>IFERROR(STDEV(K38,Q38,W38,AC38),"")</f>
        <v/>
      </c>
      <c r="AJ38" s="79">
        <f ca="1">IFERROR(STDEV(L38,R38,X38,AD38),"")</f>
        <v>5.2617177829524339E-2</v>
      </c>
      <c r="AK38" s="79">
        <f ca="1">IFERROR(STDEV(M38,S38,Y38,AE38),"")</f>
        <v>6.6957707474700534E-2</v>
      </c>
      <c r="AL38" s="44">
        <f ca="1">IFERROR(STDEV(N38,T38,Z38,AF38),"")</f>
        <v>0.19760719029491544</v>
      </c>
      <c r="AM38" s="79">
        <f ca="1">IFERROR(AG38/AA38,"")</f>
        <v>5.0630525382135395E-2</v>
      </c>
      <c r="AN38" s="79" t="str">
        <f>IFERROR(AH38/AB38,"")</f>
        <v/>
      </c>
      <c r="AO38" s="79" t="str">
        <f>IFERROR(AI38/AC38,"")</f>
        <v/>
      </c>
      <c r="AP38" s="79">
        <f ca="1">IFERROR(AJ38/AD38,"")</f>
        <v>4.0513931308262877E-2</v>
      </c>
      <c r="AQ38" s="79">
        <f ca="1">IFERROR(AK38/AE38,"")</f>
        <v>7.5865493621533414E-2</v>
      </c>
      <c r="AR38" s="44">
        <f ca="1">IFERROR(AL38/AF38,"")</f>
        <v>5.2303848415314005E-2</v>
      </c>
      <c r="AS38" s="203">
        <f ca="1">COUNTA(C38,I38,O38,U38)</f>
        <v>4</v>
      </c>
      <c r="AT38" s="204">
        <f>COUNTA(D38,J38,P38,V38)</f>
        <v>0</v>
      </c>
      <c r="AU38" s="204">
        <f>COUNTA(E38,K38,Q38,W38)</f>
        <v>0</v>
      </c>
      <c r="AV38" s="204">
        <f ca="1">COUNTA(F38,L38,R38,X38)</f>
        <v>4</v>
      </c>
      <c r="AW38" s="204">
        <f ca="1">COUNTA(G38,M38,S38,Y38)</f>
        <v>4</v>
      </c>
      <c r="AX38" s="204">
        <f t="shared" ca="1" si="1"/>
        <v>4</v>
      </c>
      <c r="AY38" s="79">
        <f t="shared" ca="1" si="2"/>
        <v>4.042176197026838E-2</v>
      </c>
      <c r="AZ38" s="79"/>
      <c r="BA38" s="79"/>
      <c r="BB38" s="79">
        <f t="shared" ca="1" si="5"/>
        <v>2.630858891476217E-2</v>
      </c>
      <c r="BC38" s="79">
        <f t="shared" ca="1" si="6"/>
        <v>3.3478853737350267E-2</v>
      </c>
      <c r="BD38" s="79">
        <f t="shared" ca="1" si="7"/>
        <v>9.8803595147457721E-2</v>
      </c>
      <c r="BE38" s="79">
        <f t="shared" ca="1" si="8"/>
        <v>0.42263329084684925</v>
      </c>
      <c r="BF38" s="79"/>
      <c r="BG38" s="79"/>
      <c r="BH38" s="79">
        <f t="shared" ca="1" si="11"/>
        <v>0.3437589899705224</v>
      </c>
      <c r="BI38" s="79">
        <f t="shared" ca="1" si="12"/>
        <v>0.23360771918262829</v>
      </c>
      <c r="BJ38" s="79">
        <f t="shared" ca="1" si="13"/>
        <v>1</v>
      </c>
      <c r="BK38" s="78">
        <f t="shared" ca="1" si="14"/>
        <v>0.42263329084684925</v>
      </c>
      <c r="BL38" s="79">
        <f t="shared" ca="1" si="15"/>
        <v>0</v>
      </c>
      <c r="BM38" s="79">
        <f t="shared" ca="1" si="16"/>
        <v>0</v>
      </c>
      <c r="BN38" s="79">
        <f t="shared" ca="1" si="17"/>
        <v>0.3437589899705224</v>
      </c>
      <c r="BO38" s="44">
        <f t="shared" ca="1" si="18"/>
        <v>0.23360771918262829</v>
      </c>
      <c r="BR38" s="67">
        <v>56.428634743795392</v>
      </c>
      <c r="BS38" s="167">
        <f t="shared" si="19"/>
        <v>43.571365256204608</v>
      </c>
      <c r="BT38" s="167">
        <v>0</v>
      </c>
      <c r="BU38" s="167">
        <v>0</v>
      </c>
      <c r="BV38" s="167">
        <v>0</v>
      </c>
    </row>
    <row r="39" spans="1:74">
      <c r="A39" s="102">
        <v>207</v>
      </c>
      <c r="B39" s="92" t="s">
        <v>90</v>
      </c>
      <c r="C39" s="132"/>
      <c r="D39" s="132"/>
      <c r="E39" s="132"/>
      <c r="F39" s="132"/>
      <c r="G39" s="132"/>
      <c r="H39" s="133"/>
      <c r="I39" s="132"/>
      <c r="J39" s="132"/>
      <c r="K39" s="132"/>
      <c r="L39" s="132"/>
      <c r="M39" s="132">
        <f ca="1">OFFSET('Total data HP4a'!P12,12,0)</f>
        <v>0.44908701923552541</v>
      </c>
      <c r="N39" s="133">
        <f ca="1">SUM(I39:M39)</f>
        <v>0.44908701923552541</v>
      </c>
      <c r="O39" s="132"/>
      <c r="P39" s="132"/>
      <c r="Q39" s="132"/>
      <c r="R39" s="132"/>
      <c r="S39" s="132">
        <f ca="1">OFFSET('Total data HP4a'!P12,24,0)</f>
        <v>0.40580609688793939</v>
      </c>
      <c r="T39" s="133">
        <f ca="1">SUM(O39:S39)</f>
        <v>0.40580609688793939</v>
      </c>
      <c r="U39" s="132"/>
      <c r="V39" s="132"/>
      <c r="W39" s="132"/>
      <c r="X39" s="132"/>
      <c r="Y39" s="132">
        <f ca="1">OFFSET('Total data HP4a'!P12,36,0)</f>
        <v>0.46132457717429171</v>
      </c>
      <c r="Z39" s="133">
        <f ca="1">SUM(U39:Y39)</f>
        <v>0.46132457717429171</v>
      </c>
      <c r="AA39" s="132" t="str">
        <f>IFERROR(AVERAGE(C39,I39,O39,U39),"")</f>
        <v/>
      </c>
      <c r="AB39" s="132" t="str">
        <f>IFERROR(AVERAGE(D39,J39,P39,V39),"")</f>
        <v/>
      </c>
      <c r="AC39" s="132" t="str">
        <f>IFERROR(AVERAGE(E39,K39,Q39,W39),"")</f>
        <v/>
      </c>
      <c r="AD39" s="132" t="str">
        <f>IFERROR(AVERAGE(F39,L39,R39,X39),"")</f>
        <v/>
      </c>
      <c r="AE39" s="132">
        <f ca="1">IFERROR(AVERAGE(G39,M39,S39,Y39),"")</f>
        <v>0.43873923109925217</v>
      </c>
      <c r="AF39" s="133">
        <f ca="1">AVERAGE(H39,N39,T39,Z39)</f>
        <v>0.43873923109925217</v>
      </c>
      <c r="AG39" s="79" t="str">
        <f>IFERROR(STDEV(I39,O39,U39,AA39),"")</f>
        <v/>
      </c>
      <c r="AH39" s="79" t="str">
        <f>IFERROR(STDEV(J39,P39,V39,AB39),"")</f>
        <v/>
      </c>
      <c r="AI39" s="79" t="str">
        <f>IFERROR(STDEV(K39,Q39,W39,AC39),"")</f>
        <v/>
      </c>
      <c r="AJ39" s="79" t="str">
        <f>IFERROR(STDEV(L39,R39,X39,AD39),"")</f>
        <v/>
      </c>
      <c r="AK39" s="79">
        <f ca="1">IFERROR(STDEV(M39,S39,Y39,AE39),"")</f>
        <v>2.3817122031729195E-2</v>
      </c>
      <c r="AL39" s="44">
        <f ca="1">IFERROR(STDEV(N39,T39,Z39,AF39),"")</f>
        <v>2.3817122031729195E-2</v>
      </c>
      <c r="AM39" s="79" t="str">
        <f>IFERROR(AG39/AA39,"")</f>
        <v/>
      </c>
      <c r="AN39" s="79" t="str">
        <f>IFERROR(AH39/AB39,"")</f>
        <v/>
      </c>
      <c r="AO39" s="79" t="str">
        <f>IFERROR(AI39/AC39,"")</f>
        <v/>
      </c>
      <c r="AP39" s="79" t="str">
        <f>IFERROR(AJ39/AD39,"")</f>
        <v/>
      </c>
      <c r="AQ39" s="79">
        <f ca="1">IFERROR(AK39/AE39,"")</f>
        <v>5.4285371226219917E-2</v>
      </c>
      <c r="AR39" s="44">
        <f ca="1">IFERROR(AL39/AF39,"")</f>
        <v>5.4285371226219917E-2</v>
      </c>
      <c r="AS39" s="203">
        <f>COUNTA(C39,I39,O39,U39)</f>
        <v>0</v>
      </c>
      <c r="AT39" s="204">
        <f>COUNTA(D39,J39,P39,V39)</f>
        <v>0</v>
      </c>
      <c r="AU39" s="204">
        <f>COUNTA(E39,K39,Q39,W39)</f>
        <v>0</v>
      </c>
      <c r="AV39" s="204">
        <f>COUNTA(F39,L39,R39,X39)</f>
        <v>0</v>
      </c>
      <c r="AW39" s="204">
        <f ca="1">COUNTA(G39,M39,S39,Y39)</f>
        <v>3</v>
      </c>
      <c r="AX39" s="204">
        <f t="shared" ca="1" si="1"/>
        <v>3</v>
      </c>
      <c r="AY39" s="79"/>
      <c r="AZ39" s="79"/>
      <c r="BA39" s="79"/>
      <c r="BB39" s="79"/>
      <c r="BC39" s="79">
        <f t="shared" ca="1" si="6"/>
        <v>1.3750821816341019E-2</v>
      </c>
      <c r="BD39" s="79">
        <f t="shared" ca="1" si="7"/>
        <v>1.3750821816341019E-2</v>
      </c>
      <c r="BE39" s="79"/>
      <c r="BF39" s="79"/>
      <c r="BG39" s="79"/>
      <c r="BH39" s="79"/>
      <c r="BI39" s="79">
        <f t="shared" ca="1" si="12"/>
        <v>1</v>
      </c>
      <c r="BJ39" s="79">
        <f t="shared" ca="1" si="13"/>
        <v>1</v>
      </c>
      <c r="BK39" s="78">
        <f t="shared" ca="1" si="14"/>
        <v>0</v>
      </c>
      <c r="BL39" s="79">
        <f t="shared" ca="1" si="15"/>
        <v>0</v>
      </c>
      <c r="BM39" s="79">
        <f t="shared" ca="1" si="16"/>
        <v>0</v>
      </c>
      <c r="BN39" s="79">
        <f t="shared" ca="1" si="17"/>
        <v>0</v>
      </c>
      <c r="BO39" s="44">
        <f t="shared" ca="1" si="18"/>
        <v>1</v>
      </c>
      <c r="BR39" s="67">
        <v>8.5052518489166413</v>
      </c>
      <c r="BS39" s="167">
        <f t="shared" si="19"/>
        <v>91.494748151083357</v>
      </c>
      <c r="BT39" s="167">
        <v>0</v>
      </c>
      <c r="BU39" s="167">
        <v>0</v>
      </c>
      <c r="BV39" s="167">
        <v>0</v>
      </c>
    </row>
    <row r="40" spans="1:74">
      <c r="A40" s="39">
        <v>218</v>
      </c>
      <c r="B40" s="80" t="s">
        <v>91</v>
      </c>
      <c r="C40" s="132">
        <f>'Total data HP4a'!G13</f>
        <v>6.1441187023453088</v>
      </c>
      <c r="D40" s="132">
        <f>'Total data HP4a'!J13</f>
        <v>1.9291559061058381</v>
      </c>
      <c r="E40" s="132"/>
      <c r="F40" s="132">
        <f>'Total data HP4a'!L13</f>
        <v>6.124747037353111</v>
      </c>
      <c r="G40" s="132">
        <f>'Total data HP4a'!P13</f>
        <v>5.5863241372676145</v>
      </c>
      <c r="H40" s="133">
        <f>SUM(C40:G40)</f>
        <v>19.784345783071871</v>
      </c>
      <c r="I40" s="132">
        <f ca="1">OFFSET('Total data HP4a'!G13,12,0)</f>
        <v>6.3475962540656514</v>
      </c>
      <c r="J40" s="132">
        <f ca="1">OFFSET('Total data HP4a'!J13,12,0)</f>
        <v>1.9414275291061383</v>
      </c>
      <c r="K40" s="132"/>
      <c r="L40" s="132">
        <f ca="1">OFFSET('Total data HP4a'!L13,12,0)</f>
        <v>6.013240735932607</v>
      </c>
      <c r="M40" s="132">
        <f ca="1">OFFSET('Total data HP4a'!P13,12,0)</f>
        <v>5.6655695637467023</v>
      </c>
      <c r="N40" s="133">
        <f ca="1">SUM(I40:M40)</f>
        <v>19.967834082851098</v>
      </c>
      <c r="O40" s="132">
        <f ca="1">OFFSET('Total data HP4a'!G13,24,0)</f>
        <v>5.8094565986584614</v>
      </c>
      <c r="P40" s="132">
        <f ca="1">OFFSET('Total data HP4a'!J13,24,0)</f>
        <v>1.9841659338070756</v>
      </c>
      <c r="Q40" s="132"/>
      <c r="R40" s="132">
        <f ca="1">OFFSET('Total data HP4a'!L13,24,0)</f>
        <v>5.949923879892915</v>
      </c>
      <c r="S40" s="132">
        <f ca="1">OFFSET('Total data HP4a'!P13,24,0)</f>
        <v>5.2466979971139311</v>
      </c>
      <c r="T40" s="133">
        <f ca="1">SUM(O40:S40)</f>
        <v>18.990244409472382</v>
      </c>
      <c r="U40" s="132">
        <f ca="1">OFFSET('Total data HP4a'!G13,36,0)</f>
        <v>4.8087001600989003</v>
      </c>
      <c r="V40" s="132">
        <f ca="1">OFFSET('Total data HP4a'!J13,36,0)</f>
        <v>2.1587563133467902</v>
      </c>
      <c r="W40" s="132"/>
      <c r="X40" s="132">
        <f ca="1">OFFSET('Total data HP4a'!L13,36,0)</f>
        <v>4.7436567101070253</v>
      </c>
      <c r="Y40" s="132">
        <f ca="1">OFFSET('Total data HP4a'!P13,36,0)</f>
        <v>4.2648167568164368</v>
      </c>
      <c r="Z40" s="133">
        <f ca="1">SUM(U40:Y40)</f>
        <v>15.975929940369152</v>
      </c>
      <c r="AA40" s="132">
        <f ca="1">IFERROR(AVERAGE(C40,I40,O40,U40),"")</f>
        <v>5.7774679287920803</v>
      </c>
      <c r="AB40" s="132">
        <f ca="1">IFERROR(AVERAGE(D40,J40,P40,V40),"")</f>
        <v>2.0033764205914606</v>
      </c>
      <c r="AC40" s="132" t="str">
        <f>IFERROR(AVERAGE(E40,K40,Q40,W40),"")</f>
        <v/>
      </c>
      <c r="AD40" s="132">
        <f ca="1">IFERROR(AVERAGE(F40,L40,R40,X40),"")</f>
        <v>5.7078920908214146</v>
      </c>
      <c r="AE40" s="132">
        <f ca="1">IFERROR(AVERAGE(G40,M40,S40,Y40),"")</f>
        <v>5.1908521137361712</v>
      </c>
      <c r="AF40" s="133">
        <f ca="1">AVERAGE(H40,N40,T40,Z40)</f>
        <v>18.679588553941127</v>
      </c>
      <c r="AG40" s="79">
        <f ca="1">IFERROR(STDEV(I40,O40,U40,AA40),"")</f>
        <v>0.64056547271428732</v>
      </c>
      <c r="AH40" s="79">
        <f ca="1">IFERROR(STDEV(J40,P40,V40,AB40),"")</f>
        <v>9.4819913236941569E-2</v>
      </c>
      <c r="AI40" s="79" t="str">
        <f>IFERROR(STDEV(K40,Q40,W40,AC40),"")</f>
        <v/>
      </c>
      <c r="AJ40" s="79">
        <f ca="1">IFERROR(STDEV(L40,R40,X40,AD40),"")</f>
        <v>0.5882530747339475</v>
      </c>
      <c r="AK40" s="79">
        <f ca="1">IFERROR(STDEV(M40,S40,Y40,AE40),"")</f>
        <v>0.59073890790861505</v>
      </c>
      <c r="AL40" s="44">
        <f ca="1">IFERROR(STDEV(N40,T40,Z40,AF40),"")</f>
        <v>1.7088720810566989</v>
      </c>
      <c r="AM40" s="79">
        <f ca="1">IFERROR(AG40/AA40,"")</f>
        <v>0.11087304691420642</v>
      </c>
      <c r="AN40" s="79">
        <f ca="1">IFERROR(AH40/AB40,"")</f>
        <v>4.7330053534795878E-2</v>
      </c>
      <c r="AO40" s="79" t="str">
        <f>IFERROR(AI40/AC40,"")</f>
        <v/>
      </c>
      <c r="AP40" s="79">
        <f ca="1">IFERROR(AJ40/AD40,"")</f>
        <v>0.10305959982668363</v>
      </c>
      <c r="AQ40" s="79">
        <f ca="1">IFERROR(AK40/AE40,"")</f>
        <v>0.1138038408656232</v>
      </c>
      <c r="AR40" s="44">
        <f ca="1">IFERROR(AL40/AF40,"")</f>
        <v>9.1483389803901818E-2</v>
      </c>
      <c r="AS40" s="203">
        <f ca="1">COUNTA(C40,I40,O40,U40)</f>
        <v>4</v>
      </c>
      <c r="AT40" s="204">
        <f ca="1">COUNTA(D40,J40,P40,V40)</f>
        <v>4</v>
      </c>
      <c r="AU40" s="204">
        <f>COUNTA(E40,K40,Q40,W40)</f>
        <v>0</v>
      </c>
      <c r="AV40" s="204">
        <f ca="1">COUNTA(F40,L40,R40,X40)</f>
        <v>4</v>
      </c>
      <c r="AW40" s="204">
        <f ca="1">COUNTA(G40,M40,S40,Y40)</f>
        <v>4</v>
      </c>
      <c r="AX40" s="204">
        <f t="shared" ca="1" si="1"/>
        <v>4</v>
      </c>
      <c r="AY40" s="79">
        <f t="shared" ca="1" si="2"/>
        <v>0.32028273635714366</v>
      </c>
      <c r="AZ40" s="79">
        <f t="shared" ca="1" si="3"/>
        <v>4.7409956618470785E-2</v>
      </c>
      <c r="BA40" s="79"/>
      <c r="BB40" s="79">
        <f t="shared" ca="1" si="5"/>
        <v>0.29412653736697375</v>
      </c>
      <c r="BC40" s="79">
        <f t="shared" ca="1" si="6"/>
        <v>0.29536945395430753</v>
      </c>
      <c r="BD40" s="79">
        <f t="shared" ca="1" si="7"/>
        <v>0.85443604052834943</v>
      </c>
      <c r="BE40" s="79">
        <f t="shared" ca="1" si="8"/>
        <v>0.30929310418741085</v>
      </c>
      <c r="BF40" s="79">
        <f t="shared" ca="1" si="9"/>
        <v>0.10724949400284177</v>
      </c>
      <c r="BG40" s="79"/>
      <c r="BH40" s="79">
        <f t="shared" ca="1" si="11"/>
        <v>0.30556840555340448</v>
      </c>
      <c r="BI40" s="79">
        <f t="shared" ca="1" si="12"/>
        <v>0.27788899625634289</v>
      </c>
      <c r="BJ40" s="79">
        <f t="shared" ca="1" si="13"/>
        <v>1</v>
      </c>
      <c r="BK40" s="78">
        <f t="shared" ca="1" si="14"/>
        <v>0.30929310418741085</v>
      </c>
      <c r="BL40" s="79">
        <f t="shared" ca="1" si="15"/>
        <v>0.10724949400284177</v>
      </c>
      <c r="BM40" s="79">
        <f t="shared" ca="1" si="16"/>
        <v>0</v>
      </c>
      <c r="BN40" s="79">
        <f t="shared" ca="1" si="17"/>
        <v>0.30556840555340448</v>
      </c>
      <c r="BO40" s="44">
        <f t="shared" ca="1" si="18"/>
        <v>0.27788899625634289</v>
      </c>
      <c r="BR40" s="67">
        <v>3.7780621556913618</v>
      </c>
      <c r="BS40" s="167">
        <f t="shared" si="19"/>
        <v>96.221937844308641</v>
      </c>
      <c r="BT40" s="167">
        <v>0</v>
      </c>
      <c r="BU40" s="167">
        <v>0</v>
      </c>
      <c r="BV40" s="167">
        <v>0</v>
      </c>
    </row>
    <row r="41" spans="1:74">
      <c r="A41" s="102">
        <v>219</v>
      </c>
      <c r="B41" s="92" t="s">
        <v>92</v>
      </c>
      <c r="C41" s="132">
        <f>'Total data HP4a'!G50</f>
        <v>12.249657086977907</v>
      </c>
      <c r="D41" s="132">
        <f>'Total data HP4a'!J50</f>
        <v>2.0363264821944616</v>
      </c>
      <c r="E41" s="132"/>
      <c r="F41" s="132">
        <f>'Total data HP4a'!L50</f>
        <v>3.2485335893766827</v>
      </c>
      <c r="G41" s="132">
        <f>'Total data HP4a'!P50</f>
        <v>4.0601469279424132</v>
      </c>
      <c r="H41" s="133">
        <f>SUM(C41:G41)</f>
        <v>21.594664086491463</v>
      </c>
      <c r="I41" s="132">
        <f ca="1">OFFSET('Total data HP4a'!G50,12,0)</f>
        <v>13.031654639546872</v>
      </c>
      <c r="J41" s="132">
        <f ca="1">OFFSET('Total data HP4a'!J50,12,0)</f>
        <v>2.2035676401255042</v>
      </c>
      <c r="K41" s="132"/>
      <c r="L41" s="132">
        <f ca="1">OFFSET('Total data HP4a'!L50,12,0)</f>
        <v>2.9778172836989572</v>
      </c>
      <c r="M41" s="132">
        <f ca="1">OFFSET('Total data HP4a'!P50,12,0)</f>
        <v>4.3089884174396831</v>
      </c>
      <c r="N41" s="133">
        <f ca="1">SUM(I41:M41)</f>
        <v>22.522027980811014</v>
      </c>
      <c r="O41" s="132">
        <f ca="1">OFFSET('Total data HP4a'!G50,24,0)</f>
        <v>12.462228748458816</v>
      </c>
      <c r="P41" s="132">
        <f ca="1">OFFSET('Total data HP4a'!J50,24,0)</f>
        <v>2.0974392025860245</v>
      </c>
      <c r="Q41" s="132"/>
      <c r="R41" s="132">
        <f ca="1">OFFSET('Total data HP4a'!L50,24,0)</f>
        <v>2.8460870599134389</v>
      </c>
      <c r="S41" s="132">
        <f ca="1">OFFSET('Total data HP4a'!P50,24,0)</f>
        <v>4.1569610944903008</v>
      </c>
      <c r="T41" s="133">
        <f ca="1">SUM(O41:S41)</f>
        <v>21.56271610544858</v>
      </c>
      <c r="U41" s="132">
        <f ca="1">OFFSET('Total data HP4a'!G50,36,0)</f>
        <v>12.337019460619121</v>
      </c>
      <c r="V41" s="132">
        <f ca="1">OFFSET('Total data HP4a'!J50,36,0)</f>
        <v>3.2235739926240035</v>
      </c>
      <c r="W41" s="132"/>
      <c r="X41" s="132">
        <f ca="1">OFFSET('Total data HP4a'!L50,36,0)</f>
        <v>2.9894870906121604</v>
      </c>
      <c r="Y41" s="132">
        <f ca="1">OFFSET('Total data HP4a'!P50,36,0)</f>
        <v>4.2314039781276032</v>
      </c>
      <c r="Z41" s="133">
        <f ca="1">SUM(U41:Y41)</f>
        <v>22.78148452198289</v>
      </c>
      <c r="AA41" s="132">
        <f ca="1">IFERROR(AVERAGE(C41,I41,O41,U41),"")</f>
        <v>12.520139983900677</v>
      </c>
      <c r="AB41" s="132">
        <f ca="1">IFERROR(AVERAGE(D41,J41,P41,V41),"")</f>
        <v>2.390226829382498</v>
      </c>
      <c r="AC41" s="132" t="str">
        <f>IFERROR(AVERAGE(E41,K41,Q41,W41),"")</f>
        <v/>
      </c>
      <c r="AD41" s="132">
        <f ca="1">IFERROR(AVERAGE(F41,L41,R41,X41),"")</f>
        <v>3.0154812559003097</v>
      </c>
      <c r="AE41" s="132">
        <f ca="1">IFERROR(AVERAGE(G41,M41,S41,Y41),"")</f>
        <v>4.1893751044999998</v>
      </c>
      <c r="AF41" s="133">
        <f ca="1">AVERAGE(H41,N41,T41,Z41)</f>
        <v>22.115223173683489</v>
      </c>
      <c r="AG41" s="79">
        <f ca="1">IFERROR(STDEV(I41,O41,U41,AA41),"")</f>
        <v>0.30563803798841543</v>
      </c>
      <c r="AH41" s="79">
        <f ca="1">IFERROR(STDEV(J41,P41,V41,AB41),"")</f>
        <v>0.51111720048240061</v>
      </c>
      <c r="AI41" s="79" t="str">
        <f>IFERROR(STDEV(K41,Q41,W41,AC41),"")</f>
        <v/>
      </c>
      <c r="AJ41" s="79">
        <f ca="1">IFERROR(STDEV(L41,R41,X41,AD41),"")</f>
        <v>7.5741484736689874E-2</v>
      </c>
      <c r="AK41" s="79">
        <f ca="1">IFERROR(STDEV(M41,S41,Y41,AE41),"")</f>
        <v>6.5699970805728564E-2</v>
      </c>
      <c r="AL41" s="44">
        <f ca="1">IFERROR(STDEV(N41,T41,Z41,AF41),"")</f>
        <v>0.53132317691300546</v>
      </c>
      <c r="AM41" s="79">
        <f ca="1">IFERROR(AG41/AA41,"")</f>
        <v>2.441171092187687E-2</v>
      </c>
      <c r="AN41" s="79">
        <f ca="1">IFERROR(AH41/AB41,"")</f>
        <v>0.21383627453234008</v>
      </c>
      <c r="AO41" s="79" t="str">
        <f>IFERROR(AI41/AC41,"")</f>
        <v/>
      </c>
      <c r="AP41" s="79">
        <f ca="1">IFERROR(AJ41/AD41,"")</f>
        <v>2.5117544534056905E-2</v>
      </c>
      <c r="AQ41" s="79">
        <f ca="1">IFERROR(AK41/AE41,"")</f>
        <v>1.5682522850521838E-2</v>
      </c>
      <c r="AR41" s="44">
        <f ca="1">IFERROR(AL41/AF41,"")</f>
        <v>2.4025223383016343E-2</v>
      </c>
      <c r="AS41" s="203">
        <f ca="1">COUNTA(C41,I41,O41,U41)</f>
        <v>4</v>
      </c>
      <c r="AT41" s="204">
        <f ca="1">COUNTA(D41,J41,P41,V41)</f>
        <v>4</v>
      </c>
      <c r="AU41" s="204">
        <f>COUNTA(E41,K41,Q41,W41)</f>
        <v>0</v>
      </c>
      <c r="AV41" s="204">
        <f ca="1">COUNTA(F41,L41,R41,X41)</f>
        <v>4</v>
      </c>
      <c r="AW41" s="204">
        <f ca="1">COUNTA(G41,M41,S41,Y41)</f>
        <v>4</v>
      </c>
      <c r="AX41" s="204">
        <f t="shared" ca="1" si="1"/>
        <v>4</v>
      </c>
      <c r="AY41" s="79">
        <f t="shared" ca="1" si="2"/>
        <v>0.15281901899420772</v>
      </c>
      <c r="AZ41" s="79">
        <f t="shared" ca="1" si="3"/>
        <v>0.25555860024120031</v>
      </c>
      <c r="BA41" s="79"/>
      <c r="BB41" s="79">
        <f t="shared" ca="1" si="5"/>
        <v>3.7870742368344937E-2</v>
      </c>
      <c r="BC41" s="79">
        <f t="shared" ca="1" si="6"/>
        <v>3.2849985402864282E-2</v>
      </c>
      <c r="BD41" s="79">
        <f t="shared" ca="1" si="7"/>
        <v>0.26566158845650273</v>
      </c>
      <c r="BE41" s="79">
        <f t="shared" ca="1" si="8"/>
        <v>0.56613220158679212</v>
      </c>
      <c r="BF41" s="79">
        <f t="shared" ca="1" si="9"/>
        <v>0.10808061083583377</v>
      </c>
      <c r="BG41" s="79"/>
      <c r="BH41" s="79">
        <f t="shared" ca="1" si="11"/>
        <v>0.13635319129352716</v>
      </c>
      <c r="BI41" s="79">
        <f t="shared" ca="1" si="12"/>
        <v>0.18943399628384677</v>
      </c>
      <c r="BJ41" s="79">
        <f t="shared" ca="1" si="13"/>
        <v>0.99999999999999978</v>
      </c>
      <c r="BK41" s="78">
        <f t="shared" ca="1" si="14"/>
        <v>0.56613220158679223</v>
      </c>
      <c r="BL41" s="79">
        <f t="shared" ca="1" si="15"/>
        <v>0.1080806108358338</v>
      </c>
      <c r="BM41" s="79">
        <f t="shared" ca="1" si="16"/>
        <v>0</v>
      </c>
      <c r="BN41" s="79">
        <f t="shared" ca="1" si="17"/>
        <v>0.13635319129352719</v>
      </c>
      <c r="BO41" s="44">
        <f t="shared" ca="1" si="18"/>
        <v>0.18943399628384683</v>
      </c>
      <c r="BR41" s="67">
        <v>0.43873923109925217</v>
      </c>
      <c r="BS41" s="167">
        <f t="shared" si="19"/>
        <v>99.561260768900752</v>
      </c>
      <c r="BT41" s="167">
        <v>0</v>
      </c>
      <c r="BU41" s="167">
        <v>0</v>
      </c>
      <c r="BV41" s="167">
        <v>0</v>
      </c>
    </row>
    <row r="42" spans="1:74">
      <c r="A42" s="105">
        <v>220</v>
      </c>
      <c r="B42" s="130" t="s">
        <v>93</v>
      </c>
      <c r="C42" s="132">
        <f>'Total data HP2a'!D26</f>
        <v>20.790217798470348</v>
      </c>
      <c r="D42" s="132">
        <f>'Total data HP2a'!E27</f>
        <v>4.8931890827162965</v>
      </c>
      <c r="E42" s="137"/>
      <c r="F42" s="132">
        <f>'Total data HP2a'!G26</f>
        <v>7.6688607632447807</v>
      </c>
      <c r="G42" s="132">
        <f>'Total data HP2a'!J26</f>
        <v>4.703938740862081</v>
      </c>
      <c r="H42" s="133">
        <f>SUM(C42:G42)</f>
        <v>38.056206385293507</v>
      </c>
      <c r="I42" s="132">
        <f>'Total data HP2a'!D27</f>
        <v>21.168718482178779</v>
      </c>
      <c r="J42" s="132">
        <f>'Total data HP2a'!E27</f>
        <v>4.8931890827162965</v>
      </c>
      <c r="K42" s="137"/>
      <c r="L42" s="132">
        <f>'Total data HP2a'!G27</f>
        <v>8.7412793670853333</v>
      </c>
      <c r="M42" s="132">
        <f>'Total data HP2a'!J27</f>
        <v>5.2086063191399887</v>
      </c>
      <c r="N42" s="133">
        <f>SUM(I42:M42)</f>
        <v>40.011793251120395</v>
      </c>
      <c r="O42" s="132">
        <f>'Total data HP2a'!D28</f>
        <v>19.591632300060322</v>
      </c>
      <c r="P42" s="132">
        <f>'Total data HP2a'!E28</f>
        <v>3.0637691114588863</v>
      </c>
      <c r="Q42" s="132"/>
      <c r="R42" s="132">
        <f>'Total data HP2a'!G28</f>
        <v>7.7950276578142574</v>
      </c>
      <c r="S42" s="132">
        <f>'Total data HP2a'!J28</f>
        <v>4.703938740862081</v>
      </c>
      <c r="T42" s="133">
        <f>SUM(O42:S42)</f>
        <v>35.154367810195545</v>
      </c>
      <c r="U42" s="132">
        <f>'Total data HP2a'!D29</f>
        <v>18.708464038073984</v>
      </c>
      <c r="V42" s="132">
        <f>'Total data HP2a'!E29</f>
        <v>2.9376022168894091</v>
      </c>
      <c r="W42" s="132"/>
      <c r="X42" s="132">
        <f>'Total data HP2a'!G29</f>
        <v>7.8581111050989954</v>
      </c>
      <c r="Y42" s="132">
        <f>'Total data HP2a'!J29</f>
        <v>4.6408552935773431</v>
      </c>
      <c r="Z42" s="133">
        <f>SUM(U42:Y42)</f>
        <v>34.145032653639731</v>
      </c>
      <c r="AA42" s="132">
        <f>IFERROR(AVERAGE(C42,I42,O42,U42),"")</f>
        <v>20.064758154695859</v>
      </c>
      <c r="AB42" s="132">
        <f>IFERROR(AVERAGE(D42,J42,P42,V42),"")</f>
        <v>3.9469373734452224</v>
      </c>
      <c r="AC42" s="132" t="str">
        <f>IFERROR(AVERAGE(E42,K42,Q42,W42),"")</f>
        <v/>
      </c>
      <c r="AD42" s="132">
        <f>IFERROR(AVERAGE(F42,L42,R42,X42),"")</f>
        <v>8.015819723310841</v>
      </c>
      <c r="AE42" s="132">
        <f>IFERROR(AVERAGE(G42,M42,S42,Y42),"")</f>
        <v>4.8143347736103737</v>
      </c>
      <c r="AF42" s="133">
        <f>AVERAGE(H42,N42,T42,Z42)</f>
        <v>36.841850025062293</v>
      </c>
      <c r="AG42" s="79">
        <f>IFERROR(STDEV(I42,O42,U42,AA42),"")</f>
        <v>1.0247824624568802</v>
      </c>
      <c r="AH42" s="79">
        <f>IFERROR(STDEV(J42,P42,V42,AB42),"")</f>
        <v>0.90743004509316172</v>
      </c>
      <c r="AI42" s="79" t="str">
        <f>IFERROR(STDEV(K42,Q42,W42,AC42),"")</f>
        <v/>
      </c>
      <c r="AJ42" s="79">
        <f>IFERROR(STDEV(L42,R42,X42,AD42),"")</f>
        <v>0.43582018815004414</v>
      </c>
      <c r="AK42" s="79">
        <f>IFERROR(STDEV(M42,S42,Y42,AE42),"")</f>
        <v>0.25474539226566567</v>
      </c>
      <c r="AL42" s="44">
        <f>IFERROR(STDEV(N42,T42,Z42,AF42),"")</f>
        <v>2.5690656456074472</v>
      </c>
      <c r="AM42" s="79">
        <f>IFERROR(AG42/AA42,"")</f>
        <v>5.1073751029341218E-2</v>
      </c>
      <c r="AN42" s="79">
        <f>IFERROR(AH42/AB42,"")</f>
        <v>0.22990738368394217</v>
      </c>
      <c r="AO42" s="79" t="str">
        <f>IFERROR(AI42/AC42,"")</f>
        <v/>
      </c>
      <c r="AP42" s="79">
        <f>IFERROR(AJ42/AD42,"")</f>
        <v>5.4370008706986453E-2</v>
      </c>
      <c r="AQ42" s="79">
        <f>IFERROR(AK42/AE42,"")</f>
        <v>5.2913933958652938E-2</v>
      </c>
      <c r="AR42" s="44">
        <f>IFERROR(AL42/AF42,"")</f>
        <v>6.9732264906887054E-2</v>
      </c>
      <c r="AS42" s="203">
        <f>COUNTA(C42,I42,O42,U42)</f>
        <v>4</v>
      </c>
      <c r="AT42" s="204">
        <f>COUNTA(D42,J42,P42,V42)</f>
        <v>4</v>
      </c>
      <c r="AU42" s="204">
        <f>COUNTA(E42,K42,Q42,W42)</f>
        <v>0</v>
      </c>
      <c r="AV42" s="204">
        <f>COUNTA(F42,L42,R42,X42)</f>
        <v>4</v>
      </c>
      <c r="AW42" s="204">
        <f>COUNTA(G42,M42,S42,Y42)</f>
        <v>4</v>
      </c>
      <c r="AX42" s="204">
        <f t="shared" si="1"/>
        <v>4</v>
      </c>
      <c r="AY42" s="79">
        <f t="shared" si="2"/>
        <v>0.5123912312284401</v>
      </c>
      <c r="AZ42" s="79">
        <f t="shared" si="3"/>
        <v>0.45371502254658086</v>
      </c>
      <c r="BA42" s="79"/>
      <c r="BB42" s="79">
        <f t="shared" si="5"/>
        <v>0.21791009407502207</v>
      </c>
      <c r="BC42" s="79">
        <f t="shared" si="6"/>
        <v>0.12737269613283284</v>
      </c>
      <c r="BD42" s="79">
        <f t="shared" si="7"/>
        <v>1.2845328228037236</v>
      </c>
      <c r="BE42" s="79">
        <f t="shared" si="8"/>
        <v>0.54461863725753368</v>
      </c>
      <c r="BF42" s="79">
        <f t="shared" si="9"/>
        <v>0.1071318994773675</v>
      </c>
      <c r="BG42" s="79"/>
      <c r="BH42" s="79">
        <f t="shared" si="11"/>
        <v>0.2175737569600317</v>
      </c>
      <c r="BI42" s="79">
        <f t="shared" si="12"/>
        <v>0.13067570630506722</v>
      </c>
      <c r="BJ42" s="79">
        <f t="shared" si="13"/>
        <v>1</v>
      </c>
      <c r="BK42" s="78">
        <f t="shared" ref="BK42" si="26">BE42/$BJ42</f>
        <v>0.54461863725753368</v>
      </c>
      <c r="BL42" s="79">
        <f t="shared" ref="BL42" si="27">BF42/$BJ42</f>
        <v>0.1071318994773675</v>
      </c>
      <c r="BM42" s="79">
        <f t="shared" ref="BM42" si="28">BG42/$BJ42</f>
        <v>0</v>
      </c>
      <c r="BN42" s="79">
        <f t="shared" ref="BN42" si="29">BH42/$BJ42</f>
        <v>0.2175737569600317</v>
      </c>
      <c r="BO42" s="44">
        <f t="shared" ref="BO42" si="30">BI42/$BJ42</f>
        <v>0.13067570630506722</v>
      </c>
      <c r="BR42" s="67">
        <v>18.679588553941127</v>
      </c>
      <c r="BS42" s="167">
        <f t="shared" si="19"/>
        <v>81.32041144605887</v>
      </c>
      <c r="BT42" s="167">
        <v>0</v>
      </c>
      <c r="BU42" s="167">
        <v>0</v>
      </c>
      <c r="BV42" s="167">
        <v>0</v>
      </c>
    </row>
    <row r="43" spans="1:74">
      <c r="A43" s="105">
        <v>221</v>
      </c>
      <c r="B43" s="130" t="s">
        <v>94</v>
      </c>
      <c r="C43" s="132">
        <f>'Total data HP4a'!G51</f>
        <v>30.469579194546597</v>
      </c>
      <c r="D43" s="132">
        <f>'Total data HP4a'!J51</f>
        <v>2.950325517372268</v>
      </c>
      <c r="E43" s="132"/>
      <c r="F43" s="132">
        <f>'Total data HP4a'!L51</f>
        <v>2.2032648395785372</v>
      </c>
      <c r="G43" s="132">
        <f>'Total data HP4a'!P51</f>
        <v>6.8616910227057879</v>
      </c>
      <c r="H43" s="133">
        <f>SUM(C43:G43)</f>
        <v>42.484860574203196</v>
      </c>
      <c r="I43" s="132">
        <f ca="1">OFFSET('Total data HP4a'!G51,12,0)</f>
        <v>19.534623788749101</v>
      </c>
      <c r="J43" s="132">
        <f ca="1">OFFSET('Total data HP4a'!J51,12,0)</f>
        <v>2.1854235790174674</v>
      </c>
      <c r="K43" s="132"/>
      <c r="L43" s="132">
        <f ca="1">OFFSET('Total data HP4a'!L51,12,0)</f>
        <v>3.537142253207779</v>
      </c>
      <c r="M43" s="132">
        <f ca="1">OFFSET('Total data HP4a'!P51,12,0)</f>
        <v>5.1189060729424005</v>
      </c>
      <c r="N43" s="133">
        <f ca="1">SUM(I43:M43)</f>
        <v>30.376095693916749</v>
      </c>
      <c r="O43" s="132">
        <f ca="1">OFFSET('Total data HP4a'!G51,24,0)</f>
        <v>19.727989694704174</v>
      </c>
      <c r="P43" s="132">
        <f ca="1">OFFSET('Total data HP4a'!J51,24,0)</f>
        <v>2.3752870919792901</v>
      </c>
      <c r="Q43" s="132"/>
      <c r="R43" s="132">
        <f ca="1">OFFSET('Total data HP4a'!L51,24,0)</f>
        <v>3.0909839414519946</v>
      </c>
      <c r="S43" s="132">
        <f ca="1">OFFSET('Total data HP4a'!P51,24,0)</f>
        <v>5.4359268905960691</v>
      </c>
      <c r="T43" s="133">
        <f ca="1">SUM(O43:S43)</f>
        <v>30.630187618731529</v>
      </c>
      <c r="U43" s="132">
        <f ca="1">OFFSET('Total data HP4a'!G51,36,0)</f>
        <v>22.171229271407331</v>
      </c>
      <c r="V43" s="132">
        <f ca="1">OFFSET('Total data HP4a'!J51,36,0)</f>
        <v>2.5593601753148469</v>
      </c>
      <c r="W43" s="132"/>
      <c r="X43" s="132">
        <f ca="1">OFFSET('Total data HP4a'!L51,36,0)</f>
        <v>3.8103755884321662</v>
      </c>
      <c r="Y43" s="132">
        <f ca="1">OFFSET('Total data HP4a'!P51,36,0)</f>
        <v>6.0784753287697555</v>
      </c>
      <c r="Z43" s="133">
        <f ca="1">SUM(U43:Y43)</f>
        <v>34.619440363924099</v>
      </c>
      <c r="AA43" s="132">
        <f ca="1">IFERROR(AVERAGE(C43,I43,O43,U43),"")</f>
        <v>22.975855487351801</v>
      </c>
      <c r="AB43" s="132">
        <f ca="1">IFERROR(AVERAGE(D43,J43,P43,V43),"")</f>
        <v>2.5175990909209682</v>
      </c>
      <c r="AC43" s="132" t="str">
        <f>IFERROR(AVERAGE(E43,K43,Q43,W43),"")</f>
        <v/>
      </c>
      <c r="AD43" s="132">
        <f ca="1">IFERROR(AVERAGE(F43,L43,R43,X43),"")</f>
        <v>3.1604416556676194</v>
      </c>
      <c r="AE43" s="132">
        <f ca="1">IFERROR(AVERAGE(G43,M43,S43,Y43),"")</f>
        <v>5.8737498287535033</v>
      </c>
      <c r="AF43" s="133">
        <f ca="1">AVERAGE(H43,N43,T43,Z43)</f>
        <v>34.52764606269389</v>
      </c>
      <c r="AG43" s="79">
        <f ca="1">IFERROR(STDEV(I43,O43,U43,AA43),"")</f>
        <v>1.7319697272143071</v>
      </c>
      <c r="AH43" s="79">
        <f ca="1">IFERROR(STDEV(J43,P43,V43,AB43),"")</f>
        <v>0.16884334345141114</v>
      </c>
      <c r="AI43" s="79" t="str">
        <f>IFERROR(STDEV(K43,Q43,W43,AC43),"")</f>
        <v/>
      </c>
      <c r="AJ43" s="79">
        <f ca="1">IFERROR(STDEV(L43,R43,X43,AD43),"")</f>
        <v>0.3366971769485429</v>
      </c>
      <c r="AK43" s="79">
        <f ca="1">IFERROR(STDEV(M43,S43,Y43,AE43),"")</f>
        <v>0.4318115331730415</v>
      </c>
      <c r="AL43" s="44">
        <f ca="1">IFERROR(STDEV(N43,T43,Z43,AF43),"")</f>
        <v>2.3526342175741317</v>
      </c>
      <c r="AM43" s="79">
        <f ca="1">IFERROR(AG43/AA43,"")</f>
        <v>7.5382164906449542E-2</v>
      </c>
      <c r="AN43" s="79">
        <f ca="1">IFERROR(AH43/AB43,"")</f>
        <v>6.7065222600492039E-2</v>
      </c>
      <c r="AO43" s="79" t="str">
        <f>IFERROR(AI43/AC43,"")</f>
        <v/>
      </c>
      <c r="AP43" s="79">
        <f ca="1">IFERROR(AJ43/AD43,"")</f>
        <v>0.10653484975580672</v>
      </c>
      <c r="AQ43" s="79">
        <f ca="1">IFERROR(AK43/AE43,"")</f>
        <v>7.351547916787568E-2</v>
      </c>
      <c r="AR43" s="44">
        <f ca="1">IFERROR(AL43/AF43,"")</f>
        <v>6.8137695031463039E-2</v>
      </c>
      <c r="AS43" s="203">
        <f ca="1">COUNTA(C43,I43,O43,U43)</f>
        <v>4</v>
      </c>
      <c r="AT43" s="204">
        <f ca="1">COUNTA(D43,J43,P43,V43)</f>
        <v>4</v>
      </c>
      <c r="AU43" s="204">
        <f>COUNTA(E43,K43,Q43,W43)</f>
        <v>0</v>
      </c>
      <c r="AV43" s="204">
        <f ca="1">COUNTA(F43,L43,R43,X43)</f>
        <v>4</v>
      </c>
      <c r="AW43" s="204">
        <f ca="1">COUNTA(G43,M43,S43,Y43)</f>
        <v>4</v>
      </c>
      <c r="AX43" s="204">
        <f t="shared" ca="1" si="1"/>
        <v>4</v>
      </c>
      <c r="AY43" s="79">
        <f t="shared" ca="1" si="2"/>
        <v>0.86598486360715354</v>
      </c>
      <c r="AZ43" s="79">
        <f t="shared" ca="1" si="3"/>
        <v>8.4421671725705569E-2</v>
      </c>
      <c r="BA43" s="79"/>
      <c r="BB43" s="79">
        <f t="shared" ca="1" si="5"/>
        <v>0.16834858847427145</v>
      </c>
      <c r="BC43" s="79">
        <f t="shared" ca="1" si="6"/>
        <v>0.21590576658652075</v>
      </c>
      <c r="BD43" s="79">
        <f t="shared" ca="1" si="7"/>
        <v>1.1763171087870659</v>
      </c>
      <c r="BE43" s="79">
        <f t="shared" ca="1" si="8"/>
        <v>0.66543359039400429</v>
      </c>
      <c r="BF43" s="79">
        <f t="shared" ca="1" si="9"/>
        <v>7.2915456974669363E-2</v>
      </c>
      <c r="BG43" s="79"/>
      <c r="BH43" s="79">
        <f t="shared" ca="1" si="11"/>
        <v>9.153365537659354E-2</v>
      </c>
      <c r="BI43" s="79">
        <f t="shared" ca="1" si="12"/>
        <v>0.17011729725473287</v>
      </c>
      <c r="BJ43" s="79">
        <f t="shared" ca="1" si="13"/>
        <v>1</v>
      </c>
      <c r="BK43" s="78">
        <f t="shared" ca="1" si="14"/>
        <v>0.66543359039400429</v>
      </c>
      <c r="BL43" s="79">
        <f t="shared" ca="1" si="15"/>
        <v>7.2915456974669363E-2</v>
      </c>
      <c r="BM43" s="79">
        <f t="shared" ca="1" si="16"/>
        <v>0</v>
      </c>
      <c r="BN43" s="79">
        <f t="shared" ca="1" si="17"/>
        <v>9.153365537659354E-2</v>
      </c>
      <c r="BO43" s="44">
        <f t="shared" ca="1" si="18"/>
        <v>0.17011729725473287</v>
      </c>
      <c r="BR43" s="67">
        <v>22.115223173683489</v>
      </c>
      <c r="BS43" s="167">
        <f t="shared" si="19"/>
        <v>77.884776826316511</v>
      </c>
      <c r="BT43" s="167">
        <v>0</v>
      </c>
      <c r="BU43" s="167">
        <v>0</v>
      </c>
      <c r="BV43" s="167">
        <v>0</v>
      </c>
    </row>
    <row r="44" spans="1:74">
      <c r="A44" s="103">
        <v>222</v>
      </c>
      <c r="B44" s="93" t="s">
        <v>95</v>
      </c>
      <c r="C44" s="132">
        <f>'Total data HP4a'!G52</f>
        <v>16.70191962519943</v>
      </c>
      <c r="D44" s="132">
        <f>'Total data HP4a'!J52</f>
        <v>3.9108549032672975</v>
      </c>
      <c r="E44" s="132"/>
      <c r="F44" s="132">
        <f>'Total data HP4a'!L52</f>
        <v>11.31121447764621</v>
      </c>
      <c r="G44" s="132">
        <f>'Total data HP4a'!P52</f>
        <v>5.4396330431240481</v>
      </c>
      <c r="H44" s="133">
        <f>SUM(C44:G44)</f>
        <v>37.363622049236987</v>
      </c>
      <c r="I44" s="132">
        <f ca="1">OFFSET('Total data HP4a'!G52,12,0)</f>
        <v>16.095162842511687</v>
      </c>
      <c r="J44" s="132">
        <f ca="1">OFFSET('Total data HP4a'!J52,12,0)</f>
        <v>3.8200153700117472</v>
      </c>
      <c r="K44" s="132"/>
      <c r="L44" s="132">
        <f ca="1">OFFSET('Total data HP4a'!L52,12,0)</f>
        <v>10.702728577668392</v>
      </c>
      <c r="M44" s="132">
        <f ca="1">OFFSET('Total data HP4a'!P52,12,0)</f>
        <v>5.1918500938722154</v>
      </c>
      <c r="N44" s="133">
        <f ca="1">SUM(I44:M44)</f>
        <v>35.809756884064043</v>
      </c>
      <c r="O44" s="132">
        <f ca="1">OFFSET('Total data HP4a'!G52,24,0)</f>
        <v>17.275748110073486</v>
      </c>
      <c r="P44" s="132">
        <f ca="1">OFFSET('Total data HP4a'!J52,24,0)</f>
        <v>2.307830069294301</v>
      </c>
      <c r="Q44" s="132"/>
      <c r="R44" s="132">
        <f ca="1">OFFSET('Total data HP4a'!L52,24,0)</f>
        <v>10.999370287676724</v>
      </c>
      <c r="S44" s="132">
        <f ca="1">OFFSET('Total data HP4a'!P52,24,0)</f>
        <v>5.49975093755193</v>
      </c>
      <c r="T44" s="133">
        <f ca="1">SUM(O44:S44)</f>
        <v>36.08269940459644</v>
      </c>
      <c r="U44" s="132"/>
      <c r="V44" s="132"/>
      <c r="W44" s="132"/>
      <c r="X44" s="132"/>
      <c r="Y44" s="132"/>
      <c r="Z44" s="133"/>
      <c r="AA44" s="132">
        <f ca="1">IFERROR(AVERAGE(C44,I44,O44,U44),"")</f>
        <v>16.690943525928201</v>
      </c>
      <c r="AB44" s="132">
        <f ca="1">IFERROR(AVERAGE(D44,J44,P44,V44),"")</f>
        <v>3.3462334475244488</v>
      </c>
      <c r="AC44" s="132" t="str">
        <f>IFERROR(AVERAGE(E44,K44,Q44,W44),"")</f>
        <v/>
      </c>
      <c r="AD44" s="132">
        <f ca="1">IFERROR(AVERAGE(F44,L44,R44,X44),"")</f>
        <v>11.004437780997108</v>
      </c>
      <c r="AE44" s="132">
        <f ca="1">IFERROR(AVERAGE(G44,M44,S44,Y44),"")</f>
        <v>5.3770780248493972</v>
      </c>
      <c r="AF44" s="133">
        <f ca="1">AVERAGE(H44,N44,T44,Z44)</f>
        <v>36.418692779299157</v>
      </c>
      <c r="AG44" s="79">
        <f ca="1">IFERROR(STDEV(I44,O44,U44,AA44),"")</f>
        <v>0.59030113760598968</v>
      </c>
      <c r="AH44" s="79">
        <f ca="1">IFERROR(STDEV(J44,P44,V44,AB44),"")</f>
        <v>0.77346140495194748</v>
      </c>
      <c r="AI44" s="79" t="str">
        <f>IFERROR(STDEV(K44,Q44,W44,AC44),"")</f>
        <v/>
      </c>
      <c r="AJ44" s="79">
        <f ca="1">IFERROR(STDEV(L44,R44,X44,AD44),"")</f>
        <v>0.17274761309420378</v>
      </c>
      <c r="AK44" s="79">
        <f ca="1">IFERROR(STDEV(M44,S44,Y44,AE44),"")</f>
        <v>0.15500589207279125</v>
      </c>
      <c r="AL44" s="44">
        <f ca="1">IFERROR(STDEV(N44,T44,Z44,AF44),"")</f>
        <v>0.30501150029260837</v>
      </c>
      <c r="AM44" s="79">
        <f ca="1">IFERROR(AG44/AA44,"")</f>
        <v>3.536655292668138E-2</v>
      </c>
      <c r="AN44" s="79">
        <f ca="1">IFERROR(AH44/AB44,"")</f>
        <v>0.23114388672558275</v>
      </c>
      <c r="AO44" s="79" t="str">
        <f>IFERROR(AI44/AC44,"")</f>
        <v/>
      </c>
      <c r="AP44" s="79">
        <f ca="1">IFERROR(AJ44/AD44,"")</f>
        <v>1.5697995348068674E-2</v>
      </c>
      <c r="AQ44" s="79">
        <f ca="1">IFERROR(AK44/AE44,"")</f>
        <v>2.8827160654253794E-2</v>
      </c>
      <c r="AR44" s="44">
        <f ca="1">IFERROR(AL44/AF44,"")</f>
        <v>8.3751358715978066E-3</v>
      </c>
      <c r="AS44" s="203">
        <f ca="1">COUNTA(C44,I44,O44,U44)</f>
        <v>3</v>
      </c>
      <c r="AT44" s="204">
        <f ca="1">COUNTA(D44,J44,P44,V44)</f>
        <v>3</v>
      </c>
      <c r="AU44" s="204">
        <f>COUNTA(E44,K44,Q44,W44)</f>
        <v>0</v>
      </c>
      <c r="AV44" s="204">
        <f ca="1">COUNTA(F44,L44,R44,X44)</f>
        <v>3</v>
      </c>
      <c r="AW44" s="204">
        <f ca="1">COUNTA(G44,M44,S44,Y44)</f>
        <v>3</v>
      </c>
      <c r="AX44" s="204">
        <f t="shared" ca="1" si="1"/>
        <v>3</v>
      </c>
      <c r="AY44" s="79">
        <f t="shared" ca="1" si="2"/>
        <v>0.34081052069976048</v>
      </c>
      <c r="AZ44" s="79">
        <f t="shared" ca="1" si="3"/>
        <v>0.44655815035679303</v>
      </c>
      <c r="BA44" s="79"/>
      <c r="BB44" s="79">
        <f t="shared" ca="1" si="5"/>
        <v>9.9735880921803882E-2</v>
      </c>
      <c r="BC44" s="79">
        <f t="shared" ca="1" si="6"/>
        <v>8.9492693514204108E-2</v>
      </c>
      <c r="BD44" s="79">
        <f t="shared" ca="1" si="7"/>
        <v>0.17609847179986907</v>
      </c>
      <c r="BE44" s="79">
        <f t="shared" ca="1" si="8"/>
        <v>0.45830704652352439</v>
      </c>
      <c r="BF44" s="79">
        <f t="shared" ca="1" si="9"/>
        <v>9.1882305271168058E-2</v>
      </c>
      <c r="BG44" s="79"/>
      <c r="BH44" s="79">
        <f t="shared" ca="1" si="11"/>
        <v>0.30216454631375922</v>
      </c>
      <c r="BI44" s="79">
        <f t="shared" ca="1" si="12"/>
        <v>0.14764610189154828</v>
      </c>
      <c r="BJ44" s="79">
        <f t="shared" ca="1" si="13"/>
        <v>0.99999999999999989</v>
      </c>
      <c r="BK44" s="78">
        <f t="shared" ca="1" si="14"/>
        <v>0.45830704652352444</v>
      </c>
      <c r="BL44" s="79">
        <f t="shared" ca="1" si="15"/>
        <v>9.1882305271168072E-2</v>
      </c>
      <c r="BM44" s="79">
        <f t="shared" ca="1" si="16"/>
        <v>0</v>
      </c>
      <c r="BN44" s="79">
        <f t="shared" ca="1" si="17"/>
        <v>0.30216454631375927</v>
      </c>
      <c r="BO44" s="44">
        <f t="shared" ca="1" si="18"/>
        <v>0.14764610189154831</v>
      </c>
      <c r="BS44" s="167">
        <f t="shared" si="19"/>
        <v>100</v>
      </c>
      <c r="BT44" s="167">
        <v>0</v>
      </c>
      <c r="BU44" s="167">
        <v>0</v>
      </c>
      <c r="BV44" s="167">
        <v>0</v>
      </c>
    </row>
    <row r="45" spans="1:74">
      <c r="A45" s="103">
        <v>223</v>
      </c>
      <c r="B45" s="93" t="s">
        <v>96</v>
      </c>
      <c r="C45" s="132"/>
      <c r="D45" s="132"/>
      <c r="E45" s="132"/>
      <c r="F45" s="132"/>
      <c r="G45" s="132"/>
      <c r="H45" s="133"/>
      <c r="I45" s="132">
        <f ca="1">OFFSET('Total data HP4a'!G53,12,0)</f>
        <v>11.034473071918317</v>
      </c>
      <c r="J45" s="132"/>
      <c r="K45" s="132">
        <f ca="1">OFFSET('Total data HP4a'!K53,12,0)</f>
        <v>1.4198718811556346</v>
      </c>
      <c r="L45" s="132">
        <f ca="1">OFFSET('Total data HP4a'!L53,12,0)</f>
        <v>2.8542090537513487</v>
      </c>
      <c r="M45" s="132">
        <f ca="1">OFFSET('Total data HP4a'!P53,12,0)</f>
        <v>8.0975765018263353</v>
      </c>
      <c r="N45" s="133">
        <f ca="1">SUM(I45:M45)</f>
        <v>23.406130508651636</v>
      </c>
      <c r="O45" s="132">
        <f ca="1">OFFSET('Total data HP4a'!G53,24,0)</f>
        <v>11.291694566552893</v>
      </c>
      <c r="P45" s="132">
        <f ca="1">OFFSET('Total data HP4a'!J53,24,0)</f>
        <v>1.4539281110067734</v>
      </c>
      <c r="Q45" s="132"/>
      <c r="R45" s="132">
        <f ca="1">OFFSET('Total data HP4a'!L53,24,0)</f>
        <v>3.2219659955527149</v>
      </c>
      <c r="S45" s="132">
        <f ca="1">OFFSET('Total data HP4a'!P53,24,0)</f>
        <v>9.2268597867182969</v>
      </c>
      <c r="T45" s="133">
        <f ca="1">SUM(O45:S45)</f>
        <v>25.194448459830678</v>
      </c>
      <c r="U45" s="132">
        <f ca="1">OFFSET('Total data HP4a'!G53,36,0)</f>
        <v>10.890702741384034</v>
      </c>
      <c r="V45" s="132"/>
      <c r="W45" s="132"/>
      <c r="X45" s="132">
        <f ca="1">OFFSET('Total data HP4a'!L53,36,0)</f>
        <v>3.1454028772521743</v>
      </c>
      <c r="Y45" s="132">
        <f ca="1">OFFSET('Total data HP4a'!P53,36,0)</f>
        <v>8.0820920388558246</v>
      </c>
      <c r="Z45" s="133">
        <f ca="1">SUM(U45:Y45)</f>
        <v>22.118197657492033</v>
      </c>
      <c r="AA45" s="132">
        <f ca="1">IFERROR(AVERAGE(C45,I45,O45,U45),"")</f>
        <v>11.072290126618414</v>
      </c>
      <c r="AB45" s="132">
        <f ca="1">IFERROR(AVERAGE(D45,J45,P45,V45),"")</f>
        <v>1.4539281110067734</v>
      </c>
      <c r="AC45" s="132">
        <f ca="1">IFERROR(AVERAGE(E45,K45,Q45,W45),"")</f>
        <v>1.4198718811556346</v>
      </c>
      <c r="AD45" s="132">
        <f ca="1">IFERROR(AVERAGE(F45,L45,R45,X45),"")</f>
        <v>3.0738593088520791</v>
      </c>
      <c r="AE45" s="132">
        <f ca="1">IFERROR(AVERAGE(G45,M45,S45,Y45),"")</f>
        <v>8.4688427758001534</v>
      </c>
      <c r="AF45" s="133">
        <f ca="1">AVERAGE(H45,N45,T45,Z45)</f>
        <v>23.572925541991449</v>
      </c>
      <c r="AG45" s="79">
        <f ca="1">IFERROR(STDEV(I45,O45,U45,AA45),"")</f>
        <v>0.16587386409097291</v>
      </c>
      <c r="AH45" s="79">
        <f ca="1">IFERROR(STDEV(J45,P45,V45,AB45),"")</f>
        <v>0</v>
      </c>
      <c r="AI45" s="79">
        <f ca="1">IFERROR(STDEV(K45,Q45,W45,AC45),"")</f>
        <v>0</v>
      </c>
      <c r="AJ45" s="79">
        <f ca="1">IFERROR(STDEV(L45,R45,X45,AD45),"")</f>
        <v>0.15843011854934164</v>
      </c>
      <c r="AK45" s="79">
        <f ca="1">IFERROR(STDEV(M45,S45,Y45,AE45),"")</f>
        <v>0.53603624490596413</v>
      </c>
      <c r="AL45" s="44">
        <f ca="1">IFERROR(STDEV(N45,T45,Z45,AF45),"")</f>
        <v>1.2614000652931676</v>
      </c>
      <c r="AM45" s="79">
        <f ca="1">IFERROR(AG45/AA45,"")</f>
        <v>1.4980989677302867E-2</v>
      </c>
      <c r="AN45" s="79">
        <f ca="1">IFERROR(AH45/AB45,"")</f>
        <v>0</v>
      </c>
      <c r="AO45" s="79">
        <f ca="1">IFERROR(AI45/AC45,"")</f>
        <v>0</v>
      </c>
      <c r="AP45" s="79">
        <f ca="1">IFERROR(AJ45/AD45,"")</f>
        <v>5.1541109280146838E-2</v>
      </c>
      <c r="AQ45" s="79">
        <f ca="1">IFERROR(AK45/AE45,"")</f>
        <v>6.3295099353797873E-2</v>
      </c>
      <c r="AR45" s="44">
        <f ca="1">IFERROR(AL45/AF45,"")</f>
        <v>5.3510543824786719E-2</v>
      </c>
      <c r="AS45" s="203">
        <f ca="1">COUNTA(C45,I45,O45,U45)</f>
        <v>3</v>
      </c>
      <c r="AT45" s="204">
        <f ca="1">COUNTA(D45,J45,P45,V45)</f>
        <v>1</v>
      </c>
      <c r="AU45" s="204">
        <f ca="1">COUNTA(E45,K45,Q45,W45)</f>
        <v>1</v>
      </c>
      <c r="AV45" s="204">
        <f ca="1">COUNTA(F45,L45,R45,X45)</f>
        <v>3</v>
      </c>
      <c r="AW45" s="204">
        <f ca="1">COUNTA(G45,M45,S45,Y45)</f>
        <v>3</v>
      </c>
      <c r="AX45" s="204">
        <f t="shared" ca="1" si="1"/>
        <v>3</v>
      </c>
      <c r="AY45" s="79">
        <f t="shared" ca="1" si="2"/>
        <v>9.5767320084446605E-2</v>
      </c>
      <c r="AZ45" s="79">
        <f t="shared" ca="1" si="3"/>
        <v>0</v>
      </c>
      <c r="BA45" s="79">
        <f t="shared" ca="1" si="4"/>
        <v>0</v>
      </c>
      <c r="BB45" s="79">
        <f t="shared" ca="1" si="5"/>
        <v>9.1469671592206717E-2</v>
      </c>
      <c r="BC45" s="79">
        <f t="shared" ca="1" si="6"/>
        <v>0.30948067029185455</v>
      </c>
      <c r="BD45" s="79">
        <f t="shared" ca="1" si="7"/>
        <v>0.72826966725282183</v>
      </c>
      <c r="BE45" s="79">
        <f t="shared" ca="1" si="8"/>
        <v>0.46970369065540363</v>
      </c>
      <c r="BF45" s="79">
        <f t="shared" ca="1" si="9"/>
        <v>6.1677881619607626E-2</v>
      </c>
      <c r="BG45" s="79">
        <f t="shared" ca="1" si="10"/>
        <v>6.0233163619269774E-2</v>
      </c>
      <c r="BH45" s="79">
        <f t="shared" ca="1" si="11"/>
        <v>0.13039787120934496</v>
      </c>
      <c r="BI45" s="79">
        <f t="shared" ca="1" si="12"/>
        <v>0.35926142305562564</v>
      </c>
      <c r="BJ45" s="79">
        <f t="shared" ca="1" si="13"/>
        <v>1.0812740301592516</v>
      </c>
      <c r="BK45" s="78">
        <f t="shared" ca="1" si="14"/>
        <v>0.43439838334619485</v>
      </c>
      <c r="BL45" s="79">
        <f t="shared" ca="1" si="15"/>
        <v>5.704185978694376E-2</v>
      </c>
      <c r="BM45" s="79">
        <f t="shared" ca="1" si="16"/>
        <v>5.5705734105533401E-2</v>
      </c>
      <c r="BN45" s="79">
        <f t="shared" ca="1" si="17"/>
        <v>0.12059650705764179</v>
      </c>
      <c r="BO45" s="44">
        <f t="shared" ca="1" si="18"/>
        <v>0.33225751570368622</v>
      </c>
      <c r="BR45" s="67">
        <v>34.52764606269389</v>
      </c>
      <c r="BS45" s="167">
        <f t="shared" si="19"/>
        <v>65.47235393730611</v>
      </c>
      <c r="BT45" s="167">
        <v>0</v>
      </c>
      <c r="BU45" s="167">
        <v>0</v>
      </c>
      <c r="BV45" s="167">
        <v>0</v>
      </c>
    </row>
    <row r="46" spans="1:74">
      <c r="A46" s="103">
        <v>224</v>
      </c>
      <c r="B46" s="93" t="s">
        <v>97</v>
      </c>
      <c r="C46" s="132">
        <f>'Total data HP4a'!G54</f>
        <v>12.44055138346836</v>
      </c>
      <c r="D46" s="132">
        <f>'Total data HP4a'!J54</f>
        <v>1.0165617392990629</v>
      </c>
      <c r="E46" s="132">
        <f>'Total data HP4a'!K54</f>
        <v>1.1549592526281045</v>
      </c>
      <c r="F46" s="132"/>
      <c r="G46" s="132">
        <f>'Total data HP4a'!P54</f>
        <v>2.5453897150791684</v>
      </c>
      <c r="H46" s="133">
        <f>SUM(C46:G46)</f>
        <v>17.157462090474695</v>
      </c>
      <c r="I46" s="132">
        <f ca="1">OFFSET('Total data HP4a'!G54,12,0)</f>
        <v>11.738373316748776</v>
      </c>
      <c r="J46" s="132">
        <f ca="1">OFFSET('Total data HP4a'!J54,12,0)</f>
        <v>0.80778013133102011</v>
      </c>
      <c r="K46" s="132">
        <f ca="1">OFFSET('Total data HP4a'!K54,12,0)</f>
        <v>1.1419022407091095</v>
      </c>
      <c r="L46" s="132"/>
      <c r="M46" s="132">
        <f ca="1">OFFSET('Total data HP4a'!P54,12,0)</f>
        <v>2.3613570051498738</v>
      </c>
      <c r="N46" s="133">
        <f ca="1">SUM(I46:M46)</f>
        <v>16.04941269393878</v>
      </c>
      <c r="O46" s="132">
        <f ca="1">OFFSET('Total data HP4a'!G54,24,0)</f>
        <v>11.910584188656911</v>
      </c>
      <c r="P46" s="132">
        <f ca="1">OFFSET('Total data HP4a'!J54,24,0)</f>
        <v>0.78462472117068405</v>
      </c>
      <c r="Q46" s="132">
        <f ca="1">OFFSET('Total data HP4a'!K54,24,0)</f>
        <v>1.1304096982827758</v>
      </c>
      <c r="R46" s="132"/>
      <c r="S46" s="132">
        <f ca="1">OFFSET('Total data HP4a'!P54,24,0)</f>
        <v>2.198211224616557</v>
      </c>
      <c r="T46" s="133">
        <f ca="1">SUM(O46:S46)</f>
        <v>16.023829832726928</v>
      </c>
      <c r="U46" s="132">
        <f ca="1">OFFSET('Total data HP4a'!G54,36,0)</f>
        <v>12.110765630256624</v>
      </c>
      <c r="V46" s="132">
        <f ca="1">OFFSET('Total data HP4a'!J54,36,0)</f>
        <v>0.61505452236588898</v>
      </c>
      <c r="W46" s="132">
        <f ca="1">OFFSET('Total data HP4a'!K54,36,0)</f>
        <v>1.0506381558533329</v>
      </c>
      <c r="X46" s="132"/>
      <c r="Y46" s="132">
        <f ca="1">OFFSET('Total data HP4a'!P54,36,0)</f>
        <v>1.6661818319133679</v>
      </c>
      <c r="Z46" s="133">
        <f ca="1">SUM(U46:Y46)</f>
        <v>15.442640140389216</v>
      </c>
      <c r="AA46" s="132">
        <f ca="1">IFERROR(AVERAGE(C46,I46,O46,U46),"")</f>
        <v>12.050068629782668</v>
      </c>
      <c r="AB46" s="132">
        <f ca="1">IFERROR(AVERAGE(D46,J46,P46,V46),"")</f>
        <v>0.80600527854166404</v>
      </c>
      <c r="AC46" s="132">
        <f ca="1">IFERROR(AVERAGE(E46,K46,Q46,W46),"")</f>
        <v>1.1194773368683306</v>
      </c>
      <c r="AD46" s="132" t="str">
        <f>IFERROR(AVERAGE(F46,L46,R46,X46),"")</f>
        <v/>
      </c>
      <c r="AE46" s="132">
        <f ca="1">IFERROR(AVERAGE(G46,M46,S46,Y46),"")</f>
        <v>2.192784944189742</v>
      </c>
      <c r="AF46" s="133">
        <f ca="1">AVERAGE(H46,N46,T46,Z46)</f>
        <v>16.168336189382405</v>
      </c>
      <c r="AG46" s="79">
        <f ca="1">IFERROR(STDEV(I46,O46,U46,AA46),"")</f>
        <v>0.16550408667512917</v>
      </c>
      <c r="AH46" s="79">
        <f ca="1">IFERROR(STDEV(J46,P46,V46,AB46),"")</f>
        <v>9.2806184830443214E-2</v>
      </c>
      <c r="AI46" s="79">
        <f ca="1">IFERROR(STDEV(K46,Q46,W46,AC46),"")</f>
        <v>4.1014160541142937E-2</v>
      </c>
      <c r="AJ46" s="79" t="str">
        <f>IFERROR(STDEV(L46,R46,X46,AD46),"")</f>
        <v/>
      </c>
      <c r="AK46" s="79">
        <f ca="1">IFERROR(STDEV(M46,S46,Y46,AE46),"")</f>
        <v>0.3025856853858569</v>
      </c>
      <c r="AL46" s="44">
        <f ca="1">IFERROR(STDEV(N46,T46,Z46,AF46),"")</f>
        <v>0.32509851243060978</v>
      </c>
      <c r="AM46" s="79">
        <f ca="1">IFERROR(AG46/AA46,"")</f>
        <v>1.3734700752332076E-2</v>
      </c>
      <c r="AN46" s="79">
        <f ca="1">IFERROR(AH46/AB46,"")</f>
        <v>0.11514339583279277</v>
      </c>
      <c r="AO46" s="79">
        <f ca="1">IFERROR(AI46/AC46,"")</f>
        <v>3.6636883294017854E-2</v>
      </c>
      <c r="AP46" s="79" t="str">
        <f>IFERROR(AJ46/AD46,"")</f>
        <v/>
      </c>
      <c r="AQ46" s="79">
        <f ca="1">IFERROR(AK46/AE46,"")</f>
        <v>0.13799150080249462</v>
      </c>
      <c r="AR46" s="44">
        <f ca="1">IFERROR(AL46/AF46,"")</f>
        <v>2.0107109885808716E-2</v>
      </c>
      <c r="AS46" s="203">
        <f ca="1">COUNTA(C46,I46,O46,U46)</f>
        <v>4</v>
      </c>
      <c r="AT46" s="204">
        <f ca="1">COUNTA(D46,J46,P46,V46)</f>
        <v>4</v>
      </c>
      <c r="AU46" s="204">
        <f ca="1">COUNTA(E46,K46,Q46,W46)</f>
        <v>4</v>
      </c>
      <c r="AV46" s="204">
        <f>COUNTA(F46,L46,R46,X46)</f>
        <v>0</v>
      </c>
      <c r="AW46" s="204">
        <f ca="1">COUNTA(G46,M46,S46,Y46)</f>
        <v>4</v>
      </c>
      <c r="AX46" s="204">
        <f t="shared" ca="1" si="1"/>
        <v>4</v>
      </c>
      <c r="AY46" s="79">
        <f t="shared" ca="1" si="2"/>
        <v>8.2752043337564585E-2</v>
      </c>
      <c r="AZ46" s="79">
        <f t="shared" ca="1" si="3"/>
        <v>4.6403092415221607E-2</v>
      </c>
      <c r="BA46" s="79">
        <f t="shared" ca="1" si="4"/>
        <v>2.0507080270571468E-2</v>
      </c>
      <c r="BB46" s="79"/>
      <c r="BC46" s="79">
        <f t="shared" ca="1" si="6"/>
        <v>0.15129284269292845</v>
      </c>
      <c r="BD46" s="79">
        <f t="shared" ca="1" si="7"/>
        <v>0.16254925621530489</v>
      </c>
      <c r="BE46" s="79">
        <f t="shared" ca="1" si="8"/>
        <v>0.74528810439356374</v>
      </c>
      <c r="BF46" s="79">
        <f t="shared" ca="1" si="9"/>
        <v>4.9850848541296421E-2</v>
      </c>
      <c r="BG46" s="79">
        <f t="shared" ca="1" si="10"/>
        <v>6.9238870577386979E-2</v>
      </c>
      <c r="BH46" s="79"/>
      <c r="BI46" s="79">
        <f t="shared" ca="1" si="12"/>
        <v>0.13562217648775285</v>
      </c>
      <c r="BJ46" s="79">
        <f t="shared" ca="1" si="13"/>
        <v>1</v>
      </c>
      <c r="BK46" s="78">
        <f t="shared" ca="1" si="14"/>
        <v>0.74528810439356374</v>
      </c>
      <c r="BL46" s="79">
        <f t="shared" ca="1" si="15"/>
        <v>4.9850848541296421E-2</v>
      </c>
      <c r="BM46" s="79">
        <f t="shared" ca="1" si="16"/>
        <v>6.9238870577386979E-2</v>
      </c>
      <c r="BN46" s="79">
        <f t="shared" ca="1" si="17"/>
        <v>0</v>
      </c>
      <c r="BO46" s="44">
        <f t="shared" ca="1" si="18"/>
        <v>0.13562217648775285</v>
      </c>
      <c r="BR46" s="67">
        <v>36.418692779299157</v>
      </c>
      <c r="BS46" s="167">
        <f t="shared" si="19"/>
        <v>63.581307220700843</v>
      </c>
      <c r="BT46" s="167">
        <v>0</v>
      </c>
      <c r="BU46" s="167">
        <v>0</v>
      </c>
      <c r="BV46" s="167">
        <v>0</v>
      </c>
    </row>
    <row r="47" spans="1:74">
      <c r="A47" s="102">
        <v>225</v>
      </c>
      <c r="B47" s="92" t="s">
        <v>98</v>
      </c>
      <c r="C47" s="132">
        <f>'Total data HP4a'!G55</f>
        <v>11.992821032206241</v>
      </c>
      <c r="D47" s="132">
        <f>'Total data HP4a'!J55</f>
        <v>1.443178691589454</v>
      </c>
      <c r="E47" s="132"/>
      <c r="F47" s="132"/>
      <c r="G47" s="132">
        <f>'Total data HP4a'!P55</f>
        <v>3.0906887109187022</v>
      </c>
      <c r="H47" s="133">
        <f>SUM(C47:G47)</f>
        <v>16.526688434714398</v>
      </c>
      <c r="I47" s="132">
        <f ca="1">OFFSET('Total data HP4a'!G55,12,0)</f>
        <v>12.082753425489837</v>
      </c>
      <c r="J47" s="132">
        <f ca="1">OFFSET('Total data HP4a'!J55,12,0)</f>
        <v>1.4500118905993369</v>
      </c>
      <c r="K47" s="132"/>
      <c r="L47" s="132"/>
      <c r="M47" s="132">
        <f ca="1">OFFSET('Total data HP4a'!P55,12,0)</f>
        <v>3.1998495697691585</v>
      </c>
      <c r="N47" s="133">
        <f ca="1">SUM(I47:M47)</f>
        <v>16.732614885858332</v>
      </c>
      <c r="O47" s="132">
        <f ca="1">OFFSET('Total data HP4a'!G55,24,0)</f>
        <v>12.66193138669364</v>
      </c>
      <c r="P47" s="132">
        <f ca="1">OFFSET('Total data HP4a'!J55,24,0)</f>
        <v>1.2413753745600489</v>
      </c>
      <c r="Q47" s="132"/>
      <c r="R47" s="132"/>
      <c r="S47" s="132">
        <f ca="1">OFFSET('Total data HP4a'!P55,24,0)</f>
        <v>3.6434132593381214</v>
      </c>
      <c r="T47" s="133">
        <f ca="1">SUM(O47:S47)</f>
        <v>17.54672002059181</v>
      </c>
      <c r="U47" s="132">
        <f ca="1">OFFSET('Total data HP4a'!G55,36,0)</f>
        <v>13.314666539934866</v>
      </c>
      <c r="V47" s="132">
        <f ca="1">OFFSET('Total data HP4a'!J55,36,0)</f>
        <v>1.4490460830214076</v>
      </c>
      <c r="W47" s="132"/>
      <c r="X47" s="132"/>
      <c r="Y47" s="132">
        <f ca="1">OFFSET('Total data HP4a'!P55,36,0)</f>
        <v>2.6853504362319258</v>
      </c>
      <c r="Z47" s="133">
        <f ca="1">SUM(U47:Y47)</f>
        <v>17.449063059188198</v>
      </c>
      <c r="AA47" s="132">
        <f ca="1">IFERROR(AVERAGE(C47,I47,O47,U47),"")</f>
        <v>12.513043096081145</v>
      </c>
      <c r="AB47" s="132">
        <f ca="1">IFERROR(AVERAGE(D47,J47,P47,V47),"")</f>
        <v>1.395903009942562</v>
      </c>
      <c r="AC47" s="132" t="str">
        <f>IFERROR(AVERAGE(E47,K47,Q47,W47),"")</f>
        <v/>
      </c>
      <c r="AD47" s="132" t="str">
        <f>IFERROR(AVERAGE(F47,L47,R47,X47),"")</f>
        <v/>
      </c>
      <c r="AE47" s="132">
        <f ca="1">IFERROR(AVERAGE(G47,M47,S47,Y47),"")</f>
        <v>3.1548254940644771</v>
      </c>
      <c r="AF47" s="133">
        <f ca="1">AVERAGE(H47,N47,T47,Z47)</f>
        <v>17.063771600088181</v>
      </c>
      <c r="AG47" s="79">
        <f ca="1">IFERROR(STDEV(I47,O47,U47,AA47),"")</f>
        <v>0.51063989937444132</v>
      </c>
      <c r="AH47" s="79">
        <f ca="1">IFERROR(STDEV(J47,P47,V47,AB47),"")</f>
        <v>9.8441183387694281E-2</v>
      </c>
      <c r="AI47" s="79" t="str">
        <f>IFERROR(STDEV(K47,Q47,W47,AC47),"")</f>
        <v/>
      </c>
      <c r="AJ47" s="79" t="str">
        <f>IFERROR(STDEV(L47,R47,X47,AD47),"")</f>
        <v/>
      </c>
      <c r="AK47" s="79">
        <f ca="1">IFERROR(STDEV(M47,S47,Y47,AE47),"")</f>
        <v>0.39163061676234012</v>
      </c>
      <c r="AL47" s="44">
        <f ca="1">IFERROR(STDEV(N47,T47,Z47,AF47),"")</f>
        <v>0.37382655205763327</v>
      </c>
      <c r="AM47" s="79">
        <f ca="1">IFERROR(AG47/AA47,"")</f>
        <v>4.0808610299948887E-2</v>
      </c>
      <c r="AN47" s="79">
        <f ca="1">IFERROR(AH47/AB47,"")</f>
        <v>7.0521506642316711E-2</v>
      </c>
      <c r="AO47" s="79" t="str">
        <f>IFERROR(AI47/AC47,"")</f>
        <v/>
      </c>
      <c r="AP47" s="79" t="str">
        <f>IFERROR(AJ47/AD47,"")</f>
        <v/>
      </c>
      <c r="AQ47" s="79">
        <f ca="1">IFERROR(AK47/AE47,"")</f>
        <v>0.12413701407547208</v>
      </c>
      <c r="AR47" s="44">
        <f ca="1">IFERROR(AL47/AF47,"")</f>
        <v>2.1907615784994533E-2</v>
      </c>
      <c r="AS47" s="203">
        <f ca="1">COUNTA(C47,I47,O47,U47)</f>
        <v>4</v>
      </c>
      <c r="AT47" s="204">
        <f ca="1">COUNTA(D47,J47,P47,V47)</f>
        <v>4</v>
      </c>
      <c r="AU47" s="204">
        <f>COUNTA(E47,K47,Q47,W47)</f>
        <v>0</v>
      </c>
      <c r="AV47" s="204">
        <f>COUNTA(F47,L47,R47,X47)</f>
        <v>0</v>
      </c>
      <c r="AW47" s="204">
        <f ca="1">COUNTA(G47,M47,S47,Y47)</f>
        <v>4</v>
      </c>
      <c r="AX47" s="204">
        <f t="shared" ca="1" si="1"/>
        <v>4</v>
      </c>
      <c r="AY47" s="79">
        <f t="shared" ca="1" si="2"/>
        <v>0.25531994968722066</v>
      </c>
      <c r="AZ47" s="79">
        <f t="shared" ca="1" si="3"/>
        <v>4.9220591693847141E-2</v>
      </c>
      <c r="BA47" s="79"/>
      <c r="BB47" s="79"/>
      <c r="BC47" s="79">
        <f t="shared" ca="1" si="6"/>
        <v>0.19581530838117006</v>
      </c>
      <c r="BD47" s="79">
        <f t="shared" ca="1" si="7"/>
        <v>0.18691327602881663</v>
      </c>
      <c r="BE47" s="79">
        <f t="shared" ca="1" si="8"/>
        <v>0.73331051243187528</v>
      </c>
      <c r="BF47" s="79">
        <f t="shared" ca="1" si="9"/>
        <v>8.1805068812298709E-2</v>
      </c>
      <c r="BG47" s="79"/>
      <c r="BH47" s="79"/>
      <c r="BI47" s="79">
        <f t="shared" ca="1" si="12"/>
        <v>0.18488441875582617</v>
      </c>
      <c r="BJ47" s="79">
        <f t="shared" ca="1" si="13"/>
        <v>1</v>
      </c>
      <c r="BK47" s="78">
        <f t="shared" ca="1" si="14"/>
        <v>0.73331051243187528</v>
      </c>
      <c r="BL47" s="79">
        <f t="shared" ca="1" si="15"/>
        <v>8.1805068812298709E-2</v>
      </c>
      <c r="BM47" s="79">
        <f t="shared" ca="1" si="16"/>
        <v>0</v>
      </c>
      <c r="BN47" s="79">
        <f t="shared" ca="1" si="17"/>
        <v>0</v>
      </c>
      <c r="BO47" s="44">
        <f t="shared" ca="1" si="18"/>
        <v>0.18488441875582617</v>
      </c>
      <c r="BR47" s="67">
        <v>23.572925541991449</v>
      </c>
      <c r="BS47" s="167">
        <f t="shared" si="19"/>
        <v>76.427074458008548</v>
      </c>
      <c r="BT47" s="167">
        <v>0</v>
      </c>
      <c r="BU47" s="167">
        <v>0</v>
      </c>
      <c r="BV47" s="167">
        <v>0</v>
      </c>
    </row>
    <row r="48" spans="1:74">
      <c r="A48" s="105">
        <v>226</v>
      </c>
      <c r="B48" s="130" t="s">
        <v>99</v>
      </c>
      <c r="C48" s="132">
        <f>'Total data HP4a'!G56</f>
        <v>33.059515542903576</v>
      </c>
      <c r="D48" s="132"/>
      <c r="E48" s="132">
        <f>'Total data HP4a'!K56</f>
        <v>2.7029854139203739</v>
      </c>
      <c r="F48" s="132">
        <f>'Total data HP4a'!L56</f>
        <v>3.9273878131316811</v>
      </c>
      <c r="G48" s="132">
        <f>'Total data HP4a'!P56</f>
        <v>7.4872567660359506</v>
      </c>
      <c r="H48" s="133">
        <f>SUM(C48:G48)</f>
        <v>47.177145535991578</v>
      </c>
      <c r="I48" s="132">
        <f ca="1">OFFSET('Total data HP4a'!G56,12,0)</f>
        <v>33.192830422884882</v>
      </c>
      <c r="J48" s="132">
        <f ca="1">OFFSET('Total data HP4a'!J56,12,0)</f>
        <v>2.7494438495076925</v>
      </c>
      <c r="K48" s="132"/>
      <c r="L48" s="132">
        <f ca="1">OFFSET('Total data HP4a'!L56,12,0)</f>
        <v>4.5625384554422865</v>
      </c>
      <c r="M48" s="132">
        <f ca="1">OFFSET('Total data HP4a'!P56,12,0)</f>
        <v>7.5013268981183368</v>
      </c>
      <c r="N48" s="133">
        <f ca="1">SUM(I48:M48)</f>
        <v>48.006139625953196</v>
      </c>
      <c r="O48" s="132">
        <f ca="1">OFFSET('Total data HP4a'!G56,24,0)</f>
        <v>32.485805024075944</v>
      </c>
      <c r="P48" s="132">
        <f ca="1">OFFSET('Total data HP4a'!J56,24,0)</f>
        <v>2.7224176390219652</v>
      </c>
      <c r="Q48" s="132"/>
      <c r="R48" s="132">
        <f ca="1">OFFSET('Total data HP4a'!L56,24,0)</f>
        <v>3.7700804056445665</v>
      </c>
      <c r="S48" s="132">
        <f ca="1">OFFSET('Total data HP4a'!P56,24,0)</f>
        <v>7.2146403869260078</v>
      </c>
      <c r="T48" s="133">
        <f ca="1">SUM(O48:S48)</f>
        <v>46.192943455668477</v>
      </c>
      <c r="U48" s="132"/>
      <c r="V48" s="132"/>
      <c r="W48" s="132"/>
      <c r="X48" s="132"/>
      <c r="Y48" s="132"/>
      <c r="Z48" s="133"/>
      <c r="AA48" s="132">
        <f ca="1">IFERROR(AVERAGE(C48,I48,O48,U48),"")</f>
        <v>32.912716996621469</v>
      </c>
      <c r="AB48" s="132">
        <f ca="1">IFERROR(AVERAGE(D48,J48,P48,V48),"")</f>
        <v>2.7359307442648291</v>
      </c>
      <c r="AC48" s="132">
        <f>IFERROR(AVERAGE(E48,K48,Q48,W48),"")</f>
        <v>2.7029854139203739</v>
      </c>
      <c r="AD48" s="132">
        <f ca="1">IFERROR(AVERAGE(F48,L48,R48,X48),"")</f>
        <v>4.0866688914061777</v>
      </c>
      <c r="AE48" s="132">
        <f ca="1">IFERROR(AVERAGE(G48,M48,S48,Y48),"")</f>
        <v>7.4010746836934311</v>
      </c>
      <c r="AF48" s="133">
        <f ca="1">AVERAGE(H48,N48,T48,Z48)</f>
        <v>47.125409539204419</v>
      </c>
      <c r="AG48" s="79">
        <f ca="1">IFERROR(STDEV(I48,O48,U48,AA48),"")</f>
        <v>0.35604360183285533</v>
      </c>
      <c r="AH48" s="79">
        <f ca="1">IFERROR(STDEV(J48,P48,V48,AB48),"")</f>
        <v>1.3513105242863643E-2</v>
      </c>
      <c r="AI48" s="79" t="str">
        <f>IFERROR(STDEV(K48,Q48,W48,AC48),"")</f>
        <v/>
      </c>
      <c r="AJ48" s="79">
        <f ca="1">IFERROR(STDEV(L48,R48,X48,AD48),"")</f>
        <v>0.39888801101352411</v>
      </c>
      <c r="AK48" s="79">
        <f ca="1">IFERROR(STDEV(M48,S48,Y48,AE48),"")</f>
        <v>0.14548620164119244</v>
      </c>
      <c r="AL48" s="44">
        <f ca="1">IFERROR(STDEV(N48,T48,Z48,AF48),"")</f>
        <v>0.90672109223146635</v>
      </c>
      <c r="AM48" s="79">
        <f ca="1">IFERROR(AG48/AA48,"")</f>
        <v>1.0817812515126103E-2</v>
      </c>
      <c r="AN48" s="79">
        <f ca="1">IFERROR(AH48/AB48,"")</f>
        <v>4.9391254772038259E-3</v>
      </c>
      <c r="AO48" s="79" t="str">
        <f>IFERROR(AI48/AC48,"")</f>
        <v/>
      </c>
      <c r="AP48" s="79">
        <f ca="1">IFERROR(AJ48/AD48,"")</f>
        <v>9.7607127372697708E-2</v>
      </c>
      <c r="AQ48" s="79">
        <f ca="1">IFERROR(AK48/AE48,"")</f>
        <v>1.9657442717303998E-2</v>
      </c>
      <c r="AR48" s="44">
        <f ca="1">IFERROR(AL48/AF48,"")</f>
        <v>1.9240598672721345E-2</v>
      </c>
      <c r="AS48" s="203">
        <f ca="1">COUNTA(C48,I48,O48,U48)</f>
        <v>3</v>
      </c>
      <c r="AT48" s="204">
        <f ca="1">COUNTA(D48,J48,P48,V48)</f>
        <v>2</v>
      </c>
      <c r="AU48" s="204">
        <f>COUNTA(E48,K48,Q48,W48)</f>
        <v>1</v>
      </c>
      <c r="AV48" s="204">
        <f ca="1">COUNTA(F48,L48,R48,X48)</f>
        <v>3</v>
      </c>
      <c r="AW48" s="204">
        <f ca="1">COUNTA(G48,M48,S48,Y48)</f>
        <v>3</v>
      </c>
      <c r="AX48" s="204">
        <f t="shared" ca="1" si="1"/>
        <v>3</v>
      </c>
      <c r="AY48" s="79">
        <f t="shared" ca="1" si="2"/>
        <v>0.20556186936144297</v>
      </c>
      <c r="AZ48" s="79">
        <f t="shared" ca="1" si="3"/>
        <v>9.5552083521163698E-3</v>
      </c>
      <c r="BA48" s="79"/>
      <c r="BB48" s="79">
        <f t="shared" ca="1" si="5"/>
        <v>0.23029810053517258</v>
      </c>
      <c r="BC48" s="79">
        <f t="shared" ca="1" si="6"/>
        <v>8.399649768091863E-2</v>
      </c>
      <c r="BD48" s="79">
        <f t="shared" ca="1" si="7"/>
        <v>0.52349566667974867</v>
      </c>
      <c r="BE48" s="79">
        <f t="shared" ca="1" si="8"/>
        <v>0.6984070232692795</v>
      </c>
      <c r="BF48" s="79">
        <f t="shared" ca="1" si="9"/>
        <v>5.805638128171093E-2</v>
      </c>
      <c r="BG48" s="79">
        <f t="shared" ca="1" si="10"/>
        <v>5.7357282204024453E-2</v>
      </c>
      <c r="BH48" s="79">
        <f t="shared" ca="1" si="11"/>
        <v>8.6719010643428129E-2</v>
      </c>
      <c r="BI48" s="79">
        <f t="shared" ca="1" si="12"/>
        <v>0.15705061783147695</v>
      </c>
      <c r="BJ48" s="79">
        <f t="shared" ca="1" si="13"/>
        <v>1.05759031522992</v>
      </c>
      <c r="BK48" s="78">
        <f t="shared" ca="1" si="14"/>
        <v>0.66037577425947391</v>
      </c>
      <c r="BL48" s="79">
        <f t="shared" ca="1" si="15"/>
        <v>5.4894963054847451E-2</v>
      </c>
      <c r="BM48" s="79">
        <f t="shared" ca="1" si="16"/>
        <v>5.4233932911493227E-2</v>
      </c>
      <c r="BN48" s="79">
        <f t="shared" ca="1" si="17"/>
        <v>8.1996789678028995E-2</v>
      </c>
      <c r="BO48" s="44">
        <f t="shared" ca="1" si="18"/>
        <v>0.1484985400961564</v>
      </c>
      <c r="BR48" s="67">
        <v>16.168336189382405</v>
      </c>
      <c r="BS48" s="167">
        <f t="shared" si="19"/>
        <v>83.831663810617599</v>
      </c>
      <c r="BT48" s="167">
        <v>0</v>
      </c>
      <c r="BU48" s="167">
        <v>0</v>
      </c>
      <c r="BV48" s="167">
        <v>0</v>
      </c>
    </row>
    <row r="49" spans="1:74">
      <c r="A49" s="103">
        <v>227</v>
      </c>
      <c r="B49" s="93" t="s">
        <v>100</v>
      </c>
      <c r="C49" s="132">
        <f>'Total data HP4a'!G57</f>
        <v>30.623351405647874</v>
      </c>
      <c r="D49" s="132">
        <f>'Total data HP4a'!J57</f>
        <v>4.5282784660564168</v>
      </c>
      <c r="E49" s="132">
        <f>'Total data HP4a'!K57</f>
        <v>2.4739805144217906</v>
      </c>
      <c r="F49" s="132"/>
      <c r="G49" s="132">
        <f>'Total data HP4a'!P57</f>
        <v>7.7112894282195503</v>
      </c>
      <c r="H49" s="133">
        <f>SUM(C49:G49)</f>
        <v>45.336899814345628</v>
      </c>
      <c r="I49" s="132">
        <f ca="1">OFFSET('Total data HP4a'!G57,12,0)</f>
        <v>31.885523126417503</v>
      </c>
      <c r="J49" s="132">
        <f ca="1">OFFSET('Total data HP4a'!J57,12,0)</f>
        <v>4.6781218400608022</v>
      </c>
      <c r="K49" s="132">
        <f ca="1">OFFSET('Total data HP4a'!K57,12,0)</f>
        <v>2.5029099525120988</v>
      </c>
      <c r="L49" s="132">
        <f ca="1">OFFSET('Total data HP4a'!L57,12,0)</f>
        <v>0.38983147553202507</v>
      </c>
      <c r="M49" s="132">
        <f ca="1">OFFSET('Total data HP4a'!P57,12,0)</f>
        <v>7.8875780141601712</v>
      </c>
      <c r="N49" s="133">
        <f ca="1">SUM(I49:M49)</f>
        <v>47.343964408682602</v>
      </c>
      <c r="O49" s="132"/>
      <c r="P49" s="132"/>
      <c r="Q49" s="132"/>
      <c r="R49" s="132"/>
      <c r="S49" s="132"/>
      <c r="T49" s="133"/>
      <c r="U49" s="132"/>
      <c r="V49" s="132"/>
      <c r="W49" s="132"/>
      <c r="X49" s="132"/>
      <c r="Y49" s="132"/>
      <c r="Z49" s="133"/>
      <c r="AA49" s="132">
        <f ca="1">IFERROR(AVERAGE(C49,I49,O49,U49),"")</f>
        <v>31.254437266032689</v>
      </c>
      <c r="AB49" s="132">
        <f ca="1">IFERROR(AVERAGE(D49,J49,P49,V49),"")</f>
        <v>4.6032001530586095</v>
      </c>
      <c r="AC49" s="132">
        <f ca="1">IFERROR(AVERAGE(E49,K49,Q49,W49),"")</f>
        <v>2.4884452334669449</v>
      </c>
      <c r="AD49" s="132">
        <f ca="1">IFERROR(AVERAGE(F49,L49,R49,X49),"")</f>
        <v>0.38983147553202507</v>
      </c>
      <c r="AE49" s="132">
        <f ca="1">IFERROR(AVERAGE(G49,M49,S49,Y49),"")</f>
        <v>7.7994337211898603</v>
      </c>
      <c r="AF49" s="133">
        <f ca="1">AVERAGE(H49,N49,T49,Z49)</f>
        <v>46.340432111514119</v>
      </c>
      <c r="AG49" s="79">
        <f ca="1">IFERROR(STDEV(I49,O49,U49,AA49),"")</f>
        <v>0.44624509138904916</v>
      </c>
      <c r="AH49" s="79">
        <f ca="1">IFERROR(STDEV(J49,P49,V49,AB49),"")</f>
        <v>5.2977632937186485E-2</v>
      </c>
      <c r="AI49" s="79">
        <f ca="1">IFERROR(STDEV(K49,Q49,W49,AC49),"")</f>
        <v>1.0228100924786522E-2</v>
      </c>
      <c r="AJ49" s="79">
        <f ca="1">IFERROR(STDEV(L49,R49,X49,AD49),"")</f>
        <v>0</v>
      </c>
      <c r="AK49" s="79">
        <f ca="1">IFERROR(STDEV(M49,S49,Y49,AE49),"")</f>
        <v>6.2327427282200566E-2</v>
      </c>
      <c r="AL49" s="44">
        <f ca="1">IFERROR(STDEV(N49,T49,Z49,AF49),"")</f>
        <v>0.70960449246754831</v>
      </c>
      <c r="AM49" s="79">
        <f ca="1">IFERROR(AG49/AA49,"")</f>
        <v>1.4277815581534344E-2</v>
      </c>
      <c r="AN49" s="79">
        <f ca="1">IFERROR(AH49/AB49,"")</f>
        <v>1.1508870171979236E-2</v>
      </c>
      <c r="AO49" s="79">
        <f ca="1">IFERROR(AI49/AC49,"")</f>
        <v>4.1102375038154062E-3</v>
      </c>
      <c r="AP49" s="79">
        <f ca="1">IFERROR(AJ49/AD49,"")</f>
        <v>0</v>
      </c>
      <c r="AQ49" s="79">
        <f ca="1">IFERROR(AK49/AE49,"")</f>
        <v>7.9912759708267722E-3</v>
      </c>
      <c r="AR49" s="44">
        <f ca="1">IFERROR(AL49/AF49,"")</f>
        <v>1.5312858774384071E-2</v>
      </c>
      <c r="AS49" s="203">
        <f ca="1">COUNTA(C49,I49,O49,U49)</f>
        <v>2</v>
      </c>
      <c r="AT49" s="204">
        <f ca="1">COUNTA(D49,J49,P49,V49)</f>
        <v>2</v>
      </c>
      <c r="AU49" s="204">
        <f ca="1">COUNTA(E49,K49,Q49,W49)</f>
        <v>2</v>
      </c>
      <c r="AV49" s="204">
        <f ca="1">COUNTA(F49,L49,R49,X49)</f>
        <v>1</v>
      </c>
      <c r="AW49" s="204">
        <f ca="1">COUNTA(G49,M49,S49,Y49)</f>
        <v>2</v>
      </c>
      <c r="AX49" s="204">
        <f t="shared" ca="1" si="1"/>
        <v>2</v>
      </c>
      <c r="AY49" s="79">
        <f t="shared" ca="1" si="2"/>
        <v>0.31554293019240726</v>
      </c>
      <c r="AZ49" s="79">
        <f t="shared" ca="1" si="3"/>
        <v>3.7460843501096353E-2</v>
      </c>
      <c r="BA49" s="79">
        <f t="shared" ca="1" si="4"/>
        <v>7.2323595225769468E-3</v>
      </c>
      <c r="BB49" s="79">
        <f t="shared" ca="1" si="5"/>
        <v>0</v>
      </c>
      <c r="BC49" s="79">
        <f t="shared" ca="1" si="6"/>
        <v>4.4072146485155443E-2</v>
      </c>
      <c r="BD49" s="79">
        <f t="shared" ca="1" si="7"/>
        <v>0.50176614858424173</v>
      </c>
      <c r="BE49" s="79">
        <f t="shared" ca="1" si="8"/>
        <v>0.67445286636131641</v>
      </c>
      <c r="BF49" s="79">
        <f t="shared" ca="1" si="9"/>
        <v>9.9334424460726198E-2</v>
      </c>
      <c r="BG49" s="79">
        <f t="shared" ca="1" si="10"/>
        <v>5.3699223768106506E-2</v>
      </c>
      <c r="BH49" s="79">
        <f t="shared" ca="1" si="11"/>
        <v>8.4123401049418442E-3</v>
      </c>
      <c r="BI49" s="79">
        <f t="shared" ca="1" si="12"/>
        <v>0.16830731535737989</v>
      </c>
      <c r="BJ49" s="79">
        <f t="shared" ca="1" si="13"/>
        <v>1.0042061700524709</v>
      </c>
      <c r="BK49" s="78">
        <f t="shared" ca="1" si="14"/>
        <v>0.67162788526391493</v>
      </c>
      <c r="BL49" s="79">
        <f t="shared" ca="1" si="15"/>
        <v>9.891835702974805E-2</v>
      </c>
      <c r="BM49" s="79">
        <f t="shared" ca="1" si="16"/>
        <v>5.347430176146066E-2</v>
      </c>
      <c r="BN49" s="79">
        <f t="shared" ca="1" si="17"/>
        <v>8.3771045785371832E-3</v>
      </c>
      <c r="BO49" s="44">
        <f t="shared" ca="1" si="18"/>
        <v>0.16760235136633908</v>
      </c>
      <c r="BR49" s="67">
        <v>17.063771600088181</v>
      </c>
      <c r="BS49" s="167">
        <f t="shared" si="19"/>
        <v>82.936228399911812</v>
      </c>
      <c r="BT49" s="167">
        <v>0</v>
      </c>
      <c r="BU49" s="167">
        <v>0</v>
      </c>
      <c r="BV49" s="167">
        <v>0</v>
      </c>
    </row>
    <row r="50" spans="1:74">
      <c r="A50" s="103">
        <v>228</v>
      </c>
      <c r="B50" s="93" t="s">
        <v>101</v>
      </c>
      <c r="C50" s="132">
        <f>'Total data HP4a'!G58</f>
        <v>10.999684443244204</v>
      </c>
      <c r="D50" s="132"/>
      <c r="E50" s="132"/>
      <c r="F50" s="132">
        <f>'Total data HP4a'!L58</f>
        <v>4.0880342274835764</v>
      </c>
      <c r="G50" s="132">
        <f>'Total data HP4a'!P58</f>
        <v>9.2194670375309968</v>
      </c>
      <c r="H50" s="133">
        <f>SUM(C50:G50)</f>
        <v>24.307185708258778</v>
      </c>
      <c r="I50" s="132">
        <f ca="1">OFFSET('Total data HP4a'!G58,12,0)</f>
        <v>11.224607212868992</v>
      </c>
      <c r="J50" s="132"/>
      <c r="K50" s="132"/>
      <c r="L50" s="132">
        <f ca="1">OFFSET('Total data HP4a'!L58,12,0)</f>
        <v>3.7339234969988455</v>
      </c>
      <c r="M50" s="132">
        <f ca="1">OFFSET('Total data HP4a'!P58,12,0)</f>
        <v>9.5439304402953198</v>
      </c>
      <c r="N50" s="133">
        <f ca="1">SUM(I50:M50)</f>
        <v>24.502461150163157</v>
      </c>
      <c r="O50" s="132">
        <f ca="1">OFFSET('Total data HP4a'!G58,24,0)</f>
        <v>10.793288651252468</v>
      </c>
      <c r="P50" s="132"/>
      <c r="Q50" s="132"/>
      <c r="R50" s="132">
        <f ca="1">OFFSET('Total data HP4a'!L58,24,0)</f>
        <v>2.9954409063668943</v>
      </c>
      <c r="S50" s="132">
        <f ca="1">OFFSET('Total data HP4a'!P58,24,0)</f>
        <v>8.9781154457298431</v>
      </c>
      <c r="T50" s="133">
        <f ca="1">SUM(O50:S50)</f>
        <v>22.766845003349204</v>
      </c>
      <c r="U50" s="132"/>
      <c r="V50" s="132"/>
      <c r="W50" s="132"/>
      <c r="X50" s="132"/>
      <c r="Y50" s="132"/>
      <c r="Z50" s="133"/>
      <c r="AA50" s="132">
        <f ca="1">IFERROR(AVERAGE(C50,I50,O50,U50),"")</f>
        <v>11.005860102455221</v>
      </c>
      <c r="AB50" s="132" t="str">
        <f>IFERROR(AVERAGE(D50,J50,P50,V50),"")</f>
        <v/>
      </c>
      <c r="AC50" s="132" t="str">
        <f>IFERROR(AVERAGE(E50,K50,Q50,W50),"")</f>
        <v/>
      </c>
      <c r="AD50" s="132">
        <f ca="1">IFERROR(AVERAGE(F50,L50,R50,X50),"")</f>
        <v>3.6057995436164387</v>
      </c>
      <c r="AE50" s="132">
        <f ca="1">IFERROR(AVERAGE(G50,M50,S50,Y50),"")</f>
        <v>9.2471709745187187</v>
      </c>
      <c r="AF50" s="133">
        <f ca="1">AVERAGE(H50,N50,T50,Z50)</f>
        <v>23.858830620590378</v>
      </c>
      <c r="AG50" s="79">
        <f ca="1">IFERROR(STDEV(I50,O50,U50,AA50),"")</f>
        <v>0.21566664932087798</v>
      </c>
      <c r="AH50" s="79" t="str">
        <f>IFERROR(STDEV(J50,P50,V50,AB50),"")</f>
        <v/>
      </c>
      <c r="AI50" s="79" t="str">
        <f>IFERROR(STDEV(K50,Q50,W50,AC50),"")</f>
        <v/>
      </c>
      <c r="AJ50" s="79">
        <f ca="1">IFERROR(STDEV(L50,R50,X50,AD50),"")</f>
        <v>0.39461161288916646</v>
      </c>
      <c r="AK50" s="79">
        <f ca="1">IFERROR(STDEV(M50,S50,Y50,AE50),"")</f>
        <v>0.28302051344234325</v>
      </c>
      <c r="AL50" s="44">
        <f ca="1">IFERROR(STDEV(N50,T50,Z50,AF50),"")</f>
        <v>0.87740680948093086</v>
      </c>
      <c r="AM50" s="79">
        <f ca="1">IFERROR(AG50/AA50,"")</f>
        <v>1.9595619725601126E-2</v>
      </c>
      <c r="AN50" s="79" t="str">
        <f>IFERROR(AH50/AB50,"")</f>
        <v/>
      </c>
      <c r="AO50" s="79" t="str">
        <f>IFERROR(AI50/AC50,"")</f>
        <v/>
      </c>
      <c r="AP50" s="79">
        <f ca="1">IFERROR(AJ50/AD50,"")</f>
        <v>0.10943803395498534</v>
      </c>
      <c r="AQ50" s="79">
        <f ca="1">IFERROR(AK50/AE50,"")</f>
        <v>3.0606172874085246E-2</v>
      </c>
      <c r="AR50" s="44">
        <f ca="1">IFERROR(AL50/AF50,"")</f>
        <v>3.6774929309558078E-2</v>
      </c>
      <c r="AS50" s="203">
        <f ca="1">COUNTA(C50,I50,O50,U50)</f>
        <v>3</v>
      </c>
      <c r="AT50" s="204">
        <f>COUNTA(D50,J50,P50,V50)</f>
        <v>0</v>
      </c>
      <c r="AU50" s="204">
        <f>COUNTA(E50,K50,Q50,W50)</f>
        <v>0</v>
      </c>
      <c r="AV50" s="204">
        <f ca="1">COUNTA(F50,L50,R50,X50)</f>
        <v>3</v>
      </c>
      <c r="AW50" s="204">
        <f ca="1">COUNTA(G50,M50,S50,Y50)</f>
        <v>3</v>
      </c>
      <c r="AX50" s="204">
        <f t="shared" ca="1" si="1"/>
        <v>3</v>
      </c>
      <c r="AY50" s="79">
        <f t="shared" ca="1" si="2"/>
        <v>0.12451519804063353</v>
      </c>
      <c r="AZ50" s="79"/>
      <c r="BA50" s="79"/>
      <c r="BB50" s="79">
        <f t="shared" ca="1" si="5"/>
        <v>0.22782912092691265</v>
      </c>
      <c r="BC50" s="79">
        <f t="shared" ca="1" si="6"/>
        <v>0.16340196962212297</v>
      </c>
      <c r="BD50" s="79">
        <f t="shared" ca="1" si="7"/>
        <v>0.50657105764262611</v>
      </c>
      <c r="BE50" s="79">
        <f t="shared" ca="1" si="8"/>
        <v>0.46129084352344862</v>
      </c>
      <c r="BF50" s="79"/>
      <c r="BG50" s="79"/>
      <c r="BH50" s="79">
        <f t="shared" ca="1" si="11"/>
        <v>0.15113060656479124</v>
      </c>
      <c r="BI50" s="79">
        <f t="shared" ca="1" si="12"/>
        <v>0.38757854991176011</v>
      </c>
      <c r="BJ50" s="79">
        <f t="shared" ca="1" si="13"/>
        <v>1</v>
      </c>
      <c r="BK50" s="78">
        <f t="shared" ca="1" si="14"/>
        <v>0.46129084352344862</v>
      </c>
      <c r="BL50" s="79">
        <f t="shared" ca="1" si="15"/>
        <v>0</v>
      </c>
      <c r="BM50" s="79">
        <f t="shared" ca="1" si="16"/>
        <v>0</v>
      </c>
      <c r="BN50" s="79">
        <f t="shared" ca="1" si="17"/>
        <v>0.15113060656479124</v>
      </c>
      <c r="BO50" s="44">
        <f t="shared" ca="1" si="18"/>
        <v>0.38757854991176011</v>
      </c>
      <c r="BR50" s="67">
        <v>47.125409539204419</v>
      </c>
      <c r="BS50" s="167">
        <f t="shared" si="19"/>
        <v>52.874590460795581</v>
      </c>
      <c r="BT50" s="167">
        <v>0</v>
      </c>
      <c r="BU50" s="167">
        <v>0</v>
      </c>
      <c r="BV50" s="167">
        <v>0</v>
      </c>
    </row>
    <row r="51" spans="1:74">
      <c r="A51" s="103">
        <v>229</v>
      </c>
      <c r="B51" s="93" t="s">
        <v>102</v>
      </c>
      <c r="C51" s="132">
        <f>'Total data HP4a'!G59</f>
        <v>5.6392927846147174</v>
      </c>
      <c r="D51" s="132">
        <f>'Total data HP4a'!J59</f>
        <v>5.2549606670392857</v>
      </c>
      <c r="E51" s="132"/>
      <c r="F51" s="132"/>
      <c r="G51" s="132">
        <f>'Total data HP4a'!P59</f>
        <v>2.9692461357163795</v>
      </c>
      <c r="H51" s="133">
        <f>SUM(C51:G51)</f>
        <v>13.863499587370381</v>
      </c>
      <c r="I51" s="132">
        <f ca="1">OFFSET('Total data HP4a'!G59,12,0)</f>
        <v>5.5349597019849606</v>
      </c>
      <c r="J51" s="132">
        <f ca="1">OFFSET('Total data HP4a'!J59,12,0)</f>
        <v>5.0827087908904156</v>
      </c>
      <c r="K51" s="132"/>
      <c r="L51" s="132"/>
      <c r="M51" s="132">
        <f ca="1">OFFSET('Total data HP4a'!P59,12,0)</f>
        <v>2.8989604512551423</v>
      </c>
      <c r="N51" s="133">
        <f ca="1">SUM(I51:M51)</f>
        <v>13.516628944130519</v>
      </c>
      <c r="O51" s="132">
        <f ca="1">OFFSET('Total data HP4a'!G59,24,0)</f>
        <v>5.4877789609262333</v>
      </c>
      <c r="P51" s="132">
        <f ca="1">OFFSET('Total data HP4a'!J59,24,0)</f>
        <v>5.1037256721878004</v>
      </c>
      <c r="Q51" s="132"/>
      <c r="R51" s="132"/>
      <c r="S51" s="132">
        <f ca="1">OFFSET('Total data HP4a'!P59,24,0)</f>
        <v>2.8720282351058692</v>
      </c>
      <c r="T51" s="133">
        <f ca="1">SUM(O51:S51)</f>
        <v>13.463532868219904</v>
      </c>
      <c r="U51" s="132">
        <f ca="1">OFFSET('Total data HP4a'!G59,36,0)</f>
        <v>5.5275802003215926</v>
      </c>
      <c r="V51" s="132">
        <f ca="1">OFFSET('Total data HP4a'!J59,36,0)</f>
        <v>5.1800692600917913</v>
      </c>
      <c r="W51" s="132"/>
      <c r="X51" s="132"/>
      <c r="Y51" s="132">
        <f ca="1">OFFSET('Total data HP4a'!P59,36,0)</f>
        <v>2.8761236125035947</v>
      </c>
      <c r="Z51" s="133">
        <f ca="1">SUM(U51:Y51)</f>
        <v>13.583773072916978</v>
      </c>
      <c r="AA51" s="132">
        <f ca="1">IFERROR(AVERAGE(C51,I51,O51,U51),"")</f>
        <v>5.5474029119618766</v>
      </c>
      <c r="AB51" s="132">
        <f ca="1">IFERROR(AVERAGE(D51,J51,P51,V51),"")</f>
        <v>5.1553660975523234</v>
      </c>
      <c r="AC51" s="132" t="str">
        <f>IFERROR(AVERAGE(E51,K51,Q51,W51),"")</f>
        <v/>
      </c>
      <c r="AD51" s="132" t="str">
        <f>IFERROR(AVERAGE(F51,L51,R51,X51),"")</f>
        <v/>
      </c>
      <c r="AE51" s="132">
        <f ca="1">IFERROR(AVERAGE(G51,M51,S51,Y51),"")</f>
        <v>2.9040896086452461</v>
      </c>
      <c r="AF51" s="133">
        <f ca="1">AVERAGE(H51,N51,T51,Z51)</f>
        <v>13.606858618159444</v>
      </c>
      <c r="AG51" s="79">
        <f ca="1">IFERROR(STDEV(I51,O51,U51,AA51),"")</f>
        <v>2.5767238465186262E-2</v>
      </c>
      <c r="AH51" s="79">
        <f ca="1">IFERROR(STDEV(J51,P51,V51,AB51),"")</f>
        <v>4.5004793873613724E-2</v>
      </c>
      <c r="AI51" s="79" t="str">
        <f>IFERROR(STDEV(K51,Q51,W51,AC51),"")</f>
        <v/>
      </c>
      <c r="AJ51" s="79" t="str">
        <f>IFERROR(STDEV(L51,R51,X51,AD51),"")</f>
        <v/>
      </c>
      <c r="AK51" s="79">
        <f ca="1">IFERROR(STDEV(M51,S51,Y51,AE51),"")</f>
        <v>1.6072685048097203E-2</v>
      </c>
      <c r="AL51" s="44">
        <f ca="1">IFERROR(STDEV(N51,T51,Z51,AF51),"")</f>
        <v>6.5193200823547459E-2</v>
      </c>
      <c r="AM51" s="79">
        <f ca="1">IFERROR(AG51/AA51,"")</f>
        <v>4.6449192305149335E-3</v>
      </c>
      <c r="AN51" s="79">
        <f ca="1">IFERROR(AH51/AB51,"")</f>
        <v>8.7296989238031426E-3</v>
      </c>
      <c r="AO51" s="79" t="str">
        <f>IFERROR(AI51/AC51,"")</f>
        <v/>
      </c>
      <c r="AP51" s="79" t="str">
        <f>IFERROR(AJ51/AD51,"")</f>
        <v/>
      </c>
      <c r="AQ51" s="79">
        <f ca="1">IFERROR(AK51/AE51,"")</f>
        <v>5.5345003818925162E-3</v>
      </c>
      <c r="AR51" s="44">
        <f ca="1">IFERROR(AL51/AF51,"")</f>
        <v>4.7912014560467248E-3</v>
      </c>
      <c r="AS51" s="203">
        <f ca="1">COUNTA(C51,I51,O51,U51)</f>
        <v>4</v>
      </c>
      <c r="AT51" s="204">
        <f ca="1">COUNTA(D51,J51,P51,V51)</f>
        <v>4</v>
      </c>
      <c r="AU51" s="204">
        <f>COUNTA(E51,K51,Q51,W51)</f>
        <v>0</v>
      </c>
      <c r="AV51" s="204">
        <f>COUNTA(F51,L51,R51,X51)</f>
        <v>0</v>
      </c>
      <c r="AW51" s="204">
        <f ca="1">COUNTA(G51,M51,S51,Y51)</f>
        <v>4</v>
      </c>
      <c r="AX51" s="204">
        <f t="shared" ca="1" si="1"/>
        <v>4</v>
      </c>
      <c r="AY51" s="79">
        <f t="shared" ca="1" si="2"/>
        <v>1.2883619232593131E-2</v>
      </c>
      <c r="AZ51" s="79">
        <f t="shared" ca="1" si="3"/>
        <v>2.2502396936806862E-2</v>
      </c>
      <c r="BA51" s="79"/>
      <c r="BB51" s="79"/>
      <c r="BC51" s="79">
        <f t="shared" ca="1" si="6"/>
        <v>8.0363425240486015E-3</v>
      </c>
      <c r="BD51" s="79">
        <f t="shared" ca="1" si="7"/>
        <v>3.259660041177373E-2</v>
      </c>
      <c r="BE51" s="79">
        <f t="shared" ca="1" si="8"/>
        <v>0.40769166988759792</v>
      </c>
      <c r="BF51" s="79">
        <f t="shared" ca="1" si="9"/>
        <v>0.37887996357014203</v>
      </c>
      <c r="BG51" s="79"/>
      <c r="BH51" s="79"/>
      <c r="BI51" s="79">
        <f t="shared" ca="1" si="12"/>
        <v>0.21342836654226022</v>
      </c>
      <c r="BJ51" s="79">
        <f t="shared" ca="1" si="13"/>
        <v>1.0000000000000002</v>
      </c>
      <c r="BK51" s="78">
        <f t="shared" ca="1" si="14"/>
        <v>0.40769166988759781</v>
      </c>
      <c r="BL51" s="79">
        <f t="shared" ca="1" si="15"/>
        <v>0.37887996357014192</v>
      </c>
      <c r="BM51" s="79">
        <f t="shared" ca="1" si="16"/>
        <v>0</v>
      </c>
      <c r="BN51" s="79">
        <f t="shared" ca="1" si="17"/>
        <v>0</v>
      </c>
      <c r="BO51" s="44">
        <f t="shared" ca="1" si="18"/>
        <v>0.21342836654226016</v>
      </c>
      <c r="BR51" s="67">
        <v>46.340432111514119</v>
      </c>
      <c r="BS51" s="167">
        <f t="shared" si="19"/>
        <v>53.659567888485881</v>
      </c>
      <c r="BT51" s="167">
        <v>0</v>
      </c>
      <c r="BU51" s="167">
        <v>0</v>
      </c>
      <c r="BV51" s="167">
        <v>0</v>
      </c>
    </row>
    <row r="52" spans="1:74">
      <c r="A52" s="104">
        <v>230</v>
      </c>
      <c r="B52" s="94" t="s">
        <v>103</v>
      </c>
      <c r="C52" s="132"/>
      <c r="D52" s="132"/>
      <c r="E52" s="132"/>
      <c r="F52" s="132"/>
      <c r="G52" s="132">
        <f>'Total data HP4a'!P60</f>
        <v>0.77649452648462713</v>
      </c>
      <c r="H52" s="133">
        <f>SUM(C52:G52)</f>
        <v>0.77649452648462713</v>
      </c>
      <c r="I52" s="132"/>
      <c r="J52" s="132"/>
      <c r="K52" s="132"/>
      <c r="L52" s="132"/>
      <c r="M52" s="132">
        <f ca="1">OFFSET('Total data HP4a'!P60,12,0)</f>
        <v>0.73794170851103202</v>
      </c>
      <c r="N52" s="133">
        <f ca="1">SUM(I52:M52)</f>
        <v>0.73794170851103202</v>
      </c>
      <c r="O52" s="132"/>
      <c r="P52" s="132"/>
      <c r="Q52" s="132"/>
      <c r="R52" s="132"/>
      <c r="S52" s="132">
        <f ca="1">OFFSET('Total data HP4a'!P60,24,0)</f>
        <v>0.79495148149119566</v>
      </c>
      <c r="T52" s="133">
        <f ca="1">SUM(O52:S52)</f>
        <v>0.79495148149119566</v>
      </c>
      <c r="U52" s="132"/>
      <c r="V52" s="132"/>
      <c r="W52" s="132"/>
      <c r="X52" s="132"/>
      <c r="Y52" s="132">
        <f ca="1">OFFSET('Total data HP4a'!P60,36,0)</f>
        <v>0.77897875263869998</v>
      </c>
      <c r="Z52" s="133">
        <f ca="1">SUM(U52:Y52)</f>
        <v>0.77897875263869998</v>
      </c>
      <c r="AA52" s="132" t="str">
        <f>IFERROR(AVERAGE(C52,I52,O52,U52),"")</f>
        <v/>
      </c>
      <c r="AB52" s="132" t="str">
        <f>IFERROR(AVERAGE(D52,J52,P52,V52),"")</f>
        <v/>
      </c>
      <c r="AC52" s="132" t="str">
        <f>IFERROR(AVERAGE(E52,K52,Q52,W52),"")</f>
        <v/>
      </c>
      <c r="AD52" s="132" t="str">
        <f>IFERROR(AVERAGE(F52,L52,R52,X52),"")</f>
        <v/>
      </c>
      <c r="AE52" s="132">
        <f ca="1">IFERROR(AVERAGE(G52,M52,S52,Y52),"")</f>
        <v>0.77209161728138875</v>
      </c>
      <c r="AF52" s="133">
        <f ca="1">AVERAGE(H52,N52,T52,Z52)</f>
        <v>0.77209161728138875</v>
      </c>
      <c r="AG52" s="79" t="str">
        <f>IFERROR(STDEV(I52,O52,U52,AA52),"")</f>
        <v/>
      </c>
      <c r="AH52" s="79" t="str">
        <f>IFERROR(STDEV(J52,P52,V52,AB52),"")</f>
        <v/>
      </c>
      <c r="AI52" s="79" t="str">
        <f>IFERROR(STDEV(K52,Q52,W52,AC52),"")</f>
        <v/>
      </c>
      <c r="AJ52" s="79" t="str">
        <f>IFERROR(STDEV(L52,R52,X52,AD52),"")</f>
        <v/>
      </c>
      <c r="AK52" s="79">
        <f ca="1">IFERROR(STDEV(M52,S52,Y52,AE52),"")</f>
        <v>2.4023432253957339E-2</v>
      </c>
      <c r="AL52" s="44">
        <f ca="1">IFERROR(STDEV(N52,T52,Z52,AF52),"")</f>
        <v>2.4023432253957339E-2</v>
      </c>
      <c r="AM52" s="79" t="str">
        <f>IFERROR(AG52/AA52,"")</f>
        <v/>
      </c>
      <c r="AN52" s="79" t="str">
        <f>IFERROR(AH52/AB52,"")</f>
        <v/>
      </c>
      <c r="AO52" s="79" t="str">
        <f>IFERROR(AI52/AC52,"")</f>
        <v/>
      </c>
      <c r="AP52" s="79" t="str">
        <f>IFERROR(AJ52/AD52,"")</f>
        <v/>
      </c>
      <c r="AQ52" s="79">
        <f ca="1">IFERROR(AK52/AE52,"")</f>
        <v>3.1114743012683171E-2</v>
      </c>
      <c r="AR52" s="44">
        <f ca="1">IFERROR(AL52/AF52,"")</f>
        <v>3.1114743012683171E-2</v>
      </c>
      <c r="AS52" s="203">
        <f>COUNTA(C52,I52,O52,U52)</f>
        <v>0</v>
      </c>
      <c r="AT52" s="204">
        <f>COUNTA(D52,J52,P52,V52)</f>
        <v>0</v>
      </c>
      <c r="AU52" s="204">
        <f>COUNTA(E52,K52,Q52,W52)</f>
        <v>0</v>
      </c>
      <c r="AV52" s="204">
        <f>COUNTA(F52,L52,R52,X52)</f>
        <v>0</v>
      </c>
      <c r="AW52" s="204">
        <f ca="1">COUNTA(G52,M52,S52,Y52)</f>
        <v>4</v>
      </c>
      <c r="AX52" s="204">
        <f t="shared" ca="1" si="1"/>
        <v>4</v>
      </c>
      <c r="AY52" s="79"/>
      <c r="AZ52" s="79"/>
      <c r="BA52" s="79"/>
      <c r="BB52" s="79"/>
      <c r="BC52" s="79">
        <f t="shared" ca="1" si="6"/>
        <v>1.2011716126978669E-2</v>
      </c>
      <c r="BD52" s="79">
        <f t="shared" ca="1" si="7"/>
        <v>1.2011716126978669E-2</v>
      </c>
      <c r="BE52" s="79"/>
      <c r="BF52" s="79"/>
      <c r="BG52" s="79"/>
      <c r="BH52" s="79"/>
      <c r="BI52" s="79">
        <f t="shared" ca="1" si="12"/>
        <v>1</v>
      </c>
      <c r="BJ52" s="79">
        <f t="shared" ca="1" si="13"/>
        <v>1</v>
      </c>
      <c r="BK52" s="78">
        <f t="shared" ca="1" si="14"/>
        <v>0</v>
      </c>
      <c r="BL52" s="79">
        <f t="shared" ca="1" si="15"/>
        <v>0</v>
      </c>
      <c r="BM52" s="79">
        <f t="shared" ca="1" si="16"/>
        <v>0</v>
      </c>
      <c r="BN52" s="79">
        <f t="shared" ca="1" si="17"/>
        <v>0</v>
      </c>
      <c r="BO52" s="44">
        <f t="shared" ca="1" si="18"/>
        <v>1</v>
      </c>
      <c r="BR52" s="67">
        <v>23.858830620590378</v>
      </c>
      <c r="BS52" s="167">
        <f t="shared" si="19"/>
        <v>76.141169379409618</v>
      </c>
      <c r="BT52" s="167">
        <v>0</v>
      </c>
      <c r="BU52" s="167">
        <v>0</v>
      </c>
      <c r="BV52" s="167">
        <v>0</v>
      </c>
    </row>
    <row r="53" spans="1:74">
      <c r="A53" s="103">
        <v>231</v>
      </c>
      <c r="B53" s="93" t="s">
        <v>104</v>
      </c>
      <c r="C53" s="132">
        <f>'Total data HP4a'!G61</f>
        <v>18.403046158879395</v>
      </c>
      <c r="D53" s="132">
        <f>'Total data HP4a'!J61</f>
        <v>2.1499845600018475</v>
      </c>
      <c r="E53" s="132"/>
      <c r="F53" s="132">
        <f>'Total data HP4a'!L61</f>
        <v>9.6158619718962175</v>
      </c>
      <c r="G53" s="132">
        <f>'Total data HP4a'!P61</f>
        <v>6.0799104771954831</v>
      </c>
      <c r="H53" s="133">
        <f>SUM(C53:G53)</f>
        <v>36.248803167972945</v>
      </c>
      <c r="I53" s="132">
        <f ca="1">OFFSET('Total data HP4a'!G61,12,0)</f>
        <v>18.880244680871634</v>
      </c>
      <c r="J53" s="132">
        <f ca="1">OFFSET('Total data HP4a'!J61,12,0)</f>
        <v>2.2175456703748564</v>
      </c>
      <c r="K53" s="132"/>
      <c r="L53" s="132">
        <f ca="1">OFFSET('Total data HP4a'!L61,12,0)</f>
        <v>10.0638370869338</v>
      </c>
      <c r="M53" s="132">
        <f ca="1">OFFSET('Total data HP4a'!P61,12,0)</f>
        <v>6.2943292220128901</v>
      </c>
      <c r="N53" s="133">
        <f ca="1">SUM(I53:M53)</f>
        <v>37.455956660193181</v>
      </c>
      <c r="O53" s="132">
        <f ca="1">OFFSET('Total data HP4a'!G61,24,0)</f>
        <v>17.665951404087707</v>
      </c>
      <c r="P53" s="132">
        <f ca="1">OFFSET('Total data HP4a'!J61,24,0)</f>
        <v>2.0190895610583794</v>
      </c>
      <c r="Q53" s="132"/>
      <c r="R53" s="132">
        <f ca="1">OFFSET('Total data HP4a'!L61,24,0)</f>
        <v>10.0987329574683</v>
      </c>
      <c r="S53" s="132">
        <f ca="1">OFFSET('Total data HP4a'!P61,24,0)</f>
        <v>5.9364101438155794</v>
      </c>
      <c r="T53" s="133">
        <f ca="1">SUM(O53:S53)</f>
        <v>35.720184066429965</v>
      </c>
      <c r="U53" s="132">
        <f ca="1">OFFSET('Total data HP4a'!G61,36,0)</f>
        <v>17.827819113979039</v>
      </c>
      <c r="V53" s="132">
        <f ca="1">OFFSET('Total data HP4a'!J61,36,0)</f>
        <v>3.8359105062240819</v>
      </c>
      <c r="W53" s="132"/>
      <c r="X53" s="132">
        <f ca="1">OFFSET('Total data HP4a'!L61,36,0)</f>
        <v>10.810416438024747</v>
      </c>
      <c r="Y53" s="132">
        <f ca="1">OFFSET('Total data HP4a'!P61,36,0)</f>
        <v>6.0974520913819497</v>
      </c>
      <c r="Z53" s="133">
        <f ca="1">SUM(U53:Y53)</f>
        <v>38.571598149609812</v>
      </c>
      <c r="AA53" s="132">
        <f ca="1">IFERROR(AVERAGE(C53,I53,O53,U53),"")</f>
        <v>18.194265339454446</v>
      </c>
      <c r="AB53" s="132">
        <f ca="1">IFERROR(AVERAGE(D53,J53,P53,V53),"")</f>
        <v>2.5556325744147914</v>
      </c>
      <c r="AC53" s="132" t="str">
        <f>IFERROR(AVERAGE(E53,K53,Q53,W53),"")</f>
        <v/>
      </c>
      <c r="AD53" s="132">
        <f ca="1">IFERROR(AVERAGE(F53,L53,R53,X53),"")</f>
        <v>10.147212113580766</v>
      </c>
      <c r="AE53" s="132">
        <f ca="1">IFERROR(AVERAGE(G53,M53,S53,Y53),"")</f>
        <v>6.1020254836014756</v>
      </c>
      <c r="AF53" s="133">
        <f ca="1">AVERAGE(H53,N53,T53,Z53)</f>
        <v>36.999135511051477</v>
      </c>
      <c r="AG53" s="79">
        <f ca="1">IFERROR(STDEV(I53,O53,U53,AA53),"")</f>
        <v>0.53946539885306311</v>
      </c>
      <c r="AH53" s="79">
        <f ca="1">IFERROR(STDEV(J53,P53,V53,AB53),"")</f>
        <v>0.81652825316365574</v>
      </c>
      <c r="AI53" s="79" t="str">
        <f>IFERROR(STDEV(K53,Q53,W53,AC53),"")</f>
        <v/>
      </c>
      <c r="AJ53" s="79">
        <f ca="1">IFERROR(STDEV(L53,R53,X53,AD53),"")</f>
        <v>0.35522685537550458</v>
      </c>
      <c r="AK53" s="79">
        <f ca="1">IFERROR(STDEV(M53,S53,Y53,AE53),"")</f>
        <v>0.14641017282360422</v>
      </c>
      <c r="AL53" s="44">
        <f ca="1">IFERROR(STDEV(N53,T53,Z53,AF53),"")</f>
        <v>1.1798716672301006</v>
      </c>
      <c r="AM53" s="79">
        <f ca="1">IFERROR(AG53/AA53,"")</f>
        <v>2.9650298530231226E-2</v>
      </c>
      <c r="AN53" s="79">
        <f ca="1">IFERROR(AH53/AB53,"")</f>
        <v>0.31950142651105889</v>
      </c>
      <c r="AO53" s="79" t="str">
        <f>IFERROR(AI53/AC53,"")</f>
        <v/>
      </c>
      <c r="AP53" s="79">
        <f ca="1">IFERROR(AJ53/AD53,"")</f>
        <v>3.5007335157612222E-2</v>
      </c>
      <c r="AQ53" s="79">
        <f ca="1">IFERROR(AK53/AE53,"")</f>
        <v>2.3993700651868056E-2</v>
      </c>
      <c r="AR53" s="44">
        <f ca="1">IFERROR(AL53/AF53,"")</f>
        <v>3.1889168515239451E-2</v>
      </c>
      <c r="AS53" s="203">
        <f ca="1">COUNTA(C53,I53,O53,U53)</f>
        <v>4</v>
      </c>
      <c r="AT53" s="204">
        <f ca="1">COUNTA(D53,J53,P53,V53)</f>
        <v>4</v>
      </c>
      <c r="AU53" s="204">
        <f>COUNTA(E53,K53,Q53,W53)</f>
        <v>0</v>
      </c>
      <c r="AV53" s="204">
        <f ca="1">COUNTA(F53,L53,R53,X53)</f>
        <v>4</v>
      </c>
      <c r="AW53" s="204">
        <f ca="1">COUNTA(G53,M53,S53,Y53)</f>
        <v>4</v>
      </c>
      <c r="AX53" s="204">
        <f t="shared" ca="1" si="1"/>
        <v>4</v>
      </c>
      <c r="AY53" s="79">
        <f t="shared" ca="1" si="2"/>
        <v>0.26973269942653155</v>
      </c>
      <c r="AZ53" s="79">
        <f t="shared" ca="1" si="3"/>
        <v>0.40826412658182787</v>
      </c>
      <c r="BA53" s="79"/>
      <c r="BB53" s="79">
        <f t="shared" ca="1" si="5"/>
        <v>0.17761342768775229</v>
      </c>
      <c r="BC53" s="79">
        <f t="shared" ca="1" si="6"/>
        <v>7.3205086411802109E-2</v>
      </c>
      <c r="BD53" s="79">
        <f t="shared" ca="1" si="7"/>
        <v>0.58993583361505031</v>
      </c>
      <c r="BE53" s="79">
        <f t="shared" ca="1" si="8"/>
        <v>0.49174839055414959</v>
      </c>
      <c r="BF53" s="79">
        <f t="shared" ca="1" si="9"/>
        <v>6.9072764515036716E-2</v>
      </c>
      <c r="BG53" s="79"/>
      <c r="BH53" s="79">
        <f t="shared" ca="1" si="11"/>
        <v>0.27425538390078974</v>
      </c>
      <c r="BI53" s="79">
        <f t="shared" ca="1" si="12"/>
        <v>0.164923461030024</v>
      </c>
      <c r="BJ53" s="79">
        <f t="shared" ca="1" si="13"/>
        <v>1</v>
      </c>
      <c r="BK53" s="78">
        <f t="shared" ca="1" si="14"/>
        <v>0.49174839055414959</v>
      </c>
      <c r="BL53" s="79">
        <f t="shared" ca="1" si="15"/>
        <v>6.9072764515036716E-2</v>
      </c>
      <c r="BM53" s="79">
        <f t="shared" ca="1" si="16"/>
        <v>0</v>
      </c>
      <c r="BN53" s="79">
        <f t="shared" ca="1" si="17"/>
        <v>0.27425538390078974</v>
      </c>
      <c r="BO53" s="44">
        <f t="shared" ca="1" si="18"/>
        <v>0.164923461030024</v>
      </c>
      <c r="BR53" s="67">
        <v>13.606858618159444</v>
      </c>
      <c r="BS53" s="167">
        <f t="shared" si="19"/>
        <v>86.39314138184055</v>
      </c>
      <c r="BT53" s="167">
        <v>0</v>
      </c>
      <c r="BU53" s="167">
        <v>0</v>
      </c>
      <c r="BV53" s="167">
        <v>0</v>
      </c>
    </row>
    <row r="54" spans="1:74">
      <c r="A54" s="103">
        <v>232</v>
      </c>
      <c r="B54" s="93" t="s">
        <v>105</v>
      </c>
      <c r="C54" s="132">
        <f>'Total data HP5a'!G2</f>
        <v>16.84977523977987</v>
      </c>
      <c r="D54" s="132">
        <f>'Total data HP5a'!J2</f>
        <v>2.6283526491067462</v>
      </c>
      <c r="E54" s="132"/>
      <c r="F54" s="132">
        <f>'Total data HP5a'!L2</f>
        <v>4.0453835087743659</v>
      </c>
      <c r="G54" s="132">
        <f>'Total data HP5a'!P2</f>
        <v>4.6605669783504053</v>
      </c>
      <c r="H54" s="133">
        <f>SUM(C54:G54)</f>
        <v>28.184078376011389</v>
      </c>
      <c r="I54" s="132">
        <f ca="1">OFFSET('Total data HP5a'!G2,12,0)</f>
        <v>17.687153750720107</v>
      </c>
      <c r="J54" s="132">
        <f ca="1">OFFSET('Total data HP5a'!J2,12,0)</f>
        <v>2.7598942533848825</v>
      </c>
      <c r="K54" s="132"/>
      <c r="L54" s="132">
        <f ca="1">OFFSET('Total data HP5a'!L2,12,0)</f>
        <v>4.4803192752581946</v>
      </c>
      <c r="M54" s="132">
        <f ca="1">OFFSET('Total data HP5a'!P2,12,0)</f>
        <v>4.9530741992236988</v>
      </c>
      <c r="N54" s="133">
        <f ca="1">SUM(I54:M54)</f>
        <v>29.880441478586881</v>
      </c>
      <c r="O54" s="132">
        <f ca="1">OFFSET('Total data HP5a'!G2,24,0)</f>
        <v>17.795139995782122</v>
      </c>
      <c r="P54" s="132">
        <f ca="1">OFFSET('Total data HP5a'!J2,24,0)</f>
        <v>2.764606586897052</v>
      </c>
      <c r="Q54" s="132"/>
      <c r="R54" s="132">
        <f ca="1">OFFSET('Total data HP5a'!L2,24,0)</f>
        <v>3.8841434791835203</v>
      </c>
      <c r="S54" s="132">
        <f ca="1">OFFSET('Total data HP5a'!P2,24,0)</f>
        <v>4.9471342618273688</v>
      </c>
      <c r="T54" s="133">
        <f ca="1">SUM(O54:S54)</f>
        <v>29.391024323690065</v>
      </c>
      <c r="U54" s="132">
        <f ca="1">OFFSET('Total data HP5a'!G2,36,0)</f>
        <v>17.909600495038973</v>
      </c>
      <c r="V54" s="132">
        <f ca="1">OFFSET('Total data HP5a'!J2,36,0)</f>
        <v>4.3755830894002905</v>
      </c>
      <c r="W54" s="132"/>
      <c r="X54" s="132">
        <f ca="1">OFFSET('Total data HP5a'!L2,36,0)</f>
        <v>3.8581133563304184</v>
      </c>
      <c r="Y54" s="132">
        <f ca="1">OFFSET('Total data HP5a'!P2,36,0)</f>
        <v>4.9910838687161716</v>
      </c>
      <c r="Z54" s="133">
        <f ca="1">SUM(U54:Y54)</f>
        <v>31.134380809485851</v>
      </c>
      <c r="AA54" s="132">
        <f ca="1">IFERROR(AVERAGE(C54,I54,O54,U54),"")</f>
        <v>17.560417370330267</v>
      </c>
      <c r="AB54" s="132">
        <f ca="1">IFERROR(AVERAGE(D54,J54,P54,V54),"")</f>
        <v>3.1321091446972429</v>
      </c>
      <c r="AC54" s="132" t="str">
        <f>IFERROR(AVERAGE(E54,K54,Q54,W54),"")</f>
        <v/>
      </c>
      <c r="AD54" s="132">
        <f ca="1">IFERROR(AVERAGE(F54,L54,R54,X54),"")</f>
        <v>4.0669899048866247</v>
      </c>
      <c r="AE54" s="132">
        <f ca="1">IFERROR(AVERAGE(G54,M54,S54,Y54),"")</f>
        <v>4.8879648270294114</v>
      </c>
      <c r="AF54" s="133">
        <f ca="1">AVERAGE(H54,N54,T54,Z54)</f>
        <v>29.647481246943546</v>
      </c>
      <c r="AG54" s="79">
        <f ca="1">IFERROR(STDEV(I54,O54,U54,AA54),"")</f>
        <v>0.14925662036278589</v>
      </c>
      <c r="AH54" s="79">
        <f ca="1">IFERROR(STDEV(J54,P54,V54,AB54),"")</f>
        <v>0.7651550724629409</v>
      </c>
      <c r="AI54" s="79" t="str">
        <f>IFERROR(STDEV(K54,Q54,W54,AC54),"")</f>
        <v/>
      </c>
      <c r="AJ54" s="79">
        <f ca="1">IFERROR(STDEV(L54,R54,X54,AD54),"")</f>
        <v>0.28739443699827855</v>
      </c>
      <c r="AK54" s="79">
        <f ca="1">IFERROR(STDEV(M54,S54,Y54,AE54),"")</f>
        <v>4.2608073273656545E-2</v>
      </c>
      <c r="AL54" s="44">
        <f ca="1">IFERROR(STDEV(N54,T54,Z54,AF54),"")</f>
        <v>0.77363297530489983</v>
      </c>
      <c r="AM54" s="79">
        <f ca="1">IFERROR(AG54/AA54,"")</f>
        <v>8.4996055170628755E-3</v>
      </c>
      <c r="AN54" s="79">
        <f ca="1">IFERROR(AH54/AB54,"")</f>
        <v>0.24429387263160096</v>
      </c>
      <c r="AO54" s="79" t="str">
        <f>IFERROR(AI54/AC54,"")</f>
        <v/>
      </c>
      <c r="AP54" s="79">
        <f ca="1">IFERROR(AJ54/AD54,"")</f>
        <v>7.0665146390691672E-2</v>
      </c>
      <c r="AQ54" s="79">
        <f ca="1">IFERROR(AK54/AE54,"")</f>
        <v>8.7169353261387882E-3</v>
      </c>
      <c r="AR54" s="44">
        <f ca="1">IFERROR(AL54/AF54,"")</f>
        <v>2.6094391252365026E-2</v>
      </c>
      <c r="AS54" s="203">
        <f ca="1">COUNTA(C54,I54,O54,U54)</f>
        <v>4</v>
      </c>
      <c r="AT54" s="204">
        <f ca="1">COUNTA(D54,J54,P54,V54)</f>
        <v>4</v>
      </c>
      <c r="AU54" s="204">
        <f>COUNTA(E54,K54,Q54,W54)</f>
        <v>0</v>
      </c>
      <c r="AV54" s="204">
        <f ca="1">COUNTA(F54,L54,R54,X54)</f>
        <v>4</v>
      </c>
      <c r="AW54" s="204">
        <f ca="1">COUNTA(G54,M54,S54,Y54)</f>
        <v>4</v>
      </c>
      <c r="AX54" s="204">
        <f t="shared" ca="1" si="1"/>
        <v>4</v>
      </c>
      <c r="AY54" s="79">
        <f t="shared" ca="1" si="2"/>
        <v>7.4628310181392946E-2</v>
      </c>
      <c r="AZ54" s="79">
        <f t="shared" ca="1" si="3"/>
        <v>0.38257753623147045</v>
      </c>
      <c r="BA54" s="79"/>
      <c r="BB54" s="79">
        <f t="shared" ca="1" si="5"/>
        <v>0.14369721849913927</v>
      </c>
      <c r="BC54" s="79">
        <f t="shared" ca="1" si="6"/>
        <v>2.1304036636828273E-2</v>
      </c>
      <c r="BD54" s="79">
        <f t="shared" ca="1" si="7"/>
        <v>0.38681648765244991</v>
      </c>
      <c r="BE54" s="79">
        <f t="shared" ca="1" si="8"/>
        <v>0.59230722583358164</v>
      </c>
      <c r="BF54" s="79">
        <f t="shared" ca="1" si="9"/>
        <v>0.10564503333719596</v>
      </c>
      <c r="BG54" s="79"/>
      <c r="BH54" s="79">
        <f t="shared" ca="1" si="11"/>
        <v>0.13717826047384393</v>
      </c>
      <c r="BI54" s="79">
        <f t="shared" ca="1" si="12"/>
        <v>0.16486948035537849</v>
      </c>
      <c r="BJ54" s="79">
        <f t="shared" ca="1" si="13"/>
        <v>1</v>
      </c>
      <c r="BK54" s="78">
        <f t="shared" ca="1" si="14"/>
        <v>0.59230722583358164</v>
      </c>
      <c r="BL54" s="79">
        <f t="shared" ca="1" si="15"/>
        <v>0.10564503333719596</v>
      </c>
      <c r="BM54" s="79">
        <f t="shared" ca="1" si="16"/>
        <v>0</v>
      </c>
      <c r="BN54" s="79">
        <f t="shared" ca="1" si="17"/>
        <v>0.13717826047384393</v>
      </c>
      <c r="BO54" s="44">
        <f t="shared" ca="1" si="18"/>
        <v>0.16486948035537849</v>
      </c>
      <c r="BR54" s="67">
        <v>0.77209161728138875</v>
      </c>
      <c r="BS54" s="167">
        <f t="shared" si="19"/>
        <v>99.22790838271861</v>
      </c>
      <c r="BT54" s="167">
        <v>0</v>
      </c>
      <c r="BU54" s="167">
        <v>0</v>
      </c>
      <c r="BV54" s="167">
        <v>0</v>
      </c>
    </row>
    <row r="55" spans="1:74">
      <c r="A55" s="102">
        <v>233</v>
      </c>
      <c r="B55" s="92" t="s">
        <v>106</v>
      </c>
      <c r="C55" s="132">
        <f>'Total data HP2a'!D38</f>
        <v>18.329963354365557</v>
      </c>
      <c r="D55" s="132">
        <f>'Total data HP2a'!E38</f>
        <v>3.4422697951673151</v>
      </c>
      <c r="E55" s="137"/>
      <c r="F55" s="137"/>
      <c r="G55" s="132">
        <f>'Total data HP2a'!J38</f>
        <v>3.5684366897367918</v>
      </c>
      <c r="H55" s="133">
        <f>SUM(C55:G55)</f>
        <v>25.340669839269665</v>
      </c>
      <c r="I55" s="132">
        <f>'Total data HP2a'!D39</f>
        <v>18.582297143504508</v>
      </c>
      <c r="J55" s="132">
        <f>'Total data HP2a'!E39</f>
        <v>3.5684366897367918</v>
      </c>
      <c r="K55" s="137"/>
      <c r="L55" s="137"/>
      <c r="M55" s="132">
        <f>'Total data HP2a'!J39</f>
        <v>3.8207704788757448</v>
      </c>
      <c r="N55" s="133">
        <f>SUM(I55:M55)</f>
        <v>25.971504312117045</v>
      </c>
      <c r="O55" s="132">
        <f>'Total data HP2a'!D40</f>
        <v>15.680458568406545</v>
      </c>
      <c r="P55" s="132">
        <f>'Total data HP2a'!E40</f>
        <v>3.0006856641741471</v>
      </c>
      <c r="Q55" s="137"/>
      <c r="R55" s="137"/>
      <c r="S55" s="132">
        <f>'Total data HP2a'!J40</f>
        <v>3.3791863478825768</v>
      </c>
      <c r="T55" s="133">
        <f>SUM(O55:S55)</f>
        <v>22.060330580463269</v>
      </c>
      <c r="U55" s="132">
        <f>'Total data HP2a'!D41</f>
        <v>16.18512614668445</v>
      </c>
      <c r="V55" s="132">
        <f>'Total data HP2a'!E41</f>
        <v>3.3161029005978384</v>
      </c>
      <c r="W55" s="137"/>
      <c r="X55" s="137"/>
      <c r="Y55" s="132">
        <f>'Total data HP2a'!J41</f>
        <v>3.7576870315910069</v>
      </c>
      <c r="Z55" s="133">
        <f>SUM(U55:Y55)</f>
        <v>23.258916078873295</v>
      </c>
      <c r="AA55" s="132">
        <f>IFERROR(AVERAGE(C55,I55,O55,U55),"")</f>
        <v>17.194461303240264</v>
      </c>
      <c r="AB55" s="132">
        <f>IFERROR(AVERAGE(D55,J55,P55,V55),"")</f>
        <v>3.3318737624190233</v>
      </c>
      <c r="AC55" s="132" t="str">
        <f>IFERROR(AVERAGE(E55,K55,Q55,W55),"")</f>
        <v/>
      </c>
      <c r="AD55" s="132" t="str">
        <f>IFERROR(AVERAGE(F55,L55,R55,X55),"")</f>
        <v/>
      </c>
      <c r="AE55" s="132">
        <f>IFERROR(AVERAGE(G55,M55,S55,Y55),"")</f>
        <v>3.6315201370215302</v>
      </c>
      <c r="AF55" s="133">
        <f>AVERAGE(H55,N55,T55,Z55)</f>
        <v>24.157855202680821</v>
      </c>
      <c r="AG55" s="79">
        <f>IFERROR(STDEV(I55,O55,U55,AA55),"")</f>
        <v>1.2799360442144569</v>
      </c>
      <c r="AH55" s="79">
        <f>IFERROR(STDEV(J55,P55,V55,AB55),"")</f>
        <v>0.23298746323293307</v>
      </c>
      <c r="AI55" s="79" t="str">
        <f>IFERROR(STDEV(K55,Q55,W55,AC55),"")</f>
        <v/>
      </c>
      <c r="AJ55" s="79" t="str">
        <f>IFERROR(STDEV(L55,R55,X55,AD55),"")</f>
        <v/>
      </c>
      <c r="AK55" s="79">
        <f>IFERROR(STDEV(M55,S55,Y55,AE55),"")</f>
        <v>0.19528717144087471</v>
      </c>
      <c r="AL55" s="44">
        <f>IFERROR(STDEV(N55,T55,Z55,AF55),"")</f>
        <v>1.6479544456838333</v>
      </c>
      <c r="AM55" s="79">
        <f>IFERROR(AG55/AA55,"")</f>
        <v>7.4438856887784871E-2</v>
      </c>
      <c r="AN55" s="79">
        <f>IFERROR(AH55/AB55,"")</f>
        <v>6.9926857932270034E-2</v>
      </c>
      <c r="AO55" s="79" t="str">
        <f>IFERROR(AI55/AC55,"")</f>
        <v/>
      </c>
      <c r="AP55" s="79" t="str">
        <f>IFERROR(AJ55/AD55,"")</f>
        <v/>
      </c>
      <c r="AQ55" s="79">
        <f>IFERROR(AK55/AE55,"")</f>
        <v>5.3775599218084939E-2</v>
      </c>
      <c r="AR55" s="44">
        <f>IFERROR(AL55/AF55,"")</f>
        <v>6.8216090868073342E-2</v>
      </c>
      <c r="AS55" s="203">
        <f>COUNTA(C55,I55,O55,U55)</f>
        <v>4</v>
      </c>
      <c r="AT55" s="204">
        <f>COUNTA(D55,J55,P55,V55)</f>
        <v>4</v>
      </c>
      <c r="AU55" s="204">
        <f>COUNTA(E55,K55,Q55,W55)</f>
        <v>0</v>
      </c>
      <c r="AV55" s="204">
        <f>COUNTA(F55,L55,R55,X55)</f>
        <v>0</v>
      </c>
      <c r="AW55" s="204">
        <f>COUNTA(G55,M55,S55,Y55)</f>
        <v>4</v>
      </c>
      <c r="AX55" s="204">
        <f t="shared" si="1"/>
        <v>4</v>
      </c>
      <c r="AY55" s="79">
        <f t="shared" si="2"/>
        <v>0.63996802210722847</v>
      </c>
      <c r="AZ55" s="79">
        <f t="shared" si="3"/>
        <v>0.11649373161646653</v>
      </c>
      <c r="BA55" s="79"/>
      <c r="BB55" s="79"/>
      <c r="BC55" s="79">
        <f t="shared" si="6"/>
        <v>9.7643585720437354E-2</v>
      </c>
      <c r="BD55" s="79">
        <f t="shared" si="7"/>
        <v>0.82397722284191666</v>
      </c>
      <c r="BE55" s="79">
        <f t="shared" si="8"/>
        <v>0.71175446491343231</v>
      </c>
      <c r="BF55" s="79">
        <f t="shared" si="9"/>
        <v>0.13792092611140752</v>
      </c>
      <c r="BG55" s="79"/>
      <c r="BH55" s="79"/>
      <c r="BI55" s="79">
        <f t="shared" si="12"/>
        <v>0.15032460897516003</v>
      </c>
      <c r="BJ55" s="79">
        <f t="shared" si="13"/>
        <v>0.99999999999999978</v>
      </c>
      <c r="BK55" s="78">
        <f t="shared" ref="BK55" si="31">BE55/$BJ55</f>
        <v>0.71175446491343242</v>
      </c>
      <c r="BL55" s="79">
        <f t="shared" ref="BL55" si="32">BF55/$BJ55</f>
        <v>0.13792092611140755</v>
      </c>
      <c r="BM55" s="79">
        <f t="shared" ref="BM55" si="33">BG55/$BJ55</f>
        <v>0</v>
      </c>
      <c r="BN55" s="79">
        <f t="shared" ref="BN55" si="34">BH55/$BJ55</f>
        <v>0</v>
      </c>
      <c r="BO55" s="44">
        <f t="shared" ref="BO55" si="35">BI55/$BJ55</f>
        <v>0.15032460897516006</v>
      </c>
      <c r="BR55" s="67">
        <v>36.999135511051477</v>
      </c>
      <c r="BS55" s="167">
        <f t="shared" si="19"/>
        <v>63.000864488948523</v>
      </c>
      <c r="BT55" s="167">
        <v>0</v>
      </c>
      <c r="BU55" s="167">
        <v>0</v>
      </c>
      <c r="BV55" s="167">
        <v>0</v>
      </c>
    </row>
    <row r="56" spans="1:74">
      <c r="A56" s="103">
        <v>234</v>
      </c>
      <c r="B56" s="93" t="s">
        <v>107</v>
      </c>
      <c r="C56" s="132">
        <f>'Total data HP5a'!G3</f>
        <v>7.027098344824263</v>
      </c>
      <c r="D56" s="132">
        <f>'Total data HP5a'!J3</f>
        <v>1.5521641784564593</v>
      </c>
      <c r="E56" s="132"/>
      <c r="F56" s="132"/>
      <c r="G56" s="132">
        <f>'Total data HP5a'!P3</f>
        <v>2.1212746523080903</v>
      </c>
      <c r="H56" s="133">
        <f>SUM(C56:G56)</f>
        <v>10.700537175588812</v>
      </c>
      <c r="I56" s="132">
        <f ca="1">OFFSET('Total data HP5a'!G3,12,0)</f>
        <v>6.7769466121268902</v>
      </c>
      <c r="J56" s="132">
        <f ca="1">OFFSET('Total data HP5a'!J3,12,0)</f>
        <v>1.6019307100193891</v>
      </c>
      <c r="K56" s="132"/>
      <c r="L56" s="132"/>
      <c r="M56" s="132">
        <f ca="1">OFFSET('Total data HP5a'!P3,12,0)</f>
        <v>2.3428136258205257</v>
      </c>
      <c r="N56" s="133">
        <f ca="1">SUM(I56:M56)</f>
        <v>10.721690947966804</v>
      </c>
      <c r="O56" s="132">
        <f ca="1">OFFSET('Total data HP5a'!G3,24,0)</f>
        <v>6.3754867077791797</v>
      </c>
      <c r="P56" s="132">
        <f ca="1">OFFSET('Total data HP5a'!J3,24,0)</f>
        <v>1.5321143664059507</v>
      </c>
      <c r="Q56" s="132"/>
      <c r="R56" s="132"/>
      <c r="S56" s="132">
        <f ca="1">OFFSET('Total data HP5a'!P3,24,0)</f>
        <v>2.2888999884330961</v>
      </c>
      <c r="T56" s="133">
        <f ca="1">SUM(O56:S56)</f>
        <v>10.196501062618227</v>
      </c>
      <c r="U56" s="132">
        <f ca="1">OFFSET('Total data HP5a'!G3,36,0)</f>
        <v>6.3604703239875198</v>
      </c>
      <c r="V56" s="132">
        <f ca="1">OFFSET('Total data HP5a'!J3,36,0)</f>
        <v>1.6275987338850766</v>
      </c>
      <c r="W56" s="132"/>
      <c r="X56" s="132"/>
      <c r="Y56" s="132">
        <f ca="1">OFFSET('Total data HP5a'!P3,36,0)</f>
        <v>2.358842498941105</v>
      </c>
      <c r="Z56" s="133">
        <f ca="1">SUM(U56:Y56)</f>
        <v>10.346911556813701</v>
      </c>
      <c r="AA56" s="132">
        <f ca="1">IFERROR(AVERAGE(C56,I56,O56,U56),"")</f>
        <v>6.6350004971794636</v>
      </c>
      <c r="AB56" s="132">
        <f ca="1">IFERROR(AVERAGE(D56,J56,P56,V56),"")</f>
        <v>1.5784519971917188</v>
      </c>
      <c r="AC56" s="132" t="str">
        <f>IFERROR(AVERAGE(E56,K56,Q56,W56),"")</f>
        <v/>
      </c>
      <c r="AD56" s="132" t="str">
        <f>IFERROR(AVERAGE(F56,L56,R56,X56),"")</f>
        <v/>
      </c>
      <c r="AE56" s="132">
        <f ca="1">IFERROR(AVERAGE(G56,M56,S56,Y56),"")</f>
        <v>2.277957691375704</v>
      </c>
      <c r="AF56" s="133">
        <f ca="1">AVERAGE(H56,N56,T56,Z56)</f>
        <v>10.491410185746886</v>
      </c>
      <c r="AG56" s="79">
        <f ca="1">IFERROR(STDEV(I56,O56,U56,AA56),"")</f>
        <v>0.20365636244946225</v>
      </c>
      <c r="AH56" s="79">
        <f ca="1">IFERROR(STDEV(J56,P56,V56,AB56),"")</f>
        <v>4.0583516181754334E-2</v>
      </c>
      <c r="AI56" s="79" t="str">
        <f>IFERROR(STDEV(K56,Q56,W56,AC56),"")</f>
        <v/>
      </c>
      <c r="AJ56" s="79" t="str">
        <f>IFERROR(STDEV(L56,R56,X56,AD56),"")</f>
        <v/>
      </c>
      <c r="AK56" s="79">
        <f ca="1">IFERROR(STDEV(M56,S56,Y56,AE56),"")</f>
        <v>3.9711394291098379E-2</v>
      </c>
      <c r="AL56" s="44">
        <f ca="1">IFERROR(STDEV(N56,T56,Z56,AF56),"")</f>
        <v>0.22356725285439677</v>
      </c>
      <c r="AM56" s="79">
        <f ca="1">IFERROR(AG56/AA56,"")</f>
        <v>3.0694249764719159E-2</v>
      </c>
      <c r="AN56" s="79">
        <f ca="1">IFERROR(AH56/AB56,"")</f>
        <v>2.5710960012694677E-2</v>
      </c>
      <c r="AO56" s="79" t="str">
        <f>IFERROR(AI56/AC56,"")</f>
        <v/>
      </c>
      <c r="AP56" s="79" t="str">
        <f>IFERROR(AJ56/AD56,"")</f>
        <v/>
      </c>
      <c r="AQ56" s="79">
        <f ca="1">IFERROR(AK56/AE56,"")</f>
        <v>1.743289370186497E-2</v>
      </c>
      <c r="AR56" s="44">
        <f ca="1">IFERROR(AL56/AF56,"")</f>
        <v>2.1309552185665586E-2</v>
      </c>
      <c r="AS56" s="203">
        <f ca="1">COUNTA(C56,I56,O56,U56)</f>
        <v>4</v>
      </c>
      <c r="AT56" s="204">
        <f ca="1">COUNTA(D56,J56,P56,V56)</f>
        <v>4</v>
      </c>
      <c r="AU56" s="204">
        <f>COUNTA(E56,K56,Q56,W56)</f>
        <v>0</v>
      </c>
      <c r="AV56" s="204">
        <f>COUNTA(F56,L56,R56,X56)</f>
        <v>0</v>
      </c>
      <c r="AW56" s="204">
        <f ca="1">COUNTA(G56,M56,S56,Y56)</f>
        <v>4</v>
      </c>
      <c r="AX56" s="204">
        <f t="shared" ca="1" si="1"/>
        <v>4</v>
      </c>
      <c r="AY56" s="79">
        <f t="shared" ca="1" si="2"/>
        <v>0.10182818122473113</v>
      </c>
      <c r="AZ56" s="79">
        <f t="shared" ca="1" si="3"/>
        <v>2.0291758090877167E-2</v>
      </c>
      <c r="BA56" s="79"/>
      <c r="BB56" s="79"/>
      <c r="BC56" s="79">
        <f t="shared" ca="1" si="6"/>
        <v>1.9855697145549189E-2</v>
      </c>
      <c r="BD56" s="79">
        <f t="shared" ca="1" si="7"/>
        <v>0.11178362642719838</v>
      </c>
      <c r="BE56" s="79">
        <f t="shared" ca="1" si="8"/>
        <v>0.63242217964115532</v>
      </c>
      <c r="BF56" s="79">
        <f t="shared" ca="1" si="9"/>
        <v>0.15045184291203542</v>
      </c>
      <c r="BG56" s="79"/>
      <c r="BH56" s="79"/>
      <c r="BI56" s="79">
        <f t="shared" ca="1" si="12"/>
        <v>0.21712597744680931</v>
      </c>
      <c r="BJ56" s="79">
        <f t="shared" ca="1" si="13"/>
        <v>1</v>
      </c>
      <c r="BK56" s="78">
        <f t="shared" ca="1" si="14"/>
        <v>0.63242217964115532</v>
      </c>
      <c r="BL56" s="79">
        <f t="shared" ca="1" si="15"/>
        <v>0.15045184291203542</v>
      </c>
      <c r="BM56" s="79">
        <f t="shared" ca="1" si="16"/>
        <v>0</v>
      </c>
      <c r="BN56" s="79">
        <f t="shared" ca="1" si="17"/>
        <v>0</v>
      </c>
      <c r="BO56" s="44">
        <f t="shared" ca="1" si="18"/>
        <v>0.21712597744680931</v>
      </c>
      <c r="BR56" s="67">
        <v>29.647481246943546</v>
      </c>
      <c r="BS56" s="167">
        <f t="shared" si="19"/>
        <v>70.352518753056458</v>
      </c>
      <c r="BT56" s="167">
        <v>0</v>
      </c>
      <c r="BU56" s="167">
        <v>0</v>
      </c>
      <c r="BV56" s="167">
        <v>0</v>
      </c>
    </row>
    <row r="57" spans="1:74">
      <c r="A57" s="105">
        <v>235</v>
      </c>
      <c r="B57" s="130" t="s">
        <v>108</v>
      </c>
      <c r="C57" s="132">
        <f>'Total data HP5a'!G4</f>
        <v>20.73476113996233</v>
      </c>
      <c r="D57" s="132">
        <f>'Total data HP5a'!J4</f>
        <v>3.03916719785231</v>
      </c>
      <c r="E57" s="132"/>
      <c r="F57" s="132"/>
      <c r="G57" s="132">
        <f>'Total data HP5a'!P4</f>
        <v>2.6122632158767738</v>
      </c>
      <c r="H57" s="133">
        <f>SUM(C57:G57)</f>
        <v>26.386191553691415</v>
      </c>
      <c r="I57" s="132">
        <f ca="1">OFFSET('Total data HP5a'!G4,12,0)</f>
        <v>19.901304526939789</v>
      </c>
      <c r="J57" s="132">
        <f ca="1">OFFSET('Total data HP5a'!J4,12,0)</f>
        <v>3.3516150964123095</v>
      </c>
      <c r="K57" s="132"/>
      <c r="L57" s="132"/>
      <c r="M57" s="132">
        <f ca="1">OFFSET('Total data HP5a'!P4,12,0)</f>
        <v>2.9917341230044427</v>
      </c>
      <c r="N57" s="133">
        <f ca="1">SUM(I57:M57)</f>
        <v>26.244653746356541</v>
      </c>
      <c r="O57" s="132">
        <f ca="1">OFFSET('Total data HP5a'!G4,24,0)</f>
        <v>19.539809878950383</v>
      </c>
      <c r="P57" s="132">
        <f ca="1">OFFSET('Total data HP5a'!J4,24,0)</f>
        <v>2.9958988921941812</v>
      </c>
      <c r="Q57" s="132"/>
      <c r="R57" s="132"/>
      <c r="S57" s="132">
        <f ca="1">OFFSET('Total data HP5a'!P4,24,0)</f>
        <v>2.860745129724521</v>
      </c>
      <c r="T57" s="133">
        <f ca="1">SUM(O57:S57)</f>
        <v>25.396453900869083</v>
      </c>
      <c r="U57" s="132">
        <f ca="1">OFFSET('Total data HP5a'!G4,36,0)</f>
        <v>20.233131029671188</v>
      </c>
      <c r="V57" s="132">
        <f ca="1">OFFSET('Total data HP5a'!J4,36,0)</f>
        <v>3.3290394231325204</v>
      </c>
      <c r="W57" s="132"/>
      <c r="X57" s="132"/>
      <c r="Y57" s="132">
        <f ca="1">OFFSET('Total data HP5a'!P4,36,0)</f>
        <v>3.1808759613293285</v>
      </c>
      <c r="Z57" s="133">
        <f ca="1">SUM(U57:Y57)</f>
        <v>26.743046414133037</v>
      </c>
      <c r="AA57" s="132">
        <f ca="1">IFERROR(AVERAGE(C57,I57,O57,U57),"")</f>
        <v>20.102251643880923</v>
      </c>
      <c r="AB57" s="132">
        <f ca="1">IFERROR(AVERAGE(D57,J57,P57,V57),"")</f>
        <v>3.1789301523978306</v>
      </c>
      <c r="AC57" s="132" t="str">
        <f>IFERROR(AVERAGE(E57,K57,Q57,W57),"")</f>
        <v/>
      </c>
      <c r="AD57" s="132" t="str">
        <f>IFERROR(AVERAGE(F57,L57,R57,X57),"")</f>
        <v/>
      </c>
      <c r="AE57" s="132">
        <f ca="1">IFERROR(AVERAGE(G57,M57,S57,Y57),"")</f>
        <v>2.9114046074837665</v>
      </c>
      <c r="AF57" s="133">
        <f ca="1">AVERAGE(H57,N57,T57,Z57)</f>
        <v>26.192586403762519</v>
      </c>
      <c r="AG57" s="79">
        <f ca="1">IFERROR(STDEV(I57,O57,U57,AA57),"")</f>
        <v>0.3021218466732048</v>
      </c>
      <c r="AH57" s="79">
        <f ca="1">IFERROR(STDEV(J57,P57,V57,AB57),"")</f>
        <v>0.16428623841301793</v>
      </c>
      <c r="AI57" s="79" t="str">
        <f>IFERROR(STDEV(K57,Q57,W57,AC57),"")</f>
        <v/>
      </c>
      <c r="AJ57" s="79" t="str">
        <f>IFERROR(STDEV(L57,R57,X57,AD57),"")</f>
        <v/>
      </c>
      <c r="AK57" s="79">
        <f ca="1">IFERROR(STDEV(M57,S57,Y57,AE57),"")</f>
        <v>0.1405496724185013</v>
      </c>
      <c r="AL57" s="44">
        <f ca="1">IFERROR(STDEV(N57,T57,Z57,AF57),"")</f>
        <v>0.55682835620609106</v>
      </c>
      <c r="AM57" s="79">
        <f ca="1">IFERROR(AG57/AA57,"")</f>
        <v>1.5029254037080466E-2</v>
      </c>
      <c r="AN57" s="79">
        <f ca="1">IFERROR(AH57/AB57,"")</f>
        <v>5.1679725737005799E-2</v>
      </c>
      <c r="AO57" s="79" t="str">
        <f>IFERROR(AI57/AC57,"")</f>
        <v/>
      </c>
      <c r="AP57" s="79" t="str">
        <f>IFERROR(AJ57/AD57,"")</f>
        <v/>
      </c>
      <c r="AQ57" s="79">
        <f ca="1">IFERROR(AK57/AE57,"")</f>
        <v>4.8275554712394947E-2</v>
      </c>
      <c r="AR57" s="44">
        <f ca="1">IFERROR(AL57/AF57,"")</f>
        <v>2.1259006179172275E-2</v>
      </c>
      <c r="AS57" s="203">
        <f ca="1">COUNTA(C57,I57,O57,U57)</f>
        <v>4</v>
      </c>
      <c r="AT57" s="204">
        <f ca="1">COUNTA(D57,J57,P57,V57)</f>
        <v>4</v>
      </c>
      <c r="AU57" s="204">
        <f>COUNTA(E57,K57,Q57,W57)</f>
        <v>0</v>
      </c>
      <c r="AV57" s="204">
        <f>COUNTA(F57,L57,R57,X57)</f>
        <v>0</v>
      </c>
      <c r="AW57" s="204">
        <f ca="1">COUNTA(G57,M57,S57,Y57)</f>
        <v>4</v>
      </c>
      <c r="AX57" s="204">
        <f t="shared" ca="1" si="1"/>
        <v>4</v>
      </c>
      <c r="AY57" s="79">
        <f t="shared" ca="1" si="2"/>
        <v>0.1510609233366024</v>
      </c>
      <c r="AZ57" s="79">
        <f t="shared" ca="1" si="3"/>
        <v>8.2143119206508963E-2</v>
      </c>
      <c r="BA57" s="79"/>
      <c r="BB57" s="79"/>
      <c r="BC57" s="79">
        <f t="shared" ca="1" si="6"/>
        <v>7.0274836209250652E-2</v>
      </c>
      <c r="BD57" s="79">
        <f t="shared" ca="1" si="7"/>
        <v>0.27841417810304553</v>
      </c>
      <c r="BE57" s="79">
        <f t="shared" ca="1" si="8"/>
        <v>0.76747868018842424</v>
      </c>
      <c r="BF57" s="79">
        <f t="shared" ca="1" si="9"/>
        <v>0.12136755429166717</v>
      </c>
      <c r="BG57" s="79"/>
      <c r="BH57" s="79"/>
      <c r="BI57" s="79">
        <f t="shared" ca="1" si="12"/>
        <v>0.11115376551990866</v>
      </c>
      <c r="BJ57" s="79">
        <f t="shared" ca="1" si="13"/>
        <v>1</v>
      </c>
      <c r="BK57" s="78">
        <f t="shared" ca="1" si="14"/>
        <v>0.76747868018842424</v>
      </c>
      <c r="BL57" s="79">
        <f t="shared" ca="1" si="15"/>
        <v>0.12136755429166717</v>
      </c>
      <c r="BM57" s="79">
        <f t="shared" ca="1" si="16"/>
        <v>0</v>
      </c>
      <c r="BN57" s="79">
        <f t="shared" ca="1" si="17"/>
        <v>0</v>
      </c>
      <c r="BO57" s="44">
        <f t="shared" ca="1" si="18"/>
        <v>0.11115376551990866</v>
      </c>
      <c r="BS57" s="167">
        <f t="shared" si="19"/>
        <v>100</v>
      </c>
      <c r="BT57" s="167">
        <v>0</v>
      </c>
      <c r="BU57" s="167">
        <v>0</v>
      </c>
      <c r="BV57" s="167">
        <v>0</v>
      </c>
    </row>
    <row r="58" spans="1:74">
      <c r="A58" s="104">
        <v>236</v>
      </c>
      <c r="B58" s="94" t="s">
        <v>109</v>
      </c>
      <c r="C58" s="132">
        <f>'Total data HP2a'!D50</f>
        <v>27.855563894361033</v>
      </c>
      <c r="D58" s="132">
        <f>'Total data HP2a'!E50</f>
        <v>8.2366117888074264</v>
      </c>
      <c r="E58" s="137"/>
      <c r="F58" s="137"/>
      <c r="G58" s="132">
        <f>'Total data HP2a'!J50</f>
        <v>11.138450363905388</v>
      </c>
      <c r="H58" s="133">
        <f>SUM(C58:G58)</f>
        <v>47.230626047073855</v>
      </c>
      <c r="I58" s="132">
        <f>'Total data HP2a'!D52</f>
        <v>28.170981130784728</v>
      </c>
      <c r="J58" s="132">
        <f>'Total data HP2a'!E52</f>
        <v>7.038026290397398</v>
      </c>
      <c r="K58" s="132"/>
      <c r="L58" s="132"/>
      <c r="M58" s="132">
        <f>'Total data HP2a'!J52</f>
        <v>12.147785520461202</v>
      </c>
      <c r="N58" s="133">
        <f>SUM(I58:M58)</f>
        <v>47.356792941643334</v>
      </c>
      <c r="O58" s="132">
        <f>'Total data HP2a'!D53</f>
        <v>30.631235574889519</v>
      </c>
      <c r="P58" s="132">
        <f>'Total data HP2a'!E53</f>
        <v>8.1104448942379488</v>
      </c>
      <c r="Q58" s="132"/>
      <c r="R58" s="132"/>
      <c r="S58" s="132">
        <f>'Total data HP2a'!J53</f>
        <v>12.147785520461202</v>
      </c>
      <c r="T58" s="133">
        <f>SUM(O58:S58)</f>
        <v>50.889465989588672</v>
      </c>
      <c r="U58" s="132">
        <f>'Total data HP2a'!D54</f>
        <v>27.729396999791561</v>
      </c>
      <c r="V58" s="132">
        <f>'Total data HP2a'!E53</f>
        <v>8.1104448942379488</v>
      </c>
      <c r="W58" s="132"/>
      <c r="X58" s="132"/>
      <c r="Y58" s="132">
        <f>'Total data HP2a'!J53</f>
        <v>12.147785520461202</v>
      </c>
      <c r="Z58" s="133">
        <f>SUM(U58:Y58)</f>
        <v>47.987627414490717</v>
      </c>
      <c r="AA58" s="132">
        <f>IFERROR(AVERAGE(C58,I58,O58,U58),"")</f>
        <v>28.59679439995671</v>
      </c>
      <c r="AB58" s="132">
        <f>IFERROR(AVERAGE(D58,J58,P58,V58),"")</f>
        <v>7.8738819669201803</v>
      </c>
      <c r="AC58" s="132" t="str">
        <f>IFERROR(AVERAGE(E58,K58,Q58,W58),"")</f>
        <v/>
      </c>
      <c r="AD58" s="132" t="str">
        <f>IFERROR(AVERAGE(F58,L58,R58,X58),"")</f>
        <v/>
      </c>
      <c r="AE58" s="132">
        <f>IFERROR(AVERAGE(G58,M58,S58,Y58),"")</f>
        <v>11.895451731322247</v>
      </c>
      <c r="AF58" s="133">
        <f>AVERAGE(H58,N58,T58,Z58)</f>
        <v>48.366128098199141</v>
      </c>
      <c r="AG58" s="79">
        <f>IFERROR(STDEV(I58,O58,U58,AA58),"")</f>
        <v>1.2826132722780956</v>
      </c>
      <c r="AH58" s="79">
        <f>IFERROR(STDEV(J58,P58,V58,AB58),"")</f>
        <v>0.50914487729135061</v>
      </c>
      <c r="AI58" s="79" t="str">
        <f>IFERROR(STDEV(K58,Q58,W58,AC58),"")</f>
        <v/>
      </c>
      <c r="AJ58" s="79" t="str">
        <f>IFERROR(STDEV(L58,R58,X58,AD58),"")</f>
        <v/>
      </c>
      <c r="AK58" s="79">
        <f>IFERROR(STDEV(M58,S58,Y58,AE58),"")</f>
        <v>0.12616689456947761</v>
      </c>
      <c r="AL58" s="44">
        <f>IFERROR(STDEV(N58,T58,Z58,AF58),"")</f>
        <v>1.5499368925778882</v>
      </c>
      <c r="AM58" s="79">
        <f>IFERROR(AG58/AA58,"")</f>
        <v>4.4851645059910537E-2</v>
      </c>
      <c r="AN58" s="79">
        <f>IFERROR(AH58/AB58,"")</f>
        <v>6.4662498044849331E-2</v>
      </c>
      <c r="AO58" s="79" t="str">
        <f>IFERROR(AI58/AC58,"")</f>
        <v/>
      </c>
      <c r="AP58" s="79" t="str">
        <f>IFERROR(AJ58/AD58,"")</f>
        <v/>
      </c>
      <c r="AQ58" s="79">
        <f>IFERROR(AK58/AE58,"")</f>
        <v>1.060631386004989E-2</v>
      </c>
      <c r="AR58" s="44">
        <f>IFERROR(AL58/AF58,"")</f>
        <v>3.2045916295615123E-2</v>
      </c>
      <c r="AS58" s="203">
        <f>COUNTA(C58,I58,O58,U58)</f>
        <v>4</v>
      </c>
      <c r="AT58" s="204">
        <f>COUNTA(D58,J58,P58,V58)</f>
        <v>4</v>
      </c>
      <c r="AU58" s="204">
        <f>COUNTA(E58,K58,Q58,W58)</f>
        <v>0</v>
      </c>
      <c r="AV58" s="204">
        <f>COUNTA(F58,L58,R58,X58)</f>
        <v>0</v>
      </c>
      <c r="AW58" s="204">
        <f>COUNTA(G58,M58,S58,Y58)</f>
        <v>4</v>
      </c>
      <c r="AX58" s="204">
        <f t="shared" si="1"/>
        <v>4</v>
      </c>
      <c r="AY58" s="79">
        <f t="shared" si="2"/>
        <v>0.64130663613904781</v>
      </c>
      <c r="AZ58" s="79">
        <f t="shared" si="3"/>
        <v>0.2545724386456753</v>
      </c>
      <c r="BA58" s="79"/>
      <c r="BB58" s="79"/>
      <c r="BC58" s="79">
        <f t="shared" si="6"/>
        <v>6.3083447284738803E-2</v>
      </c>
      <c r="BD58" s="79">
        <f t="shared" si="7"/>
        <v>0.77496844628894412</v>
      </c>
      <c r="BE58" s="79">
        <f t="shared" si="8"/>
        <v>0.59125664022341873</v>
      </c>
      <c r="BF58" s="79">
        <f t="shared" si="9"/>
        <v>0.16279744268413654</v>
      </c>
      <c r="BG58" s="79"/>
      <c r="BH58" s="79"/>
      <c r="BI58" s="79">
        <f t="shared" si="12"/>
        <v>0.2459459170924447</v>
      </c>
      <c r="BJ58" s="79">
        <f t="shared" si="13"/>
        <v>1</v>
      </c>
      <c r="BK58" s="78">
        <f t="shared" ref="BK58" si="36">BE58/$BJ58</f>
        <v>0.59125664022341873</v>
      </c>
      <c r="BL58" s="79">
        <f t="shared" ref="BL58" si="37">BF58/$BJ58</f>
        <v>0.16279744268413654</v>
      </c>
      <c r="BM58" s="79">
        <f t="shared" ref="BM58" si="38">BG58/$BJ58</f>
        <v>0</v>
      </c>
      <c r="BN58" s="79">
        <f t="shared" ref="BN58" si="39">BH58/$BJ58</f>
        <v>0</v>
      </c>
      <c r="BO58" s="44">
        <f t="shared" ref="BO58" si="40">BI58/$BJ58</f>
        <v>0.2459459170924447</v>
      </c>
      <c r="BR58" s="67">
        <v>10.491410185746886</v>
      </c>
      <c r="BS58" s="167">
        <f t="shared" si="19"/>
        <v>89.508589814253114</v>
      </c>
      <c r="BT58" s="167">
        <v>0</v>
      </c>
      <c r="BU58" s="167">
        <v>0</v>
      </c>
      <c r="BV58" s="167">
        <v>0</v>
      </c>
    </row>
    <row r="59" spans="1:74">
      <c r="A59" s="102">
        <v>237</v>
      </c>
      <c r="B59" s="92" t="s">
        <v>110</v>
      </c>
      <c r="C59" s="132">
        <f>'Total data HP5a'!G5</f>
        <v>13.863173329068825</v>
      </c>
      <c r="D59" s="132">
        <f>'Total data HP5a'!J5</f>
        <v>0.94236298860275369</v>
      </c>
      <c r="E59" s="132"/>
      <c r="F59" s="132"/>
      <c r="G59" s="132">
        <f>'Total data HP5a'!P5</f>
        <v>0.92099851751083139</v>
      </c>
      <c r="H59" s="133">
        <f>SUM(C59:G59)</f>
        <v>15.726534835182411</v>
      </c>
      <c r="I59" s="132">
        <f ca="1">OFFSET('Total data HP5a'!G5,12,0)</f>
        <v>14.136653320572096</v>
      </c>
      <c r="J59" s="132">
        <f ca="1">OFFSET('Total data HP5a'!J5,12,0)</f>
        <v>1.0080808006461028</v>
      </c>
      <c r="K59" s="132"/>
      <c r="L59" s="132"/>
      <c r="M59" s="132">
        <f ca="1">OFFSET('Total data HP5a'!P5,12,0)</f>
        <v>1.1233815714207831</v>
      </c>
      <c r="N59" s="133">
        <f ca="1">SUM(I59:M59)</f>
        <v>16.268115692638982</v>
      </c>
      <c r="O59" s="132">
        <f ca="1">OFFSET('Total data HP5a'!G5,24,0)</f>
        <v>14.180462251373458</v>
      </c>
      <c r="P59" s="132">
        <f ca="1">OFFSET('Total data HP5a'!J5,24,0)</f>
        <v>0.92470719337670126</v>
      </c>
      <c r="Q59" s="132"/>
      <c r="R59" s="132"/>
      <c r="S59" s="132">
        <f ca="1">OFFSET('Total data HP5a'!P5,24,0)</f>
        <v>1.1013887891939049</v>
      </c>
      <c r="T59" s="133">
        <f ca="1">SUM(O59:S59)</f>
        <v>16.206558233944065</v>
      </c>
      <c r="U59" s="132">
        <f ca="1">OFFSET('Total data HP5a'!G5,36,0)</f>
        <v>13.544019660062462</v>
      </c>
      <c r="V59" s="132">
        <f ca="1">OFFSET('Total data HP5a'!J5,36,0)</f>
        <v>0.96313132111783528</v>
      </c>
      <c r="W59" s="132"/>
      <c r="X59" s="132"/>
      <c r="Y59" s="132">
        <f ca="1">OFFSET('Total data HP5a'!P5,36,0)</f>
        <v>1.1262676391340598</v>
      </c>
      <c r="Z59" s="133">
        <f ca="1">SUM(U59:Y59)</f>
        <v>15.633418620314357</v>
      </c>
      <c r="AA59" s="132">
        <f ca="1">IFERROR(AVERAGE(C59,I59,O59,U59),"")</f>
        <v>13.93107714026921</v>
      </c>
      <c r="AB59" s="132">
        <f ca="1">IFERROR(AVERAGE(D59,J59,P59,V59),"")</f>
        <v>0.95957057593584816</v>
      </c>
      <c r="AC59" s="132" t="str">
        <f>IFERROR(AVERAGE(E59,K59,Q59,W59),"")</f>
        <v/>
      </c>
      <c r="AD59" s="132" t="str">
        <f>IFERROR(AVERAGE(F59,L59,R59,X59),"")</f>
        <v/>
      </c>
      <c r="AE59" s="132">
        <f ca="1">IFERROR(AVERAGE(G59,M59,S59,Y59),"")</f>
        <v>1.0680091293148948</v>
      </c>
      <c r="AF59" s="133">
        <f ca="1">AVERAGE(H59,N59,T59,Z59)</f>
        <v>15.958656845519954</v>
      </c>
      <c r="AG59" s="79">
        <f ca="1">IFERROR(STDEV(I59,O59,U59,AA59),"")</f>
        <v>0.29046816270664111</v>
      </c>
      <c r="AH59" s="79">
        <f ca="1">IFERROR(STDEV(J59,P59,V59,AB59),"")</f>
        <v>3.4192352876529539E-2</v>
      </c>
      <c r="AI59" s="79" t="str">
        <f>IFERROR(STDEV(K59,Q59,W59,AC59),"")</f>
        <v/>
      </c>
      <c r="AJ59" s="79" t="str">
        <f>IFERROR(STDEV(L59,R59,X59,AD59),"")</f>
        <v/>
      </c>
      <c r="AK59" s="79">
        <f ca="1">IFERROR(STDEV(M59,S59,Y59,AE59),"")</f>
        <v>2.6903116356083098E-2</v>
      </c>
      <c r="AL59" s="44">
        <f ca="1">IFERROR(STDEV(N59,T59,Z59,AF59),"")</f>
        <v>0.28840343424731807</v>
      </c>
      <c r="AM59" s="79">
        <f ca="1">IFERROR(AG59/AA59,"")</f>
        <v>2.0850373577145233E-2</v>
      </c>
      <c r="AN59" s="79">
        <f ca="1">IFERROR(AH59/AB59,"")</f>
        <v>3.5632973471682879E-2</v>
      </c>
      <c r="AO59" s="79" t="str">
        <f>IFERROR(AI59/AC59,"")</f>
        <v/>
      </c>
      <c r="AP59" s="79" t="str">
        <f>IFERROR(AJ59/AD59,"")</f>
        <v/>
      </c>
      <c r="AQ59" s="79">
        <f ca="1">IFERROR(AK59/AE59,"")</f>
        <v>2.5189968528958995E-2</v>
      </c>
      <c r="AR59" s="44">
        <f ca="1">IFERROR(AL59/AF59,"")</f>
        <v>1.8071911504775606E-2</v>
      </c>
      <c r="AS59" s="203">
        <f ca="1">COUNTA(C59,I59,O59,U59)</f>
        <v>4</v>
      </c>
      <c r="AT59" s="204">
        <f ca="1">COUNTA(D59,J59,P59,V59)</f>
        <v>4</v>
      </c>
      <c r="AU59" s="204">
        <f>COUNTA(E59,K59,Q59,W59)</f>
        <v>0</v>
      </c>
      <c r="AV59" s="204">
        <f>COUNTA(F59,L59,R59,X59)</f>
        <v>0</v>
      </c>
      <c r="AW59" s="204">
        <f ca="1">COUNTA(G59,M59,S59,Y59)</f>
        <v>4</v>
      </c>
      <c r="AX59" s="204">
        <f t="shared" ca="1" si="1"/>
        <v>4</v>
      </c>
      <c r="AY59" s="79">
        <f t="shared" ca="1" si="2"/>
        <v>0.14523408135332055</v>
      </c>
      <c r="AZ59" s="79">
        <f t="shared" ca="1" si="3"/>
        <v>1.7096176438264769E-2</v>
      </c>
      <c r="BA59" s="79"/>
      <c r="BB59" s="79"/>
      <c r="BC59" s="79">
        <f t="shared" ca="1" si="6"/>
        <v>1.3451558178041549E-2</v>
      </c>
      <c r="BD59" s="79">
        <f t="shared" ca="1" si="7"/>
        <v>0.14420171712365903</v>
      </c>
      <c r="BE59" s="79">
        <f t="shared" ca="1" si="8"/>
        <v>0.87294797269734248</v>
      </c>
      <c r="BF59" s="79">
        <f t="shared" ca="1" si="9"/>
        <v>6.0128529939863125E-2</v>
      </c>
      <c r="BG59" s="79"/>
      <c r="BH59" s="79"/>
      <c r="BI59" s="79">
        <f t="shared" ca="1" si="12"/>
        <v>6.6923497362794362E-2</v>
      </c>
      <c r="BJ59" s="79">
        <f t="shared" ca="1" si="13"/>
        <v>1</v>
      </c>
      <c r="BK59" s="78">
        <f t="shared" ca="1" si="14"/>
        <v>0.87294797269734248</v>
      </c>
      <c r="BL59" s="79">
        <f t="shared" ca="1" si="15"/>
        <v>6.0128529939863125E-2</v>
      </c>
      <c r="BM59" s="79">
        <f t="shared" ca="1" si="16"/>
        <v>0</v>
      </c>
      <c r="BN59" s="79">
        <f t="shared" ca="1" si="17"/>
        <v>0</v>
      </c>
      <c r="BO59" s="44">
        <f t="shared" ca="1" si="18"/>
        <v>6.6923497362794362E-2</v>
      </c>
      <c r="BR59" s="67">
        <v>26.192586403762519</v>
      </c>
      <c r="BS59" s="167">
        <f t="shared" si="19"/>
        <v>73.807413596237481</v>
      </c>
      <c r="BT59" s="167">
        <v>0</v>
      </c>
      <c r="BU59" s="167">
        <v>0</v>
      </c>
      <c r="BV59" s="167">
        <v>0</v>
      </c>
    </row>
    <row r="60" spans="1:74">
      <c r="A60" s="104">
        <v>238</v>
      </c>
      <c r="B60" s="94" t="s">
        <v>111</v>
      </c>
      <c r="C60" s="132">
        <f>'Total data HP5a'!G6</f>
        <v>0.79799399615373878</v>
      </c>
      <c r="D60" s="132"/>
      <c r="E60" s="132"/>
      <c r="F60" s="132">
        <f>'Total data HP5a'!L6</f>
        <v>2.9778532412639089</v>
      </c>
      <c r="G60" s="132">
        <f>'Total data HP5a'!P6</f>
        <v>2.3564377579306099</v>
      </c>
      <c r="H60" s="133">
        <f>SUM(C60:G60)</f>
        <v>6.1322849953482574</v>
      </c>
      <c r="I60" s="132">
        <f ca="1">OFFSET('Total data HP5a'!G6,12,0)</f>
        <v>0.77659987584159273</v>
      </c>
      <c r="J60" s="132"/>
      <c r="K60" s="132"/>
      <c r="L60" s="132">
        <f ca="1">OFFSET('Total data HP5a'!L6,12,0)</f>
        <v>2.7074649695120638</v>
      </c>
      <c r="M60" s="132">
        <f ca="1">OFFSET('Total data HP5a'!P6,12,0)</f>
        <v>2.4504831919771712</v>
      </c>
      <c r="N60" s="133">
        <f ca="1">SUM(I60:M60)</f>
        <v>5.9345480373308277</v>
      </c>
      <c r="O60" s="132">
        <f ca="1">OFFSET('Total data HP5a'!G6,24,0)</f>
        <v>1.1274397295846106</v>
      </c>
      <c r="P60" s="132"/>
      <c r="Q60" s="132"/>
      <c r="R60" s="132">
        <f ca="1">OFFSET('Total data HP5a'!L6,24,0)</f>
        <v>2.9504472684255276</v>
      </c>
      <c r="S60" s="132">
        <f ca="1">OFFSET('Total data HP5a'!P6,24,0)</f>
        <v>2.960137516762936</v>
      </c>
      <c r="T60" s="133">
        <f ca="1">SUM(O60:S60)</f>
        <v>7.038024514773074</v>
      </c>
      <c r="U60" s="132">
        <f ca="1">OFFSET('Total data HP5a'!G6,36,0)</f>
        <v>1.0445272623148605</v>
      </c>
      <c r="V60" s="132"/>
      <c r="W60" s="132"/>
      <c r="X60" s="132">
        <f ca="1">OFFSET('Total data HP5a'!L6,36,0)</f>
        <v>2.8948152379340621</v>
      </c>
      <c r="Y60" s="132">
        <f ca="1">OFFSET('Total data HP5a'!P6,36,0)</f>
        <v>2.8965847286303998</v>
      </c>
      <c r="Z60" s="133">
        <f ca="1">SUM(U60:Y60)</f>
        <v>6.8359272288793225</v>
      </c>
      <c r="AA60" s="132">
        <f ca="1">IFERROR(AVERAGE(C60,I60,O60,U60),"")</f>
        <v>0.93664021597370073</v>
      </c>
      <c r="AB60" s="132" t="str">
        <f>IFERROR(AVERAGE(D60,J60,P60,V60),"")</f>
        <v/>
      </c>
      <c r="AC60" s="132" t="str">
        <f>IFERROR(AVERAGE(E60,K60,Q60,W60),"")</f>
        <v/>
      </c>
      <c r="AD60" s="132">
        <f ca="1">IFERROR(AVERAGE(F60,L60,R60,X60),"")</f>
        <v>2.882645179283891</v>
      </c>
      <c r="AE60" s="132">
        <f ca="1">IFERROR(AVERAGE(G60,M60,S60,Y60),"")</f>
        <v>2.665910798825279</v>
      </c>
      <c r="AF60" s="133">
        <f ca="1">AVERAGE(H60,N60,T60,Z60)</f>
        <v>6.4851961940828708</v>
      </c>
      <c r="AG60" s="79">
        <f ca="1">IFERROR(STDEV(I60,O60,U60,AA60),"")</f>
        <v>0.15149398895048505</v>
      </c>
      <c r="AH60" s="79" t="str">
        <f>IFERROR(STDEV(J60,P60,V60,AB60),"")</f>
        <v/>
      </c>
      <c r="AI60" s="79" t="str">
        <f>IFERROR(STDEV(K60,Q60,W60,AC60),"")</f>
        <v/>
      </c>
      <c r="AJ60" s="79">
        <f ca="1">IFERROR(STDEV(L60,R60,X60,AD60),"")</f>
        <v>0.10514624061867771</v>
      </c>
      <c r="AK60" s="79">
        <f ca="1">IFERROR(STDEV(M60,S60,Y60,AE60),"")</f>
        <v>0.2325550017180579</v>
      </c>
      <c r="AL60" s="44">
        <f ca="1">IFERROR(STDEV(N60,T60,Z60,AF60),"")</f>
        <v>0.48329019057321637</v>
      </c>
      <c r="AM60" s="79">
        <f ca="1">IFERROR(AG60/AA60,"")</f>
        <v>0.16174192220968947</v>
      </c>
      <c r="AN60" s="79" t="str">
        <f>IFERROR(AH60/AB60,"")</f>
        <v/>
      </c>
      <c r="AO60" s="79" t="str">
        <f>IFERROR(AI60/AC60,"")</f>
        <v/>
      </c>
      <c r="AP60" s="79">
        <f ca="1">IFERROR(AJ60/AD60,"")</f>
        <v>3.6475609753954606E-2</v>
      </c>
      <c r="AQ60" s="79">
        <f ca="1">IFERROR(AK60/AE60,"")</f>
        <v>8.7232851834552066E-2</v>
      </c>
      <c r="AR60" s="44">
        <f ca="1">IFERROR(AL60/AF60,"")</f>
        <v>7.4522061647752935E-2</v>
      </c>
      <c r="AS60" s="203">
        <f ca="1">COUNTA(C60,I60,O60,U60)</f>
        <v>4</v>
      </c>
      <c r="AT60" s="204">
        <f>COUNTA(D60,J60,P60,V60)</f>
        <v>0</v>
      </c>
      <c r="AU60" s="204">
        <f>COUNTA(E60,K60,Q60,W60)</f>
        <v>0</v>
      </c>
      <c r="AV60" s="204">
        <f ca="1">COUNTA(F60,L60,R60,X60)</f>
        <v>4</v>
      </c>
      <c r="AW60" s="204">
        <f ca="1">COUNTA(G60,M60,S60,Y60)</f>
        <v>4</v>
      </c>
      <c r="AX60" s="204">
        <f t="shared" ca="1" si="1"/>
        <v>4</v>
      </c>
      <c r="AY60" s="79">
        <f t="shared" ca="1" si="2"/>
        <v>7.5746994475242524E-2</v>
      </c>
      <c r="AZ60" s="79"/>
      <c r="BA60" s="79"/>
      <c r="BB60" s="79">
        <f t="shared" ca="1" si="5"/>
        <v>5.2573120309338854E-2</v>
      </c>
      <c r="BC60" s="79">
        <f t="shared" ca="1" si="6"/>
        <v>0.11627750085902895</v>
      </c>
      <c r="BD60" s="79">
        <f t="shared" ca="1" si="7"/>
        <v>0.24164509528660819</v>
      </c>
      <c r="BE60" s="79">
        <f t="shared" ca="1" si="8"/>
        <v>0.144427429478278</v>
      </c>
      <c r="BF60" s="79"/>
      <c r="BG60" s="79"/>
      <c r="BH60" s="79">
        <f t="shared" ca="1" si="11"/>
        <v>0.44449621769562386</v>
      </c>
      <c r="BI60" s="79">
        <f t="shared" ca="1" si="12"/>
        <v>0.41107635282609811</v>
      </c>
      <c r="BJ60" s="79">
        <f t="shared" ca="1" si="13"/>
        <v>1</v>
      </c>
      <c r="BK60" s="78">
        <f t="shared" ca="1" si="14"/>
        <v>0.144427429478278</v>
      </c>
      <c r="BL60" s="79">
        <f t="shared" ca="1" si="15"/>
        <v>0</v>
      </c>
      <c r="BM60" s="79">
        <f t="shared" ca="1" si="16"/>
        <v>0</v>
      </c>
      <c r="BN60" s="79">
        <f t="shared" ca="1" si="17"/>
        <v>0.44449621769562386</v>
      </c>
      <c r="BO60" s="44">
        <f t="shared" ca="1" si="18"/>
        <v>0.41107635282609811</v>
      </c>
      <c r="BS60" s="167">
        <f t="shared" si="19"/>
        <v>100</v>
      </c>
      <c r="BT60" s="167">
        <v>0</v>
      </c>
      <c r="BU60" s="167">
        <v>0</v>
      </c>
      <c r="BV60" s="167">
        <v>0</v>
      </c>
    </row>
    <row r="61" spans="1:74">
      <c r="A61" s="104">
        <v>239</v>
      </c>
      <c r="B61" s="94" t="s">
        <v>112</v>
      </c>
      <c r="C61" s="132"/>
      <c r="D61" s="132"/>
      <c r="E61" s="132"/>
      <c r="F61" s="132"/>
      <c r="G61" s="132"/>
      <c r="H61" s="133"/>
      <c r="I61" s="132">
        <f ca="1">OFFSET('Total data HP5a'!G7,12,0)</f>
        <v>1.1965514310918781</v>
      </c>
      <c r="J61" s="132"/>
      <c r="K61" s="132"/>
      <c r="L61" s="132">
        <f ca="1">OFFSET('Total data HP5a'!L7,12,0)</f>
        <v>0.91173345160812191</v>
      </c>
      <c r="M61" s="132">
        <f ca="1">OFFSET('Total data HP5a'!P7,12,0)</f>
        <v>2.2231935314102587</v>
      </c>
      <c r="N61" s="133">
        <f ca="1">SUM(I61:M61)</f>
        <v>4.3314784141102587</v>
      </c>
      <c r="O61" s="132">
        <f ca="1">OFFSET('Total data HP5a'!G7,24,0)</f>
        <v>1.0783746859554866</v>
      </c>
      <c r="P61" s="132"/>
      <c r="Q61" s="132"/>
      <c r="R61" s="132"/>
      <c r="S61" s="132">
        <f ca="1">OFFSET('Total data HP5a'!P7,24,0)</f>
        <v>1.1769078764418837</v>
      </c>
      <c r="T61" s="133">
        <f ca="1">SUM(O61:S61)</f>
        <v>2.2552825623973702</v>
      </c>
      <c r="U61" s="132">
        <f ca="1">OFFSET('Total data HP5a'!G7,36,0)</f>
        <v>1.1647870228805941</v>
      </c>
      <c r="V61" s="132"/>
      <c r="W61" s="132"/>
      <c r="X61" s="132"/>
      <c r="Y61" s="132">
        <f ca="1">OFFSET('Total data HP5a'!P7,36,0)</f>
        <v>2.1837890868983205</v>
      </c>
      <c r="Z61" s="133">
        <f ca="1">SUM(U61:Y61)</f>
        <v>3.3485761097789144</v>
      </c>
      <c r="AA61" s="132">
        <f ca="1">IFERROR(AVERAGE(C61,I61,O61,U61),"")</f>
        <v>1.1465710466426529</v>
      </c>
      <c r="AB61" s="132" t="str">
        <f>IFERROR(AVERAGE(D61,J61,P61,V61),"")</f>
        <v/>
      </c>
      <c r="AC61" s="132" t="str">
        <f>IFERROR(AVERAGE(E61,K61,Q61,W61),"")</f>
        <v/>
      </c>
      <c r="AD61" s="132">
        <f ca="1">IFERROR(AVERAGE(F61,L61,R61,X61),"")</f>
        <v>0.91173345160812191</v>
      </c>
      <c r="AE61" s="132">
        <f ca="1">IFERROR(AVERAGE(G61,M61,S61,Y61),"")</f>
        <v>1.8612968315834877</v>
      </c>
      <c r="AF61" s="133">
        <f ca="1">AVERAGE(H61,N61,T61,Z61)</f>
        <v>3.3117790287621811</v>
      </c>
      <c r="AG61" s="79">
        <f ca="1">IFERROR(STDEV(I61,O61,U61,AA61),"")</f>
        <v>4.9935305582882859E-2</v>
      </c>
      <c r="AH61" s="79" t="str">
        <f>IFERROR(STDEV(J61,P61,V61,AB61),"")</f>
        <v/>
      </c>
      <c r="AI61" s="79" t="str">
        <f>IFERROR(STDEV(K61,Q61,W61,AC61),"")</f>
        <v/>
      </c>
      <c r="AJ61" s="79">
        <f ca="1">IFERROR(STDEV(L61,R61,X61,AD61),"")</f>
        <v>0</v>
      </c>
      <c r="AK61" s="79">
        <f ca="1">IFERROR(STDEV(M61,S61,Y61,AE61),"")</f>
        <v>0.48420337256273155</v>
      </c>
      <c r="AL61" s="44">
        <f ca="1">IFERROR(STDEV(N61,T61,Z61,AF61),"")</f>
        <v>0.84800268181414185</v>
      </c>
      <c r="AM61" s="79">
        <f ca="1">IFERROR(AG61/AA61,"")</f>
        <v>4.3551863383522182E-2</v>
      </c>
      <c r="AN61" s="79" t="str">
        <f>IFERROR(AH61/AB61,"")</f>
        <v/>
      </c>
      <c r="AO61" s="79" t="str">
        <f>IFERROR(AI61/AC61,"")</f>
        <v/>
      </c>
      <c r="AP61" s="79">
        <f ca="1">IFERROR(AJ61/AD61,"")</f>
        <v>0</v>
      </c>
      <c r="AQ61" s="79">
        <f ca="1">IFERROR(AK61/AE61,"")</f>
        <v>0.26014301660353567</v>
      </c>
      <c r="AR61" s="44">
        <f ca="1">IFERROR(AL61/AF61,"")</f>
        <v>0.25605654074423362</v>
      </c>
      <c r="AS61" s="203">
        <f ca="1">COUNTA(C61,I61,O61,U61)</f>
        <v>3</v>
      </c>
      <c r="AT61" s="204">
        <f>COUNTA(D61,J61,P61,V61)</f>
        <v>0</v>
      </c>
      <c r="AU61" s="204">
        <f>COUNTA(E61,K61,Q61,W61)</f>
        <v>0</v>
      </c>
      <c r="AV61" s="204">
        <f ca="1">COUNTA(F61,L61,R61,X61)</f>
        <v>1</v>
      </c>
      <c r="AW61" s="204">
        <f ca="1">COUNTA(G61,M61,S61,Y61)</f>
        <v>3</v>
      </c>
      <c r="AX61" s="204">
        <f t="shared" ca="1" si="1"/>
        <v>3</v>
      </c>
      <c r="AY61" s="79">
        <f t="shared" ca="1" si="2"/>
        <v>2.8830162120343644E-2</v>
      </c>
      <c r="AZ61" s="79"/>
      <c r="BA61" s="79"/>
      <c r="BB61" s="79">
        <f t="shared" ca="1" si="5"/>
        <v>0</v>
      </c>
      <c r="BC61" s="79">
        <f t="shared" ca="1" si="6"/>
        <v>0.27955494749161774</v>
      </c>
      <c r="BD61" s="79">
        <f t="shared" ca="1" si="7"/>
        <v>0.48959457661891936</v>
      </c>
      <c r="BE61" s="79">
        <f t="shared" ca="1" si="8"/>
        <v>0.34621000878527758</v>
      </c>
      <c r="BF61" s="79"/>
      <c r="BG61" s="79"/>
      <c r="BH61" s="79">
        <f t="shared" ca="1" si="11"/>
        <v>0.27530020683441964</v>
      </c>
      <c r="BI61" s="79">
        <f t="shared" ca="1" si="12"/>
        <v>0.56202325560324917</v>
      </c>
      <c r="BJ61" s="79">
        <f t="shared" ca="1" si="13"/>
        <v>1.1835334712229464</v>
      </c>
      <c r="BK61" s="78">
        <f t="shared" ca="1" si="14"/>
        <v>0.29252236392396946</v>
      </c>
      <c r="BL61" s="79">
        <f t="shared" ca="1" si="15"/>
        <v>0</v>
      </c>
      <c r="BM61" s="79">
        <f t="shared" ca="1" si="16"/>
        <v>0</v>
      </c>
      <c r="BN61" s="79">
        <f t="shared" ca="1" si="17"/>
        <v>0.23260872085852513</v>
      </c>
      <c r="BO61" s="44">
        <f t="shared" ca="1" si="18"/>
        <v>0.47486891521750541</v>
      </c>
      <c r="BR61" s="67">
        <v>15.958656845519954</v>
      </c>
      <c r="BS61" s="167">
        <f t="shared" si="19"/>
        <v>84.041343154480046</v>
      </c>
      <c r="BT61" s="167">
        <v>0</v>
      </c>
      <c r="BU61" s="167">
        <v>0</v>
      </c>
      <c r="BV61" s="167">
        <v>0</v>
      </c>
    </row>
    <row r="62" spans="1:74">
      <c r="A62" s="104">
        <v>240</v>
      </c>
      <c r="B62" s="94" t="s">
        <v>113</v>
      </c>
      <c r="C62" s="132"/>
      <c r="D62" s="132"/>
      <c r="E62" s="132"/>
      <c r="F62" s="132">
        <f>'Total data HP5a'!L8</f>
        <v>2.2673210336204068</v>
      </c>
      <c r="G62" s="132">
        <f>'Total data HP5a'!P8</f>
        <v>3.5923282837269408</v>
      </c>
      <c r="H62" s="133">
        <f>SUM(C62:G62)</f>
        <v>5.8596493173473476</v>
      </c>
      <c r="I62" s="132"/>
      <c r="J62" s="132"/>
      <c r="K62" s="132"/>
      <c r="L62" s="132">
        <f ca="1">OFFSET('Total data HP5a'!L8,12,0)</f>
        <v>1.9869491755012785</v>
      </c>
      <c r="M62" s="132">
        <f ca="1">OFFSET('Total data HP5a'!P8,12,0)</f>
        <v>3.4539541112733949</v>
      </c>
      <c r="N62" s="133">
        <f ca="1">SUM(I62:M62)</f>
        <v>5.4409032867746738</v>
      </c>
      <c r="O62" s="132"/>
      <c r="P62" s="132"/>
      <c r="Q62" s="132"/>
      <c r="R62" s="132">
        <f ca="1">OFFSET('Total data HP5a'!L8,24,0)</f>
        <v>1.7333146056793136</v>
      </c>
      <c r="S62" s="132">
        <f ca="1">OFFSET('Total data HP5a'!P8,24,0)</f>
        <v>3.1852444900537966</v>
      </c>
      <c r="T62" s="133">
        <f ca="1">SUM(O62:S62)</f>
        <v>4.9185590957331105</v>
      </c>
      <c r="U62" s="132"/>
      <c r="V62" s="132">
        <f ca="1">OFFSET('Total data HP5a'!J8,36,0)</f>
        <v>0.34577462678283655</v>
      </c>
      <c r="W62" s="132"/>
      <c r="X62" s="132">
        <f ca="1">OFFSET('Total data HP5a'!L8,36,0)</f>
        <v>0.77504865387286082</v>
      </c>
      <c r="Y62" s="132">
        <f ca="1">OFFSET('Total data HP5a'!P8,36,0)</f>
        <v>3.5914489004717915</v>
      </c>
      <c r="Z62" s="133">
        <f ca="1">SUM(U62:Y62)</f>
        <v>4.7122721811274886</v>
      </c>
      <c r="AA62" s="132" t="str">
        <f>IFERROR(AVERAGE(C62,I62,O62,U62),"")</f>
        <v/>
      </c>
      <c r="AB62" s="132">
        <f ca="1">IFERROR(AVERAGE(D62,J62,P62,V62),"")</f>
        <v>0.34577462678283655</v>
      </c>
      <c r="AC62" s="132" t="str">
        <f>IFERROR(AVERAGE(E62,K62,Q62,W62),"")</f>
        <v/>
      </c>
      <c r="AD62" s="132">
        <f ca="1">IFERROR(AVERAGE(F62,L62,R62,X62),"")</f>
        <v>1.690658367168465</v>
      </c>
      <c r="AE62" s="132">
        <f ca="1">IFERROR(AVERAGE(G62,M62,S62,Y62),"")</f>
        <v>3.4557439463814812</v>
      </c>
      <c r="AF62" s="133">
        <f ca="1">AVERAGE(H62,N62,T62,Z62)</f>
        <v>5.2328459702456556</v>
      </c>
      <c r="AG62" s="79" t="str">
        <f>IFERROR(STDEV(I62,O62,U62,AA62),"")</f>
        <v/>
      </c>
      <c r="AH62" s="79">
        <f ca="1">IFERROR(STDEV(J62,P62,V62,AB62),"")</f>
        <v>0</v>
      </c>
      <c r="AI62" s="79" t="str">
        <f>IFERROR(STDEV(K62,Q62,W62,AC62),"")</f>
        <v/>
      </c>
      <c r="AJ62" s="79">
        <f ca="1">IFERROR(STDEV(L62,R62,X62,AD62),"")</f>
        <v>0.5306643594425754</v>
      </c>
      <c r="AK62" s="79">
        <f ca="1">IFERROR(STDEV(M62,S62,Y62,AE62),"")</f>
        <v>0.17022061532602886</v>
      </c>
      <c r="AL62" s="44">
        <f ca="1">IFERROR(STDEV(N62,T62,Z62,AF62),"")</f>
        <v>0.32395501096319662</v>
      </c>
      <c r="AM62" s="79" t="str">
        <f>IFERROR(AG62/AA62,"")</f>
        <v/>
      </c>
      <c r="AN62" s="79">
        <f ca="1">IFERROR(AH62/AB62,"")</f>
        <v>0</v>
      </c>
      <c r="AO62" s="79" t="str">
        <f>IFERROR(AI62/AC62,"")</f>
        <v/>
      </c>
      <c r="AP62" s="79">
        <f ca="1">IFERROR(AJ62/AD62,"")</f>
        <v>0.31388030234123437</v>
      </c>
      <c r="AQ62" s="79">
        <f ca="1">IFERROR(AK62/AE62,"")</f>
        <v>4.9257299721024564E-2</v>
      </c>
      <c r="AR62" s="44">
        <f ca="1">IFERROR(AL62/AF62,"")</f>
        <v>6.1907996681963978E-2</v>
      </c>
      <c r="AS62" s="203">
        <f>COUNTA(C62,I62,O62,U62)</f>
        <v>0</v>
      </c>
      <c r="AT62" s="204">
        <f ca="1">COUNTA(D62,J62,P62,V62)</f>
        <v>1</v>
      </c>
      <c r="AU62" s="204">
        <f>COUNTA(E62,K62,Q62,W62)</f>
        <v>0</v>
      </c>
      <c r="AV62" s="204">
        <f ca="1">COUNTA(F62,L62,R62,X62)</f>
        <v>4</v>
      </c>
      <c r="AW62" s="204">
        <f ca="1">COUNTA(G62,M62,S62,Y62)</f>
        <v>4</v>
      </c>
      <c r="AX62" s="204">
        <f t="shared" ca="1" si="1"/>
        <v>4</v>
      </c>
      <c r="AY62" s="79"/>
      <c r="AZ62" s="79">
        <f t="shared" ca="1" si="3"/>
        <v>0</v>
      </c>
      <c r="BA62" s="79"/>
      <c r="BB62" s="79">
        <f t="shared" ca="1" si="5"/>
        <v>0.2653321797212877</v>
      </c>
      <c r="BC62" s="79">
        <f t="shared" ca="1" si="6"/>
        <v>8.5110307663014431E-2</v>
      </c>
      <c r="BD62" s="79">
        <f t="shared" ca="1" si="7"/>
        <v>0.16197750548159831</v>
      </c>
      <c r="BE62" s="79"/>
      <c r="BF62" s="79">
        <f t="shared" ca="1" si="9"/>
        <v>6.6077738337596087E-2</v>
      </c>
      <c r="BG62" s="79"/>
      <c r="BH62" s="79">
        <f t="shared" ca="1" si="11"/>
        <v>0.3230858268677641</v>
      </c>
      <c r="BI62" s="79">
        <f t="shared" ca="1" si="12"/>
        <v>0.66039473854783681</v>
      </c>
      <c r="BJ62" s="79">
        <f t="shared" ca="1" si="13"/>
        <v>1.049558303753197</v>
      </c>
      <c r="BK62" s="78">
        <f t="shared" ca="1" si="14"/>
        <v>0</v>
      </c>
      <c r="BL62" s="79">
        <f t="shared" ca="1" si="15"/>
        <v>6.2957663334474681E-2</v>
      </c>
      <c r="BM62" s="79">
        <f t="shared" ca="1" si="16"/>
        <v>0</v>
      </c>
      <c r="BN62" s="79">
        <f t="shared" ca="1" si="17"/>
        <v>0.30783028033070331</v>
      </c>
      <c r="BO62" s="44">
        <f t="shared" ca="1" si="18"/>
        <v>0.62921205633482202</v>
      </c>
      <c r="BR62" s="67">
        <v>6.4851961940828708</v>
      </c>
      <c r="BS62" s="167">
        <f t="shared" si="19"/>
        <v>93.514803805917126</v>
      </c>
      <c r="BT62" s="167">
        <v>0</v>
      </c>
      <c r="BU62" s="167">
        <v>0</v>
      </c>
      <c r="BV62" s="167">
        <v>0</v>
      </c>
    </row>
    <row r="63" spans="1:74">
      <c r="A63" s="103">
        <v>241</v>
      </c>
      <c r="B63" s="93" t="s">
        <v>114</v>
      </c>
      <c r="C63" s="132"/>
      <c r="D63" s="132"/>
      <c r="E63" s="132"/>
      <c r="F63" s="132"/>
      <c r="G63" s="132"/>
      <c r="H63" s="133"/>
      <c r="I63" s="132"/>
      <c r="J63" s="132"/>
      <c r="K63" s="132"/>
      <c r="L63" s="132"/>
      <c r="M63" s="132"/>
      <c r="N63" s="133"/>
      <c r="O63" s="132"/>
      <c r="P63" s="132"/>
      <c r="Q63" s="132"/>
      <c r="R63" s="132"/>
      <c r="S63" s="132"/>
      <c r="T63" s="133"/>
      <c r="U63" s="132"/>
      <c r="V63" s="132"/>
      <c r="W63" s="132"/>
      <c r="X63" s="132"/>
      <c r="Y63" s="132"/>
      <c r="Z63" s="133"/>
      <c r="AA63" s="132" t="str">
        <f>IFERROR(AVERAGE(C63,I63,O63,U63),"")</f>
        <v/>
      </c>
      <c r="AB63" s="132" t="str">
        <f>IFERROR(AVERAGE(D63,J63,P63,V63),"")</f>
        <v/>
      </c>
      <c r="AC63" s="132" t="str">
        <f>IFERROR(AVERAGE(E63,K63,Q63,W63),"")</f>
        <v/>
      </c>
      <c r="AD63" s="132" t="str">
        <f>IFERROR(AVERAGE(F63,L63,R63,X63),"")</f>
        <v/>
      </c>
      <c r="AE63" s="132" t="str">
        <f>IFERROR(AVERAGE(G63,M63,S63,Y63),"")</f>
        <v/>
      </c>
      <c r="AF63" s="133"/>
      <c r="AG63" s="79" t="str">
        <f>IFERROR(STDEV(I63,O63,U63,AA63),"")</f>
        <v/>
      </c>
      <c r="AH63" s="79" t="str">
        <f>IFERROR(STDEV(J63,P63,V63,AB63),"")</f>
        <v/>
      </c>
      <c r="AI63" s="79" t="str">
        <f>IFERROR(STDEV(K63,Q63,W63,AC63),"")</f>
        <v/>
      </c>
      <c r="AJ63" s="79" t="str">
        <f>IFERROR(STDEV(L63,R63,X63,AD63),"")</f>
        <v/>
      </c>
      <c r="AK63" s="79" t="str">
        <f>IFERROR(STDEV(M63,S63,Y63,AE63),"")</f>
        <v/>
      </c>
      <c r="AL63" s="44" t="str">
        <f>IFERROR(STDEV(N63,T63,Z63,AF63),"")</f>
        <v/>
      </c>
      <c r="AM63" s="79" t="str">
        <f>IFERROR(AG63/AA63,"")</f>
        <v/>
      </c>
      <c r="AN63" s="79" t="str">
        <f>IFERROR(AH63/AB63,"")</f>
        <v/>
      </c>
      <c r="AO63" s="79" t="str">
        <f>IFERROR(AI63/AC63,"")</f>
        <v/>
      </c>
      <c r="AP63" s="79" t="str">
        <f>IFERROR(AJ63/AD63,"")</f>
        <v/>
      </c>
      <c r="AQ63" s="79" t="str">
        <f>IFERROR(AK63/AE63,"")</f>
        <v/>
      </c>
      <c r="AR63" s="44" t="str">
        <f>IFERROR(AL63/AF63,"")</f>
        <v/>
      </c>
      <c r="AS63" s="203">
        <f>COUNTA(C63,I63,O63,U63)</f>
        <v>0</v>
      </c>
      <c r="AT63" s="204">
        <f>COUNTA(D63,J63,P63,V63)</f>
        <v>0</v>
      </c>
      <c r="AU63" s="204">
        <f>COUNTA(E63,K63,Q63,W63)</f>
        <v>0</v>
      </c>
      <c r="AV63" s="204">
        <f>COUNTA(F63,L63,R63,X63)</f>
        <v>0</v>
      </c>
      <c r="AW63" s="204">
        <f>COUNTA(G63,M63,S63,Y63)</f>
        <v>0</v>
      </c>
      <c r="AX63" s="204">
        <f t="shared" si="1"/>
        <v>0</v>
      </c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>
        <f t="shared" si="13"/>
        <v>0</v>
      </c>
      <c r="BK63" s="78">
        <v>0</v>
      </c>
      <c r="BL63" s="79">
        <v>0</v>
      </c>
      <c r="BM63" s="79">
        <v>0</v>
      </c>
      <c r="BN63" s="79">
        <v>0</v>
      </c>
      <c r="BO63" s="44">
        <v>0</v>
      </c>
      <c r="BR63" s="67">
        <v>3.3117790287621811</v>
      </c>
      <c r="BS63" s="167">
        <f t="shared" si="19"/>
        <v>96.688220971237826</v>
      </c>
      <c r="BT63" s="167">
        <v>0</v>
      </c>
      <c r="BU63" s="167">
        <v>0</v>
      </c>
      <c r="BV63" s="167">
        <v>0</v>
      </c>
    </row>
    <row r="64" spans="1:74">
      <c r="A64" s="103">
        <v>242</v>
      </c>
      <c r="B64" s="93" t="s">
        <v>115</v>
      </c>
      <c r="C64" s="132">
        <f>'Total data HP5a'!G10</f>
        <v>9.3131964235066622</v>
      </c>
      <c r="D64" s="132"/>
      <c r="E64" s="132"/>
      <c r="F64" s="132">
        <f>'Total data HP5a'!L10</f>
        <v>3.7450444779206729</v>
      </c>
      <c r="G64" s="132">
        <f>'Total data HP5a'!P10</f>
        <v>7.2375573416556067</v>
      </c>
      <c r="H64" s="133">
        <f>SUM(C64:G64)</f>
        <v>20.295798243082942</v>
      </c>
      <c r="I64" s="132"/>
      <c r="J64" s="132"/>
      <c r="K64" s="132"/>
      <c r="L64" s="132"/>
      <c r="M64" s="132"/>
      <c r="N64" s="133"/>
      <c r="O64" s="132">
        <f ca="1">OFFSET('Total data HP5a'!G10,24,0)</f>
        <v>9.2978116323828583</v>
      </c>
      <c r="P64" s="132"/>
      <c r="Q64" s="132"/>
      <c r="R64" s="132">
        <f ca="1">OFFSET('Total data HP5a'!L10,24,0)</f>
        <v>2.7721911097640968</v>
      </c>
      <c r="S64" s="132">
        <f ca="1">OFFSET('Total data HP5a'!P10,24,0)</f>
        <v>6.5700707551013178</v>
      </c>
      <c r="T64" s="133">
        <f ca="1">SUM(O64:S64)</f>
        <v>18.640073497248274</v>
      </c>
      <c r="U64" s="132"/>
      <c r="V64" s="132"/>
      <c r="W64" s="132"/>
      <c r="X64" s="132"/>
      <c r="Y64" s="132"/>
      <c r="Z64" s="133"/>
      <c r="AA64" s="132">
        <f ca="1">IFERROR(AVERAGE(C64,I64,O64,U64),"")</f>
        <v>9.3055040279447603</v>
      </c>
      <c r="AB64" s="132" t="str">
        <f>IFERROR(AVERAGE(D64,J64,P64,V64),"")</f>
        <v/>
      </c>
      <c r="AC64" s="132" t="str">
        <f>IFERROR(AVERAGE(E64,K64,Q64,W64),"")</f>
        <v/>
      </c>
      <c r="AD64" s="132">
        <f ca="1">IFERROR(AVERAGE(F64,L64,R64,X64),"")</f>
        <v>3.2586177938423848</v>
      </c>
      <c r="AE64" s="132">
        <f ca="1">IFERROR(AVERAGE(G64,M64,S64,Y64),"")</f>
        <v>6.9038140483784627</v>
      </c>
      <c r="AF64" s="133">
        <f ca="1">AVERAGE(H64,N64,T64,Z64)</f>
        <v>19.467935870165608</v>
      </c>
      <c r="AG64" s="79">
        <f ca="1">IFERROR(STDEV(I64,O64,U64,AA64),"")</f>
        <v>5.4393450653901594E-3</v>
      </c>
      <c r="AH64" s="79" t="str">
        <f>IFERROR(STDEV(J64,P64,V64,AB64),"")</f>
        <v/>
      </c>
      <c r="AI64" s="79" t="str">
        <f>IFERROR(STDEV(K64,Q64,W64,AC64),"")</f>
        <v/>
      </c>
      <c r="AJ64" s="79">
        <f ca="1">IFERROR(STDEV(L64,R64,X64,AD64),"")</f>
        <v>0.3439556068618439</v>
      </c>
      <c r="AK64" s="79">
        <f ca="1">IFERROR(STDEV(M64,S64,Y64,AE64),"")</f>
        <v>0.23599214585179987</v>
      </c>
      <c r="AL64" s="44">
        <f ca="1">IFERROR(STDEV(N64,T64,Z64,AF64),"")</f>
        <v>0.58538709777903331</v>
      </c>
      <c r="AM64" s="79">
        <f ca="1">IFERROR(AG64/AA64,"")</f>
        <v>5.8452987060728925E-4</v>
      </c>
      <c r="AN64" s="79" t="str">
        <f>IFERROR(AH64/AB64,"")</f>
        <v/>
      </c>
      <c r="AO64" s="79" t="str">
        <f>IFERROR(AI64/AC64,"")</f>
        <v/>
      </c>
      <c r="AP64" s="79">
        <f ca="1">IFERROR(AJ64/AD64,"")</f>
        <v>0.10555260807566823</v>
      </c>
      <c r="AQ64" s="79">
        <f ca="1">IFERROR(AK64/AE64,"")</f>
        <v>3.4182865326048091E-2</v>
      </c>
      <c r="AR64" s="44">
        <f ca="1">IFERROR(AL64/AF64,"")</f>
        <v>3.0069294540677648E-2</v>
      </c>
      <c r="AS64" s="203">
        <f ca="1">COUNTA(C64,I64,O64,U64)</f>
        <v>2</v>
      </c>
      <c r="AT64" s="204">
        <f>COUNTA(D64,J64,P64,V64)</f>
        <v>0</v>
      </c>
      <c r="AU64" s="204">
        <f>COUNTA(E64,K64,Q64,W64)</f>
        <v>0</v>
      </c>
      <c r="AV64" s="204">
        <f ca="1">COUNTA(F64,L64,R64,X64)</f>
        <v>2</v>
      </c>
      <c r="AW64" s="204">
        <f ca="1">COUNTA(G64,M64,S64,Y64)</f>
        <v>2</v>
      </c>
      <c r="AX64" s="204">
        <f t="shared" ca="1" si="1"/>
        <v>2</v>
      </c>
      <c r="AY64" s="79">
        <f t="shared" ca="1" si="2"/>
        <v>3.8461977809509662E-3</v>
      </c>
      <c r="AZ64" s="79"/>
      <c r="BA64" s="79"/>
      <c r="BB64" s="79">
        <f t="shared" ca="1" si="5"/>
        <v>0.24321334203914399</v>
      </c>
      <c r="BC64" s="79">
        <f t="shared" ca="1" si="6"/>
        <v>0.16687164663857246</v>
      </c>
      <c r="BD64" s="79">
        <f t="shared" ca="1" si="7"/>
        <v>0.413931186458667</v>
      </c>
      <c r="BE64" s="79">
        <f t="shared" ca="1" si="8"/>
        <v>0.47799130272487389</v>
      </c>
      <c r="BF64" s="79"/>
      <c r="BG64" s="79"/>
      <c r="BH64" s="79">
        <f t="shared" ca="1" si="11"/>
        <v>0.1673838364567545</v>
      </c>
      <c r="BI64" s="79">
        <f t="shared" ca="1" si="12"/>
        <v>0.35462486081837158</v>
      </c>
      <c r="BJ64" s="79">
        <f t="shared" ca="1" si="13"/>
        <v>1</v>
      </c>
      <c r="BK64" s="78">
        <f t="shared" ca="1" si="14"/>
        <v>0.47799130272487389</v>
      </c>
      <c r="BL64" s="79">
        <f t="shared" ca="1" si="15"/>
        <v>0</v>
      </c>
      <c r="BM64" s="79">
        <f t="shared" ca="1" si="16"/>
        <v>0</v>
      </c>
      <c r="BN64" s="79">
        <f t="shared" ca="1" si="17"/>
        <v>0.1673838364567545</v>
      </c>
      <c r="BO64" s="44">
        <f t="shared" ca="1" si="18"/>
        <v>0.35462486081837158</v>
      </c>
      <c r="BR64" s="67">
        <v>5.2328459702456556</v>
      </c>
      <c r="BS64" s="167">
        <f t="shared" si="19"/>
        <v>94.767154029754352</v>
      </c>
      <c r="BT64" s="167">
        <v>0</v>
      </c>
      <c r="BU64" s="167">
        <v>0</v>
      </c>
      <c r="BV64" s="167">
        <v>0</v>
      </c>
    </row>
    <row r="65" spans="1:74">
      <c r="A65" s="103">
        <v>243</v>
      </c>
      <c r="B65" s="93" t="s">
        <v>116</v>
      </c>
      <c r="C65" s="132">
        <f>'Total data HP5a'!G11</f>
        <v>6.1880197349797026</v>
      </c>
      <c r="D65" s="132"/>
      <c r="E65" s="132"/>
      <c r="F65" s="132">
        <f>'Total data HP5a'!L11</f>
        <v>6.5922666660284523</v>
      </c>
      <c r="G65" s="132">
        <f>'Total data HP5a'!P11</f>
        <v>2.7947346104857709</v>
      </c>
      <c r="H65" s="133">
        <f>SUM(C65:G65)</f>
        <v>15.575021011493925</v>
      </c>
      <c r="I65" s="132">
        <f ca="1">OFFSET('Total data HP5a'!G11,12,0)</f>
        <v>6.293403787841223</v>
      </c>
      <c r="J65" s="132"/>
      <c r="K65" s="132"/>
      <c r="L65" s="132">
        <f ca="1">OFFSET('Total data HP5a'!L11,12,0)</f>
        <v>6.0234829644337573</v>
      </c>
      <c r="M65" s="132">
        <f ca="1">OFFSET('Total data HP5a'!P11,12,0)</f>
        <v>2.8314132192405363</v>
      </c>
      <c r="N65" s="133">
        <f ca="1">SUM(I65:M65)</f>
        <v>15.148299971515517</v>
      </c>
      <c r="O65" s="132">
        <f ca="1">OFFSET('Total data HP5a'!G11,24,0)</f>
        <v>6.2637451051003028</v>
      </c>
      <c r="P65" s="132"/>
      <c r="Q65" s="132"/>
      <c r="R65" s="132">
        <f ca="1">OFFSET('Total data HP5a'!L11,24,0)</f>
        <v>5.7269138003898004</v>
      </c>
      <c r="S65" s="132">
        <f ca="1">OFFSET('Total data HP5a'!P11,24,0)</f>
        <v>2.7279942157619361</v>
      </c>
      <c r="T65" s="133">
        <f ca="1">SUM(O65:S65)</f>
        <v>14.718653121252039</v>
      </c>
      <c r="U65" s="132">
        <f ca="1">OFFSET('Total data HP5a'!G11,36,0)</f>
        <v>6.3995921546556227</v>
      </c>
      <c r="V65" s="132"/>
      <c r="W65" s="132"/>
      <c r="X65" s="132">
        <f ca="1">OFFSET('Total data HP5a'!L11,36,0)</f>
        <v>5.8595183607546852</v>
      </c>
      <c r="Y65" s="132">
        <f ca="1">OFFSET('Total data HP5a'!P11,36,0)</f>
        <v>2.8792443506407701</v>
      </c>
      <c r="Z65" s="133">
        <f ca="1">SUM(U65:Y65)</f>
        <v>15.138354866051078</v>
      </c>
      <c r="AA65" s="132">
        <f ca="1">IFERROR(AVERAGE(C65,I65,O65,U65),"")</f>
        <v>6.2861901956442123</v>
      </c>
      <c r="AB65" s="132" t="str">
        <f>IFERROR(AVERAGE(D65,J65,P65,V65),"")</f>
        <v/>
      </c>
      <c r="AC65" s="132" t="str">
        <f>IFERROR(AVERAGE(E65,K65,Q65,W65),"")</f>
        <v/>
      </c>
      <c r="AD65" s="132">
        <f ca="1">IFERROR(AVERAGE(F65,L65,R65,X65),"")</f>
        <v>6.0505454479016736</v>
      </c>
      <c r="AE65" s="132">
        <f ca="1">IFERROR(AVERAGE(G65,M65,S65,Y65),"")</f>
        <v>2.8083465990322529</v>
      </c>
      <c r="AF65" s="133">
        <f ca="1">AVERAGE(H65,N65,T65,Z65)</f>
        <v>15.145082242578141</v>
      </c>
      <c r="AG65" s="79">
        <f ca="1">IFERROR(STDEV(I65,O65,U65,AA65),"")</f>
        <v>6.0570791841073772E-2</v>
      </c>
      <c r="AH65" s="79" t="str">
        <f>IFERROR(STDEV(J65,P65,V65,AB65),"")</f>
        <v/>
      </c>
      <c r="AI65" s="79" t="str">
        <f>IFERROR(STDEV(K65,Q65,W65,AC65),"")</f>
        <v/>
      </c>
      <c r="AJ65" s="79">
        <f ca="1">IFERROR(STDEV(L65,R65,X65,AD65),"")</f>
        <v>0.15121254331169495</v>
      </c>
      <c r="AK65" s="79">
        <f ca="1">IFERROR(STDEV(M65,S65,Y65,AE65),"")</f>
        <v>6.3163132944644956E-2</v>
      </c>
      <c r="AL65" s="44">
        <f ca="1">IFERROR(STDEV(N65,T65,Z65,AF65),"")</f>
        <v>0.21266998741022544</v>
      </c>
      <c r="AM65" s="79">
        <f ca="1">IFERROR(AG65/AA65,"")</f>
        <v>9.6355328038028668E-3</v>
      </c>
      <c r="AN65" s="79" t="str">
        <f>IFERROR(AH65/AB65,"")</f>
        <v/>
      </c>
      <c r="AO65" s="79" t="str">
        <f>IFERROR(AI65/AC65,"")</f>
        <v/>
      </c>
      <c r="AP65" s="79">
        <f ca="1">IFERROR(AJ65/AD65,"")</f>
        <v>2.4991555656215324E-2</v>
      </c>
      <c r="AQ65" s="79">
        <f ca="1">IFERROR(AK65/AE65,"")</f>
        <v>2.2491217062171304E-2</v>
      </c>
      <c r="AR65" s="44">
        <f ca="1">IFERROR(AL65/AF65,"")</f>
        <v>1.4042181085840226E-2</v>
      </c>
      <c r="AS65" s="203">
        <f ca="1">COUNTA(C65,I65,O65,U65)</f>
        <v>4</v>
      </c>
      <c r="AT65" s="204">
        <f>COUNTA(D65,J65,P65,V65)</f>
        <v>0</v>
      </c>
      <c r="AU65" s="204">
        <f>COUNTA(E65,K65,Q65,W65)</f>
        <v>0</v>
      </c>
      <c r="AV65" s="204">
        <f ca="1">COUNTA(F65,L65,R65,X65)</f>
        <v>4</v>
      </c>
      <c r="AW65" s="204">
        <f ca="1">COUNTA(G65,M65,S65,Y65)</f>
        <v>4</v>
      </c>
      <c r="AX65" s="204">
        <f t="shared" ca="1" si="1"/>
        <v>4</v>
      </c>
      <c r="AY65" s="79">
        <f t="shared" ca="1" si="2"/>
        <v>3.0285395920536886E-2</v>
      </c>
      <c r="AZ65" s="79"/>
      <c r="BA65" s="79"/>
      <c r="BB65" s="79">
        <f t="shared" ca="1" si="5"/>
        <v>7.5606271655847476E-2</v>
      </c>
      <c r="BC65" s="79">
        <f t="shared" ca="1" si="6"/>
        <v>3.1581566472322478E-2</v>
      </c>
      <c r="BD65" s="79">
        <f t="shared" ca="1" si="7"/>
        <v>0.10633499370511272</v>
      </c>
      <c r="BE65" s="79">
        <f t="shared" ca="1" si="8"/>
        <v>0.41506477779113843</v>
      </c>
      <c r="BF65" s="79"/>
      <c r="BG65" s="79"/>
      <c r="BH65" s="79">
        <f t="shared" ca="1" si="11"/>
        <v>0.39950561845689203</v>
      </c>
      <c r="BI65" s="79">
        <f t="shared" ca="1" si="12"/>
        <v>0.1854296037519694</v>
      </c>
      <c r="BJ65" s="79">
        <f ca="1">SUM(BE65:BI65)</f>
        <v>0.99999999999999978</v>
      </c>
      <c r="BK65" s="78">
        <f ca="1">BE65/$BJ65</f>
        <v>0.41506477779113854</v>
      </c>
      <c r="BL65" s="79">
        <f ca="1">BF65/$BJ65</f>
        <v>0</v>
      </c>
      <c r="BM65" s="79">
        <f ca="1">BG65/$BJ65</f>
        <v>0</v>
      </c>
      <c r="BN65" s="79">
        <f ca="1">BH65/$BJ65</f>
        <v>0.39950561845689214</v>
      </c>
      <c r="BO65" s="44">
        <f ca="1">BI65/$BJ65</f>
        <v>0.18542960375196943</v>
      </c>
      <c r="BS65" s="167">
        <f t="shared" si="19"/>
        <v>100</v>
      </c>
      <c r="BT65" s="167">
        <v>0</v>
      </c>
      <c r="BU65" s="167">
        <v>0</v>
      </c>
      <c r="BV65" s="167">
        <v>0</v>
      </c>
    </row>
    <row r="66" spans="1:74">
      <c r="A66" s="103">
        <v>244</v>
      </c>
      <c r="B66" s="93" t="s">
        <v>117</v>
      </c>
      <c r="C66" s="132"/>
      <c r="D66" s="132"/>
      <c r="E66" s="132"/>
      <c r="F66" s="132"/>
      <c r="G66" s="132"/>
      <c r="H66" s="133"/>
      <c r="I66" s="132"/>
      <c r="J66" s="132"/>
      <c r="K66" s="132"/>
      <c r="L66" s="132"/>
      <c r="M66" s="132"/>
      <c r="N66" s="133"/>
      <c r="O66" s="132"/>
      <c r="P66" s="132"/>
      <c r="Q66" s="132"/>
      <c r="R66" s="132"/>
      <c r="S66" s="132"/>
      <c r="T66" s="133"/>
      <c r="U66" s="132"/>
      <c r="V66" s="132"/>
      <c r="W66" s="132"/>
      <c r="X66" s="132"/>
      <c r="Y66" s="132"/>
      <c r="Z66" s="133"/>
      <c r="AA66" s="132" t="str">
        <f>IFERROR(AVERAGE(C66,I66,O66,U66),"")</f>
        <v/>
      </c>
      <c r="AB66" s="132" t="str">
        <f>IFERROR(AVERAGE(D66,J66,P66,V66),"")</f>
        <v/>
      </c>
      <c r="AC66" s="132" t="str">
        <f>IFERROR(AVERAGE(E66,K66,Q66,W66),"")</f>
        <v/>
      </c>
      <c r="AD66" s="132" t="str">
        <f>IFERROR(AVERAGE(F66,L66,R66,X66),"")</f>
        <v/>
      </c>
      <c r="AE66" s="132" t="str">
        <f>IFERROR(AVERAGE(G66,M66,S66,Y66),"")</f>
        <v/>
      </c>
      <c r="AF66" s="133"/>
      <c r="AG66" s="79" t="str">
        <f>IFERROR(STDEV(I66,O66,U66,AA66),"")</f>
        <v/>
      </c>
      <c r="AH66" s="79" t="str">
        <f>IFERROR(STDEV(J66,P66,V66,AB66),"")</f>
        <v/>
      </c>
      <c r="AI66" s="79" t="str">
        <f>IFERROR(STDEV(K66,Q66,W66,AC66),"")</f>
        <v/>
      </c>
      <c r="AJ66" s="79" t="str">
        <f>IFERROR(STDEV(L66,R66,X66,AD66),"")</f>
        <v/>
      </c>
      <c r="AK66" s="79" t="str">
        <f>IFERROR(STDEV(M66,S66,Y66,AE66),"")</f>
        <v/>
      </c>
      <c r="AL66" s="44" t="str">
        <f>IFERROR(STDEV(N66,T66,Z66,AF66),"")</f>
        <v/>
      </c>
      <c r="AM66" s="79" t="str">
        <f>IFERROR(AG66/AA66,"")</f>
        <v/>
      </c>
      <c r="AN66" s="79" t="str">
        <f>IFERROR(AH66/AB66,"")</f>
        <v/>
      </c>
      <c r="AO66" s="79" t="str">
        <f>IFERROR(AI66/AC66,"")</f>
        <v/>
      </c>
      <c r="AP66" s="79" t="str">
        <f>IFERROR(AJ66/AD66,"")</f>
        <v/>
      </c>
      <c r="AQ66" s="79" t="str">
        <f>IFERROR(AK66/AE66,"")</f>
        <v/>
      </c>
      <c r="AR66" s="44" t="str">
        <f>IFERROR(AL66/AF66,"")</f>
        <v/>
      </c>
      <c r="AS66" s="203">
        <f>COUNTA(C66,I66,O66,U66)</f>
        <v>0</v>
      </c>
      <c r="AT66" s="204">
        <f>COUNTA(D66,J66,P66,V66)</f>
        <v>0</v>
      </c>
      <c r="AU66" s="204">
        <f>COUNTA(E66,K66,Q66,W66)</f>
        <v>0</v>
      </c>
      <c r="AV66" s="204">
        <f>COUNTA(F66,L66,R66,X66)</f>
        <v>0</v>
      </c>
      <c r="AW66" s="204">
        <f>COUNTA(G66,M66,S66,Y66)</f>
        <v>0</v>
      </c>
      <c r="AX66" s="204">
        <f t="shared" si="1"/>
        <v>0</v>
      </c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>
        <f>SUM(BE66:BI66)</f>
        <v>0</v>
      </c>
      <c r="BK66" s="78">
        <v>0</v>
      </c>
      <c r="BL66" s="79">
        <v>0</v>
      </c>
      <c r="BM66" s="79">
        <v>0</v>
      </c>
      <c r="BN66" s="79">
        <v>0</v>
      </c>
      <c r="BO66" s="44">
        <v>0</v>
      </c>
      <c r="BR66" s="67">
        <v>19.467935870165608</v>
      </c>
      <c r="BS66" s="167">
        <f t="shared" si="19"/>
        <v>80.532064129834396</v>
      </c>
      <c r="BT66" s="167">
        <v>0</v>
      </c>
      <c r="BU66" s="167">
        <v>0</v>
      </c>
      <c r="BV66" s="167">
        <v>0</v>
      </c>
    </row>
    <row r="67" spans="1:74">
      <c r="A67" s="104">
        <v>245</v>
      </c>
      <c r="B67" s="94" t="s">
        <v>118</v>
      </c>
      <c r="C67" s="132">
        <f>'Total data HP5a'!G13</f>
        <v>21.154076814063991</v>
      </c>
      <c r="D67" s="132">
        <f>'Total data HP5a'!J13</f>
        <v>4.6973616606481743</v>
      </c>
      <c r="E67" s="132"/>
      <c r="F67" s="132">
        <f>'Total data HP5a'!L13</f>
        <v>3.0290031928257934</v>
      </c>
      <c r="G67" s="132">
        <f>'Total data HP5a'!P13</f>
        <v>5.07433698660126</v>
      </c>
      <c r="H67" s="133">
        <f>SUM(C67:G67)</f>
        <v>33.954778654139218</v>
      </c>
      <c r="I67" s="132">
        <f ca="1">OFFSET('Total data HP5a'!G13,12,0)</f>
        <v>21.157094095347617</v>
      </c>
      <c r="J67" s="132">
        <f ca="1">OFFSET('Total data HP5a'!J13,12,0)</f>
        <v>4.7010678131761532</v>
      </c>
      <c r="K67" s="132"/>
      <c r="L67" s="132">
        <f ca="1">OFFSET('Total data HP5a'!L13,12,0)</f>
        <v>3.0124892079955954</v>
      </c>
      <c r="M67" s="132">
        <f ca="1">OFFSET('Total data HP5a'!P13,12,0)</f>
        <v>5.149760187009365</v>
      </c>
      <c r="N67" s="133">
        <f ca="1">SUM(I67:M67)</f>
        <v>34.020411303528732</v>
      </c>
      <c r="O67" s="132"/>
      <c r="P67" s="132"/>
      <c r="Q67" s="132"/>
      <c r="R67" s="132"/>
      <c r="S67" s="132"/>
      <c r="T67" s="133"/>
      <c r="U67" s="132">
        <f ca="1">OFFSET('Total data HP5a'!G13,36,0)</f>
        <v>22.618392502478358</v>
      </c>
      <c r="V67" s="132">
        <f ca="1">OFFSET('Total data HP5a'!J13,36,0)</f>
        <v>5.1251387175341323</v>
      </c>
      <c r="W67" s="132"/>
      <c r="X67" s="132">
        <f ca="1">OFFSET('Total data HP5a'!L13,36,0)</f>
        <v>2.9661493692891714</v>
      </c>
      <c r="Y67" s="132">
        <f ca="1">OFFSET('Total data HP5a'!P13,36,0)</f>
        <v>5.4616977404808305</v>
      </c>
      <c r="Z67" s="133">
        <f ca="1">SUM(U67:Y67)</f>
        <v>36.171378329782492</v>
      </c>
      <c r="AA67" s="132">
        <f ca="1">IFERROR(AVERAGE(C67,I67,O67,U67),"")</f>
        <v>21.643187803963325</v>
      </c>
      <c r="AB67" s="132">
        <f ca="1">IFERROR(AVERAGE(D67,J67,P67,V67),"")</f>
        <v>4.8411893971194866</v>
      </c>
      <c r="AC67" s="132" t="str">
        <f>IFERROR(AVERAGE(E67,K67,Q67,W67),"")</f>
        <v/>
      </c>
      <c r="AD67" s="132">
        <f ca="1">IFERROR(AVERAGE(F67,L67,R67,X67),"")</f>
        <v>3.0025472567035201</v>
      </c>
      <c r="AE67" s="132">
        <f ca="1">IFERROR(AVERAGE(G67,M67,S67,Y67),"")</f>
        <v>5.2285983046971518</v>
      </c>
      <c r="AF67" s="133">
        <f ca="1">AVERAGE(H67,N67,T67,Z67)</f>
        <v>34.715522762483481</v>
      </c>
      <c r="AG67" s="79">
        <f ca="1">IFERROR(STDEV(I67,O67,U67,AA67),"")</f>
        <v>0.7441666852084069</v>
      </c>
      <c r="AH67" s="79">
        <f ca="1">IFERROR(STDEV(J67,P67,V67,AB67),"")</f>
        <v>0.21606226215828084</v>
      </c>
      <c r="AI67" s="79" t="str">
        <f>IFERROR(STDEV(K67,Q67,W67,AC67),"")</f>
        <v/>
      </c>
      <c r="AJ67" s="79">
        <f ca="1">IFERROR(STDEV(L67,R67,X67,AD67),"")</f>
        <v>2.439613786052686E-2</v>
      </c>
      <c r="AK67" s="79">
        <f ca="1">IFERROR(STDEV(M67,S67,Y67,AE67),"")</f>
        <v>0.16220143496538802</v>
      </c>
      <c r="AL67" s="44">
        <f ca="1">IFERROR(STDEV(N67,T67,Z67,AF67),"")</f>
        <v>1.0976759176578994</v>
      </c>
      <c r="AM67" s="79">
        <f ca="1">IFERROR(AG67/AA67,"")</f>
        <v>3.4383413938317085E-2</v>
      </c>
      <c r="AN67" s="79">
        <f ca="1">IFERROR(AH67/AB67,"")</f>
        <v>4.462999573758427E-2</v>
      </c>
      <c r="AO67" s="79" t="str">
        <f>IFERROR(AI67/AC67,"")</f>
        <v/>
      </c>
      <c r="AP67" s="79">
        <f ca="1">IFERROR(AJ67/AD67,"")</f>
        <v>8.1251470084475023E-3</v>
      </c>
      <c r="AQ67" s="79">
        <f ca="1">IFERROR(AK67/AE67,"")</f>
        <v>3.1021972909961951E-2</v>
      </c>
      <c r="AR67" s="44">
        <f ca="1">IFERROR(AL67/AF67,"")</f>
        <v>3.1619167171065631E-2</v>
      </c>
      <c r="AS67" s="203">
        <f ca="1">COUNTA(C67,I67,O67,U67)</f>
        <v>3</v>
      </c>
      <c r="AT67" s="204">
        <f ca="1">COUNTA(D67,J67,P67,V67)</f>
        <v>3</v>
      </c>
      <c r="AU67" s="204">
        <f>COUNTA(E67,K67,Q67,W67)</f>
        <v>0</v>
      </c>
      <c r="AV67" s="204">
        <f ca="1">COUNTA(F67,L67,R67,X67)</f>
        <v>3</v>
      </c>
      <c r="AW67" s="204">
        <f ca="1">COUNTA(G67,M67,S67,Y67)</f>
        <v>3</v>
      </c>
      <c r="AX67" s="204">
        <f t="shared" ca="1" si="1"/>
        <v>3</v>
      </c>
      <c r="AY67" s="79">
        <f t="shared" ca="1" si="2"/>
        <v>0.42964483602702525</v>
      </c>
      <c r="AZ67" s="79">
        <f t="shared" ca="1" si="3"/>
        <v>0.12474360521880294</v>
      </c>
      <c r="BA67" s="79"/>
      <c r="BB67" s="79">
        <f t="shared" ca="1" si="5"/>
        <v>1.4085116760962404E-2</v>
      </c>
      <c r="BC67" s="79">
        <f t="shared" ca="1" si="6"/>
        <v>9.3647042140210357E-2</v>
      </c>
      <c r="BD67" s="79">
        <f t="shared" ca="1" si="7"/>
        <v>0.63374348654275769</v>
      </c>
      <c r="BE67" s="79">
        <f t="shared" ca="1" si="8"/>
        <v>0.62344409882695984</v>
      </c>
      <c r="BF67" s="79">
        <f t="shared" ca="1" si="9"/>
        <v>0.1394531613492303</v>
      </c>
      <c r="BG67" s="79"/>
      <c r="BH67" s="79">
        <f t="shared" ca="1" si="11"/>
        <v>8.6490048767127473E-2</v>
      </c>
      <c r="BI67" s="79">
        <f t="shared" ca="1" si="12"/>
        <v>0.15061269105668246</v>
      </c>
      <c r="BJ67" s="79">
        <f t="shared" ca="1" si="13"/>
        <v>1</v>
      </c>
      <c r="BK67" s="78">
        <f t="shared" ca="1" si="14"/>
        <v>0.62344409882695984</v>
      </c>
      <c r="BL67" s="79">
        <f t="shared" ca="1" si="15"/>
        <v>0.1394531613492303</v>
      </c>
      <c r="BM67" s="79">
        <f t="shared" ca="1" si="16"/>
        <v>0</v>
      </c>
      <c r="BN67" s="79">
        <f t="shared" ca="1" si="17"/>
        <v>8.6490048767127473E-2</v>
      </c>
      <c r="BO67" s="44">
        <f t="shared" ca="1" si="18"/>
        <v>0.15061269105668246</v>
      </c>
      <c r="BR67" s="67">
        <v>15.145082242578141</v>
      </c>
      <c r="BS67" s="167">
        <f t="shared" si="19"/>
        <v>84.854917757421859</v>
      </c>
      <c r="BT67" s="167">
        <v>0</v>
      </c>
      <c r="BU67" s="167">
        <v>0</v>
      </c>
      <c r="BV67" s="167">
        <v>0</v>
      </c>
    </row>
    <row r="68" spans="1:74">
      <c r="A68" s="103">
        <v>246</v>
      </c>
      <c r="B68" s="93" t="s">
        <v>119</v>
      </c>
      <c r="C68" s="132"/>
      <c r="D68" s="132"/>
      <c r="E68" s="132"/>
      <c r="F68" s="132"/>
      <c r="G68" s="132">
        <f>'Total data HP5a'!P50</f>
        <v>0.67855116623034251</v>
      </c>
      <c r="H68" s="133">
        <f>SUM(C68:G68)</f>
        <v>0.67855116623034251</v>
      </c>
      <c r="I68" s="132"/>
      <c r="J68" s="132"/>
      <c r="K68" s="132"/>
      <c r="L68" s="132"/>
      <c r="M68" s="132">
        <f ca="1">OFFSET('Total data HP5a'!P50,12,0)</f>
        <v>0.72176143511696955</v>
      </c>
      <c r="N68" s="133">
        <f ca="1">SUM(I68:M68)</f>
        <v>0.72176143511696955</v>
      </c>
      <c r="O68" s="132"/>
      <c r="P68" s="132"/>
      <c r="Q68" s="132"/>
      <c r="R68" s="132"/>
      <c r="S68" s="132">
        <f ca="1">OFFSET('Total data HP5a'!P50,24,0)</f>
        <v>0.71788432644684963</v>
      </c>
      <c r="T68" s="133">
        <f ca="1">SUM(O68:S68)</f>
        <v>0.71788432644684963</v>
      </c>
      <c r="U68" s="132"/>
      <c r="V68" s="132"/>
      <c r="W68" s="132"/>
      <c r="X68" s="132"/>
      <c r="Y68" s="132">
        <f ca="1">OFFSET('Total data HP5a'!P50,36,0)</f>
        <v>0.63792227200660678</v>
      </c>
      <c r="Z68" s="133">
        <f ca="1">SUM(U68:Y68)</f>
        <v>0.63792227200660678</v>
      </c>
      <c r="AA68" s="132" t="str">
        <f>IFERROR(AVERAGE(C68,I68,O68,U68),"")</f>
        <v/>
      </c>
      <c r="AB68" s="132" t="str">
        <f>IFERROR(AVERAGE(D68,J68,P68,V68),"")</f>
        <v/>
      </c>
      <c r="AC68" s="132" t="str">
        <f>IFERROR(AVERAGE(E68,K68,Q68,W68),"")</f>
        <v/>
      </c>
      <c r="AD68" s="132" t="str">
        <f>IFERROR(AVERAGE(F68,L68,R68,X68),"")</f>
        <v/>
      </c>
      <c r="AE68" s="132">
        <f ca="1">IFERROR(AVERAGE(G68,M68,S68,Y68),"")</f>
        <v>0.68902979995019209</v>
      </c>
      <c r="AF68" s="133">
        <f ca="1">AVERAGE(H68,N68,T68,Z68)</f>
        <v>0.68902979995019209</v>
      </c>
      <c r="AG68" s="79" t="str">
        <f>IFERROR(STDEV(I68,O68,U68,AA68),"")</f>
        <v/>
      </c>
      <c r="AH68" s="79" t="str">
        <f>IFERROR(STDEV(J68,P68,V68,AB68),"")</f>
        <v/>
      </c>
      <c r="AI68" s="79" t="str">
        <f>IFERROR(STDEV(K68,Q68,W68,AC68),"")</f>
        <v/>
      </c>
      <c r="AJ68" s="79" t="str">
        <f>IFERROR(STDEV(L68,R68,X68,AD68),"")</f>
        <v/>
      </c>
      <c r="AK68" s="79">
        <f ca="1">IFERROR(STDEV(M68,S68,Y68,AE68),"")</f>
        <v>3.8680195670752045E-2</v>
      </c>
      <c r="AL68" s="44">
        <f ca="1">IFERROR(STDEV(N68,T68,Z68,AF68),"")</f>
        <v>3.8680195670752045E-2</v>
      </c>
      <c r="AM68" s="79" t="str">
        <f>IFERROR(AG68/AA68,"")</f>
        <v/>
      </c>
      <c r="AN68" s="79" t="str">
        <f>IFERROR(AH68/AB68,"")</f>
        <v/>
      </c>
      <c r="AO68" s="79" t="str">
        <f>IFERROR(AI68/AC68,"")</f>
        <v/>
      </c>
      <c r="AP68" s="79" t="str">
        <f>IFERROR(AJ68/AD68,"")</f>
        <v/>
      </c>
      <c r="AQ68" s="79">
        <f ca="1">IFERROR(AK68/AE68,"")</f>
        <v>5.6137188367684707E-2</v>
      </c>
      <c r="AR68" s="44">
        <f ca="1">IFERROR(AL68/AF68,"")</f>
        <v>5.6137188367684707E-2</v>
      </c>
      <c r="AS68" s="203">
        <f>COUNTA(C68,I68,O68,U68)</f>
        <v>0</v>
      </c>
      <c r="AT68" s="204">
        <f>COUNTA(D68,J68,P68,V68)</f>
        <v>0</v>
      </c>
      <c r="AU68" s="204">
        <f>COUNTA(E68,K68,Q68,W68)</f>
        <v>0</v>
      </c>
      <c r="AV68" s="204">
        <f>COUNTA(F68,L68,R68,X68)</f>
        <v>0</v>
      </c>
      <c r="AW68" s="204">
        <f ca="1">COUNTA(G68,M68,S68,Y68)</f>
        <v>4</v>
      </c>
      <c r="AX68" s="204">
        <f t="shared" ref="AX68:AX81" ca="1" si="41">COUNTA(H68,N68,T68,Z68)</f>
        <v>4</v>
      </c>
      <c r="AY68" s="79"/>
      <c r="AZ68" s="79"/>
      <c r="BA68" s="79"/>
      <c r="BB68" s="79"/>
      <c r="BC68" s="79">
        <f t="shared" ref="BC68:BC81" ca="1" si="42">AK68/SQRT(AW68)</f>
        <v>1.9340097835376022E-2</v>
      </c>
      <c r="BD68" s="79">
        <f t="shared" ref="BD68:BD81" ca="1" si="43">AL68/SQRT(AX68)</f>
        <v>1.9340097835376022E-2</v>
      </c>
      <c r="BE68" s="79"/>
      <c r="BF68" s="79"/>
      <c r="BG68" s="79"/>
      <c r="BH68" s="79"/>
      <c r="BI68" s="79">
        <f t="shared" ref="BI68:BI81" ca="1" si="44">AE68/$AF68</f>
        <v>1</v>
      </c>
      <c r="BJ68" s="79">
        <f t="shared" ref="BJ68:BJ81" ca="1" si="45">SUM(BE68:BI68)</f>
        <v>1</v>
      </c>
      <c r="BK68" s="78">
        <f t="shared" ref="BK68:BK81" ca="1" si="46">BE68/$BJ68</f>
        <v>0</v>
      </c>
      <c r="BL68" s="79">
        <f t="shared" ref="BL68:BL81" ca="1" si="47">BF68/$BJ68</f>
        <v>0</v>
      </c>
      <c r="BM68" s="79">
        <f t="shared" ref="BM68:BM81" ca="1" si="48">BG68/$BJ68</f>
        <v>0</v>
      </c>
      <c r="BN68" s="79">
        <f t="shared" ref="BN68:BN81" ca="1" si="49">BH68/$BJ68</f>
        <v>0</v>
      </c>
      <c r="BO68" s="44">
        <f t="shared" ref="BO68:BO81" ca="1" si="50">BI68/$BJ68</f>
        <v>1</v>
      </c>
      <c r="BS68" s="167">
        <f t="shared" si="19"/>
        <v>100</v>
      </c>
      <c r="BT68" s="167">
        <v>0</v>
      </c>
      <c r="BU68" s="167">
        <v>0</v>
      </c>
      <c r="BV68" s="167">
        <v>0</v>
      </c>
    </row>
    <row r="69" spans="1:74">
      <c r="A69" s="103">
        <v>247</v>
      </c>
      <c r="B69" s="93" t="s">
        <v>120</v>
      </c>
      <c r="C69" s="132">
        <f>'Total data HP5a'!G51</f>
        <v>6.6846435428943334</v>
      </c>
      <c r="D69" s="132"/>
      <c r="E69" s="132"/>
      <c r="F69" s="132">
        <f>'Total data HP5a'!L51</f>
        <v>0.62744411141261158</v>
      </c>
      <c r="G69" s="132">
        <f>'Total data HP5a'!P51</f>
        <v>4.5030129145844073</v>
      </c>
      <c r="H69" s="133">
        <f>SUM(C69:G69)</f>
        <v>11.815100568891353</v>
      </c>
      <c r="I69" s="132">
        <f ca="1">OFFSET('Total data HP5a'!G51,12,0)</f>
        <v>6.3755863796258891</v>
      </c>
      <c r="J69" s="132"/>
      <c r="K69" s="132"/>
      <c r="L69" s="132">
        <f ca="1">OFFSET('Total data HP5a'!L51,12,0)</f>
        <v>0.51179890501575653</v>
      </c>
      <c r="M69" s="132">
        <f ca="1">OFFSET('Total data HP5a'!P51,12,0)</f>
        <v>4.2637670482536185</v>
      </c>
      <c r="N69" s="133">
        <f ca="1">SUM(I69:M69)</f>
        <v>11.151152332895265</v>
      </c>
      <c r="O69" s="132">
        <f ca="1">OFFSET('Total data HP5a'!G51,24,0)</f>
        <v>8.2653759482658469</v>
      </c>
      <c r="P69" s="132"/>
      <c r="Q69" s="132"/>
      <c r="R69" s="132">
        <f ca="1">OFFSET('Total data HP5a'!L51,24,0)</f>
        <v>1.8445464941041285</v>
      </c>
      <c r="S69" s="132">
        <f ca="1">OFFSET('Total data HP5a'!P51,24,0)</f>
        <v>5.6043559098394837</v>
      </c>
      <c r="T69" s="133">
        <f ca="1">SUM(O69:S69)</f>
        <v>15.714278352209458</v>
      </c>
      <c r="U69" s="132">
        <f ca="1">OFFSET('Total data HP5a'!G51,36,0)</f>
        <v>8.2666660047628202</v>
      </c>
      <c r="V69" s="132"/>
      <c r="W69" s="132"/>
      <c r="X69" s="132">
        <f ca="1">OFFSET('Total data HP5a'!L51,36,0)</f>
        <v>1.3520641145037424</v>
      </c>
      <c r="Y69" s="132">
        <f ca="1">OFFSET('Total data HP5a'!P51,36,0)</f>
        <v>5.6660956796970572</v>
      </c>
      <c r="Z69" s="133">
        <f ca="1">SUM(U69:Y69)</f>
        <v>15.28482579896362</v>
      </c>
      <c r="AA69" s="132">
        <f ca="1">IFERROR(AVERAGE(C69,I69,O69,U69),"")</f>
        <v>7.3980679688872222</v>
      </c>
      <c r="AB69" s="132" t="str">
        <f>IFERROR(AVERAGE(D69,J69,P69,V69),"")</f>
        <v/>
      </c>
      <c r="AC69" s="132" t="str">
        <f>IFERROR(AVERAGE(E69,K69,Q69,W69),"")</f>
        <v/>
      </c>
      <c r="AD69" s="132">
        <f ca="1">IFERROR(AVERAGE(F69,L69,R69,X69),"")</f>
        <v>1.0839634062590597</v>
      </c>
      <c r="AE69" s="132">
        <f ca="1">IFERROR(AVERAGE(G69,M69,S69,Y69),"")</f>
        <v>5.0093078880936419</v>
      </c>
      <c r="AF69" s="133">
        <f ca="1">AVERAGE(H69,N69,T69,Z69)</f>
        <v>13.491339263239926</v>
      </c>
      <c r="AG69" s="79">
        <f ca="1">IFERROR(STDEV(I69,O69,U69,AA69),"")</f>
        <v>0.89905703869820752</v>
      </c>
      <c r="AH69" s="79" t="str">
        <f>IFERROR(STDEV(J69,P69,V69,AB69),"")</f>
        <v/>
      </c>
      <c r="AI69" s="79" t="str">
        <f>IFERROR(STDEV(K69,Q69,W69,AC69),"")</f>
        <v/>
      </c>
      <c r="AJ69" s="79">
        <f ca="1">IFERROR(STDEV(L69,R69,X69,AD69),"")</f>
        <v>0.55546808282698679</v>
      </c>
      <c r="AK69" s="79">
        <f ca="1">IFERROR(STDEV(M69,S69,Y69,AE69),"")</f>
        <v>0.65248239955881959</v>
      </c>
      <c r="AL69" s="44">
        <f ca="1">IFERROR(STDEV(N69,T69,Z69,AF69),"")</f>
        <v>2.0762211648360021</v>
      </c>
      <c r="AM69" s="79">
        <f ca="1">IFERROR(AG69/AA69,"")</f>
        <v>0.12152592304899287</v>
      </c>
      <c r="AN69" s="79" t="str">
        <f>IFERROR(AH69/AB69,"")</f>
        <v/>
      </c>
      <c r="AO69" s="79" t="str">
        <f>IFERROR(AI69/AC69,"")</f>
        <v/>
      </c>
      <c r="AP69" s="79">
        <f ca="1">IFERROR(AJ69/AD69,"")</f>
        <v>0.51244172969270307</v>
      </c>
      <c r="AQ69" s="79">
        <f ca="1">IFERROR(AK69/AE69,"")</f>
        <v>0.13025400197693385</v>
      </c>
      <c r="AR69" s="44">
        <f ca="1">IFERROR(AL69/AF69,"")</f>
        <v>0.15389288819480776</v>
      </c>
      <c r="AS69" s="203">
        <f ca="1">COUNTA(C69,I69,O69,U69)</f>
        <v>4</v>
      </c>
      <c r="AT69" s="204">
        <f>COUNTA(D69,J69,P69,V69)</f>
        <v>0</v>
      </c>
      <c r="AU69" s="204">
        <f>COUNTA(E69,K69,Q69,W69)</f>
        <v>0</v>
      </c>
      <c r="AV69" s="204">
        <f ca="1">COUNTA(F69,L69,R69,X69)</f>
        <v>4</v>
      </c>
      <c r="AW69" s="204">
        <f ca="1">COUNTA(G69,M69,S69,Y69)</f>
        <v>4</v>
      </c>
      <c r="AX69" s="204">
        <f t="shared" ca="1" si="41"/>
        <v>4</v>
      </c>
      <c r="AY69" s="79">
        <f t="shared" ref="AY68:AY81" ca="1" si="51">AG69/SQRT(AS69)</f>
        <v>0.44952851934910376</v>
      </c>
      <c r="AZ69" s="79"/>
      <c r="BA69" s="79"/>
      <c r="BB69" s="79">
        <f t="shared" ref="BB68:BB81" ca="1" si="52">AJ69/SQRT(AV69)</f>
        <v>0.27773404141349339</v>
      </c>
      <c r="BC69" s="79">
        <f t="shared" ca="1" si="42"/>
        <v>0.3262411997794098</v>
      </c>
      <c r="BD69" s="79">
        <f t="shared" ca="1" si="43"/>
        <v>1.038110582418001</v>
      </c>
      <c r="BE69" s="79">
        <f t="shared" ref="BE68:BE81" ca="1" si="53">AA69/$AF69</f>
        <v>0.548356825407605</v>
      </c>
      <c r="BF69" s="79"/>
      <c r="BG69" s="79"/>
      <c r="BH69" s="79">
        <f t="shared" ref="BH68:BH81" ca="1" si="54">AD69/$AF69</f>
        <v>8.0345129946628249E-2</v>
      </c>
      <c r="BI69" s="79">
        <f t="shared" ca="1" si="44"/>
        <v>0.3712980446457666</v>
      </c>
      <c r="BJ69" s="79">
        <f t="shared" ca="1" si="45"/>
        <v>0.99999999999999978</v>
      </c>
      <c r="BK69" s="78">
        <f t="shared" ca="1" si="46"/>
        <v>0.54835682540760511</v>
      </c>
      <c r="BL69" s="79">
        <f t="shared" ca="1" si="47"/>
        <v>0</v>
      </c>
      <c r="BM69" s="79">
        <f t="shared" ca="1" si="48"/>
        <v>0</v>
      </c>
      <c r="BN69" s="79">
        <f t="shared" ca="1" si="49"/>
        <v>8.0345129946628263E-2</v>
      </c>
      <c r="BO69" s="44">
        <f t="shared" ca="1" si="50"/>
        <v>0.37129804464576666</v>
      </c>
      <c r="BR69" s="67">
        <v>34.715522762483481</v>
      </c>
      <c r="BS69" s="167">
        <f t="shared" si="19"/>
        <v>65.284477237516512</v>
      </c>
      <c r="BT69" s="167">
        <v>0</v>
      </c>
      <c r="BU69" s="167">
        <v>0</v>
      </c>
      <c r="BV69" s="167">
        <v>0</v>
      </c>
    </row>
    <row r="70" spans="1:74">
      <c r="A70" s="103">
        <v>248</v>
      </c>
      <c r="B70" s="93" t="s">
        <v>121</v>
      </c>
      <c r="C70" s="132"/>
      <c r="D70" s="132"/>
      <c r="E70" s="132"/>
      <c r="F70" s="132"/>
      <c r="G70" s="132"/>
      <c r="H70" s="133"/>
      <c r="I70" s="132"/>
      <c r="J70" s="132"/>
      <c r="K70" s="132"/>
      <c r="L70" s="132"/>
      <c r="M70" s="132"/>
      <c r="N70" s="133"/>
      <c r="O70" s="132"/>
      <c r="P70" s="132"/>
      <c r="Q70" s="132"/>
      <c r="R70" s="132"/>
      <c r="S70" s="132"/>
      <c r="T70" s="133"/>
      <c r="U70" s="132"/>
      <c r="V70" s="132"/>
      <c r="W70" s="132"/>
      <c r="X70" s="132"/>
      <c r="Y70" s="132"/>
      <c r="Z70" s="133"/>
      <c r="AA70" s="132" t="str">
        <f>IFERROR(AVERAGE(C70,I70,O70,U70),"")</f>
        <v/>
      </c>
      <c r="AB70" s="132" t="str">
        <f>IFERROR(AVERAGE(D70,J70,P70,V70),"")</f>
        <v/>
      </c>
      <c r="AC70" s="132" t="str">
        <f>IFERROR(AVERAGE(E70,K70,Q70,W70),"")</f>
        <v/>
      </c>
      <c r="AD70" s="132" t="str">
        <f>IFERROR(AVERAGE(F70,L70,R70,X70),"")</f>
        <v/>
      </c>
      <c r="AE70" s="132" t="str">
        <f>IFERROR(AVERAGE(G70,M70,S70,Y70),"")</f>
        <v/>
      </c>
      <c r="AF70" s="133"/>
      <c r="AG70" s="79" t="str">
        <f>IFERROR(STDEV(I70,O70,U70,AA70),"")</f>
        <v/>
      </c>
      <c r="AH70" s="79" t="str">
        <f>IFERROR(STDEV(J70,P70,V70,AB70),"")</f>
        <v/>
      </c>
      <c r="AI70" s="79" t="str">
        <f>IFERROR(STDEV(K70,Q70,W70,AC70),"")</f>
        <v/>
      </c>
      <c r="AJ70" s="79" t="str">
        <f>IFERROR(STDEV(L70,R70,X70,AD70),"")</f>
        <v/>
      </c>
      <c r="AK70" s="79" t="str">
        <f>IFERROR(STDEV(M70,S70,Y70,AE70),"")</f>
        <v/>
      </c>
      <c r="AL70" s="44" t="str">
        <f>IFERROR(STDEV(N70,T70,Z70,AF70),"")</f>
        <v/>
      </c>
      <c r="AM70" s="79" t="str">
        <f>IFERROR(AG70/AA70,"")</f>
        <v/>
      </c>
      <c r="AN70" s="79" t="str">
        <f>IFERROR(AH70/AB70,"")</f>
        <v/>
      </c>
      <c r="AO70" s="79" t="str">
        <f>IFERROR(AI70/AC70,"")</f>
        <v/>
      </c>
      <c r="AP70" s="79" t="str">
        <f>IFERROR(AJ70/AD70,"")</f>
        <v/>
      </c>
      <c r="AQ70" s="79" t="str">
        <f>IFERROR(AK70/AE70,"")</f>
        <v/>
      </c>
      <c r="AR70" s="44" t="str">
        <f>IFERROR(AL70/AF70,"")</f>
        <v/>
      </c>
      <c r="AS70" s="203">
        <f>COUNTA(C70,I70,O70,U70)</f>
        <v>0</v>
      </c>
      <c r="AT70" s="204">
        <f>COUNTA(D70,J70,P70,V70)</f>
        <v>0</v>
      </c>
      <c r="AU70" s="204">
        <f>COUNTA(E70,K70,Q70,W70)</f>
        <v>0</v>
      </c>
      <c r="AV70" s="204">
        <f>COUNTA(F70,L70,R70,X70)</f>
        <v>0</v>
      </c>
      <c r="AW70" s="204">
        <f>COUNTA(G70,M70,S70,Y70)</f>
        <v>0</v>
      </c>
      <c r="AX70" s="204">
        <f t="shared" si="41"/>
        <v>0</v>
      </c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>
        <f t="shared" si="45"/>
        <v>0</v>
      </c>
      <c r="BK70" s="78">
        <v>0</v>
      </c>
      <c r="BL70" s="79">
        <v>0</v>
      </c>
      <c r="BM70" s="79">
        <v>0</v>
      </c>
      <c r="BN70" s="79">
        <v>0</v>
      </c>
      <c r="BO70" s="44">
        <v>0</v>
      </c>
      <c r="BR70" s="67">
        <v>0.68902979995019209</v>
      </c>
      <c r="BS70" s="167">
        <f t="shared" ref="BS70:BS83" si="55">100-BR70</f>
        <v>99.310970200049809</v>
      </c>
      <c r="BT70" s="167">
        <v>0</v>
      </c>
      <c r="BU70" s="167">
        <v>0</v>
      </c>
      <c r="BV70" s="167">
        <v>0</v>
      </c>
    </row>
    <row r="71" spans="1:74">
      <c r="A71" s="105">
        <v>249</v>
      </c>
      <c r="B71" s="130" t="s">
        <v>122</v>
      </c>
      <c r="C71" s="132">
        <f>'Total data HP5a'!G53</f>
        <v>8.9878321891151121</v>
      </c>
      <c r="D71" s="132"/>
      <c r="E71" s="132"/>
      <c r="F71" s="132">
        <f>'Total data HP5a'!L53</f>
        <v>1.4611726140929526</v>
      </c>
      <c r="G71" s="132">
        <f>'Total data HP5a'!P53</f>
        <v>6.3107687683752935</v>
      </c>
      <c r="H71" s="133">
        <f>SUM(C71:G71)</f>
        <v>16.759773571583359</v>
      </c>
      <c r="I71" s="132"/>
      <c r="J71" s="132"/>
      <c r="K71" s="132"/>
      <c r="L71" s="132"/>
      <c r="M71" s="132"/>
      <c r="N71" s="133"/>
      <c r="O71" s="132">
        <f ca="1">OFFSET('Total data HP5a'!G53,24,0)</f>
        <v>10.111411468703587</v>
      </c>
      <c r="P71" s="132"/>
      <c r="Q71" s="132"/>
      <c r="R71" s="132">
        <f ca="1">OFFSET('Total data HP5a'!L53,24,0)</f>
        <v>2.9562925806509313</v>
      </c>
      <c r="S71" s="132">
        <f ca="1">OFFSET('Total data HP5a'!P53,24,0)</f>
        <v>8.7967070072075959</v>
      </c>
      <c r="T71" s="133">
        <f ca="1">SUM(O71:S71)</f>
        <v>21.864411056562112</v>
      </c>
      <c r="U71" s="132">
        <f ca="1">OFFSET('Total data HP5a'!G53,36,0)</f>
        <v>9.6492684422403219</v>
      </c>
      <c r="V71" s="132"/>
      <c r="W71" s="132"/>
      <c r="X71" s="132">
        <f ca="1">OFFSET('Total data HP5a'!L53,36,0)</f>
        <v>3.2535581859529121</v>
      </c>
      <c r="Y71" s="132">
        <f ca="1">OFFSET('Total data HP5a'!P53,36,0)</f>
        <v>8.4922385338946409</v>
      </c>
      <c r="Z71" s="133">
        <f ca="1">SUM(U71:Y71)</f>
        <v>21.395065162087874</v>
      </c>
      <c r="AA71" s="132">
        <f ca="1">IFERROR(AVERAGE(C71,I71,O71,U71),"")</f>
        <v>9.5828373666863396</v>
      </c>
      <c r="AB71" s="132" t="str">
        <f>IFERROR(AVERAGE(D71,J71,P71,V71),"")</f>
        <v/>
      </c>
      <c r="AC71" s="132" t="str">
        <f>IFERROR(AVERAGE(E71,K71,Q71,W71),"")</f>
        <v/>
      </c>
      <c r="AD71" s="132">
        <f ca="1">IFERROR(AVERAGE(F71,L71,R71,X71),"")</f>
        <v>2.557007793565599</v>
      </c>
      <c r="AE71" s="132">
        <f ca="1">IFERROR(AVERAGE(G71,M71,S71,Y71),"")</f>
        <v>7.8665714364925101</v>
      </c>
      <c r="AF71" s="133">
        <f ca="1">AVERAGE(H71,N71,T71,Z71)</f>
        <v>20.006416596744447</v>
      </c>
      <c r="AG71" s="79">
        <f ca="1">IFERROR(STDEV(I71,O71,U71,AA71),"")</f>
        <v>0.28791776778310146</v>
      </c>
      <c r="AH71" s="79" t="str">
        <f>IFERROR(STDEV(J71,P71,V71,AB71),"")</f>
        <v/>
      </c>
      <c r="AI71" s="79" t="str">
        <f>IFERROR(STDEV(K71,Q71,W71,AC71),"")</f>
        <v/>
      </c>
      <c r="AJ71" s="79">
        <f ca="1">IFERROR(STDEV(L71,R71,X71,AD71),"")</f>
        <v>0.34951815175282192</v>
      </c>
      <c r="AK71" s="79">
        <f ca="1">IFERROR(STDEV(M71,S71,Y71,AE71),"")</f>
        <v>0.4742208606269529</v>
      </c>
      <c r="AL71" s="44">
        <f ca="1">IFERROR(STDEV(N71,T71,Z71,AF71),"")</f>
        <v>0.96615852903852473</v>
      </c>
      <c r="AM71" s="79">
        <f ca="1">IFERROR(AG71/AA71,"")</f>
        <v>3.0045148087769424E-2</v>
      </c>
      <c r="AN71" s="79" t="str">
        <f>IFERROR(AH71/AB71,"")</f>
        <v/>
      </c>
      <c r="AO71" s="79" t="str">
        <f>IFERROR(AI71/AC71,"")</f>
        <v/>
      </c>
      <c r="AP71" s="79">
        <f ca="1">IFERROR(AJ71/AD71,"")</f>
        <v>0.1366902958341942</v>
      </c>
      <c r="AQ71" s="79">
        <f ca="1">IFERROR(AK71/AE71,"")</f>
        <v>6.0283042549778849E-2</v>
      </c>
      <c r="AR71" s="44">
        <f ca="1">IFERROR(AL71/AF71,"")</f>
        <v>4.8292432798572399E-2</v>
      </c>
      <c r="AS71" s="203">
        <f ca="1">COUNTA(C71,I71,O71,U71)</f>
        <v>3</v>
      </c>
      <c r="AT71" s="204">
        <f>COUNTA(D71,J71,P71,V71)</f>
        <v>0</v>
      </c>
      <c r="AU71" s="204">
        <f>COUNTA(E71,K71,Q71,W71)</f>
        <v>0</v>
      </c>
      <c r="AV71" s="204">
        <f ca="1">COUNTA(F71,L71,R71,X71)</f>
        <v>3</v>
      </c>
      <c r="AW71" s="204">
        <f ca="1">COUNTA(G71,M71,S71,Y71)</f>
        <v>3</v>
      </c>
      <c r="AX71" s="204">
        <f t="shared" ca="1" si="41"/>
        <v>3</v>
      </c>
      <c r="AY71" s="79">
        <f t="shared" ca="1" si="51"/>
        <v>0.16622940073404979</v>
      </c>
      <c r="AZ71" s="79"/>
      <c r="BA71" s="79"/>
      <c r="BB71" s="79">
        <f t="shared" ca="1" si="52"/>
        <v>0.2017943990011522</v>
      </c>
      <c r="BC71" s="79">
        <f t="shared" ca="1" si="42"/>
        <v>0.27379154153830726</v>
      </c>
      <c r="BD71" s="79">
        <f t="shared" ca="1" si="43"/>
        <v>0.55781188682024518</v>
      </c>
      <c r="BE71" s="79">
        <f t="shared" ca="1" si="53"/>
        <v>0.47898819462980247</v>
      </c>
      <c r="BF71" s="79"/>
      <c r="BG71" s="79"/>
      <c r="BH71" s="79">
        <f t="shared" ca="1" si="54"/>
        <v>0.12780938461421867</v>
      </c>
      <c r="BI71" s="79">
        <f t="shared" ca="1" si="44"/>
        <v>0.39320242075597894</v>
      </c>
      <c r="BJ71" s="79">
        <f t="shared" ca="1" si="45"/>
        <v>1</v>
      </c>
      <c r="BK71" s="78">
        <f t="shared" ca="1" si="46"/>
        <v>0.47898819462980247</v>
      </c>
      <c r="BL71" s="79">
        <f t="shared" ca="1" si="47"/>
        <v>0</v>
      </c>
      <c r="BM71" s="79">
        <f t="shared" ca="1" si="48"/>
        <v>0</v>
      </c>
      <c r="BN71" s="79">
        <f t="shared" ca="1" si="49"/>
        <v>0.12780938461421867</v>
      </c>
      <c r="BO71" s="44">
        <f t="shared" ca="1" si="50"/>
        <v>0.39320242075597894</v>
      </c>
      <c r="BR71" s="67">
        <v>13.491339263239926</v>
      </c>
      <c r="BS71" s="167">
        <f t="shared" si="55"/>
        <v>86.508660736760078</v>
      </c>
      <c r="BT71" s="167">
        <v>0</v>
      </c>
      <c r="BU71" s="167">
        <v>0</v>
      </c>
      <c r="BV71" s="167">
        <v>0</v>
      </c>
    </row>
    <row r="72" spans="1:74">
      <c r="A72" s="105">
        <v>250</v>
      </c>
      <c r="B72" s="130" t="s">
        <v>123</v>
      </c>
      <c r="C72" s="132">
        <f>'Total data HP2a'!D62</f>
        <v>10.633782785627481</v>
      </c>
      <c r="D72" s="137"/>
      <c r="E72" s="137"/>
      <c r="F72" s="132">
        <f>'Total data HP2a'!G62</f>
        <v>5.145522871855249</v>
      </c>
      <c r="G72" s="132">
        <f>'Total data HP2a'!J62</f>
        <v>8.9305297089395452</v>
      </c>
      <c r="H72" s="133">
        <f>SUM(C72:G72)</f>
        <v>24.709835366422276</v>
      </c>
      <c r="I72" s="132">
        <f>'Total data HP2a'!D63</f>
        <v>11.327700705759602</v>
      </c>
      <c r="J72" s="132"/>
      <c r="K72" s="132"/>
      <c r="L72" s="132">
        <f>'Total data HP2a'!G63</f>
        <v>4.8301056354315568</v>
      </c>
      <c r="M72" s="132">
        <f>'Total data HP2a'!J63</f>
        <v>9.2459469453632384</v>
      </c>
      <c r="N72" s="133">
        <f>SUM(I72:M72)</f>
        <v>25.403753286554398</v>
      </c>
      <c r="O72" s="132">
        <f>'Total data HP2a'!D64</f>
        <v>11.201533811190126</v>
      </c>
      <c r="P72" s="132"/>
      <c r="Q72" s="132"/>
      <c r="R72" s="132">
        <f>'Total data HP2a'!G64</f>
        <v>4.8931890827162965</v>
      </c>
      <c r="S72" s="132">
        <f>'Total data HP2a'!J64</f>
        <v>10.002948312780097</v>
      </c>
      <c r="T72" s="133">
        <f>SUM(O72:S72)</f>
        <v>26.09767120668652</v>
      </c>
      <c r="U72" s="132">
        <f>'Total data HP2a'!D65</f>
        <v>10.633782785627481</v>
      </c>
      <c r="V72" s="132"/>
      <c r="W72" s="132"/>
      <c r="X72" s="132">
        <f>'Total data HP2a'!G65</f>
        <v>4.9562725300010344</v>
      </c>
      <c r="Y72" s="132">
        <f>'Total data HP2a'!J65</f>
        <v>8.3312369597345342</v>
      </c>
      <c r="Z72" s="133">
        <f>SUM(U72:Y72)</f>
        <v>23.921292275363051</v>
      </c>
      <c r="AA72" s="132">
        <f>IFERROR(AVERAGE(C72,I72,O72,U72),"")</f>
        <v>10.949200022051173</v>
      </c>
      <c r="AB72" s="132" t="str">
        <f>IFERROR(AVERAGE(D72,J72,P72,V72),"")</f>
        <v/>
      </c>
      <c r="AC72" s="132" t="str">
        <f>IFERROR(AVERAGE(E72,K72,Q72,W72),"")</f>
        <v/>
      </c>
      <c r="AD72" s="132">
        <f>IFERROR(AVERAGE(F72,L72,R72,X72),"")</f>
        <v>4.9562725300010344</v>
      </c>
      <c r="AE72" s="132">
        <f>IFERROR(AVERAGE(G72,M72,S72,Y72),"")</f>
        <v>9.1276654817043532</v>
      </c>
      <c r="AF72" s="133">
        <f>AVERAGE(H72,N72,T72,Z72)</f>
        <v>25.033138033756558</v>
      </c>
      <c r="AG72" s="79">
        <f>IFERROR(STDEV(I72,O72,U72,AA72),"")</f>
        <v>0.30635009030184146</v>
      </c>
      <c r="AH72" s="79" t="str">
        <f>IFERROR(STDEV(J72,P72,V72,AB72),"")</f>
        <v/>
      </c>
      <c r="AI72" s="79" t="str">
        <f>IFERROR(STDEV(K72,Q72,W72,AC72),"")</f>
        <v/>
      </c>
      <c r="AJ72" s="79">
        <f>IFERROR(STDEV(L72,R72,X72,AD72),"")</f>
        <v>6.0397802481126819E-2</v>
      </c>
      <c r="AK72" s="79">
        <f>IFERROR(STDEV(M72,S72,Y72,AE72),"")</f>
        <v>0.68427414131140762</v>
      </c>
      <c r="AL72" s="44">
        <f>IFERROR(STDEV(N72,T72,Z72,AF72),"")</f>
        <v>0.90933242521753399</v>
      </c>
      <c r="AM72" s="79">
        <f>IFERROR(AG72/AA72,"")</f>
        <v>2.7979221284191249E-2</v>
      </c>
      <c r="AN72" s="79" t="str">
        <f>IFERROR(AH72/AB72,"")</f>
        <v/>
      </c>
      <c r="AO72" s="79" t="str">
        <f>IFERROR(AI72/AC72,"")</f>
        <v/>
      </c>
      <c r="AP72" s="79">
        <f>IFERROR(AJ72/AD72,"")</f>
        <v>1.218613426027931E-2</v>
      </c>
      <c r="AQ72" s="79">
        <f>IFERROR(AK72/AE72,"")</f>
        <v>7.496704854959664E-2</v>
      </c>
      <c r="AR72" s="44">
        <f>IFERROR(AL72/AF72,"")</f>
        <v>3.6325147250469439E-2</v>
      </c>
      <c r="AS72" s="203">
        <f>COUNTA(C72,I72,O72,U72)</f>
        <v>4</v>
      </c>
      <c r="AT72" s="204">
        <f>COUNTA(D72,J72,P72,V72)</f>
        <v>0</v>
      </c>
      <c r="AU72" s="204">
        <f>COUNTA(E72,K72,Q72,W72)</f>
        <v>0</v>
      </c>
      <c r="AV72" s="204">
        <f>COUNTA(F72,L72,R72,X72)</f>
        <v>4</v>
      </c>
      <c r="AW72" s="204">
        <f>COUNTA(G72,M72,S72,Y72)</f>
        <v>4</v>
      </c>
      <c r="AX72" s="204">
        <f t="shared" si="41"/>
        <v>4</v>
      </c>
      <c r="AY72" s="79">
        <f t="shared" si="51"/>
        <v>0.15317504515092073</v>
      </c>
      <c r="AZ72" s="79"/>
      <c r="BA72" s="79"/>
      <c r="BB72" s="79">
        <f t="shared" si="52"/>
        <v>3.019890124056341E-2</v>
      </c>
      <c r="BC72" s="79">
        <f t="shared" si="42"/>
        <v>0.34213707065570381</v>
      </c>
      <c r="BD72" s="79">
        <f t="shared" si="43"/>
        <v>0.454666212608767</v>
      </c>
      <c r="BE72" s="79">
        <f t="shared" si="53"/>
        <v>0.43738823344026834</v>
      </c>
      <c r="BF72" s="79"/>
      <c r="BG72" s="79"/>
      <c r="BH72" s="79">
        <f t="shared" si="54"/>
        <v>0.19798846326487815</v>
      </c>
      <c r="BI72" s="79">
        <f t="shared" si="44"/>
        <v>0.36462330329485365</v>
      </c>
      <c r="BJ72" s="79">
        <f t="shared" si="45"/>
        <v>1.0000000000000002</v>
      </c>
      <c r="BK72" s="78">
        <f t="shared" ref="BK72" si="56">BE72/$BJ72</f>
        <v>0.43738823344026823</v>
      </c>
      <c r="BL72" s="79">
        <f t="shared" ref="BL72" si="57">BF72/$BJ72</f>
        <v>0</v>
      </c>
      <c r="BM72" s="79">
        <f t="shared" ref="BM72" si="58">BG72/$BJ72</f>
        <v>0</v>
      </c>
      <c r="BN72" s="79">
        <f t="shared" ref="BN72" si="59">BH72/$BJ72</f>
        <v>0.1979884632648781</v>
      </c>
      <c r="BO72" s="44">
        <f t="shared" ref="BO72" si="60">BI72/$BJ72</f>
        <v>0.3646233032948536</v>
      </c>
      <c r="BS72" s="167">
        <f t="shared" si="55"/>
        <v>100</v>
      </c>
      <c r="BT72" s="167">
        <v>0</v>
      </c>
      <c r="BU72" s="167">
        <v>0</v>
      </c>
      <c r="BV72" s="167">
        <v>0</v>
      </c>
    </row>
    <row r="73" spans="1:74">
      <c r="A73" s="104">
        <v>251</v>
      </c>
      <c r="B73" s="94" t="s">
        <v>124</v>
      </c>
      <c r="C73" s="132">
        <f>'Total data HP5a'!G54</f>
        <v>4.2384472450169426</v>
      </c>
      <c r="D73" s="132"/>
      <c r="E73" s="132"/>
      <c r="F73" s="132">
        <f>'Total data HP5a'!L54</f>
        <v>3.2719343941469559</v>
      </c>
      <c r="G73" s="132">
        <f>'Total data HP5a'!P54</f>
        <v>1.4084184504666175</v>
      </c>
      <c r="H73" s="133">
        <f>SUM(C73:G73)</f>
        <v>8.9188000896305155</v>
      </c>
      <c r="I73" s="132">
        <f ca="1">OFFSET('Total data HP5a'!G54,12,0)</f>
        <v>3.9324521522797</v>
      </c>
      <c r="J73" s="132"/>
      <c r="K73" s="132"/>
      <c r="L73" s="132">
        <f ca="1">OFFSET('Total data HP5a'!L54,12,0)</f>
        <v>3.6414204532383967</v>
      </c>
      <c r="M73" s="132">
        <f ca="1">OFFSET('Total data HP5a'!P54,12,0)</f>
        <v>1.4938996757098022</v>
      </c>
      <c r="N73" s="133">
        <f ca="1">SUM(I73:M73)</f>
        <v>9.0677722812278994</v>
      </c>
      <c r="O73" s="132">
        <f ca="1">OFFSET('Total data HP5a'!G54,24,0)</f>
        <v>3.7130296284236675</v>
      </c>
      <c r="P73" s="132"/>
      <c r="Q73" s="132"/>
      <c r="R73" s="132">
        <f ca="1">OFFSET('Total data HP5a'!L54,24,0)</f>
        <v>4.0401135175881979</v>
      </c>
      <c r="S73" s="132">
        <f ca="1">OFFSET('Total data HP5a'!P54,24,0)</f>
        <v>1.5624278553296864</v>
      </c>
      <c r="T73" s="133">
        <f ca="1">SUM(O73:S73)</f>
        <v>9.3155710013415511</v>
      </c>
      <c r="U73" s="132">
        <f ca="1">OFFSET('Total data HP5a'!G54,36,0)</f>
        <v>4.411169092848084</v>
      </c>
      <c r="V73" s="132"/>
      <c r="W73" s="132"/>
      <c r="X73" s="132">
        <f ca="1">OFFSET('Total data HP5a'!L54,36,0)</f>
        <v>4.1773036137362096</v>
      </c>
      <c r="Y73" s="132">
        <f ca="1">OFFSET('Total data HP5a'!P54,36,0)</f>
        <v>1.5408249288070275</v>
      </c>
      <c r="Z73" s="133">
        <f ca="1">SUM(U73:Y73)</f>
        <v>10.129297635391321</v>
      </c>
      <c r="AA73" s="132">
        <f ca="1">IFERROR(AVERAGE(C73,I73,O73,U73),"")</f>
        <v>4.0737745296420984</v>
      </c>
      <c r="AB73" s="132" t="str">
        <f>IFERROR(AVERAGE(D73,J73,P73,V73),"")</f>
        <v/>
      </c>
      <c r="AC73" s="132" t="str">
        <f>IFERROR(AVERAGE(E73,K73,Q73,W73),"")</f>
        <v/>
      </c>
      <c r="AD73" s="132">
        <f ca="1">IFERROR(AVERAGE(F73,L73,R73,X73),"")</f>
        <v>3.7826929946774399</v>
      </c>
      <c r="AE73" s="132">
        <f ca="1">IFERROR(AVERAGE(G73,M73,S73,Y73),"")</f>
        <v>1.5013927275782835</v>
      </c>
      <c r="AF73" s="133">
        <f ca="1">AVERAGE(H73,N73,T73,Z73)</f>
        <v>9.3578602518978222</v>
      </c>
      <c r="AG73" s="79">
        <f ca="1">IFERROR(STDEV(I73,O73,U73,AA73),"")</f>
        <v>0.2927824639456072</v>
      </c>
      <c r="AH73" s="79" t="str">
        <f>IFERROR(STDEV(J73,P73,V73,AB73),"")</f>
        <v/>
      </c>
      <c r="AI73" s="79" t="str">
        <f>IFERROR(STDEV(K73,Q73,W73,AC73),"")</f>
        <v/>
      </c>
      <c r="AJ73" s="79">
        <f ca="1">IFERROR(STDEV(L73,R73,X73,AD73),"")</f>
        <v>0.24270847413462582</v>
      </c>
      <c r="AK73" s="79">
        <f ca="1">IFERROR(STDEV(M73,S73,Y73,AE73),"")</f>
        <v>3.2533455030008672E-2</v>
      </c>
      <c r="AL73" s="44">
        <f ca="1">IFERROR(STDEV(N73,T73,Z73,AF73),"")</f>
        <v>0.45929714113659681</v>
      </c>
      <c r="AM73" s="79">
        <f ca="1">IFERROR(AG73/AA73,"")</f>
        <v>7.1870070818899637E-2</v>
      </c>
      <c r="AN73" s="79" t="str">
        <f>IFERROR(AH73/AB73,"")</f>
        <v/>
      </c>
      <c r="AO73" s="79" t="str">
        <f>IFERROR(AI73/AC73,"")</f>
        <v/>
      </c>
      <c r="AP73" s="79">
        <f ca="1">IFERROR(AJ73/AD73,"")</f>
        <v>6.4162879323311883E-2</v>
      </c>
      <c r="AQ73" s="79">
        <f ca="1">IFERROR(AK73/AE73,"")</f>
        <v>2.1668850815925081E-2</v>
      </c>
      <c r="AR73" s="44">
        <f ca="1">IFERROR(AL73/AF73,"")</f>
        <v>4.9081427673965207E-2</v>
      </c>
      <c r="AS73" s="203">
        <f ca="1">COUNTA(C73,I73,O73,U73)</f>
        <v>4</v>
      </c>
      <c r="AT73" s="204">
        <f>COUNTA(D73,J73,P73,V73)</f>
        <v>0</v>
      </c>
      <c r="AU73" s="204">
        <f>COUNTA(E73,K73,Q73,W73)</f>
        <v>0</v>
      </c>
      <c r="AV73" s="204">
        <f ca="1">COUNTA(F73,L73,R73,X73)</f>
        <v>4</v>
      </c>
      <c r="AW73" s="204">
        <f ca="1">COUNTA(G73,M73,S73,Y73)</f>
        <v>4</v>
      </c>
      <c r="AX73" s="204">
        <f t="shared" ca="1" si="41"/>
        <v>4</v>
      </c>
      <c r="AY73" s="79">
        <f t="shared" ca="1" si="51"/>
        <v>0.1463912319728036</v>
      </c>
      <c r="AZ73" s="79"/>
      <c r="BA73" s="79"/>
      <c r="BB73" s="79"/>
      <c r="BC73" s="79">
        <f t="shared" ca="1" si="42"/>
        <v>1.6266727515004336E-2</v>
      </c>
      <c r="BD73" s="79">
        <f t="shared" ca="1" si="43"/>
        <v>0.2296485705682984</v>
      </c>
      <c r="BE73" s="79">
        <f t="shared" ca="1" si="53"/>
        <v>0.43533184082503434</v>
      </c>
      <c r="BF73" s="79"/>
      <c r="BG73" s="79"/>
      <c r="BH73" s="79">
        <f t="shared" ca="1" si="54"/>
        <v>0.4042262753293725</v>
      </c>
      <c r="BI73" s="79">
        <f t="shared" ca="1" si="44"/>
        <v>0.16044188384559316</v>
      </c>
      <c r="BJ73" s="79">
        <f t="shared" ca="1" si="45"/>
        <v>1</v>
      </c>
      <c r="BK73" s="78">
        <f t="shared" ca="1" si="46"/>
        <v>0.43533184082503434</v>
      </c>
      <c r="BL73" s="79">
        <f t="shared" ca="1" si="47"/>
        <v>0</v>
      </c>
      <c r="BM73" s="79">
        <f t="shared" ca="1" si="48"/>
        <v>0</v>
      </c>
      <c r="BN73" s="79">
        <f t="shared" ca="1" si="49"/>
        <v>0.4042262753293725</v>
      </c>
      <c r="BO73" s="44">
        <f t="shared" ca="1" si="50"/>
        <v>0.16044188384559316</v>
      </c>
      <c r="BR73" s="67">
        <v>20.006416596744447</v>
      </c>
      <c r="BS73" s="167">
        <f t="shared" si="55"/>
        <v>79.993583403255556</v>
      </c>
      <c r="BT73" s="167">
        <v>0</v>
      </c>
      <c r="BU73" s="167">
        <v>0</v>
      </c>
      <c r="BV73" s="167">
        <v>0</v>
      </c>
    </row>
    <row r="74" spans="1:74">
      <c r="A74" s="104">
        <v>252</v>
      </c>
      <c r="B74" s="94" t="s">
        <v>125</v>
      </c>
      <c r="C74" s="132">
        <f>'Total data HP5a'!G55</f>
        <v>5.8571584089917623</v>
      </c>
      <c r="D74" s="132">
        <f>'Total data HP5a'!J55</f>
        <v>0.73155703281134365</v>
      </c>
      <c r="E74" s="132"/>
      <c r="F74" s="132"/>
      <c r="G74" s="132">
        <f>'Total data HP5a'!P55</f>
        <v>2.042380600630378</v>
      </c>
      <c r="H74" s="133">
        <f>SUM(C74:G74)</f>
        <v>8.6310960424334837</v>
      </c>
      <c r="I74" s="132">
        <f ca="1">OFFSET('Total data HP5a'!G55,12,0)</f>
        <v>6.2816948691907015</v>
      </c>
      <c r="J74" s="132">
        <f ca="1">OFFSET('Total data HP5a'!J55,12,0)</f>
        <v>0.81373710125811805</v>
      </c>
      <c r="K74" s="132"/>
      <c r="L74" s="132"/>
      <c r="M74" s="132">
        <f ca="1">OFFSET('Total data HP5a'!P55,12,0)</f>
        <v>2.2425752897540221</v>
      </c>
      <c r="N74" s="133">
        <f ca="1">SUM(I74:M74)</f>
        <v>9.3380072602028417</v>
      </c>
      <c r="O74" s="132"/>
      <c r="P74" s="132"/>
      <c r="Q74" s="132"/>
      <c r="R74" s="132"/>
      <c r="S74" s="132"/>
      <c r="T74" s="133"/>
      <c r="U74" s="132">
        <f ca="1">OFFSET('Total data HP5a'!G55,36,0)</f>
        <v>5.9228554034975067</v>
      </c>
      <c r="V74" s="132">
        <f ca="1">OFFSET('Total data HP5a'!J55,36,0)</f>
        <v>0.77699099321475795</v>
      </c>
      <c r="W74" s="132"/>
      <c r="X74" s="132"/>
      <c r="Y74" s="132">
        <f ca="1">OFFSET('Total data HP5a'!P55,36,0)</f>
        <v>2.1075754508957365</v>
      </c>
      <c r="Z74" s="133">
        <f ca="1">SUM(U74:Y74)</f>
        <v>8.8074218476080013</v>
      </c>
      <c r="AA74" s="132">
        <f ca="1">IFERROR(AVERAGE(C74,I74,O74,U74),"")</f>
        <v>6.0205695605599905</v>
      </c>
      <c r="AB74" s="132">
        <f ca="1">IFERROR(AVERAGE(D74,J74,P74,V74),"")</f>
        <v>0.77409504242807314</v>
      </c>
      <c r="AC74" s="132" t="str">
        <f>IFERROR(AVERAGE(E74,K74,Q74,W74),"")</f>
        <v/>
      </c>
      <c r="AD74" s="132" t="str">
        <f>IFERROR(AVERAGE(F74,L74,R74,X74),"")</f>
        <v/>
      </c>
      <c r="AE74" s="132">
        <f ca="1">IFERROR(AVERAGE(G74,M74,S74,Y74),"")</f>
        <v>2.1308437804267122</v>
      </c>
      <c r="AF74" s="133">
        <f ca="1">AVERAGE(H74,N74,T74,Z74)</f>
        <v>8.9255083834147761</v>
      </c>
      <c r="AG74" s="79">
        <f ca="1">IFERROR(STDEV(I74,O74,U74,AA74),"")</f>
        <v>0.18551740504010819</v>
      </c>
      <c r="AH74" s="79">
        <f ca="1">IFERROR(STDEV(J74,P74,V74,AB74),"")</f>
        <v>2.2098852970150337E-2</v>
      </c>
      <c r="AI74" s="79" t="str">
        <f>IFERROR(STDEV(K74,Q74,W74,AC74),"")</f>
        <v/>
      </c>
      <c r="AJ74" s="79" t="str">
        <f>IFERROR(STDEV(L74,R74,X74,AD74),"")</f>
        <v/>
      </c>
      <c r="AK74" s="79">
        <f ca="1">IFERROR(STDEV(M74,S74,Y74,AE74),"")</f>
        <v>7.2169132168219824E-2</v>
      </c>
      <c r="AL74" s="44">
        <f ca="1">IFERROR(STDEV(N74,T74,Z74,AF74),"")</f>
        <v>0.27857393792573198</v>
      </c>
      <c r="AM74" s="79">
        <f ca="1">IFERROR(AG74/AA74,"")</f>
        <v>3.0813929342401399E-2</v>
      </c>
      <c r="AN74" s="79">
        <f ca="1">IFERROR(AH74/AB74,"")</f>
        <v>2.8547984109074959E-2</v>
      </c>
      <c r="AO74" s="79" t="str">
        <f>IFERROR(AI74/AC74,"")</f>
        <v/>
      </c>
      <c r="AP74" s="79" t="str">
        <f>IFERROR(AJ74/AD74,"")</f>
        <v/>
      </c>
      <c r="AQ74" s="79">
        <f ca="1">IFERROR(AK74/AE74,"")</f>
        <v>3.3868804851460106E-2</v>
      </c>
      <c r="AR74" s="44">
        <f ca="1">IFERROR(AL74/AF74,"")</f>
        <v>3.1210988322342873E-2</v>
      </c>
      <c r="AS74" s="203">
        <f ca="1">COUNTA(C74,I74,O74,U74)</f>
        <v>3</v>
      </c>
      <c r="AT74" s="204">
        <f ca="1">COUNTA(D74,J74,P74,V74)</f>
        <v>3</v>
      </c>
      <c r="AU74" s="204">
        <f>COUNTA(E74,K74,Q74,W74)</f>
        <v>0</v>
      </c>
      <c r="AV74" s="204">
        <f>COUNTA(F74,L74,R74,X74)</f>
        <v>0</v>
      </c>
      <c r="AW74" s="204">
        <f ca="1">COUNTA(G74,M74,S74,Y74)</f>
        <v>3</v>
      </c>
      <c r="AX74" s="204">
        <f t="shared" ca="1" si="41"/>
        <v>3</v>
      </c>
      <c r="AY74" s="79">
        <f t="shared" ca="1" si="51"/>
        <v>0.10710852373926731</v>
      </c>
      <c r="AZ74" s="79">
        <f t="shared" ref="AZ68:AZ81" ca="1" si="61">AH74/SQRT(AT74)</f>
        <v>1.2758778711098259E-2</v>
      </c>
      <c r="BA74" s="79"/>
      <c r="BB74" s="79"/>
      <c r="BC74" s="79">
        <f t="shared" ca="1" si="42"/>
        <v>4.1666867884503397E-2</v>
      </c>
      <c r="BD74" s="79">
        <f t="shared" ca="1" si="43"/>
        <v>0.16083473805063547</v>
      </c>
      <c r="BE74" s="79">
        <f t="shared" ca="1" si="53"/>
        <v>0.67453519754093871</v>
      </c>
      <c r="BF74" s="79">
        <f t="shared" ref="BF68:BF81" ca="1" si="62">AB74/$AF74</f>
        <v>8.6728397887842784E-2</v>
      </c>
      <c r="BG74" s="79"/>
      <c r="BH74" s="79"/>
      <c r="BI74" s="79">
        <f t="shared" ca="1" si="44"/>
        <v>0.23873640457121847</v>
      </c>
      <c r="BJ74" s="79">
        <f t="shared" ca="1" si="45"/>
        <v>1</v>
      </c>
      <c r="BK74" s="78">
        <f t="shared" ca="1" si="46"/>
        <v>0.67453519754093871</v>
      </c>
      <c r="BL74" s="79">
        <f t="shared" ca="1" si="47"/>
        <v>8.6728397887842784E-2</v>
      </c>
      <c r="BM74" s="79">
        <f t="shared" ca="1" si="48"/>
        <v>0</v>
      </c>
      <c r="BN74" s="79">
        <f t="shared" ca="1" si="49"/>
        <v>0</v>
      </c>
      <c r="BO74" s="44">
        <f t="shared" ca="1" si="50"/>
        <v>0.23873640457121847</v>
      </c>
      <c r="BS74" s="167">
        <f t="shared" si="55"/>
        <v>100</v>
      </c>
      <c r="BT74" s="167">
        <v>0</v>
      </c>
      <c r="BU74" s="167">
        <v>0</v>
      </c>
      <c r="BV74" s="167">
        <v>0</v>
      </c>
    </row>
    <row r="75" spans="1:74">
      <c r="A75" s="103">
        <v>253</v>
      </c>
      <c r="B75" s="93" t="s">
        <v>126</v>
      </c>
      <c r="C75" s="132">
        <f>'Total data HP2a'!D74</f>
        <v>13.787955149864395</v>
      </c>
      <c r="D75" s="132">
        <f>'Total data HP2a'!E86</f>
        <v>2.5</v>
      </c>
      <c r="E75" s="137"/>
      <c r="F75" s="137"/>
      <c r="G75" s="132">
        <f>'Total data HP2a'!J86</f>
        <v>2.4329346386115027</v>
      </c>
      <c r="H75" s="133">
        <f>SUM(C75:G75)</f>
        <v>18.720889788475898</v>
      </c>
      <c r="I75" s="132">
        <f>'Total data HP2a'!D89</f>
        <v>13.409454466155967</v>
      </c>
      <c r="J75" s="132">
        <f>'Total data HP2a'!E89</f>
        <v>2.7</v>
      </c>
      <c r="K75" s="132"/>
      <c r="L75" s="132"/>
      <c r="M75" s="132">
        <f>'Total data HP2a'!J89</f>
        <v>3.0006856641741471</v>
      </c>
      <c r="N75" s="133">
        <f>SUM(I75:M75)</f>
        <v>19.110140130330112</v>
      </c>
      <c r="O75" s="132"/>
      <c r="P75" s="132"/>
      <c r="Q75" s="132"/>
      <c r="R75" s="132"/>
      <c r="S75" s="132"/>
      <c r="T75" s="133"/>
      <c r="U75" s="132">
        <f>'Total data HP2a'!D92</f>
        <v>14.292622728142302</v>
      </c>
      <c r="V75" s="132">
        <f>'Total data HP2a'!E92</f>
        <v>2.4</v>
      </c>
      <c r="W75" s="132"/>
      <c r="X75" s="132"/>
      <c r="Y75" s="132">
        <f>'Total data HP2a'!J92</f>
        <v>2.3067677440420256</v>
      </c>
      <c r="Z75" s="133">
        <f>SUM(U75:Y75)</f>
        <v>18.999390472184327</v>
      </c>
      <c r="AA75" s="132">
        <f>IFERROR(AVERAGE(C75,I75,O75,U75),"")</f>
        <v>13.830010781387555</v>
      </c>
      <c r="AB75" s="132">
        <f>IFERROR(AVERAGE(D75,J75,P75,V75),"")</f>
        <v>2.5333333333333332</v>
      </c>
      <c r="AC75" s="132" t="str">
        <f>IFERROR(AVERAGE(E75,K75,Q75,W75),"")</f>
        <v/>
      </c>
      <c r="AD75" s="132" t="str">
        <f>IFERROR(AVERAGE(F75,L75,R75,X75),"")</f>
        <v/>
      </c>
      <c r="AE75" s="132">
        <f>IFERROR(AVERAGE(G75,M75,S75,Y75),"")</f>
        <v>2.5801293489425583</v>
      </c>
      <c r="AF75" s="133">
        <f>AVERAGE(H75,N75,T75,Z75)</f>
        <v>18.943473463663448</v>
      </c>
      <c r="AG75" s="79">
        <f>IFERROR(STDEV(I75,O75,U75,AA75),"")</f>
        <v>0.44175098689596415</v>
      </c>
      <c r="AH75" s="79">
        <f>IFERROR(STDEV(J75,P75,V75,AB75),"")</f>
        <v>0.15030832509409661</v>
      </c>
      <c r="AI75" s="79" t="str">
        <f>IFERROR(STDEV(K75,Q75,W75,AC75),"")</f>
        <v/>
      </c>
      <c r="AJ75" s="79" t="str">
        <f>IFERROR(STDEV(L75,R75,X75,AD75),"")</f>
        <v/>
      </c>
      <c r="AK75" s="79">
        <f>IFERROR(STDEV(M75,S75,Y75,AE75),"")</f>
        <v>0.34955120301978065</v>
      </c>
      <c r="AL75" s="44">
        <f>IFERROR(STDEV(N75,T75,Z75,AF75),"")</f>
        <v>8.4823322656674E-2</v>
      </c>
      <c r="AM75" s="79">
        <f>IFERROR(AG75/AA75,"")</f>
        <v>3.1941478128887153E-2</v>
      </c>
      <c r="AN75" s="79">
        <f>IFERROR(AH75/AB75,"")</f>
        <v>5.9332233589774984E-2</v>
      </c>
      <c r="AO75" s="79" t="str">
        <f>IFERROR(AI75/AC75,"")</f>
        <v/>
      </c>
      <c r="AP75" s="79" t="str">
        <f>IFERROR(AJ75/AD75,"")</f>
        <v/>
      </c>
      <c r="AQ75" s="79">
        <f>IFERROR(AK75/AE75,"")</f>
        <v>0.13547817017896444</v>
      </c>
      <c r="AR75" s="44">
        <f>IFERROR(AL75/AF75,"")</f>
        <v>4.4777069432054492E-3</v>
      </c>
      <c r="AS75" s="203">
        <f>COUNTA(C75,I75,O75,U75)</f>
        <v>3</v>
      </c>
      <c r="AT75" s="204">
        <f>COUNTA(D75,J75,P75,V75)</f>
        <v>3</v>
      </c>
      <c r="AU75" s="204">
        <f>COUNTA(E75,K75,Q75,W75)</f>
        <v>0</v>
      </c>
      <c r="AV75" s="204">
        <f>COUNTA(F75,L75,R75,X75)</f>
        <v>0</v>
      </c>
      <c r="AW75" s="204">
        <f>COUNTA(G75,M75,S75,Y75)</f>
        <v>3</v>
      </c>
      <c r="AX75" s="204">
        <f t="shared" si="41"/>
        <v>3</v>
      </c>
      <c r="AY75" s="79">
        <f t="shared" si="51"/>
        <v>0.25504505119916776</v>
      </c>
      <c r="AZ75" s="79">
        <f t="shared" si="61"/>
        <v>8.6780551954518462E-2</v>
      </c>
      <c r="BA75" s="79"/>
      <c r="BB75" s="79"/>
      <c r="BC75" s="79">
        <f t="shared" si="42"/>
        <v>0.20181348115902789</v>
      </c>
      <c r="BD75" s="79">
        <f t="shared" si="43"/>
        <v>4.8972768169389218E-2</v>
      </c>
      <c r="BE75" s="79">
        <f t="shared" si="53"/>
        <v>0.73006731357455035</v>
      </c>
      <c r="BF75" s="79">
        <f t="shared" si="62"/>
        <v>0.1337311944503031</v>
      </c>
      <c r="BG75" s="79"/>
      <c r="BH75" s="79"/>
      <c r="BI75" s="79">
        <f t="shared" si="44"/>
        <v>0.13620149197514653</v>
      </c>
      <c r="BJ75" s="79">
        <f t="shared" si="45"/>
        <v>1</v>
      </c>
      <c r="BK75" s="78">
        <f t="shared" ref="BK75" si="63">BE75/$BJ75</f>
        <v>0.73006731357455035</v>
      </c>
      <c r="BL75" s="79">
        <f t="shared" ref="BL75" si="64">BF75/$BJ75</f>
        <v>0.1337311944503031</v>
      </c>
      <c r="BM75" s="79">
        <f t="shared" ref="BM75" si="65">BG75/$BJ75</f>
        <v>0</v>
      </c>
      <c r="BN75" s="79">
        <f t="shared" ref="BN75" si="66">BH75/$BJ75</f>
        <v>0</v>
      </c>
      <c r="BO75" s="44">
        <f t="shared" ref="BO75" si="67">BI75/$BJ75</f>
        <v>0.13620149197514653</v>
      </c>
      <c r="BR75" s="67">
        <v>9.3578602518978222</v>
      </c>
      <c r="BS75" s="167">
        <f t="shared" si="55"/>
        <v>90.642139748102181</v>
      </c>
      <c r="BT75" s="167">
        <v>0</v>
      </c>
      <c r="BU75" s="167">
        <v>0</v>
      </c>
      <c r="BV75" s="167">
        <v>0</v>
      </c>
    </row>
    <row r="76" spans="1:74">
      <c r="A76" s="104">
        <v>254</v>
      </c>
      <c r="B76" s="94" t="s">
        <v>127</v>
      </c>
      <c r="C76" s="132"/>
      <c r="D76" s="132"/>
      <c r="E76" s="132"/>
      <c r="F76" s="132"/>
      <c r="G76" s="132"/>
      <c r="H76" s="133"/>
      <c r="I76" s="132"/>
      <c r="J76" s="132"/>
      <c r="K76" s="132"/>
      <c r="L76" s="132"/>
      <c r="M76" s="132">
        <f ca="1">OFFSET('Total data HP5a'!P56,12,0)</f>
        <v>0.34528762256979834</v>
      </c>
      <c r="N76" s="133">
        <f ca="1">SUM(I76:M76)</f>
        <v>0.34528762256979834</v>
      </c>
      <c r="O76" s="132"/>
      <c r="P76" s="132"/>
      <c r="Q76" s="132"/>
      <c r="R76" s="132"/>
      <c r="S76" s="132">
        <f ca="1">OFFSET('Total data HP5a'!P56,24,0)</f>
        <v>0.35750877881227083</v>
      </c>
      <c r="T76" s="133">
        <f ca="1">SUM(O76:S76)</f>
        <v>0.35750877881227083</v>
      </c>
      <c r="U76" s="132"/>
      <c r="V76" s="132"/>
      <c r="W76" s="132"/>
      <c r="X76" s="132"/>
      <c r="Y76" s="132">
        <f ca="1">OFFSET('Total data HP5a'!P56,36,0)</f>
        <v>0.42131831657525642</v>
      </c>
      <c r="Z76" s="133">
        <f ca="1">SUM(U76:Y76)</f>
        <v>0.42131831657525642</v>
      </c>
      <c r="AA76" s="132" t="str">
        <f>IFERROR(AVERAGE(C76,I76,O76,U76),"")</f>
        <v/>
      </c>
      <c r="AB76" s="132" t="str">
        <f>IFERROR(AVERAGE(D76,J76,P76,V76),"")</f>
        <v/>
      </c>
      <c r="AC76" s="132" t="str">
        <f>IFERROR(AVERAGE(E76,K76,Q76,W76),"")</f>
        <v/>
      </c>
      <c r="AD76" s="132" t="str">
        <f>IFERROR(AVERAGE(F76,L76,R76,X76),"")</f>
        <v/>
      </c>
      <c r="AE76" s="132">
        <f ca="1">IFERROR(AVERAGE(G76,M76,S76,Y76),"")</f>
        <v>0.37470490598577522</v>
      </c>
      <c r="AF76" s="133">
        <f ca="1">AVERAGE(H76,N76,T76,Z76)</f>
        <v>0.37470490598577522</v>
      </c>
      <c r="AG76" s="79" t="str">
        <f>IFERROR(STDEV(I76,O76,U76,AA76),"")</f>
        <v/>
      </c>
      <c r="AH76" s="79" t="str">
        <f>IFERROR(STDEV(J76,P76,V76,AB76),"")</f>
        <v/>
      </c>
      <c r="AI76" s="79" t="str">
        <f>IFERROR(STDEV(K76,Q76,W76,AC76),"")</f>
        <v/>
      </c>
      <c r="AJ76" s="79" t="str">
        <f>IFERROR(STDEV(L76,R76,X76,AD76),"")</f>
        <v/>
      </c>
      <c r="AK76" s="79">
        <f ca="1">IFERROR(STDEV(M76,S76,Y76,AE76),"")</f>
        <v>3.3336133549682505E-2</v>
      </c>
      <c r="AL76" s="44">
        <f ca="1">IFERROR(STDEV(N76,T76,Z76,AF76),"")</f>
        <v>3.3336133549682505E-2</v>
      </c>
      <c r="AM76" s="79" t="str">
        <f>IFERROR(AG76/AA76,"")</f>
        <v/>
      </c>
      <c r="AN76" s="79" t="str">
        <f>IFERROR(AH76/AB76,"")</f>
        <v/>
      </c>
      <c r="AO76" s="79" t="str">
        <f>IFERROR(AI76/AC76,"")</f>
        <v/>
      </c>
      <c r="AP76" s="79" t="str">
        <f>IFERROR(AJ76/AD76,"")</f>
        <v/>
      </c>
      <c r="AQ76" s="79">
        <f ca="1">IFERROR(AK76/AE76,"")</f>
        <v>8.8966365310808163E-2</v>
      </c>
      <c r="AR76" s="44">
        <f ca="1">IFERROR(AL76/AF76,"")</f>
        <v>8.8966365310808163E-2</v>
      </c>
      <c r="AS76" s="203">
        <f>COUNTA(C76,I76,O76,U76)</f>
        <v>0</v>
      </c>
      <c r="AT76" s="204">
        <f>COUNTA(D76,J76,P76,V76)</f>
        <v>0</v>
      </c>
      <c r="AU76" s="204">
        <f>COUNTA(E76,K76,Q76,W76)</f>
        <v>0</v>
      </c>
      <c r="AV76" s="204">
        <f>COUNTA(F76,L76,R76,X76)</f>
        <v>0</v>
      </c>
      <c r="AW76" s="204">
        <f ca="1">COUNTA(G76,M76,S76,Y76)</f>
        <v>3</v>
      </c>
      <c r="AX76" s="204">
        <f t="shared" ca="1" si="41"/>
        <v>3</v>
      </c>
      <c r="AY76" s="79"/>
      <c r="AZ76" s="79"/>
      <c r="BA76" s="79"/>
      <c r="BB76" s="79"/>
      <c r="BC76" s="79">
        <f t="shared" ca="1" si="42"/>
        <v>1.9246625678650511E-2</v>
      </c>
      <c r="BD76" s="79">
        <f t="shared" ca="1" si="43"/>
        <v>1.9246625678650511E-2</v>
      </c>
      <c r="BE76" s="79"/>
      <c r="BF76" s="79"/>
      <c r="BG76" s="79"/>
      <c r="BH76" s="79"/>
      <c r="BI76" s="79">
        <f t="shared" ca="1" si="44"/>
        <v>1</v>
      </c>
      <c r="BJ76" s="79">
        <f t="shared" ca="1" si="45"/>
        <v>1</v>
      </c>
      <c r="BK76" s="78">
        <f t="shared" ca="1" si="46"/>
        <v>0</v>
      </c>
      <c r="BL76" s="79">
        <f t="shared" ca="1" si="47"/>
        <v>0</v>
      </c>
      <c r="BM76" s="79">
        <f t="shared" ca="1" si="48"/>
        <v>0</v>
      </c>
      <c r="BN76" s="79">
        <f t="shared" ca="1" si="49"/>
        <v>0</v>
      </c>
      <c r="BO76" s="44">
        <f t="shared" ca="1" si="50"/>
        <v>1</v>
      </c>
      <c r="BR76" s="67">
        <v>8.9255083834147761</v>
      </c>
      <c r="BS76" s="167">
        <f t="shared" si="55"/>
        <v>91.07449161658522</v>
      </c>
      <c r="BT76" s="167">
        <v>0</v>
      </c>
      <c r="BU76" s="167">
        <v>0</v>
      </c>
      <c r="BV76" s="167">
        <v>0</v>
      </c>
    </row>
    <row r="77" spans="1:74">
      <c r="A77" s="103">
        <v>255</v>
      </c>
      <c r="B77" s="93" t="s">
        <v>128</v>
      </c>
      <c r="C77" s="132"/>
      <c r="D77" s="132"/>
      <c r="E77" s="132"/>
      <c r="F77" s="132"/>
      <c r="G77" s="132">
        <f>'Total data HP5a'!P57</f>
        <v>0.45397914057245681</v>
      </c>
      <c r="H77" s="133">
        <f>SUM(C77:G77)</f>
        <v>0.45397914057245681</v>
      </c>
      <c r="I77" s="132"/>
      <c r="J77" s="132"/>
      <c r="K77" s="132"/>
      <c r="L77" s="132"/>
      <c r="M77" s="132"/>
      <c r="N77" s="133"/>
      <c r="O77" s="132"/>
      <c r="P77" s="132"/>
      <c r="Q77" s="132"/>
      <c r="R77" s="132"/>
      <c r="S77" s="132">
        <f ca="1">OFFSET('Total data HP5a'!P57,24,0)</f>
        <v>0.37519990076880277</v>
      </c>
      <c r="T77" s="133">
        <f ca="1">SUM(O77:S77)</f>
        <v>0.37519990076880277</v>
      </c>
      <c r="U77" s="132"/>
      <c r="V77" s="132"/>
      <c r="W77" s="132"/>
      <c r="X77" s="132"/>
      <c r="Y77" s="132"/>
      <c r="Z77" s="133"/>
      <c r="AA77" s="132" t="str">
        <f>IFERROR(AVERAGE(C77,I77,O77,U77),"")</f>
        <v/>
      </c>
      <c r="AB77" s="132" t="str">
        <f>IFERROR(AVERAGE(D77,J77,P77,V77),"")</f>
        <v/>
      </c>
      <c r="AC77" s="132" t="str">
        <f>IFERROR(AVERAGE(E77,K77,Q77,W77),"")</f>
        <v/>
      </c>
      <c r="AD77" s="132" t="str">
        <f>IFERROR(AVERAGE(F77,L77,R77,X77),"")</f>
        <v/>
      </c>
      <c r="AE77" s="132">
        <f ca="1">IFERROR(AVERAGE(G77,M77,S77,Y77),"")</f>
        <v>0.41458952067062982</v>
      </c>
      <c r="AF77" s="133">
        <f ca="1">AVERAGE(H77,N77,T77,Z77)</f>
        <v>0.41458952067062982</v>
      </c>
      <c r="AG77" s="79" t="str">
        <f>IFERROR(STDEV(I77,O77,U77,AA77),"")</f>
        <v/>
      </c>
      <c r="AH77" s="79" t="str">
        <f>IFERROR(STDEV(J77,P77,V77,AB77),"")</f>
        <v/>
      </c>
      <c r="AI77" s="79" t="str">
        <f>IFERROR(STDEV(K77,Q77,W77,AC77),"")</f>
        <v/>
      </c>
      <c r="AJ77" s="79" t="str">
        <f>IFERROR(STDEV(L77,R77,X77,AD77),"")</f>
        <v/>
      </c>
      <c r="AK77" s="79">
        <f ca="1">IFERROR(STDEV(M77,S77,Y77,AE77),"")</f>
        <v>2.7852667340942494E-2</v>
      </c>
      <c r="AL77" s="44">
        <f ca="1">IFERROR(STDEV(N77,T77,Z77,AF77),"")</f>
        <v>2.7852667340942494E-2</v>
      </c>
      <c r="AM77" s="79" t="str">
        <f>IFERROR(AG77/AA77,"")</f>
        <v/>
      </c>
      <c r="AN77" s="79" t="str">
        <f>IFERROR(AH77/AB77,"")</f>
        <v/>
      </c>
      <c r="AO77" s="79" t="str">
        <f>IFERROR(AI77/AC77,"")</f>
        <v/>
      </c>
      <c r="AP77" s="79" t="str">
        <f>IFERROR(AJ77/AD77,"")</f>
        <v/>
      </c>
      <c r="AQ77" s="79">
        <f ca="1">IFERROR(AK77/AE77,"")</f>
        <v>6.7181310554807805E-2</v>
      </c>
      <c r="AR77" s="44">
        <f ca="1">IFERROR(AL77/AF77,"")</f>
        <v>6.7181310554807805E-2</v>
      </c>
      <c r="AS77" s="203">
        <f>COUNTA(C77,I77,O77,U77)</f>
        <v>0</v>
      </c>
      <c r="AT77" s="204">
        <f>COUNTA(D77,J77,P77,V77)</f>
        <v>0</v>
      </c>
      <c r="AU77" s="204">
        <f>COUNTA(E77,K77,Q77,W77)</f>
        <v>0</v>
      </c>
      <c r="AV77" s="204">
        <f>COUNTA(F77,L77,R77,X77)</f>
        <v>0</v>
      </c>
      <c r="AW77" s="204">
        <f ca="1">COUNTA(G77,M77,S77,Y77)</f>
        <v>2</v>
      </c>
      <c r="AX77" s="204">
        <f t="shared" ca="1" si="41"/>
        <v>2</v>
      </c>
      <c r="AY77" s="79"/>
      <c r="AZ77" s="79"/>
      <c r="BA77" s="79"/>
      <c r="BB77" s="79"/>
      <c r="BC77" s="79">
        <f t="shared" ca="1" si="42"/>
        <v>1.9694809950913522E-2</v>
      </c>
      <c r="BD77" s="79">
        <f t="shared" ca="1" si="43"/>
        <v>1.9694809950913522E-2</v>
      </c>
      <c r="BE77" s="79"/>
      <c r="BF77" s="79"/>
      <c r="BG77" s="79"/>
      <c r="BH77" s="79"/>
      <c r="BI77" s="79">
        <f t="shared" ca="1" si="44"/>
        <v>1</v>
      </c>
      <c r="BJ77" s="79">
        <f t="shared" ca="1" si="45"/>
        <v>1</v>
      </c>
      <c r="BK77" s="78">
        <f t="shared" ca="1" si="46"/>
        <v>0</v>
      </c>
      <c r="BL77" s="79">
        <f t="shared" ca="1" si="47"/>
        <v>0</v>
      </c>
      <c r="BM77" s="79">
        <f t="shared" ca="1" si="48"/>
        <v>0</v>
      </c>
      <c r="BN77" s="79">
        <f t="shared" ca="1" si="49"/>
        <v>0</v>
      </c>
      <c r="BO77" s="44">
        <f t="shared" ca="1" si="50"/>
        <v>1</v>
      </c>
      <c r="BS77" s="167">
        <f t="shared" si="55"/>
        <v>100</v>
      </c>
      <c r="BT77" s="167">
        <v>0</v>
      </c>
      <c r="BU77" s="167">
        <v>0</v>
      </c>
      <c r="BV77" s="167">
        <v>0</v>
      </c>
    </row>
    <row r="78" spans="1:74">
      <c r="A78" s="103">
        <v>256</v>
      </c>
      <c r="B78" s="93" t="s">
        <v>129</v>
      </c>
      <c r="C78" s="132">
        <f>'Total data HP5a'!G58</f>
        <v>10.79336435138921</v>
      </c>
      <c r="D78" s="132">
        <f>'Total data HP5a'!J58</f>
        <v>0.97051965446382382</v>
      </c>
      <c r="E78" s="132"/>
      <c r="F78" s="132"/>
      <c r="G78" s="132">
        <f>'Total data HP5a'!P58</f>
        <v>2.5879868128581882</v>
      </c>
      <c r="H78" s="133">
        <f>SUM(C78:G78)</f>
        <v>14.351870818711221</v>
      </c>
      <c r="I78" s="132"/>
      <c r="J78" s="132"/>
      <c r="K78" s="132"/>
      <c r="L78" s="132"/>
      <c r="M78" s="132"/>
      <c r="N78" s="133"/>
      <c r="O78" s="132">
        <f ca="1">OFFSET('Total data HP5a'!G58,24,0)</f>
        <v>11.350485816084376</v>
      </c>
      <c r="P78" s="132">
        <f ca="1">OFFSET('Total data HP5a'!J58,24,0)</f>
        <v>0.94855589062269652</v>
      </c>
      <c r="Q78" s="132"/>
      <c r="R78" s="132"/>
      <c r="S78" s="132">
        <f ca="1">OFFSET('Total data HP5a'!P58,24,0)</f>
        <v>2.4508913418811034</v>
      </c>
      <c r="T78" s="133">
        <f ca="1">SUM(O78:S78)</f>
        <v>14.749933048588176</v>
      </c>
      <c r="U78" s="132">
        <f ca="1">OFFSET('Total data HP5a'!G58,36,0)</f>
        <v>11.209997717312321</v>
      </c>
      <c r="V78" s="132">
        <f ca="1">OFFSET('Total data HP5a'!J58,36,0)</f>
        <v>0.8148435849234924</v>
      </c>
      <c r="W78" s="132"/>
      <c r="X78" s="132"/>
      <c r="Y78" s="132">
        <f ca="1">OFFSET('Total data HP5a'!P58,36,0)</f>
        <v>2.0026348746686287</v>
      </c>
      <c r="Z78" s="133">
        <f ca="1">SUM(U78:Y78)</f>
        <v>14.027476176904443</v>
      </c>
      <c r="AA78" s="132">
        <f ca="1">IFERROR(AVERAGE(C78,I78,O78,U78),"")</f>
        <v>11.117949294928636</v>
      </c>
      <c r="AB78" s="132">
        <f ca="1">IFERROR(AVERAGE(D78,J78,P78,V78),"")</f>
        <v>0.91130637667000425</v>
      </c>
      <c r="AC78" s="132" t="str">
        <f>IFERROR(AVERAGE(E78,K78,Q78,W78),"")</f>
        <v/>
      </c>
      <c r="AD78" s="132" t="str">
        <f>IFERROR(AVERAGE(F78,L78,R78,X78),"")</f>
        <v/>
      </c>
      <c r="AE78" s="132">
        <f ca="1">IFERROR(AVERAGE(G78,M78,S78,Y78),"")</f>
        <v>2.3471710098026404</v>
      </c>
      <c r="AF78" s="133">
        <f ca="1">AVERAGE(H78,N78,T78,Z78)</f>
        <v>14.376426681401279</v>
      </c>
      <c r="AG78" s="79">
        <f ca="1">IFERROR(STDEV(I78,O78,U78,AA78),"")</f>
        <v>0.11710611400999105</v>
      </c>
      <c r="AH78" s="79">
        <f ca="1">IFERROR(STDEV(J78,P78,V78,AB78),"")</f>
        <v>6.9006735391844348E-2</v>
      </c>
      <c r="AI78" s="79" t="str">
        <f>IFERROR(STDEV(K78,Q78,W78,AC78),"")</f>
        <v/>
      </c>
      <c r="AJ78" s="79" t="str">
        <f>IFERROR(STDEV(L78,R78,X78,AD78),"")</f>
        <v/>
      </c>
      <c r="AK78" s="79">
        <f ca="1">IFERROR(STDEV(M78,S78,Y78,AE78),"")</f>
        <v>0.23466178360119236</v>
      </c>
      <c r="AL78" s="44">
        <f ca="1">IFERROR(STDEV(N78,T78,Z78,AF78),"")</f>
        <v>0.36129798236377186</v>
      </c>
      <c r="AM78" s="79">
        <f ca="1">IFERROR(AG78/AA78,"")</f>
        <v>1.0533067826043071E-2</v>
      </c>
      <c r="AN78" s="79">
        <f ca="1">IFERROR(AH78/AB78,"")</f>
        <v>7.5722871208255105E-2</v>
      </c>
      <c r="AO78" s="79" t="str">
        <f>IFERROR(AI78/AC78,"")</f>
        <v/>
      </c>
      <c r="AP78" s="79" t="str">
        <f>IFERROR(AJ78/AD78,"")</f>
        <v/>
      </c>
      <c r="AQ78" s="79">
        <f ca="1">IFERROR(AK78/AE78,"")</f>
        <v>9.9976432318377884E-2</v>
      </c>
      <c r="AR78" s="44">
        <f ca="1">IFERROR(AL78/AF78,"")</f>
        <v>2.513127847208246E-2</v>
      </c>
      <c r="AS78" s="203">
        <f ca="1">COUNTA(C78,I78,O78,U78)</f>
        <v>3</v>
      </c>
      <c r="AT78" s="204">
        <f ca="1">COUNTA(D78,J78,P78,V78)</f>
        <v>3</v>
      </c>
      <c r="AU78" s="204">
        <f>COUNTA(E78,K78,Q78,W78)</f>
        <v>0</v>
      </c>
      <c r="AV78" s="204">
        <f>COUNTA(F78,L78,R78,X78)</f>
        <v>0</v>
      </c>
      <c r="AW78" s="204">
        <f ca="1">COUNTA(G78,M78,S78,Y78)</f>
        <v>3</v>
      </c>
      <c r="AX78" s="204">
        <f t="shared" ca="1" si="41"/>
        <v>3</v>
      </c>
      <c r="AY78" s="79">
        <f t="shared" ca="1" si="51"/>
        <v>6.7611246447419338E-2</v>
      </c>
      <c r="AZ78" s="79">
        <f t="shared" ca="1" si="61"/>
        <v>3.9841057254378615E-2</v>
      </c>
      <c r="BA78" s="79"/>
      <c r="BB78" s="79"/>
      <c r="BC78" s="79">
        <f t="shared" ca="1" si="42"/>
        <v>0.13548204393066612</v>
      </c>
      <c r="BD78" s="79">
        <f t="shared" ca="1" si="43"/>
        <v>0.20859548737539235</v>
      </c>
      <c r="BE78" s="79">
        <f t="shared" ca="1" si="53"/>
        <v>0.77334580708514156</v>
      </c>
      <c r="BF78" s="79">
        <f t="shared" ca="1" si="62"/>
        <v>6.3388935016025744E-2</v>
      </c>
      <c r="BG78" s="79"/>
      <c r="BH78" s="79"/>
      <c r="BI78" s="79">
        <f t="shared" ca="1" si="44"/>
        <v>0.16326525789883278</v>
      </c>
      <c r="BJ78" s="79">
        <f t="shared" ca="1" si="45"/>
        <v>1</v>
      </c>
      <c r="BK78" s="78">
        <f t="shared" ca="1" si="46"/>
        <v>0.77334580708514156</v>
      </c>
      <c r="BL78" s="79">
        <f t="shared" ca="1" si="47"/>
        <v>6.3388935016025744E-2</v>
      </c>
      <c r="BM78" s="79">
        <f t="shared" ca="1" si="48"/>
        <v>0</v>
      </c>
      <c r="BN78" s="79">
        <f t="shared" ca="1" si="49"/>
        <v>0</v>
      </c>
      <c r="BO78" s="44">
        <f t="shared" ca="1" si="50"/>
        <v>0.16326525789883278</v>
      </c>
      <c r="BR78" s="67">
        <v>0.37470490598577522</v>
      </c>
      <c r="BS78" s="167">
        <f t="shared" si="55"/>
        <v>99.62529509401422</v>
      </c>
      <c r="BT78" s="167">
        <v>0</v>
      </c>
      <c r="BU78" s="167">
        <v>0</v>
      </c>
      <c r="BV78" s="167">
        <v>0</v>
      </c>
    </row>
    <row r="79" spans="1:74">
      <c r="A79" s="105">
        <v>257</v>
      </c>
      <c r="B79" s="130" t="s">
        <v>130</v>
      </c>
      <c r="C79" s="132">
        <f>'Total data HP5a'!G59</f>
        <v>12.153965805791685</v>
      </c>
      <c r="D79" s="132">
        <f>'Total data HP5a'!J59</f>
        <v>1.3991811412807134</v>
      </c>
      <c r="E79" s="132"/>
      <c r="F79" s="132"/>
      <c r="G79" s="132">
        <f>'Total data HP5a'!P59</f>
        <v>2.6713869151754492</v>
      </c>
      <c r="H79" s="133">
        <f>SUM(C79:G79)</f>
        <v>16.224533862247849</v>
      </c>
      <c r="I79" s="132">
        <f ca="1">OFFSET('Total data HP5a'!G59,12,0)</f>
        <v>13.6711353296791</v>
      </c>
      <c r="J79" s="132">
        <f ca="1">OFFSET('Total data HP5a'!J59,12,0)</f>
        <v>1.4131604331990113</v>
      </c>
      <c r="K79" s="132"/>
      <c r="L79" s="132"/>
      <c r="M79" s="132">
        <f ca="1">OFFSET('Total data HP5a'!P59,12,0)</f>
        <v>3.7003523788573265</v>
      </c>
      <c r="N79" s="133">
        <f ca="1">SUM(I79:M79)</f>
        <v>18.784648141735438</v>
      </c>
      <c r="O79" s="132">
        <f ca="1">OFFSET('Total data HP5a'!G59,24,0)</f>
        <v>11.360540055912621</v>
      </c>
      <c r="P79" s="132">
        <f ca="1">OFFSET('Total data HP5a'!J59,24,0)</f>
        <v>1.3399281209151044</v>
      </c>
      <c r="Q79" s="132"/>
      <c r="R79" s="132"/>
      <c r="S79" s="132">
        <f ca="1">OFFSET('Total data HP5a'!P59,24,0)</f>
        <v>2.4734190717409561</v>
      </c>
      <c r="T79" s="133">
        <f ca="1">SUM(O79:S79)</f>
        <v>15.173887248568681</v>
      </c>
      <c r="U79" s="132">
        <f ca="1">OFFSET('Total data HP5a'!G59,36,0)</f>
        <v>11.447512573849613</v>
      </c>
      <c r="V79" s="132">
        <f ca="1">OFFSET('Total data HP5a'!J59,36,0)</f>
        <v>1.2651868525721464</v>
      </c>
      <c r="W79" s="132"/>
      <c r="X79" s="132"/>
      <c r="Y79" s="132">
        <f ca="1">OFFSET('Total data HP5a'!P59,36,0)</f>
        <v>1.9896844737755444</v>
      </c>
      <c r="Z79" s="133">
        <f ca="1">SUM(U79:Y79)</f>
        <v>14.702383900197303</v>
      </c>
      <c r="AA79" s="132">
        <f ca="1">IFERROR(AVERAGE(C79,I79,O79,U79),"")</f>
        <v>12.158288441308255</v>
      </c>
      <c r="AB79" s="132">
        <f ca="1">IFERROR(AVERAGE(D79,J79,P79,V79),"")</f>
        <v>1.3543641369917438</v>
      </c>
      <c r="AC79" s="132" t="str">
        <f>IFERROR(AVERAGE(E79,K79,Q79,W79),"")</f>
        <v/>
      </c>
      <c r="AD79" s="132" t="str">
        <f>IFERROR(AVERAGE(F79,L79,R79,X79),"")</f>
        <v/>
      </c>
      <c r="AE79" s="132">
        <f ca="1">IFERROR(AVERAGE(G79,M79,S79,Y79),"")</f>
        <v>2.7087107098873187</v>
      </c>
      <c r="AF79" s="133">
        <f ca="1">AVERAGE(H79,N79,T79,Z79)</f>
        <v>16.221363288187316</v>
      </c>
      <c r="AG79" s="79">
        <f ca="1">IFERROR(STDEV(I79,O79,U79,AA79),"")</f>
        <v>1.0693153349257056</v>
      </c>
      <c r="AH79" s="79">
        <f ca="1">IFERROR(STDEV(J79,P79,V79,AB79),"")</f>
        <v>6.0871038805965665E-2</v>
      </c>
      <c r="AI79" s="79" t="str">
        <f>IFERROR(STDEV(K79,Q79,W79,AC79),"")</f>
        <v/>
      </c>
      <c r="AJ79" s="79" t="str">
        <f>IFERROR(STDEV(L79,R79,X79,AD79),"")</f>
        <v/>
      </c>
      <c r="AK79" s="79">
        <f ca="1">IFERROR(STDEV(M79,S79,Y79,AE79),"")</f>
        <v>0.72003838240827245</v>
      </c>
      <c r="AL79" s="44">
        <f ca="1">IFERROR(STDEV(N79,T79,Z79,AF79),"")</f>
        <v>1.8234519609802271</v>
      </c>
      <c r="AM79" s="79">
        <f ca="1">IFERROR(AG79/AA79,"")</f>
        <v>8.7949495530363089E-2</v>
      </c>
      <c r="AN79" s="79">
        <f ca="1">IFERROR(AH79/AB79,"")</f>
        <v>4.4944366986244801E-2</v>
      </c>
      <c r="AO79" s="79" t="str">
        <f>IFERROR(AI79/AC79,"")</f>
        <v/>
      </c>
      <c r="AP79" s="79" t="str">
        <f>IFERROR(AJ79/AD79,"")</f>
        <v/>
      </c>
      <c r="AQ79" s="79">
        <f ca="1">IFERROR(AK79/AE79,"")</f>
        <v>0.2658232862520139</v>
      </c>
      <c r="AR79" s="44">
        <f ca="1">IFERROR(AL79/AF79,"")</f>
        <v>0.11241052484830896</v>
      </c>
      <c r="AS79" s="203">
        <f ca="1">COUNTA(C79,I79,O79,U79)</f>
        <v>4</v>
      </c>
      <c r="AT79" s="204">
        <f ca="1">COUNTA(D79,J79,P79,V79)</f>
        <v>4</v>
      </c>
      <c r="AU79" s="204">
        <f>COUNTA(E79,K79,Q79,W79)</f>
        <v>0</v>
      </c>
      <c r="AV79" s="204">
        <f>COUNTA(F79,L79,R79,X79)</f>
        <v>0</v>
      </c>
      <c r="AW79" s="204">
        <f ca="1">COUNTA(G79,M79,S79,Y79)</f>
        <v>4</v>
      </c>
      <c r="AX79" s="204">
        <f t="shared" ca="1" si="41"/>
        <v>4</v>
      </c>
      <c r="AY79" s="79">
        <f t="shared" ca="1" si="51"/>
        <v>0.53465766746285281</v>
      </c>
      <c r="AZ79" s="79">
        <f t="shared" ca="1" si="61"/>
        <v>3.0435519402982832E-2</v>
      </c>
      <c r="BA79" s="79"/>
      <c r="BB79" s="79"/>
      <c r="BC79" s="79">
        <f t="shared" ca="1" si="42"/>
        <v>0.36001919120413622</v>
      </c>
      <c r="BD79" s="79">
        <f t="shared" ca="1" si="43"/>
        <v>0.91172598049011355</v>
      </c>
      <c r="BE79" s="79">
        <f t="shared" ca="1" si="53"/>
        <v>0.74952321980003589</v>
      </c>
      <c r="BF79" s="79">
        <f t="shared" ca="1" si="62"/>
        <v>8.3492620991850661E-2</v>
      </c>
      <c r="BG79" s="79"/>
      <c r="BH79" s="79"/>
      <c r="BI79" s="79">
        <f t="shared" ca="1" si="44"/>
        <v>0.16698415920811352</v>
      </c>
      <c r="BJ79" s="79">
        <f t="shared" ca="1" si="45"/>
        <v>1</v>
      </c>
      <c r="BK79" s="78">
        <f t="shared" ca="1" si="46"/>
        <v>0.74952321980003589</v>
      </c>
      <c r="BL79" s="79">
        <f t="shared" ca="1" si="47"/>
        <v>8.3492620991850661E-2</v>
      </c>
      <c r="BM79" s="79">
        <f t="shared" ca="1" si="48"/>
        <v>0</v>
      </c>
      <c r="BN79" s="79">
        <f t="shared" ca="1" si="49"/>
        <v>0</v>
      </c>
      <c r="BO79" s="44">
        <f t="shared" ca="1" si="50"/>
        <v>0.16698415920811352</v>
      </c>
      <c r="BR79" s="67">
        <v>0.41458952067062982</v>
      </c>
      <c r="BS79" s="167">
        <f t="shared" si="55"/>
        <v>99.585410479329369</v>
      </c>
      <c r="BT79" s="167">
        <v>0</v>
      </c>
      <c r="BU79" s="167">
        <v>0</v>
      </c>
      <c r="BV79" s="167">
        <v>0</v>
      </c>
    </row>
    <row r="80" spans="1:74">
      <c r="A80" s="104">
        <v>258</v>
      </c>
      <c r="B80" s="94" t="s">
        <v>131</v>
      </c>
      <c r="C80" s="132"/>
      <c r="D80" s="132">
        <f>'Total data HP5a'!J60</f>
        <v>1.0715988928826325</v>
      </c>
      <c r="E80" s="132"/>
      <c r="F80" s="132">
        <f>'Total data HP5a'!L60</f>
        <v>4.9723140198110709</v>
      </c>
      <c r="G80" s="132">
        <f>'Total data HP5a'!P60</f>
        <v>1.4458786631332405</v>
      </c>
      <c r="H80" s="133">
        <f>SUM(C80:G80)</f>
        <v>7.4897915758269438</v>
      </c>
      <c r="I80" s="132"/>
      <c r="J80" s="132">
        <f ca="1">OFFSET('Total data HP5a'!J60,12,0)</f>
        <v>1.2853729248687895</v>
      </c>
      <c r="K80" s="132"/>
      <c r="L80" s="132">
        <f ca="1">OFFSET('Total data HP5a'!L60,12,0)</f>
        <v>5.4588242894570103</v>
      </c>
      <c r="M80" s="132">
        <f ca="1">OFFSET('Total data HP5a'!P60,12,0)</f>
        <v>1.533524281452765</v>
      </c>
      <c r="N80" s="133">
        <f ca="1">SUM(I80:M80)</f>
        <v>8.2777214957785645</v>
      </c>
      <c r="O80" s="132"/>
      <c r="P80" s="132">
        <f ca="1">OFFSET('Total data HP5a'!J60,24,0)</f>
        <v>0.77991428016193265</v>
      </c>
      <c r="Q80" s="132"/>
      <c r="R80" s="132">
        <f ca="1">OFFSET('Total data HP5a'!L60,24,0)</f>
        <v>3.579435288770886</v>
      </c>
      <c r="S80" s="132">
        <f ca="1">OFFSET('Total data HP5a'!P60,24,0)</f>
        <v>0.96329659974972104</v>
      </c>
      <c r="T80" s="133">
        <f ca="1">SUM(O80:S80)</f>
        <v>5.3226461686825397</v>
      </c>
      <c r="U80" s="132"/>
      <c r="V80" s="132">
        <f ca="1">OFFSET('Total data HP5a'!J60,36,0)</f>
        <v>0.8626633613032153</v>
      </c>
      <c r="W80" s="132"/>
      <c r="X80" s="132">
        <f ca="1">OFFSET('Total data HP5a'!L60,36,0)</f>
        <v>5.3990218122655511</v>
      </c>
      <c r="Y80" s="132">
        <f ca="1">OFFSET('Total data HP5a'!P60,36,0)</f>
        <v>1.6396419948062058</v>
      </c>
      <c r="Z80" s="133">
        <f ca="1">SUM(U80:Y80)</f>
        <v>7.901327168374972</v>
      </c>
      <c r="AA80" s="132" t="str">
        <f>IFERROR(AVERAGE(C80,I80,O80,U80),"")</f>
        <v/>
      </c>
      <c r="AB80" s="132">
        <f ca="1">IFERROR(AVERAGE(D80,J80,P80,V80),"")</f>
        <v>0.99988736480414242</v>
      </c>
      <c r="AC80" s="132" t="str">
        <f>IFERROR(AVERAGE(E80,K80,Q80,W80),"")</f>
        <v/>
      </c>
      <c r="AD80" s="132">
        <f ca="1">IFERROR(AVERAGE(F80,L80,R80,X80),"")</f>
        <v>4.8523988525761297</v>
      </c>
      <c r="AE80" s="132">
        <f ca="1">IFERROR(AVERAGE(G80,M80,S80,Y80),"")</f>
        <v>1.3955853847854831</v>
      </c>
      <c r="AF80" s="133">
        <f ca="1">AVERAGE(H80,N80,T80,Z80)</f>
        <v>7.2478716021657554</v>
      </c>
      <c r="AG80" s="79" t="str">
        <f>IFERROR(STDEV(I80,O80,U80,AA80),"")</f>
        <v/>
      </c>
      <c r="AH80" s="79">
        <f ca="1">IFERROR(STDEV(J80,P80,V80,AB80),"")</f>
        <v>0.22168668152328494</v>
      </c>
      <c r="AI80" s="79" t="str">
        <f>IFERROR(STDEV(K80,Q80,W80,AC80),"")</f>
        <v/>
      </c>
      <c r="AJ80" s="79">
        <f ca="1">IFERROR(STDEV(L80,R80,X80,AD80),"")</f>
        <v>0.87242760798022423</v>
      </c>
      <c r="AK80" s="79">
        <f ca="1">IFERROR(STDEV(M80,S80,Y80,AE80),"")</f>
        <v>0.29711502167485432</v>
      </c>
      <c r="AL80" s="44">
        <f ca="1">IFERROR(STDEV(N80,T80,Z80,AF80),"")</f>
        <v>1.3139579688484044</v>
      </c>
      <c r="AM80" s="79" t="str">
        <f>IFERROR(AG80/AA80,"")</f>
        <v/>
      </c>
      <c r="AN80" s="79">
        <f ca="1">IFERROR(AH80/AB80,"")</f>
        <v>0.22171165405886376</v>
      </c>
      <c r="AO80" s="79" t="str">
        <f>IFERROR(AI80/AC80,"")</f>
        <v/>
      </c>
      <c r="AP80" s="79">
        <f ca="1">IFERROR(AJ80/AD80,"")</f>
        <v>0.17979305380411051</v>
      </c>
      <c r="AQ80" s="79">
        <f ca="1">IFERROR(AK80/AE80,"")</f>
        <v>0.21289634078571565</v>
      </c>
      <c r="AR80" s="44">
        <f ca="1">IFERROR(AL80/AF80,"")</f>
        <v>0.18128880324753233</v>
      </c>
      <c r="AS80" s="203">
        <f>COUNTA(C80,I80,O80,U80)</f>
        <v>0</v>
      </c>
      <c r="AT80" s="204">
        <f ca="1">COUNTA(D80,J80,P80,V80)</f>
        <v>4</v>
      </c>
      <c r="AU80" s="204">
        <f>COUNTA(E80,K80,Q80,W80)</f>
        <v>0</v>
      </c>
      <c r="AV80" s="204">
        <f ca="1">COUNTA(F80,L80,R80,X80)</f>
        <v>4</v>
      </c>
      <c r="AW80" s="204">
        <f ca="1">COUNTA(G80,M80,S80,Y80)</f>
        <v>4</v>
      </c>
      <c r="AX80" s="204">
        <f t="shared" ca="1" si="41"/>
        <v>4</v>
      </c>
      <c r="AY80" s="79"/>
      <c r="AZ80" s="79">
        <f t="shared" ca="1" si="61"/>
        <v>0.11084334076164247</v>
      </c>
      <c r="BA80" s="79"/>
      <c r="BB80" s="79">
        <f t="shared" ca="1" si="52"/>
        <v>0.43621380399011211</v>
      </c>
      <c r="BC80" s="79">
        <f t="shared" ca="1" si="42"/>
        <v>0.14855751083742716</v>
      </c>
      <c r="BD80" s="79">
        <f t="shared" ca="1" si="43"/>
        <v>0.65697898442420222</v>
      </c>
      <c r="BE80" s="79"/>
      <c r="BF80" s="79">
        <f t="shared" ca="1" si="62"/>
        <v>0.13795599862797839</v>
      </c>
      <c r="BG80" s="79"/>
      <c r="BH80" s="79">
        <f t="shared" ca="1" si="54"/>
        <v>0.66949293791658393</v>
      </c>
      <c r="BI80" s="79">
        <f t="shared" ca="1" si="44"/>
        <v>0.19255106345543768</v>
      </c>
      <c r="BJ80" s="79">
        <f t="shared" ca="1" si="45"/>
        <v>1</v>
      </c>
      <c r="BK80" s="78">
        <f t="shared" ref="BK80" ca="1" si="68">BE80/$BJ80</f>
        <v>0</v>
      </c>
      <c r="BL80" s="79">
        <f t="shared" ref="BL80" ca="1" si="69">BF80/$BJ80</f>
        <v>0.13795599862797839</v>
      </c>
      <c r="BM80" s="79">
        <f t="shared" ref="BM80" ca="1" si="70">BG80/$BJ80</f>
        <v>0</v>
      </c>
      <c r="BN80" s="79">
        <f t="shared" ref="BN80" ca="1" si="71">BH80/$BJ80</f>
        <v>0.66949293791658393</v>
      </c>
      <c r="BO80" s="44">
        <f t="shared" ref="BO80" ca="1" si="72">BI80/$BJ80</f>
        <v>0.19255106345543768</v>
      </c>
      <c r="BR80" s="67">
        <v>14.376426681401279</v>
      </c>
      <c r="BS80" s="167">
        <f t="shared" si="55"/>
        <v>85.623573318598716</v>
      </c>
      <c r="BT80" s="167">
        <v>0</v>
      </c>
      <c r="BU80" s="167">
        <v>0</v>
      </c>
      <c r="BV80" s="167">
        <v>0</v>
      </c>
    </row>
    <row r="81" spans="1:74" ht="17" thickBot="1">
      <c r="A81" s="103">
        <v>259</v>
      </c>
      <c r="B81" s="93" t="s">
        <v>132</v>
      </c>
      <c r="C81" s="132"/>
      <c r="D81" s="132"/>
      <c r="E81" s="132"/>
      <c r="F81" s="132"/>
      <c r="G81" s="132">
        <f>'Total data HP5a'!P61</f>
        <v>0.80405442293438345</v>
      </c>
      <c r="H81" s="133">
        <f>SUM(C81:G81)</f>
        <v>0.80405442293438345</v>
      </c>
      <c r="I81" s="132"/>
      <c r="J81" s="132"/>
      <c r="K81" s="132"/>
      <c r="L81" s="132"/>
      <c r="M81" s="132">
        <f ca="1">OFFSET('Total data HP5a'!P61,12,0)</f>
        <v>0.41399180500760696</v>
      </c>
      <c r="N81" s="133">
        <f ca="1">SUM(I81:M81)</f>
        <v>0.41399180500760696</v>
      </c>
      <c r="O81" s="132"/>
      <c r="P81" s="132"/>
      <c r="Q81" s="132"/>
      <c r="R81" s="132"/>
      <c r="S81" s="132"/>
      <c r="T81" s="133"/>
      <c r="U81" s="132"/>
      <c r="V81" s="132"/>
      <c r="W81" s="132"/>
      <c r="X81" s="132"/>
      <c r="Y81" s="132">
        <f ca="1">OFFSET('Total data HP5a'!P61,36,0)</f>
        <v>0.48050194514885208</v>
      </c>
      <c r="Z81" s="133">
        <f ca="1">SUM(U81:Y81)</f>
        <v>0.48050194514885208</v>
      </c>
      <c r="AA81" s="132" t="str">
        <f>IFERROR(AVERAGE(C81,I81,O81,U81),"")</f>
        <v/>
      </c>
      <c r="AB81" s="132" t="str">
        <f>IFERROR(AVERAGE(D81,J81,P81,V81),"")</f>
        <v/>
      </c>
      <c r="AC81" s="132" t="str">
        <f>IFERROR(AVERAGE(E81,K81,Q81,W81),"")</f>
        <v/>
      </c>
      <c r="AD81" s="132" t="str">
        <f>IFERROR(AVERAGE(F81,L81,R81,X81),"")</f>
        <v/>
      </c>
      <c r="AE81" s="132">
        <f ca="1">IFERROR(AVERAGE(G81,M81,S81,Y81),"")</f>
        <v>0.56618272436361416</v>
      </c>
      <c r="AF81" s="133">
        <f ca="1">AVERAGE(H81,N81,T81,Z81)</f>
        <v>0.56618272436361416</v>
      </c>
      <c r="AG81" s="79" t="str">
        <f>IFERROR(STDEV(I81,O81,U81,AA81),"")</f>
        <v/>
      </c>
      <c r="AH81" s="79" t="str">
        <f>IFERROR(STDEV(J81,P81,V81,AB81),"")</f>
        <v/>
      </c>
      <c r="AI81" s="79" t="str">
        <f>IFERROR(STDEV(K81,Q81,W81,AC81),"")</f>
        <v/>
      </c>
      <c r="AJ81" s="79" t="str">
        <f>IFERROR(STDEV(L81,R81,X81,AD81),"")</f>
        <v/>
      </c>
      <c r="AK81" s="79">
        <f ca="1">IFERROR(STDEV(M81,S81,Y81,AE81),"")</f>
        <v>7.6296429146327296E-2</v>
      </c>
      <c r="AL81" s="44">
        <f ca="1">IFERROR(STDEV(N81,T81,Z81,AF81),"")</f>
        <v>7.6296429146327296E-2</v>
      </c>
      <c r="AM81" s="79" t="str">
        <f>IFERROR(AG81/AA81,"")</f>
        <v/>
      </c>
      <c r="AN81" s="79" t="str">
        <f>IFERROR(AH81/AB81,"")</f>
        <v/>
      </c>
      <c r="AO81" s="79" t="str">
        <f>IFERROR(AI81/AC81,"")</f>
        <v/>
      </c>
      <c r="AP81" s="79" t="str">
        <f>IFERROR(AJ81/AD81,"")</f>
        <v/>
      </c>
      <c r="AQ81" s="79">
        <f ca="1">IFERROR(AK81/AE81,"")</f>
        <v>0.13475584093824836</v>
      </c>
      <c r="AR81" s="44">
        <f ca="1">IFERROR(AL81/AF81,"")</f>
        <v>0.13475584093824836</v>
      </c>
      <c r="AS81" s="203">
        <f>COUNTA(C81,I81,O81,U81)</f>
        <v>0</v>
      </c>
      <c r="AT81" s="204">
        <f>COUNTA(D81,J81,P81,V81)</f>
        <v>0</v>
      </c>
      <c r="AU81" s="204">
        <f>COUNTA(E81,K81,Q81,W81)</f>
        <v>0</v>
      </c>
      <c r="AV81" s="204">
        <f>COUNTA(F81,L81,R81,X81)</f>
        <v>0</v>
      </c>
      <c r="AW81" s="204">
        <f ca="1">COUNTA(G81,M81,S81,Y81)</f>
        <v>3</v>
      </c>
      <c r="AX81" s="209">
        <f t="shared" ca="1" si="41"/>
        <v>3</v>
      </c>
      <c r="AY81" s="79"/>
      <c r="AZ81" s="79"/>
      <c r="BA81" s="79"/>
      <c r="BB81" s="79"/>
      <c r="BC81" s="79">
        <f t="shared" ca="1" si="42"/>
        <v>4.4049763905839277E-2</v>
      </c>
      <c r="BD81" s="79">
        <f t="shared" ca="1" si="43"/>
        <v>4.4049763905839277E-2</v>
      </c>
      <c r="BE81" s="79"/>
      <c r="BF81" s="79"/>
      <c r="BG81" s="79"/>
      <c r="BH81" s="79"/>
      <c r="BI81" s="79">
        <f t="shared" ca="1" si="44"/>
        <v>1</v>
      </c>
      <c r="BJ81" s="45">
        <f t="shared" ca="1" si="45"/>
        <v>1</v>
      </c>
      <c r="BK81" s="129">
        <f t="shared" ca="1" si="46"/>
        <v>0</v>
      </c>
      <c r="BL81" s="45">
        <f t="shared" ca="1" si="47"/>
        <v>0</v>
      </c>
      <c r="BM81" s="45">
        <f t="shared" ca="1" si="48"/>
        <v>0</v>
      </c>
      <c r="BN81" s="45">
        <f t="shared" ca="1" si="49"/>
        <v>0</v>
      </c>
      <c r="BO81" s="47">
        <f t="shared" ca="1" si="50"/>
        <v>1</v>
      </c>
      <c r="BR81" s="67">
        <v>16.221363288187316</v>
      </c>
      <c r="BS81" s="167">
        <f t="shared" si="55"/>
        <v>83.77863671181268</v>
      </c>
      <c r="BT81" s="167">
        <v>0</v>
      </c>
      <c r="BU81" s="167">
        <v>0</v>
      </c>
      <c r="BV81" s="167">
        <v>0</v>
      </c>
    </row>
    <row r="82" spans="1:74" ht="17" thickTop="1">
      <c r="A82" s="104">
        <v>260</v>
      </c>
      <c r="B82" s="94" t="s">
        <v>133</v>
      </c>
      <c r="C82" s="137"/>
      <c r="D82" s="137"/>
      <c r="E82" s="137"/>
      <c r="F82" s="137"/>
      <c r="G82" s="137"/>
      <c r="H82" s="138"/>
      <c r="I82" s="137"/>
      <c r="J82" s="137"/>
      <c r="K82" s="137"/>
      <c r="L82" s="137"/>
      <c r="M82" s="137"/>
      <c r="N82" s="138"/>
      <c r="O82" s="132"/>
      <c r="P82" s="132"/>
      <c r="Q82" s="132"/>
      <c r="R82" s="132"/>
      <c r="S82" s="132"/>
      <c r="T82" s="133"/>
      <c r="U82" s="132"/>
      <c r="V82" s="132"/>
      <c r="W82" s="132"/>
      <c r="X82" s="132"/>
      <c r="Y82" s="132"/>
      <c r="Z82" s="133"/>
      <c r="AA82" s="132" t="str">
        <f>IFERROR(AVERAGE(C82,I82,O82,U82),"")</f>
        <v/>
      </c>
      <c r="AB82" s="132" t="str">
        <f>IFERROR(AVERAGE(D82,J82,P82,V82),"")</f>
        <v/>
      </c>
      <c r="AC82" s="132" t="str">
        <f>IFERROR(AVERAGE(E82,K82,Q82,W82),"")</f>
        <v/>
      </c>
      <c r="AD82" s="132" t="str">
        <f>IFERROR(AVERAGE(F82,L82,R82,X82),"")</f>
        <v/>
      </c>
      <c r="AE82" s="132" t="str">
        <f>IFERROR(AVERAGE(G82,M82,S82,Y82),"")</f>
        <v/>
      </c>
      <c r="AF82" s="133" t="str">
        <f>IFERROR(AVERAGE(H82,N82,T82,Z82),"")</f>
        <v/>
      </c>
      <c r="AG82" s="79" t="str">
        <f>IFERROR(STDEV(I82,O82,U82,AA82),"")</f>
        <v/>
      </c>
      <c r="AH82" s="79" t="str">
        <f>IFERROR(STDEV(J82,P82,V82,AB82),"")</f>
        <v/>
      </c>
      <c r="AI82" s="79" t="str">
        <f>IFERROR(STDEV(K82,Q82,W82,AC82),"")</f>
        <v/>
      </c>
      <c r="AJ82" s="79" t="str">
        <f>IFERROR(STDEV(L82,R82,X82,AD82),"")</f>
        <v/>
      </c>
      <c r="AK82" s="79" t="str">
        <f>IFERROR(STDEV(M82,S82,Y82,AE82),"")</f>
        <v/>
      </c>
      <c r="AL82" s="44" t="str">
        <f>IFERROR(STDEV(N82,T82,Z82,AF82),"")</f>
        <v/>
      </c>
      <c r="AM82" s="79" t="str">
        <f>IFERROR(AG82/AA82,"")</f>
        <v/>
      </c>
      <c r="AN82" s="79" t="str">
        <f>IFERROR(AH82/AB82,"")</f>
        <v/>
      </c>
      <c r="AO82" s="79" t="str">
        <f>IFERROR(AI82/AC82,"")</f>
        <v/>
      </c>
      <c r="AP82" s="79" t="str">
        <f>IFERROR(AJ82/AD82,"")</f>
        <v/>
      </c>
      <c r="AQ82" s="79" t="str">
        <f>IFERROR(AK82/AE82,"")</f>
        <v/>
      </c>
      <c r="AR82" s="44" t="str">
        <f>IFERROR(AL82/AF82,"")</f>
        <v/>
      </c>
      <c r="AS82" s="203">
        <f>COUNTA(C82,I82,O82,U82)</f>
        <v>0</v>
      </c>
      <c r="AT82" s="204">
        <f>COUNTA(D82,J82,P82,V82)</f>
        <v>0</v>
      </c>
      <c r="AU82" s="204">
        <f>COUNTA(E82,K82,Q82,W82)</f>
        <v>0</v>
      </c>
      <c r="AV82" s="204">
        <f>COUNTA(F82,L82,R82,X82)</f>
        <v>0</v>
      </c>
      <c r="AW82" s="205">
        <f>COUNTA(G82,M82,S82,Y82)</f>
        <v>0</v>
      </c>
      <c r="AX82" s="204"/>
      <c r="AY82" s="78"/>
      <c r="AZ82" s="79"/>
      <c r="BA82" s="79"/>
      <c r="BB82" s="79"/>
      <c r="BC82" s="44"/>
      <c r="BD82" s="79"/>
      <c r="BE82" s="78"/>
      <c r="BF82" s="79"/>
      <c r="BG82" s="79"/>
      <c r="BH82" s="79"/>
      <c r="BI82" s="44"/>
      <c r="BK82" s="78"/>
      <c r="BL82" s="79"/>
      <c r="BM82" s="79"/>
      <c r="BN82" s="79"/>
      <c r="BO82" s="44"/>
      <c r="BR82" s="67">
        <v>7.2478716021657554</v>
      </c>
      <c r="BS82" s="167">
        <f t="shared" si="55"/>
        <v>92.752128397834241</v>
      </c>
      <c r="BT82" s="167">
        <v>0</v>
      </c>
      <c r="BU82" s="167">
        <v>0</v>
      </c>
      <c r="BV82" s="167">
        <v>0</v>
      </c>
    </row>
    <row r="83" spans="1:74">
      <c r="A83" s="104">
        <v>261</v>
      </c>
      <c r="B83" s="94" t="s">
        <v>134</v>
      </c>
      <c r="C83" s="137"/>
      <c r="D83" s="137"/>
      <c r="E83" s="137"/>
      <c r="F83" s="137"/>
      <c r="G83" s="137"/>
      <c r="H83" s="138"/>
      <c r="I83" s="137"/>
      <c r="J83" s="137"/>
      <c r="K83" s="137"/>
      <c r="L83" s="137"/>
      <c r="M83" s="137"/>
      <c r="N83" s="138"/>
      <c r="O83" s="132"/>
      <c r="P83" s="132"/>
      <c r="Q83" s="132"/>
      <c r="R83" s="132"/>
      <c r="S83" s="132"/>
      <c r="T83" s="133"/>
      <c r="U83" s="132"/>
      <c r="V83" s="132"/>
      <c r="W83" s="132"/>
      <c r="X83" s="132"/>
      <c r="Y83" s="132"/>
      <c r="Z83" s="133"/>
      <c r="AA83" s="132" t="str">
        <f>IFERROR(AVERAGE(C83,I83,O83,U83),"")</f>
        <v/>
      </c>
      <c r="AB83" s="132" t="str">
        <f>IFERROR(AVERAGE(D83,J83,P83,V83),"")</f>
        <v/>
      </c>
      <c r="AC83" s="132" t="str">
        <f>IFERROR(AVERAGE(E83,K83,Q83,W83),"")</f>
        <v/>
      </c>
      <c r="AD83" s="132" t="str">
        <f>IFERROR(AVERAGE(F83,L83,R83,X83),"")</f>
        <v/>
      </c>
      <c r="AE83" s="132" t="str">
        <f>IFERROR(AVERAGE(G83,M83,S83,Y83),"")</f>
        <v/>
      </c>
      <c r="AF83" s="133" t="str">
        <f>IFERROR(AVERAGE(H83,N83,T83,Z83),"")</f>
        <v/>
      </c>
      <c r="AG83" s="79" t="str">
        <f>IFERROR(STDEV(I83,O83,U83,AA83),"")</f>
        <v/>
      </c>
      <c r="AH83" s="79" t="str">
        <f>IFERROR(STDEV(J83,P83,V83,AB83),"")</f>
        <v/>
      </c>
      <c r="AI83" s="79" t="str">
        <f>IFERROR(STDEV(K83,Q83,W83,AC83),"")</f>
        <v/>
      </c>
      <c r="AJ83" s="79" t="str">
        <f>IFERROR(STDEV(L83,R83,X83,AD83),"")</f>
        <v/>
      </c>
      <c r="AK83" s="79" t="str">
        <f>IFERROR(STDEV(M83,S83,Y83,AE83),"")</f>
        <v/>
      </c>
      <c r="AL83" s="44" t="str">
        <f>IFERROR(STDEV(N83,T83,Z83,AF83),"")</f>
        <v/>
      </c>
      <c r="AM83" s="79" t="str">
        <f>IFERROR(AG83/AA83,"")</f>
        <v/>
      </c>
      <c r="AN83" s="79" t="str">
        <f>IFERROR(AH83/AB83,"")</f>
        <v/>
      </c>
      <c r="AO83" s="79" t="str">
        <f>IFERROR(AI83/AC83,"")</f>
        <v/>
      </c>
      <c r="AP83" s="79" t="str">
        <f>IFERROR(AJ83/AD83,"")</f>
        <v/>
      </c>
      <c r="AQ83" s="79" t="str">
        <f>IFERROR(AK83/AE83,"")</f>
        <v/>
      </c>
      <c r="AR83" s="44" t="str">
        <f>IFERROR(AL83/AF83,"")</f>
        <v/>
      </c>
      <c r="AS83" s="203">
        <f>COUNTA(C83,I83,O83,U83)</f>
        <v>0</v>
      </c>
      <c r="AT83" s="204">
        <f>COUNTA(D83,J83,P83,V83)</f>
        <v>0</v>
      </c>
      <c r="AU83" s="204">
        <f>COUNTA(E83,K83,Q83,W83)</f>
        <v>0</v>
      </c>
      <c r="AV83" s="204">
        <f>COUNTA(F83,L83,R83,X83)</f>
        <v>0</v>
      </c>
      <c r="AW83" s="205">
        <f>COUNTA(G83,M83,S83,Y83)</f>
        <v>0</v>
      </c>
      <c r="AX83" s="204"/>
      <c r="AY83" s="78"/>
      <c r="AZ83" s="79"/>
      <c r="BA83" s="79"/>
      <c r="BB83" s="79"/>
      <c r="BC83" s="44"/>
      <c r="BD83" s="79"/>
      <c r="BE83" s="78"/>
      <c r="BF83" s="79"/>
      <c r="BG83" s="79"/>
      <c r="BH83" s="79"/>
      <c r="BI83" s="44"/>
      <c r="BK83" s="78"/>
      <c r="BL83" s="79"/>
      <c r="BM83" s="79"/>
      <c r="BN83" s="79"/>
      <c r="BO83" s="44"/>
      <c r="BR83" s="67">
        <v>0.56618272436361416</v>
      </c>
      <c r="BS83" s="167">
        <f t="shared" si="55"/>
        <v>99.433817275636386</v>
      </c>
      <c r="BT83" s="167">
        <v>0</v>
      </c>
      <c r="BU83" s="167">
        <v>0</v>
      </c>
      <c r="BV83" s="167">
        <v>0</v>
      </c>
    </row>
    <row r="84" spans="1:74">
      <c r="A84" s="103">
        <v>262</v>
      </c>
      <c r="B84" s="93" t="s">
        <v>135</v>
      </c>
      <c r="C84" s="137"/>
      <c r="D84" s="137"/>
      <c r="E84" s="137"/>
      <c r="F84" s="137"/>
      <c r="G84" s="137"/>
      <c r="H84" s="138"/>
      <c r="I84" s="137"/>
      <c r="J84" s="137"/>
      <c r="K84" s="137"/>
      <c r="L84" s="137"/>
      <c r="M84" s="137"/>
      <c r="N84" s="138"/>
      <c r="O84" s="132"/>
      <c r="P84" s="132"/>
      <c r="Q84" s="132"/>
      <c r="R84" s="132"/>
      <c r="S84" s="132"/>
      <c r="T84" s="133"/>
      <c r="U84" s="132"/>
      <c r="V84" s="132"/>
      <c r="W84" s="132"/>
      <c r="X84" s="132"/>
      <c r="Y84" s="132"/>
      <c r="Z84" s="133"/>
      <c r="AA84" s="132" t="str">
        <f>IFERROR(AVERAGE(C84,I84,O84,U84),"")</f>
        <v/>
      </c>
      <c r="AB84" s="132" t="str">
        <f>IFERROR(AVERAGE(D84,J84,P84,V84),"")</f>
        <v/>
      </c>
      <c r="AC84" s="132" t="str">
        <f>IFERROR(AVERAGE(E84,K84,Q84,W84),"")</f>
        <v/>
      </c>
      <c r="AD84" s="132" t="str">
        <f>IFERROR(AVERAGE(F84,L84,R84,X84),"")</f>
        <v/>
      </c>
      <c r="AE84" s="132" t="str">
        <f>IFERROR(AVERAGE(G84,M84,S84,Y84),"")</f>
        <v/>
      </c>
      <c r="AF84" s="133" t="str">
        <f>IFERROR(AVERAGE(H84,N84,T84,Z84),"")</f>
        <v/>
      </c>
      <c r="AG84" s="79" t="str">
        <f>IFERROR(STDEV(I84,O84,U84,AA84),"")</f>
        <v/>
      </c>
      <c r="AH84" s="79" t="str">
        <f>IFERROR(STDEV(J84,P84,V84,AB84),"")</f>
        <v/>
      </c>
      <c r="AI84" s="79" t="str">
        <f>IFERROR(STDEV(K84,Q84,W84,AC84),"")</f>
        <v/>
      </c>
      <c r="AJ84" s="79" t="str">
        <f>IFERROR(STDEV(L84,R84,X84,AD84),"")</f>
        <v/>
      </c>
      <c r="AK84" s="79" t="str">
        <f>IFERROR(STDEV(M84,S84,Y84,AE84),"")</f>
        <v/>
      </c>
      <c r="AL84" s="44" t="str">
        <f>IFERROR(STDEV(N84,T84,Z84,AF84),"")</f>
        <v/>
      </c>
      <c r="AM84" s="79" t="str">
        <f>IFERROR(AG84/AA84,"")</f>
        <v/>
      </c>
      <c r="AN84" s="79" t="str">
        <f>IFERROR(AH84/AB84,"")</f>
        <v/>
      </c>
      <c r="AO84" s="79" t="str">
        <f>IFERROR(AI84/AC84,"")</f>
        <v/>
      </c>
      <c r="AP84" s="79" t="str">
        <f>IFERROR(AJ84/AD84,"")</f>
        <v/>
      </c>
      <c r="AQ84" s="79" t="str">
        <f>IFERROR(AK84/AE84,"")</f>
        <v/>
      </c>
      <c r="AR84" s="44" t="str">
        <f>IFERROR(AL84/AF84,"")</f>
        <v/>
      </c>
      <c r="AS84" s="203">
        <f>COUNTA(C84,I84,O84,U84)</f>
        <v>0</v>
      </c>
      <c r="AT84" s="204">
        <f>COUNTA(D84,J84,P84,V84)</f>
        <v>0</v>
      </c>
      <c r="AU84" s="204">
        <f>COUNTA(E84,K84,Q84,W84)</f>
        <v>0</v>
      </c>
      <c r="AV84" s="204">
        <f>COUNTA(F84,L84,R84,X84)</f>
        <v>0</v>
      </c>
      <c r="AW84" s="205">
        <f>COUNTA(G84,M84,S84,Y84)</f>
        <v>0</v>
      </c>
      <c r="AX84" s="204"/>
      <c r="AY84" s="78"/>
      <c r="AZ84" s="79"/>
      <c r="BA84" s="79"/>
      <c r="BB84" s="79"/>
      <c r="BC84" s="44"/>
      <c r="BD84" s="79"/>
      <c r="BE84" s="78"/>
      <c r="BF84" s="79"/>
      <c r="BG84" s="79"/>
      <c r="BH84" s="79"/>
      <c r="BI84" s="44"/>
      <c r="BK84" s="78"/>
      <c r="BL84" s="79"/>
      <c r="BM84" s="79"/>
      <c r="BN84" s="79"/>
      <c r="BO84" s="44"/>
    </row>
    <row r="85" spans="1:74">
      <c r="A85" s="104">
        <v>263</v>
      </c>
      <c r="B85" s="94" t="s">
        <v>136</v>
      </c>
      <c r="C85" s="137"/>
      <c r="D85" s="137"/>
      <c r="E85" s="137"/>
      <c r="F85" s="137"/>
      <c r="G85" s="137"/>
      <c r="H85" s="138"/>
      <c r="I85" s="137"/>
      <c r="J85" s="137"/>
      <c r="K85" s="137"/>
      <c r="L85" s="137"/>
      <c r="M85" s="137"/>
      <c r="N85" s="138"/>
      <c r="O85" s="132"/>
      <c r="P85" s="132"/>
      <c r="Q85" s="132"/>
      <c r="R85" s="132"/>
      <c r="S85" s="132"/>
      <c r="T85" s="133"/>
      <c r="U85" s="132"/>
      <c r="V85" s="132"/>
      <c r="W85" s="132"/>
      <c r="X85" s="132"/>
      <c r="Y85" s="132"/>
      <c r="Z85" s="133"/>
      <c r="AA85" s="132" t="str">
        <f>IFERROR(AVERAGE(C85,I85,O85,U85),"")</f>
        <v/>
      </c>
      <c r="AB85" s="132" t="str">
        <f>IFERROR(AVERAGE(D85,J85,P85,V85),"")</f>
        <v/>
      </c>
      <c r="AC85" s="132" t="str">
        <f>IFERROR(AVERAGE(E85,K85,Q85,W85),"")</f>
        <v/>
      </c>
      <c r="AD85" s="132" t="str">
        <f>IFERROR(AVERAGE(F85,L85,R85,X85),"")</f>
        <v/>
      </c>
      <c r="AE85" s="132" t="str">
        <f>IFERROR(AVERAGE(G85,M85,S85,Y85),"")</f>
        <v/>
      </c>
      <c r="AF85" s="133" t="str">
        <f>IFERROR(AVERAGE(H85,N85,T85,Z85),"")</f>
        <v/>
      </c>
      <c r="AG85" s="79" t="str">
        <f>IFERROR(STDEV(I85,O85,U85,AA85),"")</f>
        <v/>
      </c>
      <c r="AH85" s="79" t="str">
        <f>IFERROR(STDEV(J85,P85,V85,AB85),"")</f>
        <v/>
      </c>
      <c r="AI85" s="79" t="str">
        <f>IFERROR(STDEV(K85,Q85,W85,AC85),"")</f>
        <v/>
      </c>
      <c r="AJ85" s="79" t="str">
        <f>IFERROR(STDEV(L85,R85,X85,AD85),"")</f>
        <v/>
      </c>
      <c r="AK85" s="79" t="str">
        <f>IFERROR(STDEV(M85,S85,Y85,AE85),"")</f>
        <v/>
      </c>
      <c r="AL85" s="44" t="str">
        <f>IFERROR(STDEV(N85,T85,Z85,AF85),"")</f>
        <v/>
      </c>
      <c r="AM85" s="79" t="str">
        <f>IFERROR(AG85/AA85,"")</f>
        <v/>
      </c>
      <c r="AN85" s="79" t="str">
        <f>IFERROR(AH85/AB85,"")</f>
        <v/>
      </c>
      <c r="AO85" s="79" t="str">
        <f>IFERROR(AI85/AC85,"")</f>
        <v/>
      </c>
      <c r="AP85" s="79" t="str">
        <f>IFERROR(AJ85/AD85,"")</f>
        <v/>
      </c>
      <c r="AQ85" s="79" t="str">
        <f>IFERROR(AK85/AE85,"")</f>
        <v/>
      </c>
      <c r="AR85" s="44" t="str">
        <f>IFERROR(AL85/AF85,"")</f>
        <v/>
      </c>
      <c r="AS85" s="203">
        <f>COUNTA(C85,I85,O85,U85)</f>
        <v>0</v>
      </c>
      <c r="AT85" s="204">
        <f>COUNTA(D85,J85,P85,V85)</f>
        <v>0</v>
      </c>
      <c r="AU85" s="204">
        <f>COUNTA(E85,K85,Q85,W85)</f>
        <v>0</v>
      </c>
      <c r="AV85" s="204">
        <f>COUNTA(F85,L85,R85,X85)</f>
        <v>0</v>
      </c>
      <c r="AW85" s="205">
        <f>COUNTA(G85,M85,S85,Y85)</f>
        <v>0</v>
      </c>
      <c r="AX85" s="204"/>
      <c r="AY85" s="78"/>
      <c r="AZ85" s="79"/>
      <c r="BA85" s="79"/>
      <c r="BB85" s="79"/>
      <c r="BC85" s="44"/>
      <c r="BD85" s="79"/>
      <c r="BE85" s="78"/>
      <c r="BF85" s="79"/>
      <c r="BG85" s="79"/>
      <c r="BH85" s="79"/>
      <c r="BI85" s="44"/>
      <c r="BK85" s="78"/>
      <c r="BL85" s="79"/>
      <c r="BM85" s="79"/>
      <c r="BN85" s="79"/>
      <c r="BO85" s="44"/>
    </row>
    <row r="86" spans="1:74">
      <c r="A86" s="103">
        <v>264</v>
      </c>
      <c r="B86" s="93" t="s">
        <v>137</v>
      </c>
      <c r="C86" s="137"/>
      <c r="D86" s="137"/>
      <c r="E86" s="137"/>
      <c r="F86" s="137"/>
      <c r="G86" s="137"/>
      <c r="H86" s="138"/>
      <c r="I86" s="137"/>
      <c r="J86" s="137"/>
      <c r="K86" s="137"/>
      <c r="L86" s="137"/>
      <c r="M86" s="137"/>
      <c r="N86" s="138"/>
      <c r="O86" s="132"/>
      <c r="P86" s="132"/>
      <c r="Q86" s="132"/>
      <c r="R86" s="132"/>
      <c r="S86" s="132"/>
      <c r="T86" s="133"/>
      <c r="U86" s="132"/>
      <c r="V86" s="132"/>
      <c r="W86" s="132"/>
      <c r="X86" s="132"/>
      <c r="Y86" s="132"/>
      <c r="Z86" s="133"/>
      <c r="AA86" s="132" t="str">
        <f>IFERROR(AVERAGE(C86,I86,O86,U86),"")</f>
        <v/>
      </c>
      <c r="AB86" s="132" t="str">
        <f>IFERROR(AVERAGE(D86,J86,P86,V86),"")</f>
        <v/>
      </c>
      <c r="AC86" s="132" t="str">
        <f>IFERROR(AVERAGE(E86,K86,Q86,W86),"")</f>
        <v/>
      </c>
      <c r="AD86" s="132" t="str">
        <f>IFERROR(AVERAGE(F86,L86,R86,X86),"")</f>
        <v/>
      </c>
      <c r="AE86" s="132" t="str">
        <f>IFERROR(AVERAGE(G86,M86,S86,Y86),"")</f>
        <v/>
      </c>
      <c r="AF86" s="133" t="str">
        <f>IFERROR(AVERAGE(H86,N86,T86,Z86),"")</f>
        <v/>
      </c>
      <c r="AG86" s="79" t="str">
        <f>IFERROR(STDEV(I86,O86,U86,AA86),"")</f>
        <v/>
      </c>
      <c r="AH86" s="79" t="str">
        <f>IFERROR(STDEV(J86,P86,V86,AB86),"")</f>
        <v/>
      </c>
      <c r="AI86" s="79" t="str">
        <f>IFERROR(STDEV(K86,Q86,W86,AC86),"")</f>
        <v/>
      </c>
      <c r="AJ86" s="79" t="str">
        <f>IFERROR(STDEV(L86,R86,X86,AD86),"")</f>
        <v/>
      </c>
      <c r="AK86" s="79" t="str">
        <f>IFERROR(STDEV(M86,S86,Y86,AE86),"")</f>
        <v/>
      </c>
      <c r="AL86" s="44" t="str">
        <f>IFERROR(STDEV(N86,T86,Z86,AF86),"")</f>
        <v/>
      </c>
      <c r="AM86" s="79" t="str">
        <f>IFERROR(AG86/AA86,"")</f>
        <v/>
      </c>
      <c r="AN86" s="79" t="str">
        <f>IFERROR(AH86/AB86,"")</f>
        <v/>
      </c>
      <c r="AO86" s="79" t="str">
        <f>IFERROR(AI86/AC86,"")</f>
        <v/>
      </c>
      <c r="AP86" s="79" t="str">
        <f>IFERROR(AJ86/AD86,"")</f>
        <v/>
      </c>
      <c r="AQ86" s="79" t="str">
        <f>IFERROR(AK86/AE86,"")</f>
        <v/>
      </c>
      <c r="AR86" s="44" t="str">
        <f>IFERROR(AL86/AF86,"")</f>
        <v/>
      </c>
      <c r="AS86" s="203">
        <f>COUNTA(C86,I86,O86,U86)</f>
        <v>0</v>
      </c>
      <c r="AT86" s="204">
        <f>COUNTA(D86,J86,P86,V86)</f>
        <v>0</v>
      </c>
      <c r="AU86" s="204">
        <f>COUNTA(E86,K86,Q86,W86)</f>
        <v>0</v>
      </c>
      <c r="AV86" s="204">
        <f>COUNTA(F86,L86,R86,X86)</f>
        <v>0</v>
      </c>
      <c r="AW86" s="205">
        <f>COUNTA(G86,M86,S86,Y86)</f>
        <v>0</v>
      </c>
      <c r="AX86" s="204"/>
      <c r="AY86" s="78"/>
      <c r="AZ86" s="79"/>
      <c r="BA86" s="79"/>
      <c r="BB86" s="79"/>
      <c r="BC86" s="44"/>
      <c r="BD86" s="79"/>
      <c r="BE86" s="78"/>
      <c r="BF86" s="79"/>
      <c r="BG86" s="79"/>
      <c r="BH86" s="79"/>
      <c r="BI86" s="44"/>
      <c r="BK86" s="78"/>
      <c r="BL86" s="79"/>
      <c r="BM86" s="79"/>
      <c r="BN86" s="79"/>
      <c r="BO86" s="44"/>
    </row>
    <row r="87" spans="1:74">
      <c r="A87" s="104">
        <v>265</v>
      </c>
      <c r="B87" s="94" t="s">
        <v>138</v>
      </c>
      <c r="C87" s="137"/>
      <c r="D87" s="137"/>
      <c r="E87" s="137"/>
      <c r="F87" s="137"/>
      <c r="G87" s="137"/>
      <c r="H87" s="138"/>
      <c r="I87" s="137"/>
      <c r="J87" s="137"/>
      <c r="K87" s="137"/>
      <c r="L87" s="137"/>
      <c r="M87" s="137"/>
      <c r="N87" s="138"/>
      <c r="O87" s="132"/>
      <c r="P87" s="132"/>
      <c r="Q87" s="132"/>
      <c r="R87" s="132"/>
      <c r="S87" s="132"/>
      <c r="T87" s="133"/>
      <c r="U87" s="132"/>
      <c r="V87" s="132"/>
      <c r="W87" s="132"/>
      <c r="X87" s="132"/>
      <c r="Y87" s="132"/>
      <c r="Z87" s="133"/>
      <c r="AA87" s="132" t="str">
        <f>IFERROR(AVERAGE(C87,I87,O87,U87),"")</f>
        <v/>
      </c>
      <c r="AB87" s="132" t="str">
        <f>IFERROR(AVERAGE(D87,J87,P87,V87),"")</f>
        <v/>
      </c>
      <c r="AC87" s="132" t="str">
        <f>IFERROR(AVERAGE(E87,K87,Q87,W87),"")</f>
        <v/>
      </c>
      <c r="AD87" s="132" t="str">
        <f>IFERROR(AVERAGE(F87,L87,R87,X87),"")</f>
        <v/>
      </c>
      <c r="AE87" s="132" t="str">
        <f>IFERROR(AVERAGE(G87,M87,S87,Y87),"")</f>
        <v/>
      </c>
      <c r="AF87" s="133" t="str">
        <f>IFERROR(AVERAGE(H87,N87,T87,Z87),"")</f>
        <v/>
      </c>
      <c r="AG87" s="79" t="str">
        <f>IFERROR(STDEV(I87,O87,U87,AA87),"")</f>
        <v/>
      </c>
      <c r="AH87" s="79" t="str">
        <f>IFERROR(STDEV(J87,P87,V87,AB87),"")</f>
        <v/>
      </c>
      <c r="AI87" s="79" t="str">
        <f>IFERROR(STDEV(K87,Q87,W87,AC87),"")</f>
        <v/>
      </c>
      <c r="AJ87" s="79" t="str">
        <f>IFERROR(STDEV(L87,R87,X87,AD87),"")</f>
        <v/>
      </c>
      <c r="AK87" s="79" t="str">
        <f>IFERROR(STDEV(M87,S87,Y87,AE87),"")</f>
        <v/>
      </c>
      <c r="AL87" s="44" t="str">
        <f>IFERROR(STDEV(N87,T87,Z87,AF87),"")</f>
        <v/>
      </c>
      <c r="AM87" s="79" t="str">
        <f>IFERROR(AG87/AA87,"")</f>
        <v/>
      </c>
      <c r="AN87" s="79" t="str">
        <f>IFERROR(AH87/AB87,"")</f>
        <v/>
      </c>
      <c r="AO87" s="79" t="str">
        <f>IFERROR(AI87/AC87,"")</f>
        <v/>
      </c>
      <c r="AP87" s="79" t="str">
        <f>IFERROR(AJ87/AD87,"")</f>
        <v/>
      </c>
      <c r="AQ87" s="79" t="str">
        <f>IFERROR(AK87/AE87,"")</f>
        <v/>
      </c>
      <c r="AR87" s="44" t="str">
        <f>IFERROR(AL87/AF87,"")</f>
        <v/>
      </c>
      <c r="AS87" s="203">
        <f>COUNTA(C87,I87,O87,U87)</f>
        <v>0</v>
      </c>
      <c r="AT87" s="204">
        <f>COUNTA(D87,J87,P87,V87)</f>
        <v>0</v>
      </c>
      <c r="AU87" s="204">
        <f>COUNTA(E87,K87,Q87,W87)</f>
        <v>0</v>
      </c>
      <c r="AV87" s="204">
        <f>COUNTA(F87,L87,R87,X87)</f>
        <v>0</v>
      </c>
      <c r="AW87" s="205">
        <f>COUNTA(G87,M87,S87,Y87)</f>
        <v>0</v>
      </c>
      <c r="AX87" s="204"/>
      <c r="AY87" s="78"/>
      <c r="AZ87" s="79"/>
      <c r="BA87" s="79"/>
      <c r="BB87" s="79"/>
      <c r="BC87" s="44"/>
      <c r="BD87" s="79"/>
      <c r="BE87" s="78"/>
      <c r="BF87" s="79"/>
      <c r="BG87" s="79"/>
      <c r="BH87" s="79"/>
      <c r="BI87" s="44"/>
      <c r="BK87" s="78"/>
      <c r="BL87" s="79"/>
      <c r="BM87" s="79"/>
      <c r="BN87" s="79"/>
      <c r="BO87" s="44"/>
    </row>
    <row r="88" spans="1:74">
      <c r="A88" s="105">
        <v>266</v>
      </c>
      <c r="B88" s="130" t="s">
        <v>139</v>
      </c>
      <c r="C88" s="137"/>
      <c r="D88" s="137"/>
      <c r="E88" s="137"/>
      <c r="F88" s="137"/>
      <c r="G88" s="137"/>
      <c r="H88" s="138"/>
      <c r="I88" s="137"/>
      <c r="J88" s="137"/>
      <c r="K88" s="137"/>
      <c r="L88" s="137"/>
      <c r="M88" s="137"/>
      <c r="N88" s="138"/>
      <c r="O88" s="132"/>
      <c r="P88" s="132"/>
      <c r="Q88" s="132"/>
      <c r="R88" s="132"/>
      <c r="S88" s="132"/>
      <c r="T88" s="133"/>
      <c r="U88" s="132"/>
      <c r="V88" s="132"/>
      <c r="W88" s="132"/>
      <c r="X88" s="132"/>
      <c r="Y88" s="132"/>
      <c r="Z88" s="133"/>
      <c r="AA88" s="132" t="str">
        <f>IFERROR(AVERAGE(C88,I88,O88,U88),"")</f>
        <v/>
      </c>
      <c r="AB88" s="132" t="str">
        <f>IFERROR(AVERAGE(D88,J88,P88,V88),"")</f>
        <v/>
      </c>
      <c r="AC88" s="132" t="str">
        <f>IFERROR(AVERAGE(E88,K88,Q88,W88),"")</f>
        <v/>
      </c>
      <c r="AD88" s="132" t="str">
        <f>IFERROR(AVERAGE(F88,L88,R88,X88),"")</f>
        <v/>
      </c>
      <c r="AE88" s="132" t="str">
        <f>IFERROR(AVERAGE(G88,M88,S88,Y88),"")</f>
        <v/>
      </c>
      <c r="AF88" s="133" t="str">
        <f>IFERROR(AVERAGE(H88,N88,T88,Z88),"")</f>
        <v/>
      </c>
      <c r="AG88" s="79" t="str">
        <f>IFERROR(STDEV(I88,O88,U88,AA88),"")</f>
        <v/>
      </c>
      <c r="AH88" s="79" t="str">
        <f>IFERROR(STDEV(J88,P88,V88,AB88),"")</f>
        <v/>
      </c>
      <c r="AI88" s="79" t="str">
        <f>IFERROR(STDEV(K88,Q88,W88,AC88),"")</f>
        <v/>
      </c>
      <c r="AJ88" s="79" t="str">
        <f>IFERROR(STDEV(L88,R88,X88,AD88),"")</f>
        <v/>
      </c>
      <c r="AK88" s="79" t="str">
        <f>IFERROR(STDEV(M88,S88,Y88,AE88),"")</f>
        <v/>
      </c>
      <c r="AL88" s="44" t="str">
        <f>IFERROR(STDEV(N88,T88,Z88,AF88),"")</f>
        <v/>
      </c>
      <c r="AM88" s="79" t="str">
        <f>IFERROR(AG88/AA88,"")</f>
        <v/>
      </c>
      <c r="AN88" s="79" t="str">
        <f>IFERROR(AH88/AB88,"")</f>
        <v/>
      </c>
      <c r="AO88" s="79" t="str">
        <f>IFERROR(AI88/AC88,"")</f>
        <v/>
      </c>
      <c r="AP88" s="79" t="str">
        <f>IFERROR(AJ88/AD88,"")</f>
        <v/>
      </c>
      <c r="AQ88" s="79" t="str">
        <f>IFERROR(AK88/AE88,"")</f>
        <v/>
      </c>
      <c r="AR88" s="44" t="str">
        <f>IFERROR(AL88/AF88,"")</f>
        <v/>
      </c>
      <c r="AS88" s="203">
        <f>COUNTA(C88,I88,O88,U88)</f>
        <v>0</v>
      </c>
      <c r="AT88" s="204">
        <f>COUNTA(D88,J88,P88,V88)</f>
        <v>0</v>
      </c>
      <c r="AU88" s="204">
        <f>COUNTA(E88,K88,Q88,W88)</f>
        <v>0</v>
      </c>
      <c r="AV88" s="204">
        <f>COUNTA(F88,L88,R88,X88)</f>
        <v>0</v>
      </c>
      <c r="AW88" s="205">
        <f>COUNTA(G88,M88,S88,Y88)</f>
        <v>0</v>
      </c>
      <c r="AX88" s="204"/>
      <c r="AY88" s="78"/>
      <c r="AZ88" s="79"/>
      <c r="BA88" s="79"/>
      <c r="BB88" s="79"/>
      <c r="BC88" s="44"/>
      <c r="BD88" s="79"/>
      <c r="BE88" s="78"/>
      <c r="BF88" s="79"/>
      <c r="BG88" s="79"/>
      <c r="BH88" s="79"/>
      <c r="BI88" s="44"/>
      <c r="BK88" s="78"/>
      <c r="BL88" s="79"/>
      <c r="BM88" s="79"/>
      <c r="BN88" s="79"/>
      <c r="BO88" s="44"/>
    </row>
    <row r="89" spans="1:74">
      <c r="A89" s="102">
        <v>267</v>
      </c>
      <c r="B89" s="92" t="s">
        <v>140</v>
      </c>
      <c r="C89" s="137"/>
      <c r="D89" s="137"/>
      <c r="E89" s="137"/>
      <c r="F89" s="137"/>
      <c r="G89" s="137"/>
      <c r="H89" s="138"/>
      <c r="I89" s="137"/>
      <c r="J89" s="137"/>
      <c r="K89" s="137"/>
      <c r="L89" s="137"/>
      <c r="M89" s="137"/>
      <c r="N89" s="138"/>
      <c r="O89" s="132"/>
      <c r="P89" s="132"/>
      <c r="Q89" s="132"/>
      <c r="R89" s="132"/>
      <c r="S89" s="132"/>
      <c r="T89" s="133"/>
      <c r="U89" s="132"/>
      <c r="V89" s="132"/>
      <c r="W89" s="132"/>
      <c r="X89" s="132"/>
      <c r="Y89" s="132"/>
      <c r="Z89" s="133"/>
      <c r="AA89" s="132" t="str">
        <f>IFERROR(AVERAGE(C89,I89,O89,U89),"")</f>
        <v/>
      </c>
      <c r="AB89" s="132" t="str">
        <f>IFERROR(AVERAGE(D89,J89,P89,V89),"")</f>
        <v/>
      </c>
      <c r="AC89" s="132" t="str">
        <f>IFERROR(AVERAGE(E89,K89,Q89,W89),"")</f>
        <v/>
      </c>
      <c r="AD89" s="132" t="str">
        <f>IFERROR(AVERAGE(F89,L89,R89,X89),"")</f>
        <v/>
      </c>
      <c r="AE89" s="132" t="str">
        <f>IFERROR(AVERAGE(G89,M89,S89,Y89),"")</f>
        <v/>
      </c>
      <c r="AF89" s="133" t="str">
        <f>IFERROR(AVERAGE(H89,N89,T89,Z89),"")</f>
        <v/>
      </c>
      <c r="AG89" s="79" t="str">
        <f>IFERROR(STDEV(I89,O89,U89,AA89),"")</f>
        <v/>
      </c>
      <c r="AH89" s="79" t="str">
        <f>IFERROR(STDEV(J89,P89,V89,AB89),"")</f>
        <v/>
      </c>
      <c r="AI89" s="79" t="str">
        <f>IFERROR(STDEV(K89,Q89,W89,AC89),"")</f>
        <v/>
      </c>
      <c r="AJ89" s="79" t="str">
        <f>IFERROR(STDEV(L89,R89,X89,AD89),"")</f>
        <v/>
      </c>
      <c r="AK89" s="79" t="str">
        <f>IFERROR(STDEV(M89,S89,Y89,AE89),"")</f>
        <v/>
      </c>
      <c r="AL89" s="44" t="str">
        <f>IFERROR(STDEV(N89,T89,Z89,AF89),"")</f>
        <v/>
      </c>
      <c r="AM89" s="79" t="str">
        <f>IFERROR(AG89/AA89,"")</f>
        <v/>
      </c>
      <c r="AN89" s="79" t="str">
        <f>IFERROR(AH89/AB89,"")</f>
        <v/>
      </c>
      <c r="AO89" s="79" t="str">
        <f>IFERROR(AI89/AC89,"")</f>
        <v/>
      </c>
      <c r="AP89" s="79" t="str">
        <f>IFERROR(AJ89/AD89,"")</f>
        <v/>
      </c>
      <c r="AQ89" s="79" t="str">
        <f>IFERROR(AK89/AE89,"")</f>
        <v/>
      </c>
      <c r="AR89" s="44" t="str">
        <f>IFERROR(AL89/AF89,"")</f>
        <v/>
      </c>
      <c r="AS89" s="203">
        <f>COUNTA(C89,I89,O89,U89)</f>
        <v>0</v>
      </c>
      <c r="AT89" s="204">
        <f>COUNTA(D89,J89,P89,V89)</f>
        <v>0</v>
      </c>
      <c r="AU89" s="204">
        <f>COUNTA(E89,K89,Q89,W89)</f>
        <v>0</v>
      </c>
      <c r="AV89" s="204">
        <f>COUNTA(F89,L89,R89,X89)</f>
        <v>0</v>
      </c>
      <c r="AW89" s="205">
        <f>COUNTA(G89,M89,S89,Y89)</f>
        <v>0</v>
      </c>
      <c r="AX89" s="204"/>
      <c r="AY89" s="78"/>
      <c r="AZ89" s="79"/>
      <c r="BA89" s="79"/>
      <c r="BB89" s="79"/>
      <c r="BC89" s="44"/>
      <c r="BD89" s="79"/>
      <c r="BE89" s="78"/>
      <c r="BF89" s="79"/>
      <c r="BG89" s="79"/>
      <c r="BH89" s="79"/>
      <c r="BI89" s="44"/>
      <c r="BK89" s="78"/>
      <c r="BL89" s="79"/>
      <c r="BM89" s="79"/>
      <c r="BN89" s="79"/>
      <c r="BO89" s="44"/>
    </row>
    <row r="90" spans="1:74">
      <c r="A90" s="104">
        <v>268</v>
      </c>
      <c r="B90" s="94" t="s">
        <v>141</v>
      </c>
      <c r="C90" s="137"/>
      <c r="D90" s="137"/>
      <c r="E90" s="137"/>
      <c r="F90" s="137"/>
      <c r="G90" s="137"/>
      <c r="H90" s="138"/>
      <c r="I90" s="137"/>
      <c r="J90" s="137"/>
      <c r="K90" s="137"/>
      <c r="L90" s="137"/>
      <c r="M90" s="137"/>
      <c r="N90" s="138"/>
      <c r="O90" s="132"/>
      <c r="P90" s="132"/>
      <c r="Q90" s="132"/>
      <c r="R90" s="132"/>
      <c r="S90" s="132"/>
      <c r="T90" s="133"/>
      <c r="U90" s="132"/>
      <c r="V90" s="132"/>
      <c r="W90" s="132"/>
      <c r="X90" s="132"/>
      <c r="Y90" s="132"/>
      <c r="Z90" s="133"/>
      <c r="AA90" s="132" t="str">
        <f>IFERROR(AVERAGE(C90,I90,O90,U90),"")</f>
        <v/>
      </c>
      <c r="AB90" s="132" t="str">
        <f>IFERROR(AVERAGE(D90,J90,P90,V90),"")</f>
        <v/>
      </c>
      <c r="AC90" s="132" t="str">
        <f>IFERROR(AVERAGE(E90,K90,Q90,W90),"")</f>
        <v/>
      </c>
      <c r="AD90" s="132" t="str">
        <f>IFERROR(AVERAGE(F90,L90,R90,X90),"")</f>
        <v/>
      </c>
      <c r="AE90" s="132" t="str">
        <f>IFERROR(AVERAGE(G90,M90,S90,Y90),"")</f>
        <v/>
      </c>
      <c r="AF90" s="133" t="str">
        <f>IFERROR(AVERAGE(H90,N90,T90,Z90),"")</f>
        <v/>
      </c>
      <c r="AG90" s="79" t="str">
        <f>IFERROR(STDEV(I90,O90,U90,AA90),"")</f>
        <v/>
      </c>
      <c r="AH90" s="79" t="str">
        <f>IFERROR(STDEV(J90,P90,V90,AB90),"")</f>
        <v/>
      </c>
      <c r="AI90" s="79" t="str">
        <f>IFERROR(STDEV(K90,Q90,W90,AC90),"")</f>
        <v/>
      </c>
      <c r="AJ90" s="79" t="str">
        <f>IFERROR(STDEV(L90,R90,X90,AD90),"")</f>
        <v/>
      </c>
      <c r="AK90" s="79" t="str">
        <f>IFERROR(STDEV(M90,S90,Y90,AE90),"")</f>
        <v/>
      </c>
      <c r="AL90" s="44" t="str">
        <f>IFERROR(STDEV(N90,T90,Z90,AF90),"")</f>
        <v/>
      </c>
      <c r="AM90" s="79" t="str">
        <f>IFERROR(AG90/AA90,"")</f>
        <v/>
      </c>
      <c r="AN90" s="79" t="str">
        <f>IFERROR(AH90/AB90,"")</f>
        <v/>
      </c>
      <c r="AO90" s="79" t="str">
        <f>IFERROR(AI90/AC90,"")</f>
        <v/>
      </c>
      <c r="AP90" s="79" t="str">
        <f>IFERROR(AJ90/AD90,"")</f>
        <v/>
      </c>
      <c r="AQ90" s="79" t="str">
        <f>IFERROR(AK90/AE90,"")</f>
        <v/>
      </c>
      <c r="AR90" s="44" t="str">
        <f>IFERROR(AL90/AF90,"")</f>
        <v/>
      </c>
      <c r="AS90" s="203">
        <f>COUNTA(C90,I90,O90,U90)</f>
        <v>0</v>
      </c>
      <c r="AT90" s="204">
        <f>COUNTA(D90,J90,P90,V90)</f>
        <v>0</v>
      </c>
      <c r="AU90" s="204">
        <f>COUNTA(E90,K90,Q90,W90)</f>
        <v>0</v>
      </c>
      <c r="AV90" s="204">
        <f>COUNTA(F90,L90,R90,X90)</f>
        <v>0</v>
      </c>
      <c r="AW90" s="205">
        <f>COUNTA(G90,M90,S90,Y90)</f>
        <v>0</v>
      </c>
      <c r="AX90" s="204"/>
      <c r="AY90" s="78"/>
      <c r="AZ90" s="79"/>
      <c r="BA90" s="79"/>
      <c r="BB90" s="79"/>
      <c r="BC90" s="44"/>
      <c r="BD90" s="79"/>
      <c r="BE90" s="78"/>
      <c r="BF90" s="79"/>
      <c r="BG90" s="79"/>
      <c r="BH90" s="79"/>
      <c r="BI90" s="44"/>
      <c r="BK90" s="78"/>
      <c r="BL90" s="79"/>
      <c r="BM90" s="79"/>
      <c r="BN90" s="79"/>
      <c r="BO90" s="44"/>
    </row>
    <row r="91" spans="1:74">
      <c r="A91" s="105">
        <v>269</v>
      </c>
      <c r="B91" s="130" t="s">
        <v>142</v>
      </c>
      <c r="C91" s="137"/>
      <c r="D91" s="137"/>
      <c r="E91" s="137"/>
      <c r="F91" s="137"/>
      <c r="G91" s="137"/>
      <c r="H91" s="138"/>
      <c r="I91" s="137"/>
      <c r="J91" s="137"/>
      <c r="K91" s="137"/>
      <c r="L91" s="137"/>
      <c r="M91" s="137"/>
      <c r="N91" s="138"/>
      <c r="O91" s="132"/>
      <c r="P91" s="132"/>
      <c r="Q91" s="132"/>
      <c r="R91" s="132"/>
      <c r="S91" s="132"/>
      <c r="T91" s="133"/>
      <c r="U91" s="132"/>
      <c r="V91" s="132"/>
      <c r="W91" s="132"/>
      <c r="X91" s="132"/>
      <c r="Y91" s="132"/>
      <c r="Z91" s="133"/>
      <c r="AA91" s="132" t="str">
        <f>IFERROR(AVERAGE(C91,I91,O91,U91),"")</f>
        <v/>
      </c>
      <c r="AB91" s="132" t="str">
        <f>IFERROR(AVERAGE(D91,J91,P91,V91),"")</f>
        <v/>
      </c>
      <c r="AC91" s="132" t="str">
        <f>IFERROR(AVERAGE(E91,K91,Q91,W91),"")</f>
        <v/>
      </c>
      <c r="AD91" s="132" t="str">
        <f>IFERROR(AVERAGE(F91,L91,R91,X91),"")</f>
        <v/>
      </c>
      <c r="AE91" s="132" t="str">
        <f>IFERROR(AVERAGE(G91,M91,S91,Y91),"")</f>
        <v/>
      </c>
      <c r="AF91" s="133" t="str">
        <f>IFERROR(AVERAGE(H91,N91,T91,Z91),"")</f>
        <v/>
      </c>
      <c r="AG91" s="79" t="str">
        <f>IFERROR(STDEV(I91,O91,U91,AA91),"")</f>
        <v/>
      </c>
      <c r="AH91" s="79" t="str">
        <f>IFERROR(STDEV(J91,P91,V91,AB91),"")</f>
        <v/>
      </c>
      <c r="AI91" s="79" t="str">
        <f>IFERROR(STDEV(K91,Q91,W91,AC91),"")</f>
        <v/>
      </c>
      <c r="AJ91" s="79" t="str">
        <f>IFERROR(STDEV(L91,R91,X91,AD91),"")</f>
        <v/>
      </c>
      <c r="AK91" s="79" t="str">
        <f>IFERROR(STDEV(M91,S91,Y91,AE91),"")</f>
        <v/>
      </c>
      <c r="AL91" s="44" t="str">
        <f>IFERROR(STDEV(N91,T91,Z91,AF91),"")</f>
        <v/>
      </c>
      <c r="AM91" s="79" t="str">
        <f>IFERROR(AG91/AA91,"")</f>
        <v/>
      </c>
      <c r="AN91" s="79" t="str">
        <f>IFERROR(AH91/AB91,"")</f>
        <v/>
      </c>
      <c r="AO91" s="79" t="str">
        <f>IFERROR(AI91/AC91,"")</f>
        <v/>
      </c>
      <c r="AP91" s="79" t="str">
        <f>IFERROR(AJ91/AD91,"")</f>
        <v/>
      </c>
      <c r="AQ91" s="79" t="str">
        <f>IFERROR(AK91/AE91,"")</f>
        <v/>
      </c>
      <c r="AR91" s="44" t="str">
        <f>IFERROR(AL91/AF91,"")</f>
        <v/>
      </c>
      <c r="AS91" s="203">
        <f>COUNTA(C91,I91,O91,U91)</f>
        <v>0</v>
      </c>
      <c r="AT91" s="204">
        <f>COUNTA(D91,J91,P91,V91)</f>
        <v>0</v>
      </c>
      <c r="AU91" s="204">
        <f>COUNTA(E91,K91,Q91,W91)</f>
        <v>0</v>
      </c>
      <c r="AV91" s="204">
        <f>COUNTA(F91,L91,R91,X91)</f>
        <v>0</v>
      </c>
      <c r="AW91" s="205">
        <f>COUNTA(G91,M91,S91,Y91)</f>
        <v>0</v>
      </c>
      <c r="AX91" s="204"/>
      <c r="AY91" s="78"/>
      <c r="AZ91" s="79"/>
      <c r="BA91" s="79"/>
      <c r="BB91" s="79"/>
      <c r="BC91" s="44"/>
      <c r="BD91" s="79"/>
      <c r="BE91" s="78"/>
      <c r="BF91" s="79"/>
      <c r="BG91" s="79"/>
      <c r="BH91" s="79"/>
      <c r="BI91" s="44"/>
      <c r="BK91" s="78"/>
      <c r="BL91" s="79"/>
      <c r="BM91" s="79"/>
      <c r="BN91" s="79"/>
      <c r="BO91" s="44"/>
    </row>
    <row r="92" spans="1:74">
      <c r="A92" s="102">
        <v>270</v>
      </c>
      <c r="B92" s="92" t="s">
        <v>143</v>
      </c>
      <c r="C92" s="137"/>
      <c r="D92" s="137"/>
      <c r="E92" s="137"/>
      <c r="F92" s="137"/>
      <c r="G92" s="137"/>
      <c r="H92" s="138"/>
      <c r="I92" s="137"/>
      <c r="J92" s="137"/>
      <c r="K92" s="137"/>
      <c r="L92" s="137"/>
      <c r="M92" s="137"/>
      <c r="N92" s="138"/>
      <c r="O92" s="132"/>
      <c r="P92" s="132"/>
      <c r="Q92" s="132"/>
      <c r="R92" s="132"/>
      <c r="S92" s="132"/>
      <c r="T92" s="133"/>
      <c r="U92" s="132"/>
      <c r="V92" s="132"/>
      <c r="W92" s="132"/>
      <c r="X92" s="132"/>
      <c r="Y92" s="132"/>
      <c r="Z92" s="133"/>
      <c r="AA92" s="132" t="str">
        <f>IFERROR(AVERAGE(C92,I92,O92,U92),"")</f>
        <v/>
      </c>
      <c r="AB92" s="132" t="str">
        <f>IFERROR(AVERAGE(D92,J92,P92,V92),"")</f>
        <v/>
      </c>
      <c r="AC92" s="132" t="str">
        <f>IFERROR(AVERAGE(E92,K92,Q92,W92),"")</f>
        <v/>
      </c>
      <c r="AD92" s="132" t="str">
        <f>IFERROR(AVERAGE(F92,L92,R92,X92),"")</f>
        <v/>
      </c>
      <c r="AE92" s="132" t="str">
        <f>IFERROR(AVERAGE(G92,M92,S92,Y92),"")</f>
        <v/>
      </c>
      <c r="AF92" s="133" t="str">
        <f>IFERROR(AVERAGE(H92,N92,T92,Z92),"")</f>
        <v/>
      </c>
      <c r="AG92" s="79" t="str">
        <f>IFERROR(STDEV(I92,O92,U92,AA92),"")</f>
        <v/>
      </c>
      <c r="AH92" s="79" t="str">
        <f>IFERROR(STDEV(J92,P92,V92,AB92),"")</f>
        <v/>
      </c>
      <c r="AI92" s="79" t="str">
        <f>IFERROR(STDEV(K92,Q92,W92,AC92),"")</f>
        <v/>
      </c>
      <c r="AJ92" s="79" t="str">
        <f>IFERROR(STDEV(L92,R92,X92,AD92),"")</f>
        <v/>
      </c>
      <c r="AK92" s="79" t="str">
        <f>IFERROR(STDEV(M92,S92,Y92,AE92),"")</f>
        <v/>
      </c>
      <c r="AL92" s="44" t="str">
        <f>IFERROR(STDEV(N92,T92,Z92,AF92),"")</f>
        <v/>
      </c>
      <c r="AM92" s="79" t="str">
        <f>IFERROR(AG92/AA92,"")</f>
        <v/>
      </c>
      <c r="AN92" s="79" t="str">
        <f>IFERROR(AH92/AB92,"")</f>
        <v/>
      </c>
      <c r="AO92" s="79" t="str">
        <f>IFERROR(AI92/AC92,"")</f>
        <v/>
      </c>
      <c r="AP92" s="79" t="str">
        <f>IFERROR(AJ92/AD92,"")</f>
        <v/>
      </c>
      <c r="AQ92" s="79" t="str">
        <f>IFERROR(AK92/AE92,"")</f>
        <v/>
      </c>
      <c r="AR92" s="44" t="str">
        <f>IFERROR(AL92/AF92,"")</f>
        <v/>
      </c>
      <c r="AS92" s="203">
        <f>COUNTA(C92,I92,O92,U92)</f>
        <v>0</v>
      </c>
      <c r="AT92" s="204">
        <f>COUNTA(D92,J92,P92,V92)</f>
        <v>0</v>
      </c>
      <c r="AU92" s="204">
        <f>COUNTA(E92,K92,Q92,W92)</f>
        <v>0</v>
      </c>
      <c r="AV92" s="204">
        <f>COUNTA(F92,L92,R92,X92)</f>
        <v>0</v>
      </c>
      <c r="AW92" s="205">
        <f>COUNTA(G92,M92,S92,Y92)</f>
        <v>0</v>
      </c>
      <c r="AX92" s="204"/>
      <c r="AY92" s="78"/>
      <c r="AZ92" s="79"/>
      <c r="BA92" s="79"/>
      <c r="BB92" s="79"/>
      <c r="BC92" s="44"/>
      <c r="BD92" s="79"/>
      <c r="BE92" s="78"/>
      <c r="BF92" s="79"/>
      <c r="BG92" s="79"/>
      <c r="BH92" s="79"/>
      <c r="BI92" s="44"/>
      <c r="BK92" s="78"/>
      <c r="BL92" s="79"/>
      <c r="BM92" s="79"/>
      <c r="BN92" s="79"/>
      <c r="BO92" s="44"/>
    </row>
    <row r="93" spans="1:74">
      <c r="A93" s="39">
        <v>271</v>
      </c>
      <c r="B93" s="80" t="s">
        <v>144</v>
      </c>
      <c r="C93" s="137"/>
      <c r="D93" s="137"/>
      <c r="E93" s="137"/>
      <c r="F93" s="137"/>
      <c r="G93" s="137"/>
      <c r="H93" s="138"/>
      <c r="I93" s="137"/>
      <c r="J93" s="137"/>
      <c r="K93" s="137"/>
      <c r="L93" s="137"/>
      <c r="M93" s="137"/>
      <c r="N93" s="138"/>
      <c r="O93" s="132"/>
      <c r="P93" s="132"/>
      <c r="Q93" s="132"/>
      <c r="R93" s="132"/>
      <c r="S93" s="132"/>
      <c r="T93" s="133"/>
      <c r="U93" s="132"/>
      <c r="V93" s="132"/>
      <c r="W93" s="132"/>
      <c r="X93" s="132"/>
      <c r="Y93" s="132"/>
      <c r="Z93" s="133"/>
      <c r="AA93" s="132" t="str">
        <f>IFERROR(AVERAGE(C93,I93,O93,U93),"")</f>
        <v/>
      </c>
      <c r="AB93" s="132" t="str">
        <f>IFERROR(AVERAGE(D93,J93,P93,V93),"")</f>
        <v/>
      </c>
      <c r="AC93" s="132" t="str">
        <f>IFERROR(AVERAGE(E93,K93,Q93,W93),"")</f>
        <v/>
      </c>
      <c r="AD93" s="132" t="str">
        <f>IFERROR(AVERAGE(F93,L93,R93,X93),"")</f>
        <v/>
      </c>
      <c r="AE93" s="132" t="str">
        <f>IFERROR(AVERAGE(G93,M93,S93,Y93),"")</f>
        <v/>
      </c>
      <c r="AF93" s="133" t="str">
        <f>IFERROR(AVERAGE(H93,N93,T93,Z93),"")</f>
        <v/>
      </c>
      <c r="AG93" s="79" t="str">
        <f>IFERROR(STDEV(I93,O93,U93,AA93),"")</f>
        <v/>
      </c>
      <c r="AH93" s="79" t="str">
        <f>IFERROR(STDEV(J93,P93,V93,AB93),"")</f>
        <v/>
      </c>
      <c r="AI93" s="79" t="str">
        <f>IFERROR(STDEV(K93,Q93,W93,AC93),"")</f>
        <v/>
      </c>
      <c r="AJ93" s="79" t="str">
        <f>IFERROR(STDEV(L93,R93,X93,AD93),"")</f>
        <v/>
      </c>
      <c r="AK93" s="79" t="str">
        <f>IFERROR(STDEV(M93,S93,Y93,AE93),"")</f>
        <v/>
      </c>
      <c r="AL93" s="44" t="str">
        <f>IFERROR(STDEV(N93,T93,Z93,AF93),"")</f>
        <v/>
      </c>
      <c r="AM93" s="79" t="str">
        <f>IFERROR(AG93/AA93,"")</f>
        <v/>
      </c>
      <c r="AN93" s="79" t="str">
        <f>IFERROR(AH93/AB93,"")</f>
        <v/>
      </c>
      <c r="AO93" s="79" t="str">
        <f>IFERROR(AI93/AC93,"")</f>
        <v/>
      </c>
      <c r="AP93" s="79" t="str">
        <f>IFERROR(AJ93/AD93,"")</f>
        <v/>
      </c>
      <c r="AQ93" s="79" t="str">
        <f>IFERROR(AK93/AE93,"")</f>
        <v/>
      </c>
      <c r="AR93" s="44" t="str">
        <f>IFERROR(AL93/AF93,"")</f>
        <v/>
      </c>
      <c r="AS93" s="203">
        <f>COUNTA(C93,I93,O93,U93)</f>
        <v>0</v>
      </c>
      <c r="AT93" s="204">
        <f>COUNTA(D93,J93,P93,V93)</f>
        <v>0</v>
      </c>
      <c r="AU93" s="204">
        <f>COUNTA(E93,K93,Q93,W93)</f>
        <v>0</v>
      </c>
      <c r="AV93" s="204">
        <f>COUNTA(F93,L93,R93,X93)</f>
        <v>0</v>
      </c>
      <c r="AW93" s="205">
        <f>COUNTA(G93,M93,S93,Y93)</f>
        <v>0</v>
      </c>
      <c r="AX93" s="204"/>
      <c r="AY93" s="78"/>
      <c r="AZ93" s="79"/>
      <c r="BA93" s="79"/>
      <c r="BB93" s="79"/>
      <c r="BC93" s="44"/>
      <c r="BD93" s="79"/>
      <c r="BE93" s="78"/>
      <c r="BF93" s="79"/>
      <c r="BG93" s="79"/>
      <c r="BH93" s="79"/>
      <c r="BI93" s="44"/>
      <c r="BK93" s="78"/>
      <c r="BL93" s="79"/>
      <c r="BM93" s="79"/>
      <c r="BN93" s="79"/>
      <c r="BO93" s="44"/>
    </row>
    <row r="94" spans="1:74">
      <c r="A94" s="39">
        <v>272</v>
      </c>
      <c r="B94" s="80" t="s">
        <v>145</v>
      </c>
      <c r="C94" s="137"/>
      <c r="D94" s="137"/>
      <c r="E94" s="137"/>
      <c r="F94" s="137"/>
      <c r="G94" s="137"/>
      <c r="H94" s="138"/>
      <c r="I94" s="137"/>
      <c r="J94" s="137"/>
      <c r="K94" s="137"/>
      <c r="L94" s="137"/>
      <c r="M94" s="137"/>
      <c r="N94" s="138"/>
      <c r="O94" s="132"/>
      <c r="P94" s="132"/>
      <c r="Q94" s="132"/>
      <c r="R94" s="132"/>
      <c r="S94" s="132"/>
      <c r="T94" s="133"/>
      <c r="U94" s="132"/>
      <c r="V94" s="132"/>
      <c r="W94" s="132"/>
      <c r="X94" s="132"/>
      <c r="Y94" s="132"/>
      <c r="Z94" s="133"/>
      <c r="AA94" s="132" t="str">
        <f>IFERROR(AVERAGE(C94,I94,O94,U94),"")</f>
        <v/>
      </c>
      <c r="AB94" s="132" t="str">
        <f>IFERROR(AVERAGE(D94,J94,P94,V94),"")</f>
        <v/>
      </c>
      <c r="AC94" s="132" t="str">
        <f>IFERROR(AVERAGE(E94,K94,Q94,W94),"")</f>
        <v/>
      </c>
      <c r="AD94" s="132" t="str">
        <f>IFERROR(AVERAGE(F94,L94,R94,X94),"")</f>
        <v/>
      </c>
      <c r="AE94" s="132" t="str">
        <f>IFERROR(AVERAGE(G94,M94,S94,Y94),"")</f>
        <v/>
      </c>
      <c r="AF94" s="133" t="str">
        <f>IFERROR(AVERAGE(H94,N94,T94,Z94),"")</f>
        <v/>
      </c>
      <c r="AG94" s="79" t="str">
        <f>IFERROR(STDEV(I94,O94,U94,AA94),"")</f>
        <v/>
      </c>
      <c r="AH94" s="79" t="str">
        <f>IFERROR(STDEV(J94,P94,V94,AB94),"")</f>
        <v/>
      </c>
      <c r="AI94" s="79" t="str">
        <f>IFERROR(STDEV(K94,Q94,W94,AC94),"")</f>
        <v/>
      </c>
      <c r="AJ94" s="79" t="str">
        <f>IFERROR(STDEV(L94,R94,X94,AD94),"")</f>
        <v/>
      </c>
      <c r="AK94" s="79" t="str">
        <f>IFERROR(STDEV(M94,S94,Y94,AE94),"")</f>
        <v/>
      </c>
      <c r="AL94" s="44" t="str">
        <f>IFERROR(STDEV(N94,T94,Z94,AF94),"")</f>
        <v/>
      </c>
      <c r="AM94" s="79" t="str">
        <f>IFERROR(AG94/AA94,"")</f>
        <v/>
      </c>
      <c r="AN94" s="79" t="str">
        <f>IFERROR(AH94/AB94,"")</f>
        <v/>
      </c>
      <c r="AO94" s="79" t="str">
        <f>IFERROR(AI94/AC94,"")</f>
        <v/>
      </c>
      <c r="AP94" s="79" t="str">
        <f>IFERROR(AJ94/AD94,"")</f>
        <v/>
      </c>
      <c r="AQ94" s="79" t="str">
        <f>IFERROR(AK94/AE94,"")</f>
        <v/>
      </c>
      <c r="AR94" s="44" t="str">
        <f>IFERROR(AL94/AF94,"")</f>
        <v/>
      </c>
      <c r="AS94" s="203">
        <f>COUNTA(C94,I94,O94,U94)</f>
        <v>0</v>
      </c>
      <c r="AT94" s="204">
        <f>COUNTA(D94,J94,P94,V94)</f>
        <v>0</v>
      </c>
      <c r="AU94" s="204">
        <f>COUNTA(E94,K94,Q94,W94)</f>
        <v>0</v>
      </c>
      <c r="AV94" s="204">
        <f>COUNTA(F94,L94,R94,X94)</f>
        <v>0</v>
      </c>
      <c r="AW94" s="205">
        <f>COUNTA(G94,M94,S94,Y94)</f>
        <v>0</v>
      </c>
      <c r="AX94" s="204"/>
      <c r="AY94" s="78"/>
      <c r="AZ94" s="79"/>
      <c r="BA94" s="79"/>
      <c r="BB94" s="79"/>
      <c r="BC94" s="44"/>
      <c r="BD94" s="79"/>
      <c r="BE94" s="78"/>
      <c r="BF94" s="79"/>
      <c r="BG94" s="79"/>
      <c r="BH94" s="79"/>
      <c r="BI94" s="44"/>
      <c r="BK94" s="78"/>
      <c r="BL94" s="79"/>
      <c r="BM94" s="79"/>
      <c r="BN94" s="79"/>
      <c r="BO94" s="44"/>
    </row>
    <row r="95" spans="1:74">
      <c r="A95" s="103">
        <v>273</v>
      </c>
      <c r="B95" s="93" t="s">
        <v>146</v>
      </c>
      <c r="C95" s="137"/>
      <c r="D95" s="137"/>
      <c r="E95" s="137"/>
      <c r="F95" s="137"/>
      <c r="G95" s="137"/>
      <c r="H95" s="138"/>
      <c r="I95" s="137"/>
      <c r="J95" s="137"/>
      <c r="K95" s="137"/>
      <c r="L95" s="137"/>
      <c r="M95" s="137"/>
      <c r="N95" s="138"/>
      <c r="O95" s="132"/>
      <c r="P95" s="132"/>
      <c r="Q95" s="132"/>
      <c r="R95" s="132"/>
      <c r="S95" s="132"/>
      <c r="T95" s="133"/>
      <c r="U95" s="132"/>
      <c r="V95" s="132"/>
      <c r="W95" s="132"/>
      <c r="X95" s="132"/>
      <c r="Y95" s="132"/>
      <c r="Z95" s="133"/>
      <c r="AA95" s="132" t="str">
        <f>IFERROR(AVERAGE(C95,I95,O95,U95),"")</f>
        <v/>
      </c>
      <c r="AB95" s="132" t="str">
        <f>IFERROR(AVERAGE(D95,J95,P95,V95),"")</f>
        <v/>
      </c>
      <c r="AC95" s="132" t="str">
        <f>IFERROR(AVERAGE(E95,K95,Q95,W95),"")</f>
        <v/>
      </c>
      <c r="AD95" s="132" t="str">
        <f>IFERROR(AVERAGE(F95,L95,R95,X95),"")</f>
        <v/>
      </c>
      <c r="AE95" s="132" t="str">
        <f>IFERROR(AVERAGE(G95,M95,S95,Y95),"")</f>
        <v/>
      </c>
      <c r="AF95" s="133" t="str">
        <f>IFERROR(AVERAGE(H95,N95,T95,Z95),"")</f>
        <v/>
      </c>
      <c r="AG95" s="79" t="str">
        <f>IFERROR(STDEV(I95,O95,U95,AA95),"")</f>
        <v/>
      </c>
      <c r="AH95" s="79" t="str">
        <f>IFERROR(STDEV(J95,P95,V95,AB95),"")</f>
        <v/>
      </c>
      <c r="AI95" s="79" t="str">
        <f>IFERROR(STDEV(K95,Q95,W95,AC95),"")</f>
        <v/>
      </c>
      <c r="AJ95" s="79" t="str">
        <f>IFERROR(STDEV(L95,R95,X95,AD95),"")</f>
        <v/>
      </c>
      <c r="AK95" s="79" t="str">
        <f>IFERROR(STDEV(M95,S95,Y95,AE95),"")</f>
        <v/>
      </c>
      <c r="AL95" s="44" t="str">
        <f>IFERROR(STDEV(N95,T95,Z95,AF95),"")</f>
        <v/>
      </c>
      <c r="AM95" s="79" t="str">
        <f>IFERROR(AG95/AA95,"")</f>
        <v/>
      </c>
      <c r="AN95" s="79" t="str">
        <f>IFERROR(AH95/AB95,"")</f>
        <v/>
      </c>
      <c r="AO95" s="79" t="str">
        <f>IFERROR(AI95/AC95,"")</f>
        <v/>
      </c>
      <c r="AP95" s="79" t="str">
        <f>IFERROR(AJ95/AD95,"")</f>
        <v/>
      </c>
      <c r="AQ95" s="79" t="str">
        <f>IFERROR(AK95/AE95,"")</f>
        <v/>
      </c>
      <c r="AR95" s="44" t="str">
        <f>IFERROR(AL95/AF95,"")</f>
        <v/>
      </c>
      <c r="AS95" s="203">
        <f>COUNTA(C95,I95,O95,U95)</f>
        <v>0</v>
      </c>
      <c r="AT95" s="204">
        <f>COUNTA(D95,J95,P95,V95)</f>
        <v>0</v>
      </c>
      <c r="AU95" s="204">
        <f>COUNTA(E95,K95,Q95,W95)</f>
        <v>0</v>
      </c>
      <c r="AV95" s="204">
        <f>COUNTA(F95,L95,R95,X95)</f>
        <v>0</v>
      </c>
      <c r="AW95" s="205">
        <f>COUNTA(G95,M95,S95,Y95)</f>
        <v>0</v>
      </c>
      <c r="AX95" s="204"/>
      <c r="AY95" s="78"/>
      <c r="AZ95" s="79"/>
      <c r="BA95" s="79"/>
      <c r="BB95" s="79"/>
      <c r="BC95" s="44"/>
      <c r="BD95" s="79"/>
      <c r="BE95" s="78"/>
      <c r="BF95" s="79"/>
      <c r="BG95" s="79"/>
      <c r="BH95" s="79"/>
      <c r="BI95" s="44"/>
      <c r="BK95" s="78"/>
      <c r="BL95" s="79"/>
      <c r="BM95" s="79"/>
      <c r="BN95" s="79"/>
      <c r="BO95" s="44"/>
    </row>
    <row r="96" spans="1:74" ht="17" thickBot="1">
      <c r="A96" s="40" t="s">
        <v>147</v>
      </c>
      <c r="B96" s="70" t="s">
        <v>148</v>
      </c>
      <c r="C96" s="143"/>
      <c r="D96" s="143"/>
      <c r="E96" s="143"/>
      <c r="F96" s="143"/>
      <c r="G96" s="143"/>
      <c r="H96" s="144"/>
      <c r="I96" s="145"/>
      <c r="J96" s="145"/>
      <c r="K96" s="145"/>
      <c r="L96" s="145"/>
      <c r="M96" s="145"/>
      <c r="N96" s="146"/>
      <c r="O96" s="134"/>
      <c r="P96" s="134"/>
      <c r="Q96" s="134"/>
      <c r="R96" s="134"/>
      <c r="S96" s="134"/>
      <c r="T96" s="135"/>
      <c r="U96" s="134"/>
      <c r="V96" s="134"/>
      <c r="W96" s="134"/>
      <c r="X96" s="134"/>
      <c r="Y96" s="134"/>
      <c r="Z96" s="135"/>
      <c r="AA96" s="147" t="str">
        <f>IFERROR(AVERAGE(C96,I96,O96,U96),"")</f>
        <v/>
      </c>
      <c r="AB96" s="147" t="str">
        <f>IFERROR(AVERAGE(D96,J96,P96,V96),"")</f>
        <v/>
      </c>
      <c r="AC96" s="147" t="str">
        <f>IFERROR(AVERAGE(E96,K96,Q96,W96),"")</f>
        <v/>
      </c>
      <c r="AD96" s="147" t="str">
        <f>IFERROR(AVERAGE(F96,L96,R96,X96),"")</f>
        <v/>
      </c>
      <c r="AE96" s="147" t="str">
        <f>IFERROR(AVERAGE(G96,M96,S96,Y96),"")</f>
        <v/>
      </c>
      <c r="AF96" s="148" t="str">
        <f>IFERROR(AVERAGE(H96,N96,T96,Z96),"")</f>
        <v/>
      </c>
      <c r="AG96" s="45" t="str">
        <f>IFERROR(STDEV(I96,O96,U96,AA96),"")</f>
        <v/>
      </c>
      <c r="AH96" s="45" t="str">
        <f>IFERROR(STDEV(J96,P96,V96,AB96),"")</f>
        <v/>
      </c>
      <c r="AI96" s="45" t="str">
        <f>IFERROR(STDEV(K96,Q96,W96,AC96),"")</f>
        <v/>
      </c>
      <c r="AJ96" s="45" t="str">
        <f>IFERROR(STDEV(L96,R96,X96,AD96),"")</f>
        <v/>
      </c>
      <c r="AK96" s="45" t="str">
        <f>IFERROR(STDEV(M96,S96,Y96,AE96),"")</f>
        <v/>
      </c>
      <c r="AL96" s="47" t="str">
        <f>IFERROR(STDEV(N96,T96,Z96,AF96),"")</f>
        <v/>
      </c>
      <c r="AM96" s="45" t="str">
        <f>IFERROR(AG96/AA96,"")</f>
        <v/>
      </c>
      <c r="AN96" s="45" t="str">
        <f>IFERROR(AH96/AB96,"")</f>
        <v/>
      </c>
      <c r="AO96" s="45" t="str">
        <f>IFERROR(AI96/AC96,"")</f>
        <v/>
      </c>
      <c r="AP96" s="45" t="str">
        <f>IFERROR(AJ96/AD96,"")</f>
        <v/>
      </c>
      <c r="AQ96" s="45" t="str">
        <f>IFERROR(AK96/AE96,"")</f>
        <v/>
      </c>
      <c r="AR96" s="47" t="str">
        <f>IFERROR(AL96/AF96,"")</f>
        <v/>
      </c>
      <c r="AS96" s="206">
        <f>COUNTA(C96,I96,O96,U96)</f>
        <v>0</v>
      </c>
      <c r="AT96" s="207">
        <f>COUNTA(D96,J96,P96,V96)</f>
        <v>0</v>
      </c>
      <c r="AU96" s="207">
        <f>COUNTA(E96,K96,Q96,W96)</f>
        <v>0</v>
      </c>
      <c r="AV96" s="207">
        <f>COUNTA(F96,L96,R96,X96)</f>
        <v>0</v>
      </c>
      <c r="AW96" s="208">
        <f>COUNTA(G96,M96,S96,Y96)</f>
        <v>0</v>
      </c>
      <c r="AX96" s="207"/>
      <c r="AY96" s="129"/>
      <c r="AZ96" s="45"/>
      <c r="BA96" s="45"/>
      <c r="BB96" s="45"/>
      <c r="BC96" s="47"/>
      <c r="BD96" s="45"/>
      <c r="BE96" s="129"/>
      <c r="BF96" s="45"/>
      <c r="BG96" s="45"/>
      <c r="BH96" s="45"/>
      <c r="BI96" s="47"/>
      <c r="BK96" s="129"/>
      <c r="BL96" s="45"/>
      <c r="BM96" s="45"/>
      <c r="BN96" s="45"/>
      <c r="BO96" s="47"/>
    </row>
    <row r="97" spans="1:6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75"/>
      <c r="AB97" s="75"/>
      <c r="AC97" s="75"/>
      <c r="AD97" s="75"/>
      <c r="AE97" s="75"/>
      <c r="AF97" s="75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K97" s="79"/>
      <c r="BL97" s="79"/>
      <c r="BM97" s="79"/>
      <c r="BN97" s="79"/>
      <c r="BO97" s="79"/>
    </row>
    <row r="98" spans="1:6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</row>
    <row r="108" spans="1:67">
      <c r="A108" s="67"/>
    </row>
  </sheetData>
  <sortState xmlns:xlrd2="http://schemas.microsoft.com/office/spreadsheetml/2017/richdata2" ref="A3:BI152">
    <sortCondition ref="A2"/>
  </sortState>
  <mergeCells count="11">
    <mergeCell ref="AM1:AR1"/>
    <mergeCell ref="AS1:AW1"/>
    <mergeCell ref="AY1:BC1"/>
    <mergeCell ref="BE1:BI1"/>
    <mergeCell ref="BK1:BO1"/>
    <mergeCell ref="C1:H1"/>
    <mergeCell ref="I1:N1"/>
    <mergeCell ref="O1:T1"/>
    <mergeCell ref="U1:Z1"/>
    <mergeCell ref="AA1:AF1"/>
    <mergeCell ref="AG1:AL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213B-B767-2A4D-8CAE-B863661624F6}">
  <sheetPr codeName="Sheet2"/>
  <dimension ref="A1:CP173"/>
  <sheetViews>
    <sheetView zoomScaleNormal="100" workbookViewId="0">
      <pane ySplit="1" topLeftCell="A2" activePane="bottomLeft" state="frozen"/>
      <selection activeCell="C22" sqref="C22:C23"/>
      <selection pane="bottomLeft" activeCell="F37" sqref="F37"/>
    </sheetView>
  </sheetViews>
  <sheetFormatPr baseColWidth="10" defaultColWidth="10.83203125" defaultRowHeight="21"/>
  <cols>
    <col min="1" max="1" width="47" style="23" bestFit="1" customWidth="1" collapsed="1"/>
    <col min="2" max="2" width="20.6640625" style="24" bestFit="1" customWidth="1" collapsed="1"/>
    <col min="3" max="3" width="9.83203125" style="21" customWidth="1" collapsed="1"/>
    <col min="4" max="4" width="8.33203125" style="24" customWidth="1" collapsed="1"/>
    <col min="5" max="5" width="20.33203125" style="24" customWidth="1" collapsed="1"/>
    <col min="6" max="6" width="20.83203125" style="26" customWidth="1" collapsed="1"/>
    <col min="7" max="7" width="27.5" style="24" customWidth="1" collapsed="1"/>
    <col min="8" max="8" width="10.83203125" style="22" collapsed="1"/>
    <col min="9" max="9" width="8.33203125" style="24" customWidth="1" collapsed="1"/>
    <col min="10" max="10" width="20.33203125" style="24" customWidth="1" collapsed="1"/>
    <col min="11" max="11" width="20.83203125" style="24" customWidth="1" collapsed="1"/>
    <col min="12" max="12" width="27.5" style="24" customWidth="1" collapsed="1"/>
    <col min="13" max="13" width="10.83203125" style="22" collapsed="1"/>
    <col min="14" max="14" width="8.33203125" style="24" customWidth="1" collapsed="1"/>
    <col min="15" max="15" width="20.33203125" style="24" customWidth="1" collapsed="1"/>
    <col min="16" max="16" width="20.83203125" style="24" customWidth="1" collapsed="1"/>
    <col min="17" max="17" width="27.5" style="24" customWidth="1" collapsed="1"/>
    <col min="18" max="18" width="10.83203125" style="22" collapsed="1"/>
    <col min="19" max="19" width="12.6640625" style="149" bestFit="1" customWidth="1" collapsed="1"/>
    <col min="20" max="20" width="15.33203125" style="149" bestFit="1" customWidth="1" collapsed="1"/>
    <col min="21" max="21" width="12.6640625" style="149" bestFit="1" customWidth="1" collapsed="1"/>
    <col min="22" max="22" width="19.5" style="149" bestFit="1" customWidth="1"/>
    <col min="23" max="23" width="12.6640625" style="149" customWidth="1"/>
    <col min="24" max="24" width="18.1640625" style="149" bestFit="1" customWidth="1"/>
    <col min="25" max="25" width="12.6640625" style="149" customWidth="1"/>
    <col min="26" max="26" width="14" style="149" bestFit="1" customWidth="1"/>
    <col min="27" max="27" width="12.6640625" style="149" customWidth="1"/>
    <col min="28" max="28" width="12" style="149" bestFit="1" customWidth="1" collapsed="1"/>
    <col min="29" max="29" width="19.5" style="149" bestFit="1" customWidth="1" collapsed="1"/>
    <col min="30" max="30" width="12.6640625" style="149" bestFit="1" customWidth="1" collapsed="1"/>
    <col min="31" max="31" width="14" style="149" bestFit="1" customWidth="1" collapsed="1"/>
    <col min="32" max="32" width="12.6640625" style="149" bestFit="1" customWidth="1" collapsed="1"/>
    <col min="33" max="33" width="14" style="149" bestFit="1" customWidth="1" collapsed="1"/>
    <col min="34" max="34" width="10.83203125" style="149" collapsed="1"/>
    <col min="35" max="35" width="18.33203125" style="149" customWidth="1" collapsed="1"/>
    <col min="36" max="36" width="19.1640625" style="149" customWidth="1" collapsed="1"/>
    <col min="37" max="37" width="20" style="149" customWidth="1" collapsed="1"/>
    <col min="38" max="38" width="19.83203125" style="149" customWidth="1" collapsed="1"/>
    <col min="39" max="39" width="10.83203125" style="149" collapsed="1"/>
    <col min="40" max="40" width="18.33203125" style="149" customWidth="1" collapsed="1"/>
    <col min="41" max="41" width="19.1640625" style="149" customWidth="1" collapsed="1"/>
    <col min="42" max="42" width="20" style="149" customWidth="1" collapsed="1"/>
    <col min="43" max="43" width="19.83203125" style="149" customWidth="1" collapsed="1"/>
    <col min="44" max="44" width="10.83203125" style="149" collapsed="1"/>
    <col min="45" max="45" width="18.33203125" style="149" customWidth="1" collapsed="1"/>
    <col min="46" max="46" width="19.1640625" style="149" customWidth="1" collapsed="1"/>
    <col min="47" max="47" width="20" style="149" customWidth="1" collapsed="1"/>
    <col min="48" max="48" width="19.83203125" style="149" customWidth="1" collapsed="1"/>
    <col min="49" max="49" width="10.83203125" style="149" collapsed="1"/>
    <col min="50" max="50" width="18.33203125" style="149" customWidth="1" collapsed="1"/>
    <col min="51" max="51" width="19.1640625" style="149" customWidth="1" collapsed="1"/>
    <col min="52" max="52" width="20" style="149" customWidth="1" collapsed="1"/>
    <col min="53" max="53" width="19.83203125" style="149" customWidth="1" collapsed="1"/>
    <col min="54" max="54" width="10.83203125" style="149" collapsed="1"/>
    <col min="55" max="55" width="18.33203125" style="149" customWidth="1" collapsed="1"/>
    <col min="56" max="56" width="19.1640625" style="149" customWidth="1" collapsed="1"/>
    <col min="57" max="57" width="20" style="149" customWidth="1" collapsed="1"/>
    <col min="58" max="58" width="19.83203125" style="149" customWidth="1" collapsed="1"/>
    <col min="59" max="59" width="10.83203125" style="149" collapsed="1"/>
    <col min="60" max="60" width="18.33203125" style="149" customWidth="1" collapsed="1"/>
    <col min="61" max="61" width="19.1640625" style="149" customWidth="1" collapsed="1"/>
    <col min="62" max="62" width="20" style="149" customWidth="1" collapsed="1"/>
    <col min="63" max="63" width="19.83203125" style="149" customWidth="1" collapsed="1"/>
    <col min="64" max="64" width="10.83203125" style="149" collapsed="1"/>
    <col min="65" max="65" width="18.33203125" style="149" customWidth="1" collapsed="1"/>
    <col min="66" max="66" width="19.1640625" style="149" customWidth="1" collapsed="1"/>
    <col min="67" max="67" width="20" style="149" customWidth="1" collapsed="1"/>
    <col min="68" max="68" width="19.83203125" style="149" customWidth="1" collapsed="1"/>
    <col min="69" max="69" width="10.83203125" style="149" collapsed="1"/>
    <col min="70" max="70" width="18.33203125" style="149" customWidth="1" collapsed="1"/>
    <col min="71" max="71" width="19.1640625" style="149" customWidth="1" collapsed="1"/>
    <col min="72" max="72" width="20" style="149" customWidth="1" collapsed="1"/>
    <col min="73" max="73" width="19.83203125" style="149" customWidth="1" collapsed="1"/>
    <col min="74" max="74" width="10.83203125" style="149" collapsed="1"/>
    <col min="75" max="75" width="18.33203125" style="149" customWidth="1" collapsed="1"/>
    <col min="76" max="76" width="19.1640625" style="149" customWidth="1" collapsed="1"/>
    <col min="77" max="77" width="20" style="149" customWidth="1" collapsed="1"/>
    <col min="78" max="78" width="19.83203125" style="149" customWidth="1" collapsed="1"/>
    <col min="79" max="79" width="10.83203125" style="149" collapsed="1"/>
    <col min="80" max="80" width="18.33203125" style="149" customWidth="1" collapsed="1"/>
    <col min="81" max="81" width="19.1640625" style="149" customWidth="1" collapsed="1"/>
    <col min="82" max="82" width="20" style="149" customWidth="1" collapsed="1"/>
    <col min="83" max="83" width="19.83203125" style="149" customWidth="1" collapsed="1"/>
    <col min="84" max="84" width="10.83203125" style="149" collapsed="1"/>
    <col min="85" max="85" width="18.33203125" style="149" customWidth="1" collapsed="1"/>
    <col min="86" max="86" width="19.1640625" style="149" customWidth="1" collapsed="1"/>
    <col min="87" max="87" width="20" style="149" customWidth="1" collapsed="1"/>
    <col min="88" max="88" width="19.83203125" style="149" customWidth="1" collapsed="1"/>
    <col min="89" max="89" width="10.83203125" style="149" collapsed="1"/>
    <col min="90" max="90" width="18.33203125" style="56" customWidth="1" collapsed="1"/>
    <col min="91" max="91" width="19.1640625" style="56" customWidth="1" collapsed="1"/>
    <col min="92" max="92" width="20" style="56" customWidth="1" collapsed="1"/>
    <col min="93" max="93" width="19.83203125" style="56" customWidth="1" collapsed="1"/>
    <col min="94" max="94" width="10.83203125" style="56" collapsed="1"/>
    <col min="95" max="16384" width="10.83203125" style="23" collapsed="1"/>
  </cols>
  <sheetData>
    <row r="1" spans="1:93" ht="37" customHeight="1">
      <c r="A1" s="178"/>
      <c r="B1" s="178"/>
      <c r="D1" s="179" t="s">
        <v>154</v>
      </c>
      <c r="E1" s="179"/>
      <c r="F1" s="179"/>
      <c r="G1" s="179"/>
      <c r="I1" s="179" t="s">
        <v>155</v>
      </c>
      <c r="J1" s="179"/>
      <c r="K1" s="179"/>
      <c r="L1" s="179"/>
      <c r="N1" s="179" t="s">
        <v>156</v>
      </c>
      <c r="O1" s="179"/>
      <c r="P1" s="179"/>
      <c r="Q1" s="179"/>
      <c r="S1" s="162"/>
      <c r="T1" s="162"/>
      <c r="U1" s="162"/>
      <c r="V1" s="162"/>
      <c r="W1" s="162"/>
      <c r="X1" s="162"/>
      <c r="Y1" s="162"/>
      <c r="Z1" s="162"/>
      <c r="AA1" s="162"/>
      <c r="AB1" s="162"/>
      <c r="AD1" s="162"/>
      <c r="AE1" s="162"/>
      <c r="AF1" s="162"/>
      <c r="AG1" s="162"/>
      <c r="AI1" s="181"/>
      <c r="AJ1" s="181"/>
      <c r="AK1" s="181"/>
      <c r="AL1" s="181"/>
      <c r="AN1" s="181"/>
      <c r="AO1" s="181"/>
      <c r="AP1" s="181"/>
      <c r="AQ1" s="181"/>
      <c r="AS1" s="181"/>
      <c r="AT1" s="181"/>
      <c r="AU1" s="181"/>
      <c r="AV1" s="181"/>
      <c r="AX1" s="181"/>
      <c r="AY1" s="181"/>
      <c r="AZ1" s="181"/>
      <c r="BA1" s="181"/>
      <c r="BC1" s="181"/>
      <c r="BD1" s="181"/>
      <c r="BE1" s="181"/>
      <c r="BF1" s="181"/>
      <c r="BH1" s="181"/>
      <c r="BI1" s="181"/>
      <c r="BJ1" s="181"/>
      <c r="BK1" s="181"/>
      <c r="BM1" s="181"/>
      <c r="BN1" s="181"/>
      <c r="BO1" s="181"/>
      <c r="BP1" s="181"/>
      <c r="BR1" s="181"/>
      <c r="BS1" s="181"/>
      <c r="BT1" s="181"/>
      <c r="BU1" s="181"/>
      <c r="BW1" s="181"/>
      <c r="BX1" s="181"/>
      <c r="BY1" s="181"/>
      <c r="BZ1" s="181"/>
      <c r="CB1" s="181"/>
      <c r="CC1" s="181"/>
      <c r="CD1" s="181"/>
      <c r="CE1" s="181"/>
      <c r="CG1" s="181"/>
      <c r="CH1" s="181"/>
      <c r="CI1" s="181"/>
      <c r="CJ1" s="181"/>
      <c r="CL1" s="180"/>
      <c r="CM1" s="180"/>
      <c r="CN1" s="180"/>
      <c r="CO1" s="180"/>
    </row>
    <row r="2" spans="1:93" ht="22" thickBot="1">
      <c r="A2" s="183" t="s">
        <v>0</v>
      </c>
      <c r="B2" s="184"/>
      <c r="D2" s="24">
        <v>1</v>
      </c>
      <c r="E2" s="160">
        <v>94.495063999999999</v>
      </c>
      <c r="F2" s="26">
        <f>((('Calibration PhOTf'!$C$9*$E2)+'Calibration PhOTf'!$C$10)*($B$6/$B$9))*($B$11*$B$12)</f>
        <v>1.2610996839378537</v>
      </c>
      <c r="G2" s="26">
        <f>100-100*($F2/$B$10)</f>
        <v>-0.36607114507391714</v>
      </c>
      <c r="I2" s="24">
        <v>1</v>
      </c>
      <c r="J2" s="152">
        <v>73.094527999999997</v>
      </c>
      <c r="K2" s="26">
        <f>(('Calibration PhOTf'!$C$9*$J2)+'Calibration PhOTf'!$C$10)*($B$6/$B$9)*($B$11*$B$12)</f>
        <v>0.97350654556812366</v>
      </c>
      <c r="L2" s="26">
        <f>100-100*($K2/$B$10)</f>
        <v>22.522360082123058</v>
      </c>
      <c r="N2" s="24">
        <v>1</v>
      </c>
      <c r="O2" s="152">
        <v>69.635688999999999</v>
      </c>
      <c r="P2" s="26">
        <f>(('Calibration PhOTf'!$C$9*$O2)+'Calibration PhOTf'!$C$10)*($B$6/$B$9)*($B$11*$B$12)</f>
        <v>0.92702460870796199</v>
      </c>
      <c r="Q2" s="26">
        <f>100-100*($P2/$B$10)</f>
        <v>26.221678574774216</v>
      </c>
      <c r="S2" s="150"/>
      <c r="T2" s="158"/>
      <c r="U2" s="152"/>
      <c r="V2" s="152"/>
      <c r="W2" s="152"/>
      <c r="X2" s="152"/>
      <c r="Y2" s="152"/>
      <c r="Z2" s="152"/>
      <c r="AA2" s="152"/>
      <c r="AB2" s="152"/>
      <c r="AD2" s="150"/>
      <c r="AE2" s="151"/>
      <c r="AF2" s="152"/>
      <c r="AG2" s="152"/>
      <c r="AI2" s="150"/>
      <c r="AJ2" s="151"/>
      <c r="AK2" s="152"/>
      <c r="AL2" s="152"/>
      <c r="AN2" s="150"/>
      <c r="AO2" s="151"/>
      <c r="AP2" s="152"/>
      <c r="AQ2" s="152"/>
      <c r="AS2" s="150"/>
      <c r="AT2" s="151"/>
      <c r="AU2" s="152"/>
      <c r="AV2" s="152"/>
      <c r="AX2" s="150"/>
      <c r="AY2" s="153"/>
      <c r="AZ2" s="152"/>
      <c r="BA2" s="152"/>
      <c r="BC2" s="150"/>
      <c r="BD2" s="151"/>
      <c r="BE2" s="152"/>
      <c r="BF2" s="152"/>
      <c r="BH2" s="150"/>
      <c r="BI2" s="151"/>
      <c r="BJ2" s="152"/>
      <c r="BK2" s="152"/>
      <c r="BM2" s="150"/>
      <c r="BN2" s="151"/>
      <c r="BO2" s="152"/>
      <c r="BP2" s="152"/>
      <c r="BR2" s="150"/>
      <c r="BS2" s="151"/>
      <c r="BT2" s="152"/>
      <c r="BU2" s="152"/>
      <c r="BW2" s="150"/>
      <c r="BX2" s="151"/>
      <c r="BY2" s="152"/>
      <c r="BZ2" s="152"/>
      <c r="CB2" s="150"/>
      <c r="CC2" s="154"/>
      <c r="CD2" s="152"/>
      <c r="CE2" s="152"/>
      <c r="CG2" s="150"/>
      <c r="CH2" s="154"/>
      <c r="CI2" s="152"/>
      <c r="CJ2" s="152"/>
      <c r="CL2" s="57"/>
      <c r="CM2" s="58"/>
      <c r="CN2" s="59"/>
      <c r="CO2" s="59"/>
    </row>
    <row r="3" spans="1:93" ht="22" thickBot="1">
      <c r="A3" s="27" t="s">
        <v>28</v>
      </c>
      <c r="B3" s="28">
        <v>1.2565</v>
      </c>
      <c r="D3" s="24">
        <v>2</v>
      </c>
      <c r="E3" s="160">
        <v>102.821915</v>
      </c>
      <c r="F3" s="26">
        <f>((('Calibration PhOTf'!$C$9*$E3)+'Calibration PhOTf'!$C$10)*($B$6/$B$9))*($B$11*$B$12)</f>
        <v>1.3730008630404296</v>
      </c>
      <c r="G3" s="26">
        <f t="shared" ref="G3:G66" si="0">100-100*($F3/$B$10)</f>
        <v>-9.2718553951794291</v>
      </c>
      <c r="I3" s="24">
        <v>2</v>
      </c>
      <c r="J3" s="152">
        <v>93.251227999999998</v>
      </c>
      <c r="K3" s="26">
        <f>(('Calibration PhOTf'!$C$9*$J3)+'Calibration PhOTf'!$C$10)*($B$6/$B$9)*($B$11*$B$12)</f>
        <v>1.2443842755547529</v>
      </c>
      <c r="L3" s="26">
        <f t="shared" ref="L3:L66" si="1">100-100*($K3/$B$10)</f>
        <v>0.96424388740524591</v>
      </c>
      <c r="N3" s="24">
        <v>2</v>
      </c>
      <c r="O3" s="152">
        <v>96.016006000000004</v>
      </c>
      <c r="P3" s="26">
        <f>(('Calibration PhOTf'!$C$9*$O3)+'Calibration PhOTf'!$C$10)*($B$6/$B$9)*($B$11*$B$12)</f>
        <v>1.2815390076565838</v>
      </c>
      <c r="Q3" s="26">
        <f t="shared" ref="Q3:Q66" si="2">100-100*($P3/$B$10)</f>
        <v>-1.9927582695251829</v>
      </c>
      <c r="S3" s="150"/>
      <c r="T3" s="158"/>
      <c r="U3" s="152"/>
      <c r="V3" s="152"/>
      <c r="W3" s="152"/>
      <c r="X3" s="152"/>
      <c r="Y3" s="152"/>
      <c r="Z3" s="152"/>
      <c r="AA3" s="152"/>
      <c r="AB3" s="152"/>
      <c r="AD3" s="150"/>
      <c r="AE3" s="151"/>
      <c r="AF3" s="152"/>
      <c r="AG3" s="152"/>
      <c r="AI3" s="150"/>
      <c r="AJ3" s="151"/>
      <c r="AK3" s="152"/>
      <c r="AL3" s="152"/>
      <c r="AN3" s="150"/>
      <c r="AO3" s="151"/>
      <c r="AP3" s="152"/>
      <c r="AQ3" s="152"/>
      <c r="AS3" s="150"/>
      <c r="AT3" s="151"/>
      <c r="AU3" s="152"/>
      <c r="AV3" s="152"/>
      <c r="AX3" s="150"/>
      <c r="AY3" s="153"/>
      <c r="AZ3" s="152"/>
      <c r="BA3" s="152"/>
      <c r="BC3" s="150"/>
      <c r="BD3" s="151"/>
      <c r="BE3" s="152"/>
      <c r="BF3" s="152"/>
      <c r="BH3" s="150"/>
      <c r="BI3" s="151"/>
      <c r="BJ3" s="152"/>
      <c r="BK3" s="152"/>
      <c r="BM3" s="150"/>
      <c r="BN3" s="151"/>
      <c r="BO3" s="152"/>
      <c r="BP3" s="152"/>
      <c r="BR3" s="150"/>
      <c r="BS3" s="151"/>
      <c r="BT3" s="152"/>
      <c r="BU3" s="152"/>
      <c r="BW3" s="150"/>
      <c r="BX3" s="151"/>
      <c r="BY3" s="152"/>
      <c r="BZ3" s="152"/>
      <c r="CB3" s="150"/>
      <c r="CC3" s="154"/>
      <c r="CD3" s="152"/>
      <c r="CE3" s="152"/>
      <c r="CG3" s="150"/>
      <c r="CH3" s="154"/>
      <c r="CI3" s="152"/>
      <c r="CJ3" s="152"/>
      <c r="CL3" s="57"/>
      <c r="CM3" s="58"/>
      <c r="CN3" s="59"/>
      <c r="CO3" s="59"/>
    </row>
    <row r="4" spans="1:93" ht="22" thickBot="1">
      <c r="A4" s="27" t="s">
        <v>29</v>
      </c>
      <c r="B4" s="28">
        <v>1000</v>
      </c>
      <c r="D4" s="24">
        <v>3</v>
      </c>
      <c r="E4" s="160">
        <v>89.952263000000002</v>
      </c>
      <c r="F4" s="26">
        <f>((('Calibration PhOTf'!$C$9*$E4)+'Calibration PhOTf'!$C$10)*($B$6/$B$9))*($B$11*$B$12)</f>
        <v>1.2000508206486749</v>
      </c>
      <c r="G4" s="26">
        <f t="shared" si="0"/>
        <v>4.4925729686689237</v>
      </c>
      <c r="I4" s="24">
        <v>3</v>
      </c>
      <c r="J4" s="152">
        <v>55.360484999999997</v>
      </c>
      <c r="K4" s="26">
        <f>(('Calibration PhOTf'!$C$9*$J4)+'Calibration PhOTf'!$C$10)*($B$6/$B$9)*($B$11*$B$12)</f>
        <v>0.73518592208683597</v>
      </c>
      <c r="L4" s="26">
        <f t="shared" si="1"/>
        <v>41.489381449515641</v>
      </c>
      <c r="N4" s="24">
        <v>3</v>
      </c>
      <c r="O4" s="152">
        <v>83.522605999999996</v>
      </c>
      <c r="P4" s="26">
        <f>(('Calibration PhOTf'!$C$9*$O4)+'Calibration PhOTf'!$C$10)*($B$6/$B$9)*($B$11*$B$12)</f>
        <v>1.1136452635509038</v>
      </c>
      <c r="Q4" s="26">
        <f t="shared" si="2"/>
        <v>11.36925877032202</v>
      </c>
      <c r="S4" s="150"/>
      <c r="T4" s="158"/>
      <c r="U4" s="152"/>
      <c r="V4" s="152"/>
      <c r="W4" s="152"/>
      <c r="X4" s="152"/>
      <c r="Y4" s="152"/>
      <c r="Z4" s="152"/>
      <c r="AA4" s="152"/>
      <c r="AB4" s="152"/>
      <c r="AD4" s="150"/>
      <c r="AE4" s="151"/>
      <c r="AF4" s="152"/>
      <c r="AG4" s="152"/>
      <c r="AI4" s="150"/>
      <c r="AJ4" s="151"/>
      <c r="AK4" s="152"/>
      <c r="AL4" s="152"/>
      <c r="AN4" s="150"/>
      <c r="AO4" s="151"/>
      <c r="AP4" s="152"/>
      <c r="AQ4" s="152"/>
      <c r="AS4" s="150"/>
      <c r="AT4" s="151"/>
      <c r="AU4" s="152"/>
      <c r="AV4" s="152"/>
      <c r="AX4" s="150"/>
      <c r="AY4" s="153"/>
      <c r="AZ4" s="152"/>
      <c r="BA4" s="152"/>
      <c r="BC4" s="150"/>
      <c r="BD4" s="151"/>
      <c r="BE4" s="152"/>
      <c r="BF4" s="152"/>
      <c r="BH4" s="150"/>
      <c r="BI4" s="151"/>
      <c r="BJ4" s="152"/>
      <c r="BK4" s="152"/>
      <c r="BM4" s="150"/>
      <c r="BN4" s="151"/>
      <c r="BO4" s="152"/>
      <c r="BP4" s="152"/>
      <c r="BR4" s="150"/>
      <c r="BS4" s="151"/>
      <c r="BT4" s="152"/>
      <c r="BU4" s="152"/>
      <c r="BW4" s="150"/>
      <c r="BX4" s="151"/>
      <c r="BY4" s="152"/>
      <c r="BZ4" s="152"/>
      <c r="CB4" s="150"/>
      <c r="CC4" s="154"/>
      <c r="CD4" s="152"/>
      <c r="CE4" s="152"/>
      <c r="CG4" s="150"/>
      <c r="CH4" s="154"/>
      <c r="CI4" s="152"/>
      <c r="CJ4" s="152"/>
      <c r="CL4" s="57"/>
      <c r="CM4" s="58"/>
      <c r="CN4" s="59"/>
      <c r="CO4" s="59"/>
    </row>
    <row r="5" spans="1:93" ht="22" thickBot="1">
      <c r="A5" s="29" t="s">
        <v>30</v>
      </c>
      <c r="B5" s="30">
        <f>B3/B4</f>
        <v>1.2565E-3</v>
      </c>
      <c r="D5" s="24">
        <v>4</v>
      </c>
      <c r="E5" s="160">
        <v>90.492026999999993</v>
      </c>
      <c r="F5" s="26">
        <f>((('Calibration PhOTf'!$C$9*$E5)+'Calibration PhOTf'!$C$10)*($B$6/$B$9))*($B$11*$B$12)</f>
        <v>1.2073044904978318</v>
      </c>
      <c r="G5" s="26">
        <f t="shared" si="0"/>
        <v>3.9152812974268301</v>
      </c>
      <c r="I5" s="24">
        <v>4</v>
      </c>
      <c r="J5" s="152">
        <v>105.063576</v>
      </c>
      <c r="K5" s="26">
        <f>(('Calibration PhOTf'!$C$9*$J5)+'Calibration PhOTf'!$C$10)*($B$6/$B$9)*($B$11*$B$12)</f>
        <v>1.4031256375858443</v>
      </c>
      <c r="L5" s="26">
        <f t="shared" si="1"/>
        <v>-11.669370281404241</v>
      </c>
      <c r="N5" s="24">
        <v>4</v>
      </c>
      <c r="O5" s="152">
        <v>76.879958999999999</v>
      </c>
      <c r="P5" s="26">
        <f>(('Calibration PhOTf'!$C$9*$O5)+'Calibration PhOTf'!$C$10)*($B$6/$B$9)*($B$11*$B$12)</f>
        <v>1.0243774200813633</v>
      </c>
      <c r="Q5" s="26">
        <f t="shared" si="2"/>
        <v>18.473742930253607</v>
      </c>
      <c r="S5" s="150"/>
      <c r="T5" s="158"/>
      <c r="U5" s="152"/>
      <c r="V5" s="152"/>
      <c r="W5" s="152"/>
      <c r="X5" s="152"/>
      <c r="Y5" s="152"/>
      <c r="Z5" s="152"/>
      <c r="AA5" s="152"/>
      <c r="AB5" s="152"/>
      <c r="AD5" s="150"/>
      <c r="AE5" s="151"/>
      <c r="AF5" s="152"/>
      <c r="AG5" s="152"/>
      <c r="AI5" s="150"/>
      <c r="AJ5" s="151"/>
      <c r="AK5" s="152"/>
      <c r="AL5" s="152"/>
      <c r="AN5" s="150"/>
      <c r="AO5" s="151"/>
      <c r="AP5" s="152"/>
      <c r="AQ5" s="152"/>
      <c r="AS5" s="150"/>
      <c r="AT5" s="151"/>
      <c r="AU5" s="152"/>
      <c r="AV5" s="152"/>
      <c r="AX5" s="150"/>
      <c r="AY5" s="153"/>
      <c r="AZ5" s="152"/>
      <c r="BA5" s="152"/>
      <c r="BC5" s="150"/>
      <c r="BD5" s="151"/>
      <c r="BE5" s="152"/>
      <c r="BF5" s="152"/>
      <c r="BH5" s="150"/>
      <c r="BI5" s="151"/>
      <c r="BJ5" s="152"/>
      <c r="BK5" s="152"/>
      <c r="BM5" s="150"/>
      <c r="BN5" s="151"/>
      <c r="BO5" s="152"/>
      <c r="BP5" s="152"/>
      <c r="BR5" s="150"/>
      <c r="BS5" s="151"/>
      <c r="BT5" s="152"/>
      <c r="BU5" s="152"/>
      <c r="BW5" s="150"/>
      <c r="BX5" s="151"/>
      <c r="BY5" s="152"/>
      <c r="BZ5" s="152"/>
      <c r="CB5" s="150"/>
      <c r="CC5" s="154"/>
      <c r="CD5" s="152"/>
      <c r="CE5" s="152"/>
      <c r="CG5" s="150"/>
      <c r="CH5" s="154"/>
      <c r="CI5" s="152"/>
      <c r="CJ5" s="152"/>
      <c r="CL5" s="57"/>
      <c r="CM5" s="58"/>
      <c r="CN5" s="59"/>
      <c r="CO5" s="59"/>
    </row>
    <row r="6" spans="1:93" ht="22" thickBot="1">
      <c r="A6" s="27" t="s">
        <v>31</v>
      </c>
      <c r="B6" s="28">
        <v>1000</v>
      </c>
      <c r="D6" s="24">
        <v>5</v>
      </c>
      <c r="E6" s="160">
        <v>78.472533999999996</v>
      </c>
      <c r="F6" s="26">
        <f>((('Calibration PhOTf'!$C$9*$E6)+'Calibration PhOTf'!$C$10)*($B$6/$B$9))*($B$11*$B$12)</f>
        <v>1.0457793906833692</v>
      </c>
      <c r="G6" s="26">
        <f t="shared" si="0"/>
        <v>16.770442444618439</v>
      </c>
      <c r="I6" s="24">
        <v>5</v>
      </c>
      <c r="J6" s="152">
        <v>102.684532</v>
      </c>
      <c r="K6" s="26">
        <f>(('Calibration PhOTf'!$C$9*$J6)+'Calibration PhOTf'!$C$10)*($B$6/$B$9)*($B$11*$B$12)</f>
        <v>1.37115462852889</v>
      </c>
      <c r="L6" s="26">
        <f t="shared" si="1"/>
        <v>-9.1249206946987726</v>
      </c>
      <c r="N6" s="24">
        <v>5</v>
      </c>
      <c r="O6" s="152">
        <v>91.053421</v>
      </c>
      <c r="P6" s="26">
        <f>(('Calibration PhOTf'!$C$9*$O6)+'Calibration PhOTf'!$C$10)*($B$6/$B$9)*($B$11*$B$12)</f>
        <v>1.2148488371591464</v>
      </c>
      <c r="Q6" s="26">
        <f t="shared" si="2"/>
        <v>3.3148557772267111</v>
      </c>
      <c r="S6" s="150"/>
      <c r="T6" s="158"/>
      <c r="U6" s="152"/>
      <c r="V6" s="152"/>
      <c r="W6" s="152"/>
      <c r="X6" s="152"/>
      <c r="Y6" s="152"/>
      <c r="Z6" s="152"/>
      <c r="AA6" s="152"/>
      <c r="AB6" s="152"/>
      <c r="AD6" s="150"/>
      <c r="AE6" s="151"/>
      <c r="AF6" s="152"/>
      <c r="AG6" s="152"/>
      <c r="AI6" s="150"/>
      <c r="AJ6" s="151"/>
      <c r="AK6" s="152"/>
      <c r="AL6" s="152"/>
      <c r="AN6" s="150"/>
      <c r="AO6" s="151"/>
      <c r="AP6" s="152"/>
      <c r="AQ6" s="152"/>
      <c r="AS6" s="150"/>
      <c r="AT6" s="151"/>
      <c r="AU6" s="152"/>
      <c r="AV6" s="152"/>
      <c r="AX6" s="150"/>
      <c r="AY6" s="153"/>
      <c r="AZ6" s="152"/>
      <c r="BA6" s="152"/>
      <c r="BC6" s="150"/>
      <c r="BD6" s="151"/>
      <c r="BE6" s="152"/>
      <c r="BF6" s="152"/>
      <c r="BH6" s="150"/>
      <c r="BI6" s="151"/>
      <c r="BJ6" s="152"/>
      <c r="BK6" s="152"/>
      <c r="BM6" s="150"/>
      <c r="BN6" s="151"/>
      <c r="BO6" s="152"/>
      <c r="BP6" s="152"/>
      <c r="BR6" s="150"/>
      <c r="BS6" s="151"/>
      <c r="BT6" s="152"/>
      <c r="BU6" s="152"/>
      <c r="BW6" s="150"/>
      <c r="BX6" s="151"/>
      <c r="BY6" s="152"/>
      <c r="BZ6" s="152"/>
      <c r="CB6" s="150"/>
      <c r="CC6" s="154"/>
      <c r="CD6" s="152"/>
      <c r="CE6" s="152"/>
      <c r="CG6" s="150"/>
      <c r="CH6" s="154"/>
      <c r="CI6" s="152"/>
      <c r="CJ6" s="152"/>
      <c r="CL6" s="57"/>
      <c r="CM6" s="60"/>
      <c r="CN6" s="59"/>
      <c r="CO6" s="59"/>
    </row>
    <row r="7" spans="1:93">
      <c r="A7" s="29" t="s">
        <v>32</v>
      </c>
      <c r="B7" s="31">
        <f>$B6/$B4</f>
        <v>1</v>
      </c>
      <c r="D7" s="24">
        <v>6</v>
      </c>
      <c r="E7" s="160">
        <v>92.680756000000002</v>
      </c>
      <c r="F7" s="26">
        <f>((('Calibration PhOTf'!$C$9*$E7)+'Calibration PhOTf'!$C$10)*($B$6/$B$9))*($B$11*$B$12)</f>
        <v>1.2367179333270601</v>
      </c>
      <c r="G7" s="26">
        <f t="shared" si="0"/>
        <v>1.5743785652956461</v>
      </c>
      <c r="I7" s="24">
        <v>6</v>
      </c>
      <c r="J7" s="152">
        <v>98.866692</v>
      </c>
      <c r="K7" s="26">
        <f>(('Calibration PhOTf'!$C$9*$J7)+'Calibration PhOTf'!$C$10)*($B$6/$B$9)*($B$11*$B$12)</f>
        <v>1.3198482225868382</v>
      </c>
      <c r="L7" s="26">
        <f t="shared" si="1"/>
        <v>-5.041641272330935</v>
      </c>
      <c r="N7" s="24">
        <v>6</v>
      </c>
      <c r="O7" s="152">
        <v>82.840835999999996</v>
      </c>
      <c r="P7" s="26">
        <f>(('Calibration PhOTf'!$C$9*$O7)+'Calibration PhOTf'!$C$10)*($B$6/$B$9)*($B$11*$B$12)</f>
        <v>1.1044832325650291</v>
      </c>
      <c r="Q7" s="26">
        <f t="shared" si="2"/>
        <v>12.098429561080053</v>
      </c>
      <c r="S7" s="150"/>
      <c r="T7" s="158"/>
      <c r="U7" s="152"/>
      <c r="V7" s="152"/>
      <c r="W7" s="152"/>
      <c r="X7" s="152"/>
      <c r="Y7" s="152"/>
      <c r="Z7" s="152"/>
      <c r="AA7" s="152"/>
      <c r="AB7" s="152"/>
      <c r="AD7" s="150"/>
      <c r="AE7" s="151"/>
      <c r="AF7" s="152"/>
      <c r="AG7" s="152"/>
      <c r="AI7" s="150"/>
      <c r="AJ7" s="151"/>
      <c r="AK7" s="152"/>
      <c r="AL7" s="152"/>
      <c r="AN7" s="150"/>
      <c r="AO7" s="151"/>
      <c r="AP7" s="152"/>
      <c r="AQ7" s="152"/>
      <c r="AS7" s="150"/>
      <c r="AT7" s="151"/>
      <c r="AU7" s="152"/>
      <c r="AV7" s="152"/>
      <c r="AX7" s="150"/>
      <c r="AY7" s="153"/>
      <c r="AZ7" s="152"/>
      <c r="BA7" s="152"/>
      <c r="BC7" s="150"/>
      <c r="BD7" s="151"/>
      <c r="BE7" s="152"/>
      <c r="BF7" s="152"/>
      <c r="BH7" s="150"/>
      <c r="BI7" s="151"/>
      <c r="BJ7" s="152"/>
      <c r="BK7" s="152"/>
      <c r="BM7" s="150"/>
      <c r="BN7" s="151"/>
      <c r="BO7" s="152"/>
      <c r="BP7" s="152"/>
      <c r="BR7" s="150"/>
      <c r="BS7" s="151"/>
      <c r="BT7" s="152"/>
      <c r="BU7" s="152"/>
      <c r="BW7" s="150"/>
      <c r="BX7" s="151"/>
      <c r="BY7" s="152"/>
      <c r="BZ7" s="152"/>
      <c r="CB7" s="150"/>
      <c r="CC7" s="154"/>
      <c r="CD7" s="152"/>
      <c r="CE7" s="152"/>
      <c r="CG7" s="150"/>
      <c r="CH7" s="154"/>
      <c r="CI7" s="152"/>
      <c r="CJ7" s="152"/>
      <c r="CL7" s="57"/>
      <c r="CM7" s="61"/>
      <c r="CN7" s="59"/>
      <c r="CO7" s="59"/>
    </row>
    <row r="8" spans="1:93" ht="22" thickBot="1">
      <c r="A8" s="29" t="s">
        <v>33</v>
      </c>
      <c r="B8" s="32">
        <f>B3*B7</f>
        <v>1.2565</v>
      </c>
      <c r="D8" s="24">
        <v>7</v>
      </c>
      <c r="E8" s="160">
        <v>75.149742000000003</v>
      </c>
      <c r="F8" s="26">
        <f>((('Calibration PhOTf'!$C$9*$E8)+'Calibration PhOTf'!$C$10)*($B$6/$B$9))*($B$11*$B$12)</f>
        <v>1.0011257343716848</v>
      </c>
      <c r="G8" s="26">
        <f t="shared" si="0"/>
        <v>20.324255123622365</v>
      </c>
      <c r="I8" s="24">
        <v>7</v>
      </c>
      <c r="J8" s="152">
        <v>120.66847199999999</v>
      </c>
      <c r="K8" s="26">
        <f>(('Calibration PhOTf'!$C$9*$J8)+'Calibration PhOTf'!$C$10)*($B$6/$B$9)*($B$11*$B$12)</f>
        <v>1.6128335166115493</v>
      </c>
      <c r="L8" s="26">
        <f t="shared" si="1"/>
        <v>-28.359213419144396</v>
      </c>
      <c r="N8" s="24">
        <v>7</v>
      </c>
      <c r="O8" s="152">
        <v>96.307449000000005</v>
      </c>
      <c r="P8" s="26">
        <f>(('Calibration PhOTf'!$C$9*$O8)+'Calibration PhOTf'!$C$10)*($B$6/$B$9)*($B$11*$B$12)</f>
        <v>1.2854555921302571</v>
      </c>
      <c r="Q8" s="26">
        <f t="shared" si="2"/>
        <v>-2.3044641568051816</v>
      </c>
      <c r="S8" s="150"/>
      <c r="T8" s="158"/>
      <c r="U8" s="152"/>
      <c r="V8" s="152"/>
      <c r="W8" s="152"/>
      <c r="X8" s="152"/>
      <c r="Y8" s="152"/>
      <c r="Z8" s="152"/>
      <c r="AA8" s="152"/>
      <c r="AB8" s="152"/>
      <c r="AD8" s="150"/>
      <c r="AE8" s="151"/>
      <c r="AF8" s="152"/>
      <c r="AG8" s="152"/>
      <c r="AI8" s="150"/>
      <c r="AJ8" s="151"/>
      <c r="AK8" s="152"/>
      <c r="AL8" s="152"/>
      <c r="AN8" s="150"/>
      <c r="AO8" s="151"/>
      <c r="AP8" s="152"/>
      <c r="AQ8" s="152"/>
      <c r="AS8" s="150"/>
      <c r="AT8" s="151"/>
      <c r="AU8" s="152"/>
      <c r="AV8" s="152"/>
      <c r="AX8" s="150"/>
      <c r="AY8" s="153"/>
      <c r="AZ8" s="152"/>
      <c r="BA8" s="152"/>
      <c r="BC8" s="150"/>
      <c r="BD8" s="151"/>
      <c r="BE8" s="152"/>
      <c r="BF8" s="152"/>
      <c r="BH8" s="150"/>
      <c r="BI8" s="151"/>
      <c r="BJ8" s="152"/>
      <c r="BK8" s="152"/>
      <c r="BM8" s="150"/>
      <c r="BN8" s="151"/>
      <c r="BO8" s="152"/>
      <c r="BP8" s="152"/>
      <c r="BR8" s="150"/>
      <c r="BS8" s="151"/>
      <c r="BT8" s="152"/>
      <c r="BU8" s="152"/>
      <c r="BW8" s="150"/>
      <c r="BX8" s="151"/>
      <c r="BY8" s="152"/>
      <c r="BZ8" s="152"/>
      <c r="CB8" s="150"/>
      <c r="CC8" s="154"/>
      <c r="CD8" s="152"/>
      <c r="CE8" s="152"/>
      <c r="CG8" s="150"/>
      <c r="CH8" s="154"/>
      <c r="CI8" s="152"/>
      <c r="CJ8" s="152"/>
      <c r="CL8" s="57"/>
      <c r="CM8" s="60"/>
      <c r="CN8" s="59"/>
      <c r="CO8" s="59"/>
    </row>
    <row r="9" spans="1:93" ht="22" thickBot="1">
      <c r="A9" s="27" t="s">
        <v>34</v>
      </c>
      <c r="B9" s="28">
        <v>1000</v>
      </c>
      <c r="D9" s="24">
        <v>8</v>
      </c>
      <c r="E9" s="160">
        <v>102.892982</v>
      </c>
      <c r="F9" s="26">
        <f>((('Calibration PhOTf'!$C$9*$E9)+'Calibration PhOTf'!$C$10)*($B$6/$B$9))*($B$11*$B$12)</f>
        <v>1.3739559036788753</v>
      </c>
      <c r="G9" s="26">
        <f t="shared" si="0"/>
        <v>-9.3478634046060733</v>
      </c>
      <c r="I9" s="24">
        <v>8</v>
      </c>
      <c r="J9" s="152">
        <v>145.199173</v>
      </c>
      <c r="K9" s="26">
        <f>(('Calibration PhOTf'!$C$9*$J9)+'Calibration PhOTf'!$C$10)*($B$6/$B$9)*($B$11*$B$12)</f>
        <v>1.942491675033351</v>
      </c>
      <c r="L9" s="26">
        <f t="shared" si="1"/>
        <v>-54.595437726490331</v>
      </c>
      <c r="N9" s="24">
        <v>8</v>
      </c>
      <c r="O9" s="152">
        <v>97.699523999999997</v>
      </c>
      <c r="P9" s="26">
        <f>(('Calibration PhOTf'!$C$9*$O9)+'Calibration PhOTf'!$C$10)*($B$6/$B$9)*($B$11*$B$12)</f>
        <v>1.3041631244133756</v>
      </c>
      <c r="Q9" s="26">
        <f t="shared" si="2"/>
        <v>-3.7933246648130137</v>
      </c>
      <c r="S9" s="150"/>
      <c r="T9" s="158"/>
      <c r="U9" s="152"/>
      <c r="V9" s="152"/>
      <c r="W9" s="152"/>
      <c r="X9" s="152"/>
      <c r="Y9" s="152"/>
      <c r="Z9" s="152"/>
      <c r="AA9" s="152"/>
      <c r="AB9" s="152"/>
      <c r="AD9" s="150"/>
      <c r="AE9" s="151"/>
      <c r="AF9" s="152"/>
      <c r="AG9" s="152"/>
      <c r="AI9" s="150"/>
      <c r="AJ9" s="151"/>
      <c r="AK9" s="152"/>
      <c r="AL9" s="152"/>
      <c r="AN9" s="150"/>
      <c r="AO9" s="151"/>
      <c r="AP9" s="152"/>
      <c r="AQ9" s="152"/>
      <c r="AS9" s="150"/>
      <c r="AT9" s="151"/>
      <c r="AU9" s="152"/>
      <c r="AV9" s="152"/>
      <c r="AX9" s="150"/>
      <c r="AY9" s="153"/>
      <c r="AZ9" s="152"/>
      <c r="BA9" s="152"/>
      <c r="BC9" s="150"/>
      <c r="BD9" s="151"/>
      <c r="BE9" s="152"/>
      <c r="BF9" s="152"/>
      <c r="BH9" s="150"/>
      <c r="BI9" s="151"/>
      <c r="BJ9" s="152"/>
      <c r="BK9" s="152"/>
      <c r="BM9" s="150"/>
      <c r="BN9" s="151"/>
      <c r="BO9" s="152"/>
      <c r="BP9" s="152"/>
      <c r="BR9" s="150"/>
      <c r="BS9" s="151"/>
      <c r="BT9" s="152"/>
      <c r="BU9" s="152"/>
      <c r="BW9" s="150"/>
      <c r="BX9" s="151"/>
      <c r="BY9" s="152"/>
      <c r="BZ9" s="152"/>
      <c r="CB9" s="150"/>
      <c r="CC9" s="154"/>
      <c r="CD9" s="152"/>
      <c r="CE9" s="152"/>
      <c r="CG9" s="150"/>
      <c r="CH9" s="154"/>
      <c r="CI9" s="152"/>
      <c r="CJ9" s="152"/>
      <c r="CL9" s="57"/>
      <c r="CM9" s="58"/>
      <c r="CN9" s="59"/>
      <c r="CO9" s="59"/>
    </row>
    <row r="10" spans="1:93">
      <c r="A10" s="33" t="s">
        <v>35</v>
      </c>
      <c r="B10" s="34">
        <f>B8/(B9/1000)</f>
        <v>1.2565</v>
      </c>
      <c r="D10" s="24">
        <v>9</v>
      </c>
      <c r="E10" s="160">
        <v>76.307418999999996</v>
      </c>
      <c r="F10" s="26">
        <f>((('Calibration PhOTf'!$C$9*$E10)+'Calibration PhOTf'!$C$10)*($B$6/$B$9))*($B$11*$B$12)</f>
        <v>1.0166832868389899</v>
      </c>
      <c r="G10" s="26">
        <f t="shared" si="0"/>
        <v>19.086089388062874</v>
      </c>
      <c r="I10" s="24">
        <v>9</v>
      </c>
      <c r="J10" s="152">
        <v>87.220489999999998</v>
      </c>
      <c r="K10" s="26">
        <f>(('Calibration PhOTf'!$C$9*$J10)+'Calibration PhOTf'!$C$10)*($B$6/$B$9)*($B$11*$B$12)</f>
        <v>1.1633396293783398</v>
      </c>
      <c r="L10" s="26">
        <f t="shared" si="1"/>
        <v>7.414275417561484</v>
      </c>
      <c r="N10" s="24">
        <v>9</v>
      </c>
      <c r="O10" s="152">
        <v>59.213771999999999</v>
      </c>
      <c r="P10" s="26">
        <f>(('Calibration PhOTf'!$C$9*$O10)+'Calibration PhOTf'!$C$10)*($B$6/$B$9)*($B$11*$B$12)</f>
        <v>0.78696868590963387</v>
      </c>
      <c r="Q10" s="26">
        <f t="shared" si="2"/>
        <v>37.368190536439805</v>
      </c>
      <c r="S10" s="150"/>
      <c r="T10" s="158"/>
      <c r="U10" s="152"/>
      <c r="V10" s="152"/>
      <c r="W10" s="152"/>
      <c r="X10" s="152"/>
      <c r="Y10" s="152"/>
      <c r="Z10" s="152"/>
      <c r="AA10" s="152"/>
      <c r="AB10" s="152"/>
      <c r="AD10" s="150"/>
      <c r="AE10" s="151"/>
      <c r="AF10" s="152"/>
      <c r="AG10" s="152"/>
      <c r="AI10" s="150"/>
      <c r="AJ10" s="151"/>
      <c r="AK10" s="152"/>
      <c r="AL10" s="152"/>
      <c r="AN10" s="150"/>
      <c r="AO10" s="151"/>
      <c r="AP10" s="152"/>
      <c r="AQ10" s="152"/>
      <c r="AS10" s="150"/>
      <c r="AT10" s="151"/>
      <c r="AU10" s="152"/>
      <c r="AV10" s="152"/>
      <c r="AX10" s="150"/>
      <c r="AY10" s="153"/>
      <c r="AZ10" s="152"/>
      <c r="BA10" s="152"/>
      <c r="BC10" s="150"/>
      <c r="BD10" s="151"/>
      <c r="BE10" s="152"/>
      <c r="BF10" s="152"/>
      <c r="BH10" s="150"/>
      <c r="BI10" s="151"/>
      <c r="BJ10" s="152"/>
      <c r="BK10" s="152"/>
      <c r="BM10" s="150"/>
      <c r="BN10" s="151"/>
      <c r="BO10" s="152"/>
      <c r="BP10" s="152"/>
      <c r="BR10" s="150"/>
      <c r="BS10" s="151"/>
      <c r="BT10" s="152"/>
      <c r="BU10" s="152"/>
      <c r="BW10" s="150"/>
      <c r="BX10" s="151"/>
      <c r="BY10" s="152"/>
      <c r="BZ10" s="152"/>
      <c r="CB10" s="150"/>
      <c r="CC10" s="154"/>
      <c r="CD10" s="152"/>
      <c r="CE10" s="152"/>
      <c r="CG10" s="150"/>
      <c r="CH10" s="154"/>
      <c r="CI10" s="152"/>
      <c r="CJ10" s="152"/>
      <c r="CL10" s="57"/>
      <c r="CM10" s="60"/>
      <c r="CN10" s="59"/>
      <c r="CO10" s="59"/>
    </row>
    <row r="11" spans="1:93">
      <c r="A11" s="33" t="s">
        <v>36</v>
      </c>
      <c r="B11" s="35">
        <v>1</v>
      </c>
      <c r="D11" s="24">
        <v>10</v>
      </c>
      <c r="E11" s="160">
        <v>114.41538199999999</v>
      </c>
      <c r="F11" s="26">
        <f>((('Calibration PhOTf'!$C$9*$E11)+'Calibration PhOTf'!$C$10)*($B$6/$B$9))*($B$11*$B$12)</f>
        <v>1.5288007719359777</v>
      </c>
      <c r="G11" s="26">
        <f t="shared" si="0"/>
        <v>-21.671370627614635</v>
      </c>
      <c r="I11" s="24">
        <v>10</v>
      </c>
      <c r="J11" s="152">
        <v>129.00441000000001</v>
      </c>
      <c r="K11" s="26">
        <f>(('Calibration PhOTf'!$C$9*$J11)+'Calibration PhOTf'!$C$10)*($B$6/$B$9)*($B$11*$B$12)</f>
        <v>1.7248568122278596</v>
      </c>
      <c r="L11" s="26">
        <f t="shared" si="1"/>
        <v>-37.274716452674852</v>
      </c>
      <c r="N11" s="24">
        <v>10</v>
      </c>
      <c r="O11" s="152">
        <v>78.657454999999999</v>
      </c>
      <c r="P11" s="26">
        <f>(('Calibration PhOTf'!$C$9*$O11)+'Calibration PhOTf'!$C$10)*($B$6/$B$9)*($B$11*$B$12)</f>
        <v>1.0482644691290899</v>
      </c>
      <c r="Q11" s="26">
        <f t="shared" si="2"/>
        <v>16.572664613681667</v>
      </c>
      <c r="S11" s="150"/>
      <c r="T11" s="158"/>
      <c r="U11" s="152"/>
      <c r="V11" s="152"/>
      <c r="W11" s="152"/>
      <c r="X11" s="152"/>
      <c r="Y11" s="152"/>
      <c r="Z11" s="152"/>
      <c r="AA11" s="152"/>
      <c r="AB11" s="152"/>
      <c r="AD11" s="150"/>
      <c r="AE11" s="151"/>
      <c r="AF11" s="152"/>
      <c r="AG11" s="152"/>
      <c r="AI11" s="150"/>
      <c r="AJ11" s="151"/>
      <c r="AK11" s="152"/>
      <c r="AL11" s="152"/>
      <c r="AN11" s="150"/>
      <c r="AO11" s="151"/>
      <c r="AP11" s="152"/>
      <c r="AQ11" s="152"/>
      <c r="AS11" s="150"/>
      <c r="AT11" s="151"/>
      <c r="AU11" s="152"/>
      <c r="AV11" s="152"/>
      <c r="AX11" s="150"/>
      <c r="AY11" s="153"/>
      <c r="AZ11" s="152"/>
      <c r="BA11" s="152"/>
      <c r="BC11" s="150"/>
      <c r="BD11" s="151"/>
      <c r="BE11" s="152"/>
      <c r="BF11" s="152"/>
      <c r="BH11" s="150"/>
      <c r="BI11" s="151"/>
      <c r="BJ11" s="152"/>
      <c r="BK11" s="152"/>
      <c r="BM11" s="150"/>
      <c r="BN11" s="151"/>
      <c r="BO11" s="152"/>
      <c r="BP11" s="152"/>
      <c r="BR11" s="150"/>
      <c r="BS11" s="151"/>
      <c r="BT11" s="152"/>
      <c r="BU11" s="152"/>
      <c r="BW11" s="150"/>
      <c r="BX11" s="151"/>
      <c r="BY11" s="152"/>
      <c r="BZ11" s="152"/>
      <c r="CB11" s="150"/>
      <c r="CC11" s="154"/>
      <c r="CD11" s="152"/>
      <c r="CE11" s="152"/>
      <c r="CG11" s="150"/>
      <c r="CH11" s="154"/>
      <c r="CI11" s="152"/>
      <c r="CJ11" s="152"/>
      <c r="CL11" s="57"/>
      <c r="CM11" s="60"/>
      <c r="CN11" s="59"/>
      <c r="CO11" s="59"/>
    </row>
    <row r="12" spans="1:93">
      <c r="A12" s="33" t="s">
        <v>37</v>
      </c>
      <c r="B12" s="35">
        <v>1</v>
      </c>
      <c r="D12" s="24">
        <v>11</v>
      </c>
      <c r="E12" s="160">
        <v>128.82371499999999</v>
      </c>
      <c r="F12" s="26">
        <f>((('Calibration PhOTf'!$C$9*$E12)+'Calibration PhOTf'!$C$10)*($B$6/$B$9))*($B$11*$B$12)</f>
        <v>1.7224285252850597</v>
      </c>
      <c r="G12" s="26">
        <f t="shared" si="0"/>
        <v>-37.081458438922397</v>
      </c>
      <c r="I12" s="24">
        <v>11</v>
      </c>
      <c r="J12" s="152">
        <v>128.20578</v>
      </c>
      <c r="K12" s="26">
        <f>(('Calibration PhOTf'!$C$9*$J12)+'Calibration PhOTf'!$C$10)*($B$6/$B$9)*($B$11*$B$12)</f>
        <v>1.7141243470178193</v>
      </c>
      <c r="L12" s="26">
        <f t="shared" si="1"/>
        <v>-36.420560845031389</v>
      </c>
      <c r="N12" s="24">
        <v>11</v>
      </c>
      <c r="O12" s="152">
        <v>100.33796700000001</v>
      </c>
      <c r="P12" s="26">
        <f>(('Calibration PhOTf'!$C$9*$O12)+'Calibration PhOTf'!$C$10)*($B$6/$B$9)*($B$11*$B$12)</f>
        <v>1.3396200916024052</v>
      </c>
      <c r="Q12" s="26">
        <f t="shared" si="2"/>
        <v>-6.6152082453167793</v>
      </c>
      <c r="S12" s="150"/>
      <c r="T12" s="158"/>
      <c r="U12" s="152"/>
      <c r="V12" s="152"/>
      <c r="W12" s="152"/>
      <c r="X12" s="152"/>
      <c r="Y12" s="152"/>
      <c r="Z12" s="152"/>
      <c r="AA12" s="152"/>
      <c r="AB12" s="152"/>
      <c r="AD12" s="150"/>
      <c r="AE12" s="151"/>
      <c r="AF12" s="152"/>
      <c r="AG12" s="152"/>
      <c r="AI12" s="150"/>
      <c r="AJ12" s="151"/>
      <c r="AK12" s="152"/>
      <c r="AL12" s="152"/>
      <c r="AN12" s="150"/>
      <c r="AO12" s="151"/>
      <c r="AP12" s="152"/>
      <c r="AQ12" s="152"/>
      <c r="AS12" s="150"/>
      <c r="AT12" s="151"/>
      <c r="AU12" s="152"/>
      <c r="AV12" s="152"/>
      <c r="AX12" s="150"/>
      <c r="AY12" s="153"/>
      <c r="AZ12" s="152"/>
      <c r="BA12" s="152"/>
      <c r="BC12" s="150"/>
      <c r="BD12" s="151"/>
      <c r="BE12" s="152"/>
      <c r="BF12" s="152"/>
      <c r="BH12" s="150"/>
      <c r="BI12" s="151"/>
      <c r="BJ12" s="152"/>
      <c r="BK12" s="152"/>
      <c r="BM12" s="150"/>
      <c r="BN12" s="151"/>
      <c r="BO12" s="152"/>
      <c r="BP12" s="152"/>
      <c r="BR12" s="150"/>
      <c r="BS12" s="151"/>
      <c r="BT12" s="152"/>
      <c r="BU12" s="152"/>
      <c r="BW12" s="150"/>
      <c r="BX12" s="151"/>
      <c r="BY12" s="152"/>
      <c r="BZ12" s="152"/>
      <c r="CB12" s="150"/>
      <c r="CC12" s="154"/>
      <c r="CD12" s="152"/>
      <c r="CE12" s="152"/>
      <c r="CG12" s="150"/>
      <c r="CH12" s="154"/>
      <c r="CI12" s="152"/>
      <c r="CJ12" s="152"/>
      <c r="CL12" s="57"/>
      <c r="CM12" s="58"/>
      <c r="CN12" s="59"/>
      <c r="CO12" s="59"/>
    </row>
    <row r="13" spans="1:93" ht="22" thickBot="1">
      <c r="A13" s="29" t="s">
        <v>38</v>
      </c>
      <c r="B13" s="165">
        <f>((B10-'Calibration PhOTf'!C10)/'Calibration PhOTf'!C9)</f>
        <v>94.152789833590248</v>
      </c>
      <c r="D13" s="37">
        <v>12</v>
      </c>
      <c r="E13" s="160">
        <v>66.497971000000007</v>
      </c>
      <c r="F13" s="26">
        <f>((('Calibration PhOTf'!$C$9*$E13)+'Calibration PhOTf'!$C$10)*($B$6/$B$9))*($B$11*$B$12)</f>
        <v>0.88485808694704948</v>
      </c>
      <c r="G13" s="26">
        <f t="shared" si="0"/>
        <v>29.577549785352204</v>
      </c>
      <c r="I13" s="37">
        <v>12</v>
      </c>
      <c r="J13" s="152">
        <v>82.558456000000007</v>
      </c>
      <c r="K13" s="26">
        <f>(('Calibration PhOTf'!$C$9*$J13)+'Calibration PhOTf'!$C$10)*($B$6/$B$9)*($B$11*$B$12)</f>
        <v>1.1006884420788077</v>
      </c>
      <c r="L13" s="26">
        <f t="shared" si="1"/>
        <v>12.400442333560875</v>
      </c>
      <c r="N13" s="37">
        <v>12</v>
      </c>
      <c r="O13" s="152">
        <v>70.609954999999999</v>
      </c>
      <c r="P13" s="26">
        <f>(('Calibration PhOTf'!$C$9*$O13)+'Calibration PhOTf'!$C$10)*($B$6/$B$9)*($B$11*$B$12)</f>
        <v>0.94011737500815762</v>
      </c>
      <c r="Q13" s="26">
        <f t="shared" si="2"/>
        <v>25.179675685781319</v>
      </c>
      <c r="S13" s="150"/>
      <c r="T13" s="158"/>
      <c r="U13" s="152"/>
      <c r="V13" s="152"/>
      <c r="W13" s="152"/>
      <c r="X13" s="152"/>
      <c r="Y13" s="152"/>
      <c r="Z13" s="152"/>
      <c r="AA13" s="152"/>
      <c r="AB13" s="152"/>
      <c r="AD13" s="150"/>
      <c r="AE13" s="151"/>
      <c r="AF13" s="152"/>
      <c r="AG13" s="152"/>
      <c r="AI13" s="150"/>
      <c r="AJ13" s="151"/>
      <c r="AK13" s="152"/>
      <c r="AL13" s="152"/>
      <c r="AN13" s="150"/>
      <c r="AO13" s="151"/>
      <c r="AP13" s="152"/>
      <c r="AQ13" s="152"/>
      <c r="AS13" s="150"/>
      <c r="AT13" s="151"/>
      <c r="AU13" s="152"/>
      <c r="AV13" s="152"/>
      <c r="AX13" s="150"/>
      <c r="AY13" s="153"/>
      <c r="AZ13" s="152"/>
      <c r="BA13" s="152"/>
      <c r="BC13" s="150"/>
      <c r="BD13" s="151"/>
      <c r="BE13" s="152"/>
      <c r="BF13" s="152"/>
      <c r="BH13" s="150"/>
      <c r="BI13" s="151"/>
      <c r="BJ13" s="152"/>
      <c r="BK13" s="152"/>
      <c r="BM13" s="150"/>
      <c r="BN13" s="151"/>
      <c r="BO13" s="152"/>
      <c r="BP13" s="152"/>
      <c r="BR13" s="150"/>
      <c r="BS13" s="151"/>
      <c r="BT13" s="152"/>
      <c r="BU13" s="152"/>
      <c r="BW13" s="150"/>
      <c r="BX13" s="151"/>
      <c r="BY13" s="152"/>
      <c r="BZ13" s="152"/>
      <c r="CB13" s="150"/>
      <c r="CC13" s="154"/>
      <c r="CD13" s="152"/>
      <c r="CE13" s="152"/>
      <c r="CG13" s="150"/>
      <c r="CH13" s="154"/>
      <c r="CI13" s="152"/>
      <c r="CJ13" s="152"/>
      <c r="CL13" s="57"/>
      <c r="CM13" s="60"/>
      <c r="CN13" s="59"/>
      <c r="CO13" s="59"/>
    </row>
    <row r="14" spans="1:93" ht="22" thickBot="1">
      <c r="A14" s="185" t="s">
        <v>40</v>
      </c>
      <c r="B14" s="185"/>
      <c r="D14" s="24">
        <v>13</v>
      </c>
      <c r="E14" s="160">
        <v>91.973534000000001</v>
      </c>
      <c r="F14" s="26">
        <f>((('Calibration PhOTf'!$C$9*$E14)+'Calibration PhOTf'!$C$10)*($B$6/$B$9))*($B$11*$B$12)</f>
        <v>1.2272138632185303</v>
      </c>
      <c r="G14" s="26">
        <f t="shared" si="0"/>
        <v>2.3307709336625351</v>
      </c>
      <c r="I14" s="24">
        <v>13</v>
      </c>
      <c r="J14" s="152">
        <v>96.629608000000005</v>
      </c>
      <c r="K14" s="26">
        <f>(('Calibration PhOTf'!$C$9*$J14)+'Calibration PhOTf'!$C$10)*($B$6/$B$9)*($B$11*$B$12)</f>
        <v>1.2897849564912272</v>
      </c>
      <c r="L14" s="26">
        <f t="shared" si="1"/>
        <v>-2.6490216069420711</v>
      </c>
      <c r="N14" s="24">
        <v>13</v>
      </c>
      <c r="O14" s="152">
        <v>69.706588999999994</v>
      </c>
      <c r="P14" s="26">
        <f>(('Calibration PhOTf'!$C$9*$O14)+'Calibration PhOTf'!$C$10)*($B$6/$B$9)*($B$11*$B$12)</f>
        <v>0.92797740510102478</v>
      </c>
      <c r="Q14" s="26">
        <f t="shared" si="2"/>
        <v>26.145849176201764</v>
      </c>
      <c r="S14" s="150"/>
      <c r="T14" s="158"/>
      <c r="U14" s="152"/>
      <c r="V14" s="152"/>
      <c r="W14" s="152"/>
      <c r="X14" s="152"/>
      <c r="Y14" s="152"/>
      <c r="Z14" s="152"/>
      <c r="AA14" s="152"/>
      <c r="AB14" s="152"/>
      <c r="AD14" s="150"/>
      <c r="AE14" s="151"/>
      <c r="AF14" s="152"/>
      <c r="AG14" s="152"/>
      <c r="AI14" s="150"/>
      <c r="AJ14" s="151"/>
      <c r="AK14" s="152"/>
      <c r="AL14" s="152"/>
      <c r="AN14" s="150"/>
      <c r="AO14" s="151"/>
      <c r="AP14" s="152"/>
      <c r="AQ14" s="152"/>
      <c r="AS14" s="150"/>
      <c r="AT14" s="151"/>
      <c r="AU14" s="152"/>
      <c r="AV14" s="152"/>
      <c r="AX14" s="150"/>
      <c r="AY14" s="153"/>
      <c r="AZ14" s="152"/>
      <c r="BA14" s="152"/>
      <c r="BC14" s="150"/>
      <c r="BD14" s="151"/>
      <c r="BE14" s="152"/>
      <c r="BF14" s="152"/>
      <c r="BH14" s="150"/>
      <c r="BI14" s="151"/>
      <c r="BJ14" s="152"/>
      <c r="BK14" s="152"/>
      <c r="BM14" s="150"/>
      <c r="BN14" s="151"/>
      <c r="BO14" s="152"/>
      <c r="BP14" s="152"/>
      <c r="BR14" s="150"/>
      <c r="BS14" s="151"/>
      <c r="BT14" s="152"/>
      <c r="BU14" s="152"/>
      <c r="BW14" s="150"/>
      <c r="BX14" s="151"/>
      <c r="BY14" s="152"/>
      <c r="BZ14" s="152"/>
      <c r="CB14" s="150"/>
      <c r="CC14" s="154"/>
      <c r="CD14" s="152"/>
      <c r="CE14" s="152"/>
      <c r="CG14" s="150"/>
      <c r="CH14" s="154"/>
      <c r="CI14" s="152"/>
      <c r="CJ14" s="152"/>
      <c r="CL14" s="57"/>
      <c r="CM14" s="58"/>
      <c r="CN14" s="59"/>
      <c r="CO14" s="59"/>
    </row>
    <row r="15" spans="1:93" ht="22" thickBot="1">
      <c r="A15" s="27" t="s">
        <v>28</v>
      </c>
      <c r="B15" s="28">
        <v>1.046</v>
      </c>
      <c r="D15" s="24">
        <v>14</v>
      </c>
      <c r="E15" s="160">
        <v>60.888641</v>
      </c>
      <c r="F15" s="26">
        <f>((('Calibration PhOTf'!$C$9*$E15)+'Calibration PhOTf'!$C$10)*($B$6/$B$9))*($B$11*$B$12)</f>
        <v>0.80947657225734826</v>
      </c>
      <c r="G15" s="26">
        <f t="shared" si="0"/>
        <v>35.576874472156916</v>
      </c>
      <c r="I15" s="24">
        <v>14</v>
      </c>
      <c r="J15" s="152">
        <v>68.515640000000005</v>
      </c>
      <c r="K15" s="26">
        <f>(('Calibration PhOTf'!$C$9*$J15)+'Calibration PhOTf'!$C$10)*($B$6/$B$9)*($B$11*$B$12)</f>
        <v>0.91197272369733062</v>
      </c>
      <c r="L15" s="26">
        <f t="shared" si="1"/>
        <v>27.419600183260599</v>
      </c>
      <c r="N15" s="24">
        <v>14</v>
      </c>
      <c r="O15" s="152">
        <v>101.829697</v>
      </c>
      <c r="P15" s="26">
        <f>(('Calibration PhOTf'!$C$9*$O15)+'Calibration PhOTf'!$C$10)*($B$6/$B$9)*($B$11*$B$12)</f>
        <v>1.359666847080879</v>
      </c>
      <c r="Q15" s="26">
        <f t="shared" si="2"/>
        <v>-8.2106523741248765</v>
      </c>
      <c r="S15" s="150"/>
      <c r="T15" s="158"/>
      <c r="U15" s="152"/>
      <c r="V15" s="152"/>
      <c r="W15" s="152"/>
      <c r="X15" s="152"/>
      <c r="Y15" s="152"/>
      <c r="Z15" s="152"/>
      <c r="AA15" s="152"/>
      <c r="AB15" s="152"/>
      <c r="AD15" s="150"/>
      <c r="AE15" s="151"/>
      <c r="AF15" s="152"/>
      <c r="AG15" s="152"/>
      <c r="AI15" s="150"/>
      <c r="AJ15" s="151"/>
      <c r="AK15" s="152"/>
      <c r="AL15" s="152"/>
      <c r="AN15" s="150"/>
      <c r="AO15" s="151"/>
      <c r="AP15" s="152"/>
      <c r="AQ15" s="152"/>
      <c r="AS15" s="150"/>
      <c r="AT15" s="151"/>
      <c r="AU15" s="152"/>
      <c r="AV15" s="152"/>
      <c r="AX15" s="150"/>
      <c r="AY15" s="153"/>
      <c r="AZ15" s="152"/>
      <c r="BA15" s="152"/>
      <c r="BC15" s="150"/>
      <c r="BD15" s="151"/>
      <c r="BE15" s="152"/>
      <c r="BF15" s="152"/>
      <c r="BH15" s="150"/>
      <c r="BI15" s="151"/>
      <c r="BJ15" s="152"/>
      <c r="BK15" s="152"/>
      <c r="BM15" s="150"/>
      <c r="BN15" s="151"/>
      <c r="BO15" s="152"/>
      <c r="BP15" s="152"/>
      <c r="BR15" s="150"/>
      <c r="BS15" s="151"/>
      <c r="BT15" s="152"/>
      <c r="BU15" s="152"/>
      <c r="BW15" s="150"/>
      <c r="BX15" s="151"/>
      <c r="BY15" s="152"/>
      <c r="BZ15" s="152"/>
      <c r="CB15" s="150"/>
      <c r="CC15" s="154"/>
      <c r="CD15" s="152"/>
      <c r="CE15" s="152"/>
      <c r="CG15" s="150"/>
      <c r="CH15" s="154"/>
      <c r="CI15" s="152"/>
      <c r="CJ15" s="152"/>
      <c r="CL15" s="57"/>
      <c r="CM15" s="58"/>
      <c r="CN15" s="59"/>
      <c r="CO15" s="59"/>
    </row>
    <row r="16" spans="1:93" ht="22" thickBot="1">
      <c r="A16" s="27" t="s">
        <v>29</v>
      </c>
      <c r="B16" s="28">
        <v>600</v>
      </c>
      <c r="D16" s="24">
        <v>15</v>
      </c>
      <c r="E16" s="160">
        <v>56.559483</v>
      </c>
      <c r="F16" s="26">
        <f>((('Calibration PhOTf'!$C$9*$E16)+'Calibration PhOTf'!$C$10)*($B$6/$B$9))*($B$11*$B$12)</f>
        <v>0.75129877074254403</v>
      </c>
      <c r="G16" s="26">
        <f t="shared" si="0"/>
        <v>40.207021827095581</v>
      </c>
      <c r="I16" s="24">
        <v>15</v>
      </c>
      <c r="J16" s="152">
        <v>39.425297</v>
      </c>
      <c r="K16" s="26">
        <f>(('Calibration PhOTf'!$C$9*$J16)+'Calibration PhOTf'!$C$10)*($B$6/$B$9)*($B$11*$B$12)</f>
        <v>0.52103938260615856</v>
      </c>
      <c r="L16" s="26">
        <f t="shared" si="1"/>
        <v>58.532480492944003</v>
      </c>
      <c r="N16" s="24">
        <v>15</v>
      </c>
      <c r="O16" s="152">
        <v>80.783775000000006</v>
      </c>
      <c r="P16" s="26">
        <f>(('Calibration PhOTf'!$C$9*$O16)+'Calibration PhOTf'!$C$10)*($B$6/$B$9)*($B$11*$B$12)</f>
        <v>1.0768392226763059</v>
      </c>
      <c r="Q16" s="26">
        <f t="shared" si="2"/>
        <v>14.298509934237487</v>
      </c>
      <c r="S16" s="150"/>
      <c r="T16" s="158"/>
      <c r="U16" s="152"/>
      <c r="V16" s="152"/>
      <c r="W16" s="152"/>
      <c r="X16" s="152"/>
      <c r="Y16" s="152"/>
      <c r="Z16" s="152"/>
      <c r="AA16" s="152"/>
      <c r="AB16" s="152"/>
      <c r="AD16" s="150"/>
      <c r="AE16" s="151"/>
      <c r="AF16" s="152"/>
      <c r="AG16" s="152"/>
      <c r="AI16" s="150"/>
      <c r="AJ16" s="151"/>
      <c r="AK16" s="152"/>
      <c r="AL16" s="152"/>
      <c r="AN16" s="150"/>
      <c r="AO16" s="151"/>
      <c r="AP16" s="152"/>
      <c r="AQ16" s="152"/>
      <c r="AS16" s="150"/>
      <c r="AT16" s="151"/>
      <c r="AU16" s="152"/>
      <c r="AV16" s="152"/>
      <c r="AX16" s="150"/>
      <c r="AY16" s="153"/>
      <c r="AZ16" s="152"/>
      <c r="BA16" s="152"/>
      <c r="BC16" s="150"/>
      <c r="BD16" s="151"/>
      <c r="BE16" s="152"/>
      <c r="BF16" s="152"/>
      <c r="BH16" s="150"/>
      <c r="BI16" s="151"/>
      <c r="BJ16" s="152"/>
      <c r="BK16" s="152"/>
      <c r="BM16" s="150"/>
      <c r="BN16" s="151"/>
      <c r="BO16" s="152"/>
      <c r="BP16" s="152"/>
      <c r="BR16" s="150"/>
      <c r="BS16" s="151"/>
      <c r="BT16" s="152"/>
      <c r="BU16" s="152"/>
      <c r="BW16" s="150"/>
      <c r="BX16" s="151"/>
      <c r="BY16" s="152"/>
      <c r="BZ16" s="152"/>
      <c r="CB16" s="150"/>
      <c r="CC16" s="154"/>
      <c r="CD16" s="152"/>
      <c r="CE16" s="152"/>
      <c r="CG16" s="150"/>
      <c r="CH16" s="154"/>
      <c r="CI16" s="152"/>
      <c r="CJ16" s="152"/>
      <c r="CL16" s="57"/>
      <c r="CM16" s="58"/>
      <c r="CN16" s="59"/>
      <c r="CO16" s="59"/>
    </row>
    <row r="17" spans="1:93" ht="22" thickBot="1">
      <c r="A17" s="29" t="s">
        <v>30</v>
      </c>
      <c r="B17" s="30">
        <v>1.7433333333333335E-3</v>
      </c>
      <c r="D17" s="24">
        <v>16</v>
      </c>
      <c r="E17" s="160">
        <v>73.877159000000006</v>
      </c>
      <c r="F17" s="26">
        <f>((('Calibration PhOTf'!$C$9*$E17)+'Calibration PhOTf'!$C$10)*($B$6/$B$9))*($B$11*$B$12)</f>
        <v>0.98402400669505263</v>
      </c>
      <c r="G17" s="26">
        <f t="shared" si="0"/>
        <v>21.685315822120756</v>
      </c>
      <c r="I17" s="24">
        <v>16</v>
      </c>
      <c r="J17" s="152">
        <v>67.596755999999999</v>
      </c>
      <c r="K17" s="26">
        <f>(('Calibration PhOTf'!$C$9*$J17)+'Calibration PhOTf'!$C$10)*($B$6/$B$9)*($B$11*$B$12)</f>
        <v>0.89962421367133261</v>
      </c>
      <c r="L17" s="26">
        <f t="shared" si="1"/>
        <v>28.402370579281126</v>
      </c>
      <c r="N17" s="24">
        <v>16</v>
      </c>
      <c r="O17" s="152">
        <v>84.629729999999995</v>
      </c>
      <c r="P17" s="26">
        <f>(('Calibration PhOTf'!$C$9*$O17)+'Calibration PhOTf'!$C$10)*($B$6/$B$9)*($B$11*$B$12)</f>
        <v>1.1285234547197818</v>
      </c>
      <c r="Q17" s="26">
        <f t="shared" si="2"/>
        <v>10.185160786328552</v>
      </c>
      <c r="S17" s="150"/>
      <c r="T17" s="158"/>
      <c r="U17" s="152"/>
      <c r="V17" s="152"/>
      <c r="W17" s="152"/>
      <c r="X17" s="152"/>
      <c r="Y17" s="152"/>
      <c r="Z17" s="152"/>
      <c r="AA17" s="152"/>
      <c r="AB17" s="152"/>
      <c r="AD17" s="150"/>
      <c r="AE17" s="151"/>
      <c r="AF17" s="152"/>
      <c r="AG17" s="152"/>
      <c r="AI17" s="150"/>
      <c r="AJ17" s="151"/>
      <c r="AK17" s="152"/>
      <c r="AL17" s="152"/>
      <c r="AN17" s="150"/>
      <c r="AO17" s="151"/>
      <c r="AP17" s="152"/>
      <c r="AQ17" s="152"/>
      <c r="AS17" s="150"/>
      <c r="AT17" s="151"/>
      <c r="AU17" s="152"/>
      <c r="AV17" s="152"/>
      <c r="AX17" s="150"/>
      <c r="AY17" s="153"/>
      <c r="AZ17" s="152"/>
      <c r="BA17" s="152"/>
      <c r="BC17" s="150"/>
      <c r="BD17" s="151"/>
      <c r="BE17" s="152"/>
      <c r="BF17" s="152"/>
      <c r="BH17" s="150"/>
      <c r="BI17" s="151"/>
      <c r="BJ17" s="152"/>
      <c r="BK17" s="152"/>
      <c r="BM17" s="150"/>
      <c r="BN17" s="151"/>
      <c r="BO17" s="152"/>
      <c r="BP17" s="152"/>
      <c r="BR17" s="150"/>
      <c r="BS17" s="151"/>
      <c r="BT17" s="152"/>
      <c r="BU17" s="152"/>
      <c r="BW17" s="150"/>
      <c r="BX17" s="151"/>
      <c r="BY17" s="152"/>
      <c r="BZ17" s="152"/>
      <c r="CB17" s="150"/>
      <c r="CC17" s="154"/>
      <c r="CD17" s="152"/>
      <c r="CE17" s="152"/>
      <c r="CG17" s="150"/>
      <c r="CH17" s="154"/>
      <c r="CI17" s="152"/>
      <c r="CJ17" s="152"/>
      <c r="CL17" s="57"/>
      <c r="CM17" s="61"/>
      <c r="CN17" s="59"/>
      <c r="CO17" s="59"/>
    </row>
    <row r="18" spans="1:93" ht="22" thickBot="1">
      <c r="A18" s="27" t="s">
        <v>31</v>
      </c>
      <c r="B18" s="28">
        <v>250</v>
      </c>
      <c r="D18" s="24">
        <v>17</v>
      </c>
      <c r="E18" s="160">
        <v>67.032127000000003</v>
      </c>
      <c r="F18" s="26">
        <f>((('Calibration PhOTf'!$C$9*$E18)+'Calibration PhOTf'!$C$10)*($B$6/$B$9))*($B$11*$B$12)</f>
        <v>0.89203639315484828</v>
      </c>
      <c r="G18" s="26">
        <f t="shared" si="0"/>
        <v>29.006256016327242</v>
      </c>
      <c r="I18" s="24">
        <v>17</v>
      </c>
      <c r="J18" s="152">
        <v>58.858882999999999</v>
      </c>
      <c r="K18" s="26">
        <f>(('Calibration PhOTf'!$C$9*$J18)+'Calibration PhOTf'!$C$10)*($B$6/$B$9)*($B$11*$B$12)</f>
        <v>0.78219947633082254</v>
      </c>
      <c r="L18" s="26">
        <f t="shared" si="1"/>
        <v>37.74775357494449</v>
      </c>
      <c r="N18" s="24">
        <v>17</v>
      </c>
      <c r="O18" s="152">
        <v>90.376655999999997</v>
      </c>
      <c r="P18" s="26">
        <f>(('Calibration PhOTf'!$C$9*$O18)+'Calibration PhOTf'!$C$10)*($B$6/$B$9)*($B$11*$B$12)</f>
        <v>1.2057540663417803</v>
      </c>
      <c r="Q18" s="26">
        <f t="shared" si="2"/>
        <v>4.038673589989628</v>
      </c>
      <c r="S18" s="150"/>
      <c r="T18" s="158"/>
      <c r="U18" s="152"/>
      <c r="V18" s="152"/>
      <c r="W18" s="152"/>
      <c r="X18" s="152"/>
      <c r="Y18" s="152"/>
      <c r="Z18" s="152"/>
      <c r="AA18" s="152"/>
      <c r="AB18" s="152"/>
      <c r="AD18" s="150"/>
      <c r="AE18" s="151"/>
      <c r="AF18" s="152"/>
      <c r="AG18" s="152"/>
      <c r="AI18" s="150"/>
      <c r="AJ18" s="151"/>
      <c r="AK18" s="152"/>
      <c r="AL18" s="152"/>
      <c r="AN18" s="150"/>
      <c r="AO18" s="151"/>
      <c r="AP18" s="152"/>
      <c r="AQ18" s="152"/>
      <c r="AS18" s="150"/>
      <c r="AT18" s="151"/>
      <c r="AU18" s="152"/>
      <c r="AV18" s="152"/>
      <c r="AX18" s="150"/>
      <c r="AY18" s="153"/>
      <c r="AZ18" s="152"/>
      <c r="BA18" s="152"/>
      <c r="BC18" s="150"/>
      <c r="BD18" s="151"/>
      <c r="BE18" s="152"/>
      <c r="BF18" s="152"/>
      <c r="BH18" s="150"/>
      <c r="BI18" s="151"/>
      <c r="BJ18" s="152"/>
      <c r="BK18" s="152"/>
      <c r="BM18" s="150"/>
      <c r="BN18" s="151"/>
      <c r="BO18" s="152"/>
      <c r="BP18" s="152"/>
      <c r="BR18" s="150"/>
      <c r="BS18" s="151"/>
      <c r="BT18" s="152"/>
      <c r="BU18" s="152"/>
      <c r="BW18" s="150"/>
      <c r="BX18" s="151"/>
      <c r="BY18" s="152"/>
      <c r="BZ18" s="152"/>
      <c r="CB18" s="150"/>
      <c r="CC18" s="154"/>
      <c r="CD18" s="152"/>
      <c r="CE18" s="152"/>
      <c r="CG18" s="150"/>
      <c r="CH18" s="154"/>
      <c r="CI18" s="152"/>
      <c r="CJ18" s="152"/>
      <c r="CL18" s="57"/>
      <c r="CM18" s="60"/>
      <c r="CN18" s="59"/>
      <c r="CO18" s="59"/>
    </row>
    <row r="19" spans="1:93">
      <c r="A19" s="29" t="s">
        <v>32</v>
      </c>
      <c r="B19" s="31">
        <v>0.41666666666666669</v>
      </c>
      <c r="D19" s="24">
        <v>18</v>
      </c>
      <c r="E19" s="160">
        <v>62.116413000000001</v>
      </c>
      <c r="F19" s="26">
        <f>((('Calibration PhOTf'!$C$9*$E19)+'Calibration PhOTf'!$C$10)*($B$6/$B$9))*($B$11*$B$12)</f>
        <v>0.82597610304865565</v>
      </c>
      <c r="G19" s="26">
        <f t="shared" si="0"/>
        <v>34.263740306513682</v>
      </c>
      <c r="I19" s="24">
        <v>18</v>
      </c>
      <c r="J19" s="152">
        <v>82.267662000000001</v>
      </c>
      <c r="K19" s="26">
        <f>(('Calibration PhOTf'!$C$9*$J19)+'Calibration PhOTf'!$C$10)*($B$6/$B$9)*($B$11*$B$12)</f>
        <v>1.0967805792533585</v>
      </c>
      <c r="L19" s="26">
        <f t="shared" si="1"/>
        <v>12.711454098419537</v>
      </c>
      <c r="N19" s="24">
        <v>18</v>
      </c>
      <c r="O19" s="152">
        <v>86.295417999999998</v>
      </c>
      <c r="P19" s="26">
        <f>(('Calibration PhOTf'!$C$9*$O19)+'Calibration PhOTf'!$C$10)*($B$6/$B$9)*($B$11*$B$12)</f>
        <v>1.1509079613258217</v>
      </c>
      <c r="Q19" s="26">
        <f t="shared" si="2"/>
        <v>8.4036640409214698</v>
      </c>
      <c r="S19" s="150"/>
      <c r="T19" s="158"/>
      <c r="U19" s="152"/>
      <c r="V19" s="152"/>
      <c r="W19" s="152"/>
      <c r="X19" s="152"/>
      <c r="Y19" s="152"/>
      <c r="Z19" s="152"/>
      <c r="AA19" s="152"/>
      <c r="AB19" s="152"/>
      <c r="AD19" s="150"/>
      <c r="AE19" s="151"/>
      <c r="AF19" s="152"/>
      <c r="AG19" s="152"/>
      <c r="AI19" s="150"/>
      <c r="AJ19" s="151"/>
      <c r="AK19" s="152"/>
      <c r="AL19" s="152"/>
      <c r="AN19" s="150"/>
      <c r="AO19" s="151"/>
      <c r="AP19" s="152"/>
      <c r="AQ19" s="152"/>
      <c r="AS19" s="150"/>
      <c r="AT19" s="151"/>
      <c r="AU19" s="152"/>
      <c r="AV19" s="152"/>
      <c r="AX19" s="150"/>
      <c r="AY19" s="153"/>
      <c r="AZ19" s="152"/>
      <c r="BA19" s="152"/>
      <c r="BC19" s="150"/>
      <c r="BD19" s="151"/>
      <c r="BE19" s="152"/>
      <c r="BF19" s="152"/>
      <c r="BH19" s="150"/>
      <c r="BI19" s="151"/>
      <c r="BJ19" s="152"/>
      <c r="BK19" s="152"/>
      <c r="BM19" s="150"/>
      <c r="BN19" s="151"/>
      <c r="BO19" s="152"/>
      <c r="BP19" s="152"/>
      <c r="BR19" s="150"/>
      <c r="BS19" s="151"/>
      <c r="BT19" s="152"/>
      <c r="BU19" s="152"/>
      <c r="BW19" s="150"/>
      <c r="BX19" s="151"/>
      <c r="BY19" s="152"/>
      <c r="BZ19" s="152"/>
      <c r="CB19" s="150"/>
      <c r="CC19" s="154"/>
      <c r="CD19" s="152"/>
      <c r="CE19" s="152"/>
      <c r="CG19" s="150"/>
      <c r="CH19" s="154"/>
      <c r="CI19" s="152"/>
      <c r="CJ19" s="152"/>
      <c r="CL19" s="57"/>
      <c r="CM19" s="60"/>
      <c r="CN19" s="59"/>
      <c r="CO19" s="59"/>
    </row>
    <row r="20" spans="1:93" ht="22" thickBot="1">
      <c r="A20" s="29" t="s">
        <v>33</v>
      </c>
      <c r="B20" s="32">
        <v>0.43583333333333335</v>
      </c>
      <c r="D20" s="24">
        <v>19</v>
      </c>
      <c r="E20" s="160">
        <v>63.607264999999998</v>
      </c>
      <c r="F20" s="26">
        <f>((('Calibration PhOTf'!$C$9*$E20)+'Calibration PhOTf'!$C$10)*($B$6/$B$9))*($B$11*$B$12)</f>
        <v>0.84601105944062582</v>
      </c>
      <c r="G20" s="26">
        <f t="shared" si="0"/>
        <v>32.669235221597631</v>
      </c>
      <c r="I20" s="24">
        <v>19</v>
      </c>
      <c r="J20" s="152">
        <v>94.927811000000005</v>
      </c>
      <c r="K20" s="26">
        <f>(('Calibration PhOTf'!$C$9*$J20)+'Calibration PhOTf'!$C$10)*($B$6/$B$9)*($B$11*$B$12)</f>
        <v>1.2669151956544802</v>
      </c>
      <c r="L20" s="26">
        <f t="shared" si="1"/>
        <v>-0.82890534456667808</v>
      </c>
      <c r="N20" s="24">
        <v>19</v>
      </c>
      <c r="O20" s="152">
        <v>103.04930899999999</v>
      </c>
      <c r="P20" s="26">
        <f>(('Calibration PhOTf'!$C$9*$O20)+'Calibration PhOTf'!$C$10)*($B$6/$B$9)*($B$11*$B$12)</f>
        <v>1.3760567189361157</v>
      </c>
      <c r="Q20" s="26">
        <f t="shared" si="2"/>
        <v>-9.5150592070127828</v>
      </c>
      <c r="S20" s="150"/>
      <c r="T20" s="158"/>
      <c r="U20" s="152"/>
      <c r="V20" s="152"/>
      <c r="W20" s="152"/>
      <c r="X20" s="152"/>
      <c r="Y20" s="152"/>
      <c r="Z20" s="152"/>
      <c r="AA20" s="152"/>
      <c r="AB20" s="152"/>
      <c r="AD20" s="150"/>
      <c r="AE20" s="151"/>
      <c r="AF20" s="152"/>
      <c r="AG20" s="152"/>
      <c r="AI20" s="150"/>
      <c r="AJ20" s="151"/>
      <c r="AK20" s="152"/>
      <c r="AL20" s="152"/>
      <c r="AN20" s="150"/>
      <c r="AO20" s="151"/>
      <c r="AP20" s="152"/>
      <c r="AQ20" s="152"/>
      <c r="AS20" s="150"/>
      <c r="AT20" s="151"/>
      <c r="AU20" s="152"/>
      <c r="AV20" s="152"/>
      <c r="AX20" s="150"/>
      <c r="AY20" s="153"/>
      <c r="AZ20" s="152"/>
      <c r="BA20" s="152"/>
      <c r="BC20" s="150"/>
      <c r="BD20" s="151"/>
      <c r="BE20" s="152"/>
      <c r="BF20" s="152"/>
      <c r="BH20" s="150"/>
      <c r="BI20" s="151"/>
      <c r="BJ20" s="152"/>
      <c r="BK20" s="152"/>
      <c r="BM20" s="150"/>
      <c r="BN20" s="151"/>
      <c r="BO20" s="152"/>
      <c r="BP20" s="152"/>
      <c r="BR20" s="150"/>
      <c r="BS20" s="151"/>
      <c r="BT20" s="152"/>
      <c r="BU20" s="152"/>
      <c r="BW20" s="150"/>
      <c r="BX20" s="151"/>
      <c r="BY20" s="152"/>
      <c r="BZ20" s="152"/>
      <c r="CB20" s="150"/>
      <c r="CC20" s="154"/>
      <c r="CD20" s="152"/>
      <c r="CE20" s="152"/>
      <c r="CG20" s="150"/>
      <c r="CH20" s="154"/>
      <c r="CI20" s="152"/>
      <c r="CJ20" s="152"/>
      <c r="CL20" s="57"/>
      <c r="CM20" s="60"/>
      <c r="CN20" s="59"/>
      <c r="CO20" s="59"/>
    </row>
    <row r="21" spans="1:93" ht="22" thickBot="1">
      <c r="A21" s="27" t="s">
        <v>34</v>
      </c>
      <c r="B21" s="28">
        <v>500</v>
      </c>
      <c r="D21" s="24">
        <v>20</v>
      </c>
      <c r="E21" s="160">
        <v>87.857535999999996</v>
      </c>
      <c r="F21" s="26">
        <f>((('Calibration PhOTf'!$C$9*$E21)+'Calibration PhOTf'!$C$10)*($B$6/$B$9))*($B$11*$B$12)</f>
        <v>1.1719006326366639</v>
      </c>
      <c r="G21" s="26">
        <f t="shared" si="0"/>
        <v>6.7329381108902453</v>
      </c>
      <c r="I21" s="24">
        <v>20</v>
      </c>
      <c r="J21" s="152">
        <v>119.752151</v>
      </c>
      <c r="K21" s="26">
        <f>(('Calibration PhOTf'!$C$9*$J21)+'Calibration PhOTf'!$C$10)*($B$6/$B$9)*($B$11*$B$12)</f>
        <v>1.6005194497048096</v>
      </c>
      <c r="L21" s="26">
        <f t="shared" si="1"/>
        <v>-27.379184218448842</v>
      </c>
      <c r="N21" s="24">
        <v>20</v>
      </c>
      <c r="O21" s="152">
        <v>100.316132</v>
      </c>
      <c r="P21" s="26">
        <f>(('Calibration PhOTf'!$C$9*$O21)+'Calibration PhOTf'!$C$10)*($B$6/$B$9)*($B$11*$B$12)</f>
        <v>1.3393266598782509</v>
      </c>
      <c r="Q21" s="26">
        <f t="shared" si="2"/>
        <v>-6.5918551435138113</v>
      </c>
      <c r="S21" s="150"/>
      <c r="T21" s="158"/>
      <c r="U21" s="152"/>
      <c r="V21" s="152"/>
      <c r="W21" s="152"/>
      <c r="X21" s="152"/>
      <c r="Y21" s="152"/>
      <c r="Z21" s="152"/>
      <c r="AA21" s="152"/>
      <c r="AB21" s="152"/>
      <c r="AD21" s="150"/>
      <c r="AE21" s="151"/>
      <c r="AF21" s="152"/>
      <c r="AG21" s="152"/>
      <c r="AI21" s="150"/>
      <c r="AJ21" s="151"/>
      <c r="AK21" s="152"/>
      <c r="AL21" s="152"/>
      <c r="AN21" s="150"/>
      <c r="AO21" s="151"/>
      <c r="AP21" s="152"/>
      <c r="AQ21" s="152"/>
      <c r="AS21" s="150"/>
      <c r="AT21" s="151"/>
      <c r="AU21" s="152"/>
      <c r="AV21" s="152"/>
      <c r="AX21" s="150"/>
      <c r="AY21" s="153"/>
      <c r="AZ21" s="152"/>
      <c r="BA21" s="152"/>
      <c r="BC21" s="150"/>
      <c r="BD21" s="151"/>
      <c r="BE21" s="152"/>
      <c r="BF21" s="152"/>
      <c r="BH21" s="150"/>
      <c r="BI21" s="151"/>
      <c r="BJ21" s="152"/>
      <c r="BK21" s="152"/>
      <c r="BM21" s="150"/>
      <c r="BN21" s="151"/>
      <c r="BO21" s="152"/>
      <c r="BP21" s="152"/>
      <c r="BR21" s="150"/>
      <c r="BS21" s="151"/>
      <c r="BT21" s="152"/>
      <c r="BU21" s="152"/>
      <c r="BW21" s="150"/>
      <c r="BX21" s="151"/>
      <c r="BY21" s="152"/>
      <c r="BZ21" s="152"/>
      <c r="CB21" s="150"/>
      <c r="CC21" s="154"/>
      <c r="CD21" s="152"/>
      <c r="CE21" s="152"/>
      <c r="CG21" s="150"/>
      <c r="CH21" s="154"/>
      <c r="CI21" s="152"/>
      <c r="CJ21" s="152"/>
      <c r="CL21" s="57"/>
      <c r="CM21" s="58"/>
      <c r="CN21" s="59"/>
      <c r="CO21" s="59"/>
    </row>
    <row r="22" spans="1:93">
      <c r="A22" s="33" t="s">
        <v>35</v>
      </c>
      <c r="B22" s="34">
        <v>0.8716666666666667</v>
      </c>
      <c r="D22" s="24">
        <v>21</v>
      </c>
      <c r="E22" s="160">
        <v>92.539435999999995</v>
      </c>
      <c r="F22" s="26">
        <f>((('Calibration PhOTf'!$C$9*$E22)+'Calibration PhOTf'!$C$10)*($B$6/$B$9))*($B$11*$B$12)</f>
        <v>1.2348187910665853</v>
      </c>
      <c r="G22" s="26">
        <f t="shared" si="0"/>
        <v>1.7255239899255628</v>
      </c>
      <c r="I22" s="24">
        <v>21</v>
      </c>
      <c r="J22" s="152">
        <v>84.232803000000004</v>
      </c>
      <c r="K22" s="26">
        <f>(('Calibration PhOTf'!$C$9*$J22)+'Calibration PhOTf'!$C$10)*($B$6/$B$9)*($B$11*$B$12)</f>
        <v>1.1231893134798763</v>
      </c>
      <c r="L22" s="26">
        <f t="shared" si="1"/>
        <v>10.609684561888074</v>
      </c>
      <c r="N22" s="24">
        <v>21</v>
      </c>
      <c r="O22" s="152">
        <v>84.409644999999998</v>
      </c>
      <c r="P22" s="26">
        <f>(('Calibration PhOTf'!$C$9*$O22)+'Calibration PhOTf'!$C$10)*($B$6/$B$9)*($B$11*$B$12)</f>
        <v>1.12556582151573</v>
      </c>
      <c r="Q22" s="26">
        <f t="shared" si="2"/>
        <v>10.420547432094693</v>
      </c>
      <c r="S22" s="150"/>
      <c r="T22" s="158"/>
      <c r="U22" s="152"/>
      <c r="V22" s="152"/>
      <c r="W22" s="152"/>
      <c r="X22" s="152"/>
      <c r="Y22" s="152"/>
      <c r="Z22" s="152"/>
      <c r="AA22" s="152"/>
      <c r="AB22" s="152"/>
      <c r="AD22" s="150"/>
      <c r="AE22" s="151"/>
      <c r="AF22" s="152"/>
      <c r="AG22" s="152"/>
      <c r="AI22" s="150"/>
      <c r="AJ22" s="151"/>
      <c r="AK22" s="152"/>
      <c r="AL22" s="152"/>
      <c r="AN22" s="150"/>
      <c r="AO22" s="151"/>
      <c r="AP22" s="152"/>
      <c r="AQ22" s="152"/>
      <c r="AS22" s="150"/>
      <c r="AT22" s="151"/>
      <c r="AU22" s="152"/>
      <c r="AV22" s="152"/>
      <c r="AX22" s="150"/>
      <c r="AY22" s="153"/>
      <c r="AZ22" s="152"/>
      <c r="BA22" s="152"/>
      <c r="BC22" s="150"/>
      <c r="BD22" s="151"/>
      <c r="BE22" s="152"/>
      <c r="BF22" s="152"/>
      <c r="BH22" s="150"/>
      <c r="BI22" s="151"/>
      <c r="BJ22" s="152"/>
      <c r="BK22" s="152"/>
      <c r="BM22" s="150"/>
      <c r="BN22" s="151"/>
      <c r="BO22" s="152"/>
      <c r="BP22" s="152"/>
      <c r="BR22" s="150"/>
      <c r="BS22" s="151"/>
      <c r="BT22" s="152"/>
      <c r="BU22" s="152"/>
      <c r="BW22" s="150"/>
      <c r="BX22" s="151"/>
      <c r="BY22" s="152"/>
      <c r="BZ22" s="152"/>
      <c r="CB22" s="150"/>
      <c r="CC22" s="154"/>
      <c r="CD22" s="152"/>
      <c r="CE22" s="152"/>
      <c r="CG22" s="150"/>
      <c r="CH22" s="154"/>
      <c r="CI22" s="152"/>
      <c r="CJ22" s="152"/>
      <c r="CL22" s="57"/>
      <c r="CM22" s="60"/>
      <c r="CN22" s="59"/>
      <c r="CO22" s="59"/>
    </row>
    <row r="23" spans="1:93">
      <c r="A23" s="33" t="s">
        <v>36</v>
      </c>
      <c r="B23" s="35">
        <v>1</v>
      </c>
      <c r="D23" s="24">
        <v>22</v>
      </c>
      <c r="E23" s="160">
        <v>101.11024500000001</v>
      </c>
      <c r="F23" s="26">
        <f>((('Calibration PhOTf'!$C$9*$E23)+'Calibration PhOTf'!$C$10)*($B$6/$B$9))*($B$11*$B$12)</f>
        <v>1.3499984229541946</v>
      </c>
      <c r="G23" s="26">
        <f t="shared" si="0"/>
        <v>-7.4411797018857584</v>
      </c>
      <c r="I23" s="24">
        <v>22</v>
      </c>
      <c r="J23" s="152">
        <v>102.63427</v>
      </c>
      <c r="K23" s="26">
        <f>(('Calibration PhOTf'!$C$9*$J23)+'Calibration PhOTf'!$C$10)*($B$6/$B$9)*($B$11*$B$12)</f>
        <v>1.3704791778616383</v>
      </c>
      <c r="L23" s="26">
        <f t="shared" si="1"/>
        <v>-9.0711641752199199</v>
      </c>
      <c r="N23" s="24">
        <v>22</v>
      </c>
      <c r="O23" s="152">
        <v>92.587883000000005</v>
      </c>
      <c r="P23" s="26">
        <f>(('Calibration PhOTf'!$C$9*$O23)+'Calibration PhOTf'!$C$10)*($B$6/$B$9)*($B$11*$B$12)</f>
        <v>1.2354698506837183</v>
      </c>
      <c r="Q23" s="26">
        <f t="shared" si="2"/>
        <v>1.673708660269142</v>
      </c>
      <c r="S23" s="150"/>
      <c r="T23" s="158"/>
      <c r="U23" s="152"/>
      <c r="V23" s="152"/>
      <c r="W23" s="152"/>
      <c r="X23" s="152"/>
      <c r="Y23" s="152"/>
      <c r="Z23" s="152"/>
      <c r="AA23" s="152"/>
      <c r="AB23" s="152"/>
      <c r="AD23" s="150"/>
      <c r="AE23" s="151"/>
      <c r="AF23" s="152"/>
      <c r="AG23" s="152"/>
      <c r="AI23" s="150"/>
      <c r="AJ23" s="151"/>
      <c r="AK23" s="152"/>
      <c r="AL23" s="152"/>
      <c r="AN23" s="150"/>
      <c r="AO23" s="151"/>
      <c r="AP23" s="152"/>
      <c r="AQ23" s="152"/>
      <c r="AS23" s="150"/>
      <c r="AT23" s="151"/>
      <c r="AU23" s="152"/>
      <c r="AV23" s="152"/>
      <c r="AX23" s="150"/>
      <c r="AY23" s="153"/>
      <c r="AZ23" s="152"/>
      <c r="BA23" s="152"/>
      <c r="BC23" s="150"/>
      <c r="BD23" s="151"/>
      <c r="BE23" s="152"/>
      <c r="BF23" s="152"/>
      <c r="BH23" s="150"/>
      <c r="BI23" s="151"/>
      <c r="BJ23" s="152"/>
      <c r="BK23" s="152"/>
      <c r="BM23" s="150"/>
      <c r="BN23" s="151"/>
      <c r="BO23" s="152"/>
      <c r="BP23" s="152"/>
      <c r="BR23" s="150"/>
      <c r="BS23" s="151"/>
      <c r="BT23" s="152"/>
      <c r="BU23" s="152"/>
      <c r="BW23" s="150"/>
      <c r="BX23" s="151"/>
      <c r="BY23" s="152"/>
      <c r="BZ23" s="152"/>
      <c r="CB23" s="150"/>
      <c r="CC23" s="154"/>
      <c r="CD23" s="152"/>
      <c r="CE23" s="152"/>
      <c r="CG23" s="150"/>
      <c r="CH23" s="154"/>
      <c r="CI23" s="152"/>
      <c r="CJ23" s="152"/>
      <c r="CL23" s="57"/>
      <c r="CM23" s="60"/>
      <c r="CN23" s="59"/>
      <c r="CO23" s="59"/>
    </row>
    <row r="24" spans="1:93">
      <c r="A24" s="33" t="s">
        <v>37</v>
      </c>
      <c r="B24" s="35">
        <v>1</v>
      </c>
      <c r="D24" s="24">
        <v>23</v>
      </c>
      <c r="E24" s="160">
        <v>108.80544999999999</v>
      </c>
      <c r="F24" s="26">
        <f>((('Calibration PhOTf'!$C$9*$E24)+'Calibration PhOTf'!$C$10)*($B$6/$B$9))*($B$11*$B$12)</f>
        <v>1.4534111672120225</v>
      </c>
      <c r="G24" s="26">
        <f t="shared" si="0"/>
        <v>-15.671402086114014</v>
      </c>
      <c r="I24" s="24">
        <v>23</v>
      </c>
      <c r="J24" s="152">
        <v>117.27149199999999</v>
      </c>
      <c r="K24" s="26">
        <f>(('Calibration PhOTf'!$C$9*$J24)+'Calibration PhOTf'!$C$10)*($B$6/$B$9)*($B$11*$B$12)</f>
        <v>1.5671828778060908</v>
      </c>
      <c r="L24" s="26">
        <f t="shared" si="1"/>
        <v>-24.726054739840109</v>
      </c>
      <c r="N24" s="24">
        <v>23</v>
      </c>
      <c r="O24" s="152">
        <v>97.028937999999997</v>
      </c>
      <c r="P24" s="26">
        <f>(('Calibration PhOTf'!$C$9*$O24)+'Calibration PhOTf'!$C$10)*($B$6/$B$9)*($B$11*$B$12)</f>
        <v>1.2951513906751737</v>
      </c>
      <c r="Q24" s="26">
        <f t="shared" si="2"/>
        <v>-3.0761154536548929</v>
      </c>
      <c r="S24" s="150"/>
      <c r="T24" s="158"/>
      <c r="U24" s="152"/>
      <c r="V24" s="152"/>
      <c r="W24" s="152"/>
      <c r="X24" s="152"/>
      <c r="Y24" s="152"/>
      <c r="Z24" s="152"/>
      <c r="AA24" s="152"/>
      <c r="AB24" s="152"/>
      <c r="AD24" s="150"/>
      <c r="AE24" s="151"/>
      <c r="AF24" s="152"/>
      <c r="AG24" s="152"/>
      <c r="AI24" s="150"/>
      <c r="AJ24" s="151"/>
      <c r="AK24" s="152"/>
      <c r="AL24" s="152"/>
      <c r="AN24" s="150"/>
      <c r="AO24" s="151"/>
      <c r="AP24" s="152"/>
      <c r="AQ24" s="152"/>
      <c r="AS24" s="150"/>
      <c r="AT24" s="151"/>
      <c r="AU24" s="152"/>
      <c r="AV24" s="152"/>
      <c r="AX24" s="150"/>
      <c r="AY24" s="153"/>
      <c r="AZ24" s="152"/>
      <c r="BA24" s="152"/>
      <c r="BC24" s="150"/>
      <c r="BD24" s="151"/>
      <c r="BE24" s="152"/>
      <c r="BF24" s="152"/>
      <c r="BH24" s="150"/>
      <c r="BI24" s="151"/>
      <c r="BJ24" s="152"/>
      <c r="BK24" s="152"/>
      <c r="BM24" s="150"/>
      <c r="BN24" s="151"/>
      <c r="BO24" s="152"/>
      <c r="BP24" s="152"/>
      <c r="BR24" s="150"/>
      <c r="BS24" s="151"/>
      <c r="BT24" s="152"/>
      <c r="BU24" s="152"/>
      <c r="BW24" s="150"/>
      <c r="BX24" s="151"/>
      <c r="BY24" s="152"/>
      <c r="BZ24" s="152"/>
      <c r="CB24" s="150"/>
      <c r="CC24" s="154"/>
      <c r="CD24" s="152"/>
      <c r="CE24" s="152"/>
      <c r="CG24" s="150"/>
      <c r="CH24" s="154"/>
      <c r="CI24" s="152"/>
      <c r="CJ24" s="152"/>
      <c r="CL24" s="57"/>
      <c r="CM24" s="58"/>
      <c r="CN24" s="59"/>
      <c r="CO24" s="59"/>
    </row>
    <row r="25" spans="1:93" ht="22" thickBot="1">
      <c r="A25" s="29" t="s">
        <v>38</v>
      </c>
      <c r="B25" s="36">
        <v>366.18711456109435</v>
      </c>
      <c r="D25" s="37">
        <v>24</v>
      </c>
      <c r="E25" s="160">
        <v>59.036591000000001</v>
      </c>
      <c r="F25" s="26">
        <f>((('Calibration PhOTf'!$C$9*$E25)+'Calibration PhOTf'!$C$10)*($B$6/$B$9))*($B$11*$B$12)</f>
        <v>0.78458762219003886</v>
      </c>
      <c r="G25" s="26">
        <f t="shared" si="0"/>
        <v>37.557690235571918</v>
      </c>
      <c r="I25" s="37">
        <v>24</v>
      </c>
      <c r="J25" s="152">
        <v>71.850182000000004</v>
      </c>
      <c r="K25" s="26">
        <f>(('Calibration PhOTf'!$C$9*$J25)+'Calibration PhOTf'!$C$10)*($B$6/$B$9)*($B$11*$B$12)</f>
        <v>0.95678428350151856</v>
      </c>
      <c r="L25" s="26">
        <f t="shared" si="1"/>
        <v>23.853220572899431</v>
      </c>
      <c r="N25" s="37">
        <v>24</v>
      </c>
      <c r="O25" s="152">
        <v>71.224891999999997</v>
      </c>
      <c r="P25" s="26">
        <f>(('Calibration PhOTf'!$C$9*$O25)+'Calibration PhOTf'!$C$10)*($B$6/$B$9)*($B$11*$B$12)</f>
        <v>0.94838126436726833</v>
      </c>
      <c r="Q25" s="26">
        <f t="shared" si="2"/>
        <v>24.521984531057043</v>
      </c>
      <c r="S25" s="150"/>
      <c r="T25" s="158"/>
      <c r="U25" s="152"/>
      <c r="V25" s="152"/>
      <c r="W25" s="152"/>
      <c r="X25" s="152"/>
      <c r="Y25" s="152"/>
      <c r="Z25" s="152"/>
      <c r="AA25" s="152"/>
      <c r="AB25" s="152"/>
      <c r="AD25" s="150"/>
      <c r="AE25" s="151"/>
      <c r="AF25" s="152"/>
      <c r="AG25" s="152"/>
      <c r="AI25" s="150"/>
      <c r="AJ25" s="151"/>
      <c r="AK25" s="152"/>
      <c r="AL25" s="152"/>
      <c r="AN25" s="150"/>
      <c r="AO25" s="151"/>
      <c r="AP25" s="152"/>
      <c r="AQ25" s="152"/>
      <c r="AS25" s="150"/>
      <c r="AT25" s="151"/>
      <c r="AU25" s="152"/>
      <c r="AV25" s="152"/>
      <c r="AX25" s="150"/>
      <c r="AY25" s="153"/>
      <c r="AZ25" s="152"/>
      <c r="BA25" s="152"/>
      <c r="BC25" s="150"/>
      <c r="BD25" s="151"/>
      <c r="BE25" s="152"/>
      <c r="BF25" s="152"/>
      <c r="BH25" s="150"/>
      <c r="BI25" s="151"/>
      <c r="BJ25" s="152"/>
      <c r="BK25" s="152"/>
      <c r="BM25" s="150"/>
      <c r="BN25" s="151"/>
      <c r="BO25" s="152"/>
      <c r="BP25" s="152"/>
      <c r="BR25" s="150"/>
      <c r="BS25" s="151"/>
      <c r="BT25" s="152"/>
      <c r="BU25" s="152"/>
      <c r="BW25" s="150"/>
      <c r="BX25" s="151"/>
      <c r="BY25" s="152"/>
      <c r="BZ25" s="152"/>
      <c r="CB25" s="150"/>
      <c r="CC25" s="154"/>
      <c r="CD25" s="152"/>
      <c r="CE25" s="152"/>
      <c r="CG25" s="150"/>
      <c r="CH25" s="154"/>
      <c r="CI25" s="152"/>
      <c r="CJ25" s="152"/>
      <c r="CL25" s="57"/>
      <c r="CM25" s="60"/>
      <c r="CN25" s="59"/>
      <c r="CO25" s="59"/>
    </row>
    <row r="26" spans="1:93" ht="22" thickBot="1">
      <c r="A26" s="186" t="s">
        <v>19</v>
      </c>
      <c r="B26" s="186"/>
      <c r="D26" s="24">
        <v>25</v>
      </c>
      <c r="E26" s="160">
        <v>63.374763000000002</v>
      </c>
      <c r="F26" s="26">
        <f>((('Calibration PhOTf'!$C$9*$E26)+'Calibration PhOTf'!$C$10)*($B$6/$B$9))*($B$11*$B$12)</f>
        <v>0.84288655920113464</v>
      </c>
      <c r="G26" s="26">
        <f t="shared" si="0"/>
        <v>32.917902172611647</v>
      </c>
      <c r="I26" s="24">
        <v>25</v>
      </c>
      <c r="J26" s="152">
        <v>61.836334000000001</v>
      </c>
      <c r="K26" s="26">
        <f>(('Calibration PhOTf'!$C$9*$J26)+'Calibration PhOTf'!$C$10)*($B$6/$B$9)*($B$11*$B$12)</f>
        <v>0.82221223476977434</v>
      </c>
      <c r="L26" s="26">
        <f t="shared" si="1"/>
        <v>34.563292099500643</v>
      </c>
      <c r="N26" s="24">
        <v>25</v>
      </c>
      <c r="O26" s="152">
        <v>69.381775000000005</v>
      </c>
      <c r="P26" s="26">
        <f>(('Calibration PhOTf'!$C$9*$O26)+'Calibration PhOTf'!$C$10)*($B$6/$B$9)*($B$11*$B$12)</f>
        <v>0.92361236127004687</v>
      </c>
      <c r="Q26" s="26">
        <f t="shared" si="2"/>
        <v>26.493246218062325</v>
      </c>
      <c r="S26" s="150"/>
      <c r="T26" s="158"/>
      <c r="U26" s="152"/>
      <c r="V26" s="152"/>
      <c r="W26" s="152"/>
      <c r="X26" s="152"/>
      <c r="Y26" s="152"/>
      <c r="Z26" s="152"/>
      <c r="AA26" s="152"/>
      <c r="AB26" s="152"/>
      <c r="AD26" s="150"/>
      <c r="AE26" s="151"/>
      <c r="AF26" s="152"/>
      <c r="AG26" s="152"/>
      <c r="AI26" s="150"/>
      <c r="AJ26" s="151"/>
      <c r="AK26" s="152"/>
      <c r="AL26" s="152"/>
      <c r="AN26" s="150"/>
      <c r="AO26" s="151"/>
      <c r="AP26" s="152"/>
      <c r="AQ26" s="152"/>
      <c r="AS26" s="150"/>
      <c r="AT26" s="66"/>
      <c r="AU26" s="152"/>
      <c r="AV26" s="152"/>
      <c r="AX26" s="150"/>
      <c r="AY26" s="153"/>
      <c r="AZ26" s="152"/>
      <c r="BA26" s="152"/>
      <c r="BC26" s="150"/>
      <c r="BD26" s="151"/>
      <c r="BE26" s="152"/>
      <c r="BF26" s="152"/>
      <c r="BH26" s="150"/>
      <c r="BI26" s="151"/>
      <c r="BJ26" s="152"/>
      <c r="BK26" s="152"/>
      <c r="BM26" s="150"/>
      <c r="BN26" s="151"/>
      <c r="BO26" s="152"/>
      <c r="BP26" s="152"/>
      <c r="BR26" s="150"/>
      <c r="BS26" s="151"/>
      <c r="BT26" s="152"/>
      <c r="BU26" s="152"/>
      <c r="BW26" s="150"/>
      <c r="BX26" s="151"/>
      <c r="BY26" s="152"/>
      <c r="BZ26" s="152"/>
      <c r="CB26" s="150"/>
      <c r="CC26" s="154"/>
      <c r="CD26" s="152"/>
      <c r="CE26" s="152"/>
      <c r="CG26" s="150"/>
      <c r="CH26" s="154"/>
      <c r="CI26" s="152"/>
      <c r="CJ26" s="152"/>
      <c r="CL26" s="57"/>
      <c r="CM26" s="60"/>
      <c r="CN26" s="59"/>
      <c r="CO26" s="59"/>
    </row>
    <row r="27" spans="1:93" ht="22" thickBot="1">
      <c r="A27" s="27" t="s">
        <v>28</v>
      </c>
      <c r="B27" s="28">
        <v>1.046</v>
      </c>
      <c r="D27" s="24">
        <v>26</v>
      </c>
      <c r="E27" s="160">
        <v>57.727791000000003</v>
      </c>
      <c r="F27" s="26">
        <f>((('Calibration PhOTf'!$C$9*$E27)+'Calibration PhOTf'!$C$10)*($B$6/$B$9))*($B$11*$B$12)</f>
        <v>0.76699918891442831</v>
      </c>
      <c r="G27" s="26">
        <f t="shared" si="0"/>
        <v>38.957485959854488</v>
      </c>
      <c r="I27" s="24">
        <v>26</v>
      </c>
      <c r="J27" s="152">
        <v>83.114784</v>
      </c>
      <c r="K27" s="26">
        <f>(('Calibration PhOTf'!$C$9*$J27)+'Calibration PhOTf'!$C$10)*($B$6/$B$9)*($B$11*$B$12)</f>
        <v>1.1081647088173114</v>
      </c>
      <c r="L27" s="26">
        <f t="shared" si="1"/>
        <v>11.805435032446368</v>
      </c>
      <c r="N27" s="24">
        <v>26</v>
      </c>
      <c r="O27" s="152">
        <v>97.510825999999994</v>
      </c>
      <c r="P27" s="26">
        <f>(('Calibration PhOTf'!$C$9*$O27)+'Calibration PhOTf'!$C$10)*($B$6/$B$9)*($B$11*$B$12)</f>
        <v>1.301627288393937</v>
      </c>
      <c r="Q27" s="26">
        <f t="shared" si="2"/>
        <v>-3.591507233898696</v>
      </c>
      <c r="S27" s="150"/>
      <c r="T27" s="158"/>
      <c r="U27" s="152"/>
      <c r="V27" s="152"/>
      <c r="W27" s="152"/>
      <c r="X27" s="152"/>
      <c r="Y27" s="152"/>
      <c r="Z27" s="152"/>
      <c r="AA27" s="152"/>
      <c r="AB27" s="152"/>
      <c r="AD27" s="150"/>
      <c r="AE27" s="151"/>
      <c r="AF27" s="152"/>
      <c r="AG27" s="152"/>
      <c r="AI27" s="150"/>
      <c r="AJ27" s="151"/>
      <c r="AK27" s="152"/>
      <c r="AL27" s="152"/>
      <c r="AN27" s="150"/>
      <c r="AO27" s="151"/>
      <c r="AP27" s="152"/>
      <c r="AQ27" s="152"/>
      <c r="AS27" s="150"/>
      <c r="AT27" s="151"/>
      <c r="AU27" s="152"/>
      <c r="AV27" s="152"/>
      <c r="AX27" s="150"/>
      <c r="AY27" s="153"/>
      <c r="AZ27" s="152"/>
      <c r="BA27" s="152"/>
      <c r="BC27" s="150"/>
      <c r="BD27" s="151"/>
      <c r="BE27" s="152"/>
      <c r="BF27" s="152"/>
      <c r="BH27" s="150"/>
      <c r="BI27" s="151"/>
      <c r="BJ27" s="152"/>
      <c r="BK27" s="152"/>
      <c r="BM27" s="150"/>
      <c r="BN27" s="151"/>
      <c r="BO27" s="152"/>
      <c r="BP27" s="152"/>
      <c r="BR27" s="150"/>
      <c r="BS27" s="151"/>
      <c r="BT27" s="152"/>
      <c r="BU27" s="152"/>
      <c r="BW27" s="150"/>
      <c r="BX27" s="151"/>
      <c r="BY27" s="152"/>
      <c r="BZ27" s="152"/>
      <c r="CB27" s="150"/>
      <c r="CC27" s="154"/>
      <c r="CD27" s="152"/>
      <c r="CE27" s="152"/>
      <c r="CG27" s="150"/>
      <c r="CH27" s="154"/>
      <c r="CI27" s="152"/>
      <c r="CJ27" s="152"/>
      <c r="CL27" s="57"/>
      <c r="CM27" s="58"/>
      <c r="CN27" s="59"/>
      <c r="CO27" s="59"/>
    </row>
    <row r="28" spans="1:93" ht="22" thickBot="1">
      <c r="A28" s="27" t="s">
        <v>29</v>
      </c>
      <c r="B28" s="28">
        <v>600</v>
      </c>
      <c r="D28" s="24">
        <v>27</v>
      </c>
      <c r="E28" s="160">
        <v>58.601104999999997</v>
      </c>
      <c r="F28" s="26">
        <f>((('Calibration PhOTf'!$C$9*$E28)+'Calibration PhOTf'!$C$10)*($B$6/$B$9))*($B$11*$B$12)</f>
        <v>0.77873530216141518</v>
      </c>
      <c r="G28" s="26">
        <f t="shared" si="0"/>
        <v>38.0234538669785</v>
      </c>
      <c r="I28" s="24">
        <v>27</v>
      </c>
      <c r="J28" s="152">
        <v>38.694653000000002</v>
      </c>
      <c r="K28" s="26">
        <f>(('Calibration PhOTf'!$C$9*$J28)+'Calibration PhOTf'!$C$10)*($B$6/$B$9)*($B$11*$B$12)</f>
        <v>0.51122055372304021</v>
      </c>
      <c r="L28" s="26">
        <f t="shared" si="1"/>
        <v>59.313923300991625</v>
      </c>
      <c r="N28" s="24">
        <v>27</v>
      </c>
      <c r="O28" s="152">
        <v>95.461143000000007</v>
      </c>
      <c r="P28" s="26">
        <f>(('Calibration PhOTf'!$C$9*$O28)+'Calibration PhOTf'!$C$10)*($B$6/$B$9)*($B$11*$B$12)</f>
        <v>1.274082428459911</v>
      </c>
      <c r="Q28" s="26">
        <f t="shared" si="2"/>
        <v>-1.3993178241075412</v>
      </c>
      <c r="S28" s="150"/>
      <c r="T28" s="158"/>
      <c r="U28" s="152"/>
      <c r="V28" s="152"/>
      <c r="W28" s="152"/>
      <c r="X28" s="152"/>
      <c r="Y28" s="152"/>
      <c r="Z28" s="152"/>
      <c r="AA28" s="152"/>
      <c r="AB28" s="152"/>
      <c r="AD28" s="150"/>
      <c r="AE28" s="151"/>
      <c r="AF28" s="152"/>
      <c r="AG28" s="152"/>
      <c r="AI28" s="150"/>
      <c r="AJ28" s="151"/>
      <c r="AK28" s="152"/>
      <c r="AL28" s="152"/>
      <c r="AN28" s="150"/>
      <c r="AO28" s="151"/>
      <c r="AP28" s="152"/>
      <c r="AQ28" s="152"/>
      <c r="AS28" s="150"/>
      <c r="AT28" s="151"/>
      <c r="AU28" s="152"/>
      <c r="AV28" s="152"/>
      <c r="AX28" s="150"/>
      <c r="AY28" s="153"/>
      <c r="AZ28" s="152"/>
      <c r="BA28" s="152"/>
      <c r="BC28" s="150"/>
      <c r="BD28" s="151"/>
      <c r="BE28" s="152"/>
      <c r="BF28" s="152"/>
      <c r="BH28" s="150"/>
      <c r="BI28" s="151"/>
      <c r="BJ28" s="152"/>
      <c r="BK28" s="152"/>
      <c r="BM28" s="150"/>
      <c r="BN28" s="151"/>
      <c r="BO28" s="152"/>
      <c r="BP28" s="152"/>
      <c r="BR28" s="150"/>
      <c r="BS28" s="151"/>
      <c r="BT28" s="152"/>
      <c r="BU28" s="152"/>
      <c r="BW28" s="150"/>
      <c r="BX28" s="151"/>
      <c r="BY28" s="152"/>
      <c r="BZ28" s="152"/>
      <c r="CB28" s="150"/>
      <c r="CC28" s="154"/>
      <c r="CD28" s="152"/>
      <c r="CE28" s="152"/>
      <c r="CG28" s="150"/>
      <c r="CH28" s="154"/>
      <c r="CI28" s="152"/>
      <c r="CJ28" s="152"/>
      <c r="CL28" s="57"/>
      <c r="CM28" s="58"/>
      <c r="CN28" s="59"/>
      <c r="CO28" s="59"/>
    </row>
    <row r="29" spans="1:93" ht="22" thickBot="1">
      <c r="A29" s="29" t="s">
        <v>30</v>
      </c>
      <c r="B29" s="30">
        <v>1.7433333333333335E-3</v>
      </c>
      <c r="D29" s="24">
        <v>28</v>
      </c>
      <c r="E29" s="160">
        <v>73.481765999999993</v>
      </c>
      <c r="F29" s="26">
        <f>((('Calibration PhOTf'!$C$9*$E29)+'Calibration PhOTf'!$C$10)*($B$6/$B$9))*($B$11*$B$12)</f>
        <v>0.97871048026004059</v>
      </c>
      <c r="G29" s="26">
        <f t="shared" si="0"/>
        <v>22.108198944684389</v>
      </c>
      <c r="I29" s="24">
        <v>28</v>
      </c>
      <c r="J29" s="152">
        <v>85.215537999999995</v>
      </c>
      <c r="K29" s="26">
        <f>(('Calibration PhOTf'!$C$9*$J29)+'Calibration PhOTf'!$C$10)*($B$6/$B$9)*($B$11*$B$12)</f>
        <v>1.1363958912420302</v>
      </c>
      <c r="L29" s="26">
        <f t="shared" si="1"/>
        <v>9.5586238565833526</v>
      </c>
      <c r="N29" s="24">
        <v>28</v>
      </c>
      <c r="O29" s="152">
        <v>85.528343000000007</v>
      </c>
      <c r="P29" s="26">
        <f>(('Calibration PhOTf'!$C$9*$O29)+'Calibration PhOTf'!$C$10)*($B$6/$B$9)*($B$11*$B$12)</f>
        <v>1.1405995509843723</v>
      </c>
      <c r="Q29" s="26">
        <f t="shared" si="2"/>
        <v>9.2240707533328816</v>
      </c>
      <c r="S29" s="150"/>
      <c r="T29" s="158"/>
      <c r="U29" s="152"/>
      <c r="V29" s="152"/>
      <c r="W29" s="152"/>
      <c r="X29" s="152"/>
      <c r="Y29" s="152"/>
      <c r="Z29" s="152"/>
      <c r="AA29" s="152"/>
      <c r="AB29" s="152"/>
      <c r="AD29" s="150"/>
      <c r="AE29" s="151"/>
      <c r="AF29" s="152"/>
      <c r="AG29" s="152"/>
      <c r="AI29" s="150"/>
      <c r="AJ29" s="151"/>
      <c r="AK29" s="152"/>
      <c r="AL29" s="152"/>
      <c r="AN29" s="150"/>
      <c r="AO29" s="151"/>
      <c r="AP29" s="152"/>
      <c r="AQ29" s="152"/>
      <c r="AS29" s="150"/>
      <c r="AT29" s="151"/>
      <c r="AU29" s="152"/>
      <c r="AV29" s="152"/>
      <c r="AX29" s="150"/>
      <c r="AY29" s="153"/>
      <c r="AZ29" s="152"/>
      <c r="BA29" s="152"/>
      <c r="BC29" s="150"/>
      <c r="BD29" s="151"/>
      <c r="BE29" s="152"/>
      <c r="BF29" s="152"/>
      <c r="BH29" s="150"/>
      <c r="BI29" s="151"/>
      <c r="BJ29" s="152"/>
      <c r="BK29" s="152"/>
      <c r="BM29" s="150"/>
      <c r="BN29" s="151"/>
      <c r="BO29" s="152"/>
      <c r="BP29" s="152"/>
      <c r="BR29" s="150"/>
      <c r="BS29" s="151"/>
      <c r="BT29" s="152"/>
      <c r="BU29" s="152"/>
      <c r="BW29" s="150"/>
      <c r="BX29" s="151"/>
      <c r="BY29" s="152"/>
      <c r="BZ29" s="152"/>
      <c r="CB29" s="150"/>
      <c r="CC29" s="154"/>
      <c r="CD29" s="152"/>
      <c r="CE29" s="152"/>
      <c r="CG29" s="150"/>
      <c r="CH29" s="154"/>
      <c r="CI29" s="152"/>
      <c r="CJ29" s="152"/>
      <c r="CL29" s="57"/>
      <c r="CM29" s="58"/>
      <c r="CN29" s="59"/>
      <c r="CO29" s="59"/>
    </row>
    <row r="30" spans="1:93" ht="22" thickBot="1">
      <c r="A30" s="27" t="s">
        <v>31</v>
      </c>
      <c r="B30" s="28">
        <v>250</v>
      </c>
      <c r="D30" s="24">
        <v>29</v>
      </c>
      <c r="E30" s="160">
        <v>66.085480000000004</v>
      </c>
      <c r="F30" s="26">
        <f>((('Calibration PhOTf'!$C$9*$E30)+'Calibration PhOTf'!$C$10)*($B$6/$B$9))*($B$11*$B$12)</f>
        <v>0.87931478741290381</v>
      </c>
      <c r="G30" s="26">
        <f t="shared" si="0"/>
        <v>30.018719664711185</v>
      </c>
      <c r="I30" s="24">
        <v>29</v>
      </c>
      <c r="J30" s="152">
        <v>59.221435999999997</v>
      </c>
      <c r="K30" s="26">
        <f>(('Calibration PhOTf'!$C$9*$J30)+'Calibration PhOTf'!$C$10)*($B$6/$B$9)*($B$11*$B$12)</f>
        <v>0.7870716793025313</v>
      </c>
      <c r="L30" s="26">
        <f t="shared" si="1"/>
        <v>37.35999368861669</v>
      </c>
      <c r="N30" s="24">
        <v>29</v>
      </c>
      <c r="O30" s="152">
        <v>91.002967999999996</v>
      </c>
      <c r="P30" s="26">
        <f>(('Calibration PhOTf'!$C$9*$O30)+'Calibration PhOTf'!$C$10)*($B$6/$B$9)*($B$11*$B$12)</f>
        <v>1.2141708197202292</v>
      </c>
      <c r="Q30" s="26">
        <f t="shared" si="2"/>
        <v>3.3688165761854947</v>
      </c>
      <c r="S30" s="150"/>
      <c r="T30" s="158"/>
      <c r="U30" s="152"/>
      <c r="V30" s="152"/>
      <c r="W30" s="152"/>
      <c r="X30" s="152"/>
      <c r="Y30" s="152"/>
      <c r="Z30" s="152"/>
      <c r="AA30" s="152"/>
      <c r="AB30" s="152"/>
      <c r="AD30" s="150"/>
      <c r="AE30" s="151"/>
      <c r="AF30" s="152"/>
      <c r="AG30" s="152"/>
      <c r="AI30" s="150"/>
      <c r="AJ30" s="151"/>
      <c r="AK30" s="152"/>
      <c r="AL30" s="152"/>
      <c r="AN30" s="150"/>
      <c r="AO30" s="151"/>
      <c r="AP30" s="152"/>
      <c r="AQ30" s="152"/>
      <c r="AS30" s="150"/>
      <c r="AT30" s="151"/>
      <c r="AU30" s="152"/>
      <c r="AV30" s="152"/>
      <c r="AX30" s="150"/>
      <c r="AY30" s="153"/>
      <c r="AZ30" s="152"/>
      <c r="BA30" s="152"/>
      <c r="BC30" s="150"/>
      <c r="BD30" s="151"/>
      <c r="BE30" s="152"/>
      <c r="BF30" s="152"/>
      <c r="BH30" s="150"/>
      <c r="BI30" s="151"/>
      <c r="BJ30" s="152"/>
      <c r="BK30" s="152"/>
      <c r="BM30" s="150"/>
      <c r="BN30" s="151"/>
      <c r="BO30" s="152"/>
      <c r="BP30" s="152"/>
      <c r="BR30" s="150"/>
      <c r="BS30" s="151"/>
      <c r="BT30" s="152"/>
      <c r="BU30" s="152"/>
      <c r="BW30" s="150"/>
      <c r="BX30" s="151"/>
      <c r="BY30" s="152"/>
      <c r="BZ30" s="152"/>
      <c r="CB30" s="150"/>
      <c r="CC30" s="154"/>
      <c r="CD30" s="152"/>
      <c r="CE30" s="152"/>
      <c r="CG30" s="150"/>
      <c r="CH30" s="154"/>
      <c r="CI30" s="152"/>
      <c r="CJ30" s="152"/>
      <c r="CL30" s="57"/>
      <c r="CM30" s="60"/>
      <c r="CN30" s="59"/>
      <c r="CO30" s="59"/>
    </row>
    <row r="31" spans="1:93">
      <c r="A31" s="29" t="s">
        <v>32</v>
      </c>
      <c r="B31" s="31">
        <v>0.41666666666666669</v>
      </c>
      <c r="D31" s="24">
        <v>30</v>
      </c>
      <c r="E31" s="160">
        <v>56.465778</v>
      </c>
      <c r="F31" s="26">
        <f>((('Calibration PhOTf'!$C$9*$E31)+'Calibration PhOTf'!$C$10)*($B$6/$B$9))*($B$11*$B$12)</f>
        <v>0.75003950718807344</v>
      </c>
      <c r="G31" s="26">
        <f t="shared" si="0"/>
        <v>40.307241767761759</v>
      </c>
      <c r="I31" s="24">
        <v>30</v>
      </c>
      <c r="J31" s="152">
        <v>79.649383999999998</v>
      </c>
      <c r="K31" s="26">
        <f>(('Calibration PhOTf'!$C$9*$J31)+'Calibration PhOTf'!$C$10)*($B$6/$B$9)*($B$11*$B$12)</f>
        <v>1.0615946013346549</v>
      </c>
      <c r="L31" s="26">
        <f t="shared" si="1"/>
        <v>15.511770685662157</v>
      </c>
      <c r="N31" s="24">
        <v>30</v>
      </c>
      <c r="O31" s="152">
        <v>86.629990000000006</v>
      </c>
      <c r="P31" s="26">
        <f>(('Calibration PhOTf'!$C$9*$O31)+'Calibration PhOTf'!$C$10)*($B$6/$B$9)*($B$11*$B$12)</f>
        <v>1.1554041389678509</v>
      </c>
      <c r="Q31" s="26">
        <f t="shared" si="2"/>
        <v>8.0458305636409904</v>
      </c>
      <c r="S31" s="150"/>
      <c r="T31" s="158"/>
      <c r="U31" s="152"/>
      <c r="V31" s="152"/>
      <c r="W31" s="152"/>
      <c r="X31" s="152"/>
      <c r="Y31" s="152"/>
      <c r="Z31" s="152"/>
      <c r="AA31" s="152"/>
      <c r="AB31" s="152"/>
      <c r="AD31" s="150"/>
      <c r="AE31" s="66"/>
      <c r="AF31" s="152"/>
      <c r="AG31" s="152"/>
      <c r="AI31" s="150"/>
      <c r="AJ31" s="66"/>
      <c r="AK31" s="152"/>
      <c r="AL31" s="152"/>
      <c r="AN31" s="150"/>
      <c r="AO31" s="151"/>
      <c r="AP31" s="152"/>
      <c r="AQ31" s="152"/>
      <c r="AS31" s="150"/>
      <c r="AT31" s="151"/>
      <c r="AU31" s="152"/>
      <c r="AV31" s="152"/>
      <c r="AX31" s="150"/>
      <c r="AY31" s="153"/>
      <c r="AZ31" s="152"/>
      <c r="BA31" s="152"/>
      <c r="BC31" s="150"/>
      <c r="BD31" s="151"/>
      <c r="BE31" s="152"/>
      <c r="BF31" s="152"/>
      <c r="BH31" s="150"/>
      <c r="BI31" s="151"/>
      <c r="BJ31" s="152"/>
      <c r="BK31" s="152"/>
      <c r="BM31" s="150"/>
      <c r="BN31" s="151"/>
      <c r="BO31" s="152"/>
      <c r="BP31" s="152"/>
      <c r="BR31" s="150"/>
      <c r="BS31" s="151"/>
      <c r="BT31" s="152"/>
      <c r="BU31" s="152"/>
      <c r="BW31" s="150"/>
      <c r="BX31" s="151"/>
      <c r="BY31" s="152"/>
      <c r="BZ31" s="152"/>
      <c r="CB31" s="150"/>
      <c r="CC31" s="154"/>
      <c r="CD31" s="152"/>
      <c r="CE31" s="152"/>
      <c r="CG31" s="150"/>
      <c r="CH31" s="154"/>
      <c r="CI31" s="152"/>
      <c r="CJ31" s="152"/>
      <c r="CL31" s="57"/>
      <c r="CM31" s="61"/>
      <c r="CN31" s="59"/>
      <c r="CO31" s="59"/>
    </row>
    <row r="32" spans="1:93" ht="22" thickBot="1">
      <c r="A32" s="29" t="s">
        <v>33</v>
      </c>
      <c r="B32" s="32">
        <v>0.43583333333333335</v>
      </c>
      <c r="D32" s="24">
        <v>31</v>
      </c>
      <c r="E32" s="160">
        <v>63.219417999999997</v>
      </c>
      <c r="F32" s="26">
        <f>((('Calibration PhOTf'!$C$9*$E32)+'Calibration PhOTf'!$C$10)*($B$6/$B$9))*($B$11*$B$12)</f>
        <v>0.84079894064428884</v>
      </c>
      <c r="G32" s="26">
        <f t="shared" si="0"/>
        <v>33.084047700414729</v>
      </c>
      <c r="I32" s="24">
        <v>31</v>
      </c>
      <c r="J32" s="152">
        <v>93.682281000000003</v>
      </c>
      <c r="K32" s="26">
        <f>(('Calibration PhOTf'!$C$9*$J32)+'Calibration PhOTf'!$C$10)*($B$6/$B$9)*($B$11*$B$12)</f>
        <v>1.2501770222912687</v>
      </c>
      <c r="L32" s="26">
        <f t="shared" si="1"/>
        <v>0.50322146508008814</v>
      </c>
      <c r="N32" s="24">
        <v>31</v>
      </c>
      <c r="O32" s="152">
        <v>99.368668</v>
      </c>
      <c r="P32" s="26">
        <f>(('Calibration PhOTf'!$C$9*$O32)+'Calibration PhOTf'!$C$10)*($B$6/$B$9)*($B$11*$B$12)</f>
        <v>1.3265940748041043</v>
      </c>
      <c r="Q32" s="26">
        <f t="shared" si="2"/>
        <v>-5.5785176923282478</v>
      </c>
      <c r="S32" s="150"/>
      <c r="T32" s="158"/>
      <c r="U32" s="152"/>
      <c r="V32" s="152"/>
      <c r="W32" s="152"/>
      <c r="X32" s="152"/>
      <c r="Y32" s="152"/>
      <c r="Z32" s="152"/>
      <c r="AA32" s="152"/>
      <c r="AB32" s="152"/>
      <c r="AD32" s="150"/>
      <c r="AE32" s="151"/>
      <c r="AF32" s="152"/>
      <c r="AG32" s="152"/>
      <c r="AI32" s="150"/>
      <c r="AJ32" s="66"/>
      <c r="AK32" s="152"/>
      <c r="AL32" s="152"/>
      <c r="AN32" s="150"/>
      <c r="AO32" s="151"/>
      <c r="AP32" s="152"/>
      <c r="AQ32" s="152"/>
      <c r="AS32" s="150"/>
      <c r="AT32" s="151"/>
      <c r="AU32" s="152"/>
      <c r="AV32" s="152"/>
      <c r="AX32" s="150"/>
      <c r="AY32" s="153"/>
      <c r="AZ32" s="152"/>
      <c r="BA32" s="152"/>
      <c r="BC32" s="150"/>
      <c r="BD32" s="151"/>
      <c r="BE32" s="152"/>
      <c r="BF32" s="152"/>
      <c r="BH32" s="150"/>
      <c r="BI32" s="151"/>
      <c r="BJ32" s="152"/>
      <c r="BK32" s="152"/>
      <c r="BM32" s="150"/>
      <c r="BN32" s="151"/>
      <c r="BO32" s="152"/>
      <c r="BP32" s="152"/>
      <c r="BR32" s="150"/>
      <c r="BS32" s="151"/>
      <c r="BT32" s="152"/>
      <c r="BU32" s="152"/>
      <c r="BW32" s="150"/>
      <c r="BX32" s="151"/>
      <c r="BY32" s="152"/>
      <c r="BZ32" s="152"/>
      <c r="CB32" s="150"/>
      <c r="CC32" s="154"/>
      <c r="CD32" s="152"/>
      <c r="CE32" s="152"/>
      <c r="CG32" s="150"/>
      <c r="CH32" s="154"/>
      <c r="CI32" s="152"/>
      <c r="CJ32" s="152"/>
      <c r="CL32" s="57"/>
      <c r="CM32" s="60"/>
      <c r="CN32" s="59"/>
      <c r="CO32" s="59"/>
    </row>
    <row r="33" spans="1:93" ht="22" thickBot="1">
      <c r="A33" s="27" t="s">
        <v>34</v>
      </c>
      <c r="B33" s="28">
        <v>500</v>
      </c>
      <c r="D33" s="24">
        <v>32</v>
      </c>
      <c r="E33" s="160">
        <v>89.357178000000005</v>
      </c>
      <c r="F33" s="26">
        <f>((('Calibration PhOTf'!$C$9*$E33)+'Calibration PhOTf'!$C$10)*($B$6/$B$9))*($B$11*$B$12)</f>
        <v>1.1920537142796217</v>
      </c>
      <c r="G33" s="26">
        <f t="shared" si="0"/>
        <v>5.1290318917929341</v>
      </c>
      <c r="I33" s="24">
        <v>32</v>
      </c>
      <c r="J33" s="152">
        <v>118.89202899999999</v>
      </c>
      <c r="K33" s="26">
        <f>(('Calibration PhOTf'!$C$9*$J33)+'Calibration PhOTf'!$C$10)*($B$6/$B$9)*($B$11*$B$12)</f>
        <v>1.5889606184044696</v>
      </c>
      <c r="L33" s="26">
        <f t="shared" si="1"/>
        <v>-26.459261313527222</v>
      </c>
      <c r="N33" s="24">
        <v>32</v>
      </c>
      <c r="O33" s="152">
        <v>93.284744000000003</v>
      </c>
      <c r="P33" s="26">
        <f>(('Calibration PhOTf'!$C$9*$O33)+'Calibration PhOTf'!$C$10)*($B$6/$B$9)*($B$11*$B$12)</f>
        <v>1.2448346835083481</v>
      </c>
      <c r="Q33" s="26">
        <f t="shared" si="2"/>
        <v>0.9283976515441168</v>
      </c>
      <c r="S33" s="150"/>
      <c r="T33" s="158"/>
      <c r="U33" s="152"/>
      <c r="V33" s="152"/>
      <c r="W33" s="152"/>
      <c r="X33" s="152"/>
      <c r="Y33" s="152"/>
      <c r="Z33" s="152"/>
      <c r="AA33" s="152"/>
      <c r="AB33" s="152"/>
      <c r="AD33" s="150"/>
      <c r="AE33" s="151"/>
      <c r="AF33" s="152"/>
      <c r="AG33" s="152"/>
      <c r="AI33" s="150"/>
      <c r="AJ33" s="66"/>
      <c r="AK33" s="152"/>
      <c r="AL33" s="152"/>
      <c r="AN33" s="150"/>
      <c r="AO33" s="151"/>
      <c r="AP33" s="152"/>
      <c r="AQ33" s="152"/>
      <c r="AS33" s="150"/>
      <c r="AT33" s="151"/>
      <c r="AU33" s="152"/>
      <c r="AV33" s="152"/>
      <c r="AX33" s="150"/>
      <c r="AY33" s="155"/>
      <c r="AZ33" s="152"/>
      <c r="BA33" s="152"/>
      <c r="BC33" s="150"/>
      <c r="BD33" s="151"/>
      <c r="BE33" s="152"/>
      <c r="BF33" s="152"/>
      <c r="BH33" s="150"/>
      <c r="BI33" s="151"/>
      <c r="BJ33" s="152"/>
      <c r="BK33" s="152"/>
      <c r="BM33" s="150"/>
      <c r="BN33" s="151"/>
      <c r="BO33" s="152"/>
      <c r="BP33" s="152"/>
      <c r="BR33" s="150"/>
      <c r="BS33" s="151"/>
      <c r="BT33" s="152"/>
      <c r="BU33" s="152"/>
      <c r="BW33" s="150"/>
      <c r="BX33" s="151"/>
      <c r="BY33" s="152"/>
      <c r="BZ33" s="152"/>
      <c r="CB33" s="150"/>
      <c r="CC33" s="154"/>
      <c r="CD33" s="152"/>
      <c r="CE33" s="152"/>
      <c r="CG33" s="150"/>
      <c r="CH33" s="154"/>
      <c r="CI33" s="152"/>
      <c r="CJ33" s="152"/>
      <c r="CL33" s="57"/>
      <c r="CM33" s="58"/>
      <c r="CN33" s="59"/>
      <c r="CO33" s="59"/>
    </row>
    <row r="34" spans="1:93">
      <c r="A34" s="33" t="s">
        <v>35</v>
      </c>
      <c r="B34" s="34">
        <v>0.8716666666666667</v>
      </c>
      <c r="D34" s="24">
        <v>33</v>
      </c>
      <c r="E34" s="160">
        <v>95.707725999999994</v>
      </c>
      <c r="F34" s="26">
        <f>((('Calibration PhOTf'!$C$9*$E34)+'Calibration PhOTf'!$C$10)*($B$6/$B$9))*($B$11*$B$12)</f>
        <v>1.2773961575570989</v>
      </c>
      <c r="G34" s="26">
        <f t="shared" si="0"/>
        <v>-1.6630447717547838</v>
      </c>
      <c r="I34" s="24">
        <v>33</v>
      </c>
      <c r="J34" s="152">
        <v>35.909435000000002</v>
      </c>
      <c r="K34" s="26">
        <f>(('Calibration PhOTf'!$C$9*$J34)+'Calibration PhOTf'!$C$10)*($B$6/$B$9)*($B$11*$B$12)</f>
        <v>0.47379113673722911</v>
      </c>
      <c r="L34" s="26">
        <f t="shared" si="1"/>
        <v>62.292786570853231</v>
      </c>
      <c r="N34" s="24">
        <v>33</v>
      </c>
      <c r="O34" s="152">
        <v>62.021228999999998</v>
      </c>
      <c r="P34" s="26">
        <f>(('Calibration PhOTf'!$C$9*$O34)+'Calibration PhOTf'!$C$10)*($B$6/$B$9)*($B$11*$B$12)</f>
        <v>0.82469696381202218</v>
      </c>
      <c r="Q34" s="26">
        <f t="shared" si="2"/>
        <v>34.365542076241766</v>
      </c>
      <c r="S34" s="150"/>
      <c r="T34" s="158"/>
      <c r="U34" s="152"/>
      <c r="V34" s="152"/>
      <c r="W34" s="152"/>
      <c r="X34" s="152"/>
      <c r="Y34" s="152"/>
      <c r="Z34" s="152"/>
      <c r="AA34" s="152"/>
      <c r="AB34" s="152"/>
      <c r="AD34" s="150"/>
      <c r="AE34" s="66"/>
      <c r="AF34" s="152"/>
      <c r="AG34" s="152"/>
      <c r="AI34" s="150"/>
      <c r="AJ34" s="66"/>
      <c r="AK34" s="152"/>
      <c r="AL34" s="152"/>
      <c r="AN34" s="150"/>
      <c r="AO34" s="151"/>
      <c r="AP34" s="152"/>
      <c r="AQ34" s="152"/>
      <c r="AS34" s="150"/>
      <c r="AT34" s="66"/>
      <c r="AU34" s="152"/>
      <c r="AV34" s="152"/>
      <c r="AX34" s="150"/>
      <c r="AY34" s="155"/>
      <c r="AZ34" s="152"/>
      <c r="BA34" s="152"/>
      <c r="BC34" s="150"/>
      <c r="BD34" s="151"/>
      <c r="BE34" s="152"/>
      <c r="BF34" s="152"/>
      <c r="BH34" s="150"/>
      <c r="BI34" s="66"/>
      <c r="BJ34" s="152"/>
      <c r="BK34" s="152"/>
      <c r="BM34" s="150"/>
      <c r="BN34" s="66"/>
      <c r="BO34" s="152"/>
      <c r="BP34" s="152"/>
      <c r="BR34" s="150"/>
      <c r="BS34" s="151"/>
      <c r="BT34" s="152"/>
      <c r="BU34" s="152"/>
      <c r="BW34" s="150"/>
      <c r="BX34" s="151"/>
      <c r="BY34" s="152"/>
      <c r="BZ34" s="152"/>
      <c r="CB34" s="150"/>
      <c r="CC34" s="154"/>
      <c r="CD34" s="152"/>
      <c r="CE34" s="152"/>
      <c r="CG34" s="150"/>
      <c r="CH34" s="154"/>
      <c r="CI34" s="152"/>
      <c r="CJ34" s="152"/>
      <c r="CL34" s="57"/>
      <c r="CM34" s="60"/>
      <c r="CN34" s="59"/>
      <c r="CO34" s="59"/>
    </row>
    <row r="35" spans="1:93">
      <c r="A35" s="33" t="s">
        <v>36</v>
      </c>
      <c r="B35" s="35">
        <v>1</v>
      </c>
      <c r="D35" s="24">
        <v>34</v>
      </c>
      <c r="E35" s="160">
        <v>100.049026</v>
      </c>
      <c r="F35" s="26">
        <f>((('Calibration PhOTf'!$C$9*$E35)+'Calibration PhOTf'!$C$10)*($B$6/$B$9))*($B$11*$B$12)</f>
        <v>1.3357371304936887</v>
      </c>
      <c r="G35" s="26">
        <f t="shared" si="0"/>
        <v>-6.3061783122712995</v>
      </c>
      <c r="I35" s="24">
        <v>34</v>
      </c>
      <c r="J35" s="152">
        <v>98.195785999999998</v>
      </c>
      <c r="K35" s="26">
        <f>(('Calibration PhOTf'!$C$9*$J35)+'Calibration PhOTf'!$C$10)*($B$6/$B$9)*($B$11*$B$12)</f>
        <v>1.3108321884982024</v>
      </c>
      <c r="L35" s="26">
        <f t="shared" si="1"/>
        <v>-4.3240898128294845</v>
      </c>
      <c r="N35" s="24">
        <v>34</v>
      </c>
      <c r="O35" s="152">
        <v>82.509406999999996</v>
      </c>
      <c r="P35" s="26">
        <f>(('Calibration PhOTf'!$C$9*$O35)+'Calibration PhOTf'!$C$10)*($B$6/$B$9)*($B$11*$B$12)</f>
        <v>1.1000292924274202</v>
      </c>
      <c r="Q35" s="26">
        <f t="shared" si="2"/>
        <v>12.452901517913233</v>
      </c>
      <c r="S35" s="150"/>
      <c r="T35" s="158"/>
      <c r="U35" s="152"/>
      <c r="V35" s="152"/>
      <c r="W35" s="152"/>
      <c r="X35" s="152"/>
      <c r="Y35" s="152"/>
      <c r="Z35" s="152"/>
      <c r="AA35" s="152"/>
      <c r="AB35" s="152"/>
      <c r="AD35" s="150"/>
      <c r="AE35" s="151"/>
      <c r="AF35" s="152"/>
      <c r="AG35" s="152"/>
      <c r="AI35" s="150"/>
      <c r="AJ35" s="66"/>
      <c r="AK35" s="152"/>
      <c r="AL35" s="152"/>
      <c r="AN35" s="150"/>
      <c r="AO35" s="151"/>
      <c r="AP35" s="152"/>
      <c r="AQ35" s="152"/>
      <c r="AS35" s="150"/>
      <c r="AT35" s="151"/>
      <c r="AU35" s="152"/>
      <c r="AV35" s="152"/>
      <c r="AX35" s="150"/>
      <c r="AY35" s="153"/>
      <c r="AZ35" s="152"/>
      <c r="BA35" s="152"/>
      <c r="BC35" s="150"/>
      <c r="BD35" s="151"/>
      <c r="BE35" s="152"/>
      <c r="BF35" s="152"/>
      <c r="BH35" s="150"/>
      <c r="BI35" s="151"/>
      <c r="BJ35" s="152"/>
      <c r="BK35" s="152"/>
      <c r="BM35" s="150"/>
      <c r="BN35" s="151"/>
      <c r="BO35" s="152"/>
      <c r="BP35" s="152"/>
      <c r="BR35" s="150"/>
      <c r="BS35" s="151"/>
      <c r="BT35" s="152"/>
      <c r="BU35" s="152"/>
      <c r="BW35" s="150"/>
      <c r="BX35" s="151"/>
      <c r="BY35" s="152"/>
      <c r="BZ35" s="152"/>
      <c r="CB35" s="150"/>
      <c r="CC35" s="154"/>
      <c r="CD35" s="152"/>
      <c r="CE35" s="152"/>
      <c r="CG35" s="150"/>
      <c r="CH35" s="154"/>
      <c r="CI35" s="152"/>
      <c r="CJ35" s="152"/>
      <c r="CL35" s="57"/>
      <c r="CM35" s="60"/>
      <c r="CN35" s="59"/>
      <c r="CO35" s="59"/>
    </row>
    <row r="36" spans="1:93">
      <c r="A36" s="33" t="s">
        <v>37</v>
      </c>
      <c r="B36" s="35">
        <v>1</v>
      </c>
      <c r="D36" s="24">
        <v>35</v>
      </c>
      <c r="E36" s="160">
        <v>110.135002</v>
      </c>
      <c r="F36" s="26">
        <f>((('Calibration PhOTf'!$C$9*$E36)+'Calibration PhOTf'!$C$10)*($B$6/$B$9))*($B$11*$B$12)</f>
        <v>1.4712784782132866</v>
      </c>
      <c r="G36" s="26">
        <f t="shared" si="0"/>
        <v>-17.09339261546252</v>
      </c>
      <c r="I36" s="24">
        <v>35</v>
      </c>
      <c r="J36" s="152">
        <v>107.241013</v>
      </c>
      <c r="K36" s="26">
        <f>(('Calibration PhOTf'!$C$9*$J36)+'Calibration PhOTf'!$C$10)*($B$6/$B$9)*($B$11*$B$12)</f>
        <v>1.432387331799128</v>
      </c>
      <c r="L36" s="26">
        <f t="shared" si="1"/>
        <v>-13.998195925119617</v>
      </c>
      <c r="N36" s="24">
        <v>35</v>
      </c>
      <c r="O36" s="152">
        <v>102.750412</v>
      </c>
      <c r="P36" s="26">
        <f>(('Calibration PhOTf'!$C$9*$O36)+'Calibration PhOTf'!$C$10)*($B$6/$B$9)*($B$11*$B$12)</f>
        <v>1.3720399631745175</v>
      </c>
      <c r="Q36" s="26">
        <f t="shared" si="2"/>
        <v>-9.195381072385004</v>
      </c>
      <c r="S36" s="150"/>
      <c r="T36" s="158"/>
      <c r="U36" s="152"/>
      <c r="V36" s="152"/>
      <c r="W36" s="152"/>
      <c r="X36" s="152"/>
      <c r="Y36" s="152"/>
      <c r="Z36" s="152"/>
      <c r="AA36" s="152"/>
      <c r="AB36" s="152"/>
      <c r="AD36" s="150"/>
      <c r="AE36" s="66"/>
      <c r="AF36" s="152"/>
      <c r="AG36" s="152"/>
      <c r="AI36" s="150"/>
      <c r="AJ36" s="66"/>
      <c r="AK36" s="152"/>
      <c r="AL36" s="152"/>
      <c r="AN36" s="150"/>
      <c r="AO36" s="151"/>
      <c r="AP36" s="152"/>
      <c r="AQ36" s="152"/>
      <c r="AS36" s="150"/>
      <c r="AT36" s="66"/>
      <c r="AU36" s="152"/>
      <c r="AV36" s="152"/>
      <c r="AX36" s="150"/>
      <c r="AY36" s="153"/>
      <c r="AZ36" s="152"/>
      <c r="BA36" s="152"/>
      <c r="BC36" s="150"/>
      <c r="BD36" s="66"/>
      <c r="BE36" s="152"/>
      <c r="BF36" s="152"/>
      <c r="BH36" s="150"/>
      <c r="BI36" s="66"/>
      <c r="BJ36" s="152"/>
      <c r="BK36" s="152"/>
      <c r="BM36" s="150"/>
      <c r="BN36" s="151"/>
      <c r="BO36" s="152"/>
      <c r="BP36" s="152"/>
      <c r="BR36" s="150"/>
      <c r="BS36" s="151"/>
      <c r="BT36" s="152"/>
      <c r="BU36" s="152"/>
      <c r="BW36" s="150"/>
      <c r="BX36" s="151"/>
      <c r="BY36" s="152"/>
      <c r="BZ36" s="152"/>
      <c r="CB36" s="150"/>
      <c r="CC36" s="154"/>
      <c r="CD36" s="152"/>
      <c r="CE36" s="152"/>
      <c r="CG36" s="150"/>
      <c r="CH36" s="154"/>
      <c r="CI36" s="152"/>
      <c r="CJ36" s="152"/>
      <c r="CL36" s="57"/>
      <c r="CM36" s="58"/>
      <c r="CN36" s="59"/>
      <c r="CO36" s="59"/>
    </row>
    <row r="37" spans="1:93" ht="22" thickBot="1">
      <c r="A37" s="29" t="s">
        <v>38</v>
      </c>
      <c r="B37" s="36">
        <v>366.18711456109435</v>
      </c>
      <c r="D37" s="37">
        <v>36</v>
      </c>
      <c r="E37" s="160">
        <v>57.847462</v>
      </c>
      <c r="F37" s="26">
        <f>((('Calibration PhOTf'!$C$9*$E37)+'Calibration PhOTf'!$C$10)*($B$6/$B$9))*($B$11*$B$12)</f>
        <v>0.76860739902943864</v>
      </c>
      <c r="G37" s="26">
        <f t="shared" si="0"/>
        <v>38.829494705177979</v>
      </c>
      <c r="I37" s="37">
        <v>36</v>
      </c>
      <c r="J37" s="152">
        <v>75.909233</v>
      </c>
      <c r="K37" s="26">
        <f>(('Calibration PhOTf'!$C$9*$J37)+'Calibration PhOTf'!$C$10)*($B$6/$B$9)*($B$11*$B$12)</f>
        <v>1.0113322264078453</v>
      </c>
      <c r="L37" s="26">
        <f t="shared" si="1"/>
        <v>19.511959696948239</v>
      </c>
      <c r="N37" s="37">
        <v>36</v>
      </c>
      <c r="O37" s="152">
        <v>16.410571999999998</v>
      </c>
      <c r="P37" s="26">
        <f>(('Calibration PhOTf'!$C$9*$O37)+'Calibration PhOTf'!$C$10)*($B$6/$B$9)*($B$11*$B$12)</f>
        <v>0.21175381183978684</v>
      </c>
      <c r="Q37" s="26">
        <f t="shared" si="2"/>
        <v>83.147328942317003</v>
      </c>
      <c r="S37" s="150"/>
      <c r="T37" s="158"/>
      <c r="U37" s="152"/>
      <c r="V37" s="152"/>
      <c r="W37" s="152"/>
      <c r="X37" s="152"/>
      <c r="Y37" s="152"/>
      <c r="Z37" s="152"/>
      <c r="AA37" s="152"/>
      <c r="AB37" s="152"/>
      <c r="AD37" s="150"/>
      <c r="AE37" s="66"/>
      <c r="AF37" s="152"/>
      <c r="AG37" s="152"/>
      <c r="AI37" s="150"/>
      <c r="AJ37" s="66"/>
      <c r="AK37" s="152"/>
      <c r="AL37" s="152"/>
      <c r="AN37" s="150"/>
      <c r="AO37" s="66"/>
      <c r="AP37" s="152"/>
      <c r="AQ37" s="152"/>
      <c r="AS37" s="150"/>
      <c r="AT37" s="66"/>
      <c r="AU37" s="152"/>
      <c r="AV37" s="152"/>
      <c r="AX37" s="150"/>
      <c r="AY37" s="153"/>
      <c r="AZ37" s="152"/>
      <c r="BA37" s="152"/>
      <c r="BC37" s="150"/>
      <c r="BD37" s="66"/>
      <c r="BE37" s="152"/>
      <c r="BF37" s="152"/>
      <c r="BH37" s="150"/>
      <c r="BI37" s="66"/>
      <c r="BJ37" s="152"/>
      <c r="BK37" s="152"/>
      <c r="BM37" s="150"/>
      <c r="BN37" s="66"/>
      <c r="BO37" s="152"/>
      <c r="BP37" s="152"/>
      <c r="BR37" s="150"/>
      <c r="BS37" s="151"/>
      <c r="BT37" s="152"/>
      <c r="BU37" s="152"/>
      <c r="BW37" s="150"/>
      <c r="BX37" s="151"/>
      <c r="BY37" s="152"/>
      <c r="BZ37" s="152"/>
      <c r="CB37" s="150"/>
      <c r="CC37" s="154"/>
      <c r="CD37" s="152"/>
      <c r="CE37" s="152"/>
      <c r="CG37" s="150"/>
      <c r="CH37" s="154"/>
      <c r="CI37" s="152"/>
      <c r="CJ37" s="152"/>
      <c r="CL37" s="57"/>
      <c r="CM37" s="58"/>
      <c r="CN37" s="59"/>
      <c r="CO37" s="59"/>
    </row>
    <row r="38" spans="1:93" ht="22" thickBot="1">
      <c r="A38" s="182" t="s">
        <v>19</v>
      </c>
      <c r="B38" s="182"/>
      <c r="D38" s="24">
        <v>37</v>
      </c>
      <c r="E38" s="160">
        <v>112.026436</v>
      </c>
      <c r="F38" s="26">
        <f>((('Calibration PhOTf'!$C$9*$E38)+'Calibration PhOTf'!$C$10)*($B$6/$B$9))*($B$11*$B$12)</f>
        <v>1.4966966939102773</v>
      </c>
      <c r="G38" s="26">
        <f t="shared" si="0"/>
        <v>-19.116330593734759</v>
      </c>
      <c r="I38" s="24">
        <v>37</v>
      </c>
      <c r="J38" s="152">
        <v>57.404015000000001</v>
      </c>
      <c r="K38" s="26">
        <f>(('Calibration PhOTf'!$C$9*$J38)+'Calibration PhOTf'!$C$10)*($B$6/$B$9)*($B$11*$B$12)</f>
        <v>0.76264809434517089</v>
      </c>
      <c r="L38" s="26">
        <f t="shared" si="1"/>
        <v>39.303772833651337</v>
      </c>
      <c r="N38" s="24">
        <v>37</v>
      </c>
      <c r="O38" s="152">
        <v>68.527809000000005</v>
      </c>
      <c r="P38" s="26">
        <f>(('Calibration PhOTf'!$C$9*$O38)+'Calibration PhOTf'!$C$10)*($B$6/$B$9)*($B$11*$B$12)</f>
        <v>0.91213625796118369</v>
      </c>
      <c r="Q38" s="26">
        <f t="shared" si="2"/>
        <v>27.406585120478809</v>
      </c>
      <c r="S38" s="150"/>
      <c r="T38" s="158"/>
      <c r="U38" s="152"/>
      <c r="V38" s="152"/>
      <c r="W38" s="152"/>
      <c r="X38" s="152"/>
      <c r="Y38" s="152"/>
      <c r="Z38" s="152"/>
      <c r="AA38" s="152"/>
      <c r="AB38" s="152"/>
      <c r="AD38" s="150"/>
      <c r="AE38" s="66"/>
      <c r="AF38" s="152"/>
      <c r="AG38" s="152"/>
      <c r="AI38" s="150"/>
      <c r="AJ38" s="66"/>
      <c r="AK38" s="152"/>
      <c r="AL38" s="152"/>
      <c r="AM38" s="156"/>
      <c r="AN38" s="150"/>
      <c r="AO38" s="66"/>
      <c r="AP38" s="152"/>
      <c r="AQ38" s="152"/>
      <c r="AS38" s="150"/>
      <c r="AT38" s="66"/>
      <c r="AU38" s="152"/>
      <c r="AV38" s="152"/>
      <c r="AX38" s="150"/>
      <c r="AY38" s="153"/>
      <c r="AZ38" s="152"/>
      <c r="BA38" s="152"/>
      <c r="BC38" s="150"/>
      <c r="BD38" s="66"/>
      <c r="BE38" s="152"/>
      <c r="BF38" s="152"/>
      <c r="BH38" s="150"/>
      <c r="BI38" s="66"/>
      <c r="BJ38" s="152"/>
      <c r="BK38" s="152"/>
      <c r="BM38" s="150"/>
      <c r="BN38" s="66"/>
      <c r="BO38" s="152"/>
      <c r="BP38" s="152"/>
      <c r="BR38" s="150"/>
      <c r="BS38" s="151"/>
      <c r="BT38" s="152"/>
      <c r="BU38" s="152"/>
      <c r="BW38" s="150"/>
      <c r="BX38" s="151"/>
      <c r="BY38" s="152"/>
      <c r="BZ38" s="152"/>
      <c r="CB38" s="150"/>
      <c r="CC38" s="154"/>
      <c r="CD38" s="152"/>
      <c r="CE38" s="152"/>
      <c r="CG38" s="150"/>
      <c r="CH38" s="154"/>
      <c r="CI38" s="152"/>
      <c r="CJ38" s="152"/>
      <c r="CL38" s="57"/>
      <c r="CM38" s="60"/>
      <c r="CN38" s="59"/>
      <c r="CO38" s="59"/>
    </row>
    <row r="39" spans="1:93" ht="22" thickBot="1">
      <c r="A39" s="27" t="s">
        <v>28</v>
      </c>
      <c r="B39" s="28">
        <v>1.046</v>
      </c>
      <c r="D39" s="24">
        <v>38</v>
      </c>
      <c r="E39" s="160">
        <v>69.839134000000001</v>
      </c>
      <c r="F39" s="26">
        <f>((('Calibration PhOTf'!$C$9*$E39)+'Calibration PhOTf'!$C$10)*($B$6/$B$9))*($B$11*$B$12)</f>
        <v>0.92975862368943862</v>
      </c>
      <c r="G39" s="26">
        <f t="shared" si="0"/>
        <v>26.004088842862032</v>
      </c>
      <c r="I39" s="24">
        <v>38</v>
      </c>
      <c r="J39" s="152">
        <v>55.772491000000002</v>
      </c>
      <c r="K39" s="26">
        <f>(('Calibration PhOTf'!$C$9*$J39)+'Calibration PhOTf'!$C$10)*($B$6/$B$9)*($B$11*$B$12)</f>
        <v>0.74072270390235506</v>
      </c>
      <c r="L39" s="26">
        <f t="shared" si="1"/>
        <v>41.048730290302025</v>
      </c>
      <c r="N39" s="24">
        <v>38</v>
      </c>
      <c r="O39" s="152">
        <v>99.766082999999995</v>
      </c>
      <c r="P39" s="26">
        <f>(('Calibration PhOTf'!$C$9*$O39)+'Calibration PhOTf'!$C$10)*($B$6/$B$9)*($B$11*$B$12)</f>
        <v>1.3319347740784218</v>
      </c>
      <c r="Q39" s="26">
        <f t="shared" si="2"/>
        <v>-6.0035633966113693</v>
      </c>
      <c r="S39" s="150"/>
      <c r="T39" s="158"/>
      <c r="U39" s="152"/>
      <c r="V39" s="152"/>
      <c r="W39" s="152"/>
      <c r="X39" s="152"/>
      <c r="Y39" s="152"/>
      <c r="Z39" s="152"/>
      <c r="AA39" s="152"/>
      <c r="AB39" s="152"/>
      <c r="AD39" s="150"/>
      <c r="AE39" s="151"/>
      <c r="AF39" s="152"/>
      <c r="AG39" s="152"/>
      <c r="AI39" s="150"/>
      <c r="AJ39" s="66"/>
      <c r="AK39" s="152"/>
      <c r="AL39" s="152"/>
      <c r="AM39" s="156"/>
      <c r="AN39" s="150"/>
      <c r="AO39" s="151"/>
      <c r="AP39" s="152"/>
      <c r="AQ39" s="152"/>
      <c r="AS39" s="150"/>
      <c r="AT39" s="151"/>
      <c r="AU39" s="152"/>
      <c r="AV39" s="152"/>
      <c r="AX39" s="150"/>
      <c r="AY39" s="153"/>
      <c r="AZ39" s="152"/>
      <c r="BA39" s="152"/>
      <c r="BC39" s="150"/>
      <c r="BD39" s="151"/>
      <c r="BE39" s="152"/>
      <c r="BF39" s="152"/>
      <c r="BH39" s="150"/>
      <c r="BI39" s="151"/>
      <c r="BJ39" s="152"/>
      <c r="BK39" s="152"/>
      <c r="BM39" s="150"/>
      <c r="BN39" s="151"/>
      <c r="BO39" s="152"/>
      <c r="BP39" s="152"/>
      <c r="BR39" s="150"/>
      <c r="BS39" s="151"/>
      <c r="BT39" s="152"/>
      <c r="BU39" s="152"/>
      <c r="BW39" s="150"/>
      <c r="BX39" s="151"/>
      <c r="BY39" s="152"/>
      <c r="BZ39" s="152"/>
      <c r="CB39" s="150"/>
      <c r="CC39" s="154"/>
      <c r="CD39" s="152"/>
      <c r="CE39" s="152"/>
      <c r="CG39" s="150"/>
      <c r="CH39" s="154"/>
      <c r="CI39" s="152"/>
      <c r="CJ39" s="152"/>
      <c r="CL39" s="57"/>
      <c r="CM39" s="58"/>
      <c r="CN39" s="59"/>
      <c r="CO39" s="59"/>
    </row>
    <row r="40" spans="1:93" ht="22" thickBot="1">
      <c r="A40" s="27" t="s">
        <v>29</v>
      </c>
      <c r="B40" s="28">
        <v>600</v>
      </c>
      <c r="D40" s="24">
        <v>39</v>
      </c>
      <c r="E40" s="160">
        <v>60.334128999999997</v>
      </c>
      <c r="F40" s="26">
        <f>((('Calibration PhOTf'!$C$9*$E40)+'Calibration PhOTf'!$C$10)*($B$6/$B$9))*($B$11*$B$12)</f>
        <v>0.80202471000755804</v>
      </c>
      <c r="G40" s="26">
        <f t="shared" si="0"/>
        <v>36.169939513922955</v>
      </c>
      <c r="I40" s="24">
        <v>39</v>
      </c>
      <c r="J40" s="152">
        <v>36.717174999999997</v>
      </c>
      <c r="K40" s="26">
        <f>(('Calibration PhOTf'!$C$9*$J40)+'Calibration PhOTf'!$C$10)*($B$6/$B$9)*($B$11*$B$12)</f>
        <v>0.48464602754869124</v>
      </c>
      <c r="L40" s="26">
        <f t="shared" si="1"/>
        <v>61.428887580685135</v>
      </c>
      <c r="N40" s="24">
        <v>39</v>
      </c>
      <c r="O40" s="152">
        <v>83.152054000000007</v>
      </c>
      <c r="P40" s="26">
        <f>(('Calibration PhOTf'!$C$9*$O40)+'Calibration PhOTf'!$C$10)*($B$6/$B$9)*($B$11*$B$12)</f>
        <v>1.108665565256937</v>
      </c>
      <c r="Q40" s="26">
        <f t="shared" si="2"/>
        <v>11.765573795707354</v>
      </c>
      <c r="S40" s="150"/>
      <c r="T40" s="158"/>
      <c r="U40" s="152"/>
      <c r="V40" s="152"/>
      <c r="W40" s="152"/>
      <c r="X40" s="152"/>
      <c r="Y40" s="152"/>
      <c r="Z40" s="152"/>
      <c r="AA40" s="152"/>
      <c r="AB40" s="152"/>
      <c r="AD40" s="150"/>
      <c r="AE40" s="151"/>
      <c r="AF40" s="152"/>
      <c r="AG40" s="152"/>
      <c r="AI40" s="150"/>
      <c r="AJ40" s="66"/>
      <c r="AK40" s="152"/>
      <c r="AL40" s="152"/>
      <c r="AM40" s="156"/>
      <c r="AN40" s="150"/>
      <c r="AO40" s="151"/>
      <c r="AP40" s="152"/>
      <c r="AQ40" s="152"/>
      <c r="AS40" s="150"/>
      <c r="AT40" s="151"/>
      <c r="AU40" s="152"/>
      <c r="AV40" s="152"/>
      <c r="AX40" s="150"/>
      <c r="AY40" s="153"/>
      <c r="AZ40" s="152"/>
      <c r="BA40" s="152"/>
      <c r="BC40" s="150"/>
      <c r="BD40" s="151"/>
      <c r="BE40" s="152"/>
      <c r="BF40" s="152"/>
      <c r="BH40" s="150"/>
      <c r="BI40" s="151"/>
      <c r="BJ40" s="152"/>
      <c r="BK40" s="152"/>
      <c r="BM40" s="150"/>
      <c r="BN40" s="151"/>
      <c r="BO40" s="152"/>
      <c r="BP40" s="152"/>
      <c r="BR40" s="150"/>
      <c r="BS40" s="151"/>
      <c r="BT40" s="152"/>
      <c r="BU40" s="152"/>
      <c r="BW40" s="150"/>
      <c r="BX40" s="151"/>
      <c r="BY40" s="152"/>
      <c r="BZ40" s="152"/>
      <c r="CB40" s="150"/>
      <c r="CC40" s="154"/>
      <c r="CD40" s="152"/>
      <c r="CE40" s="152"/>
      <c r="CG40" s="150"/>
      <c r="CH40" s="154"/>
      <c r="CI40" s="152"/>
      <c r="CJ40" s="152"/>
      <c r="CL40" s="57"/>
      <c r="CM40" s="58"/>
      <c r="CN40" s="59"/>
      <c r="CO40" s="59"/>
    </row>
    <row r="41" spans="1:93" ht="22" thickBot="1">
      <c r="A41" s="29" t="s">
        <v>30</v>
      </c>
      <c r="B41" s="30">
        <v>1.7433333333333335E-3</v>
      </c>
      <c r="D41" s="24">
        <v>40</v>
      </c>
      <c r="E41" s="160">
        <v>74.895988000000003</v>
      </c>
      <c r="F41" s="26">
        <f>((('Calibration PhOTf'!$C$9*$E41)+'Calibration PhOTf'!$C$10)*($B$6/$B$9))*($B$11*$B$12)</f>
        <v>0.9977156371089867</v>
      </c>
      <c r="G41" s="26">
        <f t="shared" si="0"/>
        <v>20.595651642738815</v>
      </c>
      <c r="I41" s="24">
        <v>40</v>
      </c>
      <c r="J41" s="152">
        <v>78.727317999999997</v>
      </c>
      <c r="K41" s="26">
        <f>(('Calibration PhOTf'!$C$9*$J41)+'Calibration PhOTf'!$C$10)*($B$6/$B$9)*($B$11*$B$12)</f>
        <v>1.0492033296990271</v>
      </c>
      <c r="L41" s="26">
        <f t="shared" si="1"/>
        <v>16.497944313646855</v>
      </c>
      <c r="N41" s="24">
        <v>40</v>
      </c>
      <c r="O41" s="152">
        <v>85.113204999999994</v>
      </c>
      <c r="P41" s="26">
        <f>(('Calibration PhOTf'!$C$9*$O41)+'Calibration PhOTf'!$C$10)*($B$6/$B$9)*($B$11*$B$12)</f>
        <v>1.1350206794889792</v>
      </c>
      <c r="Q41" s="26">
        <f t="shared" si="2"/>
        <v>9.6680716682069772</v>
      </c>
      <c r="S41" s="150"/>
      <c r="T41" s="158"/>
      <c r="U41" s="152"/>
      <c r="V41" s="152"/>
      <c r="W41" s="152"/>
      <c r="X41" s="152"/>
      <c r="Y41" s="152"/>
      <c r="Z41" s="152"/>
      <c r="AA41" s="152"/>
      <c r="AB41" s="152"/>
      <c r="AD41" s="150"/>
      <c r="AE41" s="151"/>
      <c r="AF41" s="152"/>
      <c r="AG41" s="152"/>
      <c r="AI41" s="150"/>
      <c r="AJ41" s="66"/>
      <c r="AK41" s="152"/>
      <c r="AL41" s="152"/>
      <c r="AM41" s="156"/>
      <c r="AN41" s="150"/>
      <c r="AO41" s="151"/>
      <c r="AP41" s="152"/>
      <c r="AQ41" s="152"/>
      <c r="AS41" s="150"/>
      <c r="AT41" s="151"/>
      <c r="AU41" s="152"/>
      <c r="AV41" s="152"/>
      <c r="AX41" s="150"/>
      <c r="AY41" s="153"/>
      <c r="AZ41" s="152"/>
      <c r="BA41" s="152"/>
      <c r="BC41" s="150"/>
      <c r="BD41" s="151"/>
      <c r="BE41" s="152"/>
      <c r="BF41" s="152"/>
      <c r="BH41" s="150"/>
      <c r="BI41" s="66"/>
      <c r="BJ41" s="152"/>
      <c r="BK41" s="152"/>
      <c r="BM41" s="150"/>
      <c r="BN41" s="66"/>
      <c r="BO41" s="152"/>
      <c r="BP41" s="152"/>
      <c r="BR41" s="150"/>
      <c r="BS41" s="151"/>
      <c r="BT41" s="152"/>
      <c r="BU41" s="152"/>
      <c r="BW41" s="150"/>
      <c r="BX41" s="151"/>
      <c r="BY41" s="152"/>
      <c r="BZ41" s="152"/>
      <c r="CB41" s="150"/>
      <c r="CC41" s="154"/>
      <c r="CD41" s="152"/>
      <c r="CE41" s="152"/>
      <c r="CG41" s="150"/>
      <c r="CH41" s="154"/>
      <c r="CI41" s="152"/>
      <c r="CJ41" s="152"/>
      <c r="CL41" s="57"/>
      <c r="CM41" s="58"/>
      <c r="CN41" s="59"/>
      <c r="CO41" s="59"/>
    </row>
    <row r="42" spans="1:93" ht="22" thickBot="1">
      <c r="A42" s="27" t="s">
        <v>31</v>
      </c>
      <c r="B42" s="28">
        <v>250</v>
      </c>
      <c r="D42" s="24">
        <v>41</v>
      </c>
      <c r="E42" s="160">
        <v>72.595557999999997</v>
      </c>
      <c r="F42" s="26">
        <f>((('Calibration PhOTf'!$C$9*$E42)+'Calibration PhOTf'!$C$10)*($B$6/$B$9))*($B$11*$B$12)</f>
        <v>0.96680108976774815</v>
      </c>
      <c r="G42" s="26">
        <f t="shared" si="0"/>
        <v>23.056021506745068</v>
      </c>
      <c r="I42" s="24">
        <v>41</v>
      </c>
      <c r="J42" s="152">
        <v>56.315407</v>
      </c>
      <c r="K42" s="26">
        <f>(('Calibration PhOTf'!$C$9*$J42)+'Calibration PhOTf'!$C$10)*($B$6/$B$9)*($B$11*$B$12)</f>
        <v>0.74801873220328829</v>
      </c>
      <c r="L42" s="26">
        <f t="shared" si="1"/>
        <v>40.468067472877969</v>
      </c>
      <c r="N42" s="24">
        <v>41</v>
      </c>
      <c r="O42" s="152">
        <v>89.899330000000006</v>
      </c>
      <c r="P42" s="26">
        <f>(('Calibration PhOTf'!$C$9*$O42)+'Calibration PhOTf'!$C$10)*($B$6/$B$9)*($B$11*$B$12)</f>
        <v>1.1993394754938937</v>
      </c>
      <c r="Q42" s="26">
        <f t="shared" si="2"/>
        <v>4.5491861922886017</v>
      </c>
      <c r="S42" s="150"/>
      <c r="T42" s="158"/>
      <c r="U42" s="152"/>
      <c r="V42" s="152"/>
      <c r="W42" s="152"/>
      <c r="X42" s="152"/>
      <c r="Y42" s="152"/>
      <c r="Z42" s="152"/>
      <c r="AA42" s="152"/>
      <c r="AB42" s="152"/>
      <c r="AD42" s="150"/>
      <c r="AE42" s="151"/>
      <c r="AF42" s="152"/>
      <c r="AG42" s="152"/>
      <c r="AI42" s="150"/>
      <c r="AJ42" s="66"/>
      <c r="AK42" s="152"/>
      <c r="AL42" s="152"/>
      <c r="AN42" s="150"/>
      <c r="AO42" s="151"/>
      <c r="AP42" s="152"/>
      <c r="AQ42" s="152"/>
      <c r="AS42" s="150"/>
      <c r="AT42" s="151"/>
      <c r="AU42" s="152"/>
      <c r="AV42" s="152"/>
      <c r="AX42" s="150"/>
      <c r="AY42" s="153"/>
      <c r="AZ42" s="152"/>
      <c r="BA42" s="152"/>
      <c r="BC42" s="150"/>
      <c r="BD42" s="151"/>
      <c r="BE42" s="152"/>
      <c r="BF42" s="152"/>
      <c r="BH42" s="150"/>
      <c r="BI42" s="151"/>
      <c r="BJ42" s="152"/>
      <c r="BK42" s="152"/>
      <c r="BM42" s="150"/>
      <c r="BN42" s="151"/>
      <c r="BO42" s="152"/>
      <c r="BP42" s="152"/>
      <c r="BR42" s="150"/>
      <c r="BS42" s="151"/>
      <c r="BT42" s="152"/>
      <c r="BU42" s="152"/>
      <c r="BW42" s="150"/>
      <c r="BX42" s="151"/>
      <c r="BY42" s="152"/>
      <c r="BZ42" s="152"/>
      <c r="CB42" s="150"/>
      <c r="CC42" s="154"/>
      <c r="CD42" s="152"/>
      <c r="CE42" s="152"/>
      <c r="CG42" s="150"/>
      <c r="CH42" s="154"/>
      <c r="CI42" s="152"/>
      <c r="CJ42" s="152"/>
      <c r="CL42" s="57"/>
      <c r="CM42" s="58"/>
      <c r="CN42" s="59"/>
      <c r="CO42" s="59"/>
    </row>
    <row r="43" spans="1:93">
      <c r="A43" s="29" t="s">
        <v>32</v>
      </c>
      <c r="B43" s="31">
        <v>0.41666666666666669</v>
      </c>
      <c r="D43" s="24">
        <v>42</v>
      </c>
      <c r="E43" s="160">
        <v>58.748618999999998</v>
      </c>
      <c r="F43" s="26">
        <f>((('Calibration PhOTf'!$C$9*$E43)+'Calibration PhOTf'!$C$10)*($B$6/$B$9))*($B$11*$B$12)</f>
        <v>0.78071768307998068</v>
      </c>
      <c r="G43" s="26">
        <f t="shared" si="0"/>
        <v>37.865683797852711</v>
      </c>
      <c r="I43" s="24">
        <v>42</v>
      </c>
      <c r="J43" s="152">
        <v>80.619231999999997</v>
      </c>
      <c r="K43" s="26">
        <f>(('Calibration PhOTf'!$C$9*$J43)+'Calibration PhOTf'!$C$10)*($B$6/$B$9)*($B$11*$B$12)</f>
        <v>1.0746279959216691</v>
      </c>
      <c r="L43" s="26">
        <f t="shared" si="1"/>
        <v>14.4744929628596</v>
      </c>
      <c r="N43" s="24">
        <v>42</v>
      </c>
      <c r="O43" s="152">
        <v>85.027832000000004</v>
      </c>
      <c r="P43" s="26">
        <f>(('Calibration PhOTf'!$C$9*$O43)+'Calibration PhOTf'!$C$10)*($B$6/$B$9)*($B$11*$B$12)</f>
        <v>1.1338733863089376</v>
      </c>
      <c r="Q43" s="26">
        <f t="shared" si="2"/>
        <v>9.7593803176332869</v>
      </c>
      <c r="S43" s="150"/>
      <c r="T43" s="158"/>
      <c r="U43" s="152"/>
      <c r="V43" s="152"/>
      <c r="W43" s="152"/>
      <c r="X43" s="152"/>
      <c r="Y43" s="152"/>
      <c r="Z43" s="152"/>
      <c r="AA43" s="152"/>
      <c r="AB43" s="152"/>
      <c r="AD43" s="150"/>
      <c r="AE43" s="151"/>
      <c r="AF43" s="152"/>
      <c r="AG43" s="152"/>
      <c r="AI43" s="150"/>
      <c r="AJ43" s="66"/>
      <c r="AK43" s="152"/>
      <c r="AL43" s="152"/>
      <c r="AN43" s="150"/>
      <c r="AO43" s="151"/>
      <c r="AP43" s="152"/>
      <c r="AQ43" s="152"/>
      <c r="AS43" s="150"/>
      <c r="AT43" s="151"/>
      <c r="AU43" s="152"/>
      <c r="AV43" s="152"/>
      <c r="AX43" s="150"/>
      <c r="AY43" s="153"/>
      <c r="AZ43" s="152"/>
      <c r="BA43" s="152"/>
      <c r="BC43" s="150"/>
      <c r="BD43" s="151"/>
      <c r="BE43" s="152"/>
      <c r="BF43" s="152"/>
      <c r="BH43" s="150"/>
      <c r="BI43" s="151"/>
      <c r="BJ43" s="152"/>
      <c r="BK43" s="152"/>
      <c r="BM43" s="150"/>
      <c r="BN43" s="151"/>
      <c r="BO43" s="152"/>
      <c r="BP43" s="152"/>
      <c r="BR43" s="150"/>
      <c r="BS43" s="151"/>
      <c r="BT43" s="152"/>
      <c r="BU43" s="152"/>
      <c r="BW43" s="150"/>
      <c r="BX43" s="151"/>
      <c r="BY43" s="152"/>
      <c r="BZ43" s="152"/>
      <c r="CB43" s="150"/>
      <c r="CC43" s="154"/>
      <c r="CD43" s="152"/>
      <c r="CE43" s="152"/>
      <c r="CG43" s="150"/>
      <c r="CH43" s="154"/>
      <c r="CI43" s="152"/>
      <c r="CJ43" s="152"/>
      <c r="CL43" s="57"/>
      <c r="CM43" s="61"/>
      <c r="CN43" s="59"/>
      <c r="CO43" s="59"/>
    </row>
    <row r="44" spans="1:93" ht="22" thickBot="1">
      <c r="A44" s="29" t="s">
        <v>33</v>
      </c>
      <c r="B44" s="32">
        <v>0.43583333333333335</v>
      </c>
      <c r="D44" s="24">
        <v>43</v>
      </c>
      <c r="E44" s="152">
        <v>14.933555999999999</v>
      </c>
      <c r="F44" s="26">
        <f>((('Calibration PhOTf'!$C$9*$E44)+'Calibration PhOTf'!$C$10)*($B$6/$B$9))*($B$11*$B$12)</f>
        <v>0.19190479184971254</v>
      </c>
      <c r="G44" s="26">
        <f t="shared" si="0"/>
        <v>84.727036064487663</v>
      </c>
      <c r="I44" s="24">
        <v>43</v>
      </c>
      <c r="J44" s="152">
        <v>85.764824000000004</v>
      </c>
      <c r="K44" s="26">
        <f>(('Calibration PhOTf'!$C$9*$J44)+'Calibration PhOTf'!$C$10)*($B$6/$B$9)*($B$11*$B$12)</f>
        <v>1.1437775233937928</v>
      </c>
      <c r="L44" s="26">
        <f t="shared" si="1"/>
        <v>8.971148158074584</v>
      </c>
      <c r="N44" s="24">
        <v>43</v>
      </c>
      <c r="O44" s="152">
        <v>65.929130999999998</v>
      </c>
      <c r="P44" s="26">
        <f>(('Calibration PhOTf'!$C$9*$O44)+'Calibration PhOTf'!$C$10)*($B$6/$B$9)*($B$11*$B$12)</f>
        <v>0.87721367650657078</v>
      </c>
      <c r="Q44" s="26">
        <f t="shared" si="2"/>
        <v>30.185938996691547</v>
      </c>
      <c r="S44" s="150"/>
      <c r="T44" s="158"/>
      <c r="U44" s="152"/>
      <c r="V44" s="152"/>
      <c r="W44" s="152"/>
      <c r="X44" s="152"/>
      <c r="Y44" s="152"/>
      <c r="Z44" s="152"/>
      <c r="AA44" s="152"/>
      <c r="AB44" s="152"/>
      <c r="AD44" s="150"/>
      <c r="AE44" s="151"/>
      <c r="AF44" s="152"/>
      <c r="AG44" s="152"/>
      <c r="AI44" s="150"/>
      <c r="AJ44" s="66"/>
      <c r="AK44" s="152"/>
      <c r="AL44" s="152"/>
      <c r="AN44" s="150"/>
      <c r="AO44" s="66"/>
      <c r="AP44" s="152"/>
      <c r="AQ44" s="152"/>
      <c r="AS44" s="150"/>
      <c r="AT44" s="66"/>
      <c r="AU44" s="152"/>
      <c r="AV44" s="152"/>
      <c r="AX44" s="150"/>
      <c r="AY44" s="155"/>
      <c r="AZ44" s="152"/>
      <c r="BA44" s="152"/>
      <c r="BC44" s="150"/>
      <c r="BD44" s="66"/>
      <c r="BE44" s="152"/>
      <c r="BF44" s="152"/>
      <c r="BH44" s="150"/>
      <c r="BI44" s="66"/>
      <c r="BJ44" s="152"/>
      <c r="BK44" s="152"/>
      <c r="BM44" s="150"/>
      <c r="BN44" s="66"/>
      <c r="BO44" s="152"/>
      <c r="BP44" s="152"/>
      <c r="BR44" s="150"/>
      <c r="BS44" s="151"/>
      <c r="BT44" s="152"/>
      <c r="BU44" s="152"/>
      <c r="BW44" s="150"/>
      <c r="BX44" s="151"/>
      <c r="BY44" s="152"/>
      <c r="BZ44" s="152"/>
      <c r="CB44" s="150"/>
      <c r="CC44" s="154"/>
      <c r="CD44" s="152"/>
      <c r="CE44" s="152"/>
      <c r="CG44" s="150"/>
      <c r="CH44" s="154"/>
      <c r="CI44" s="152"/>
      <c r="CJ44" s="152"/>
      <c r="CL44" s="57"/>
      <c r="CM44" s="60"/>
      <c r="CN44" s="59"/>
      <c r="CO44" s="59"/>
    </row>
    <row r="45" spans="1:93" ht="22" thickBot="1">
      <c r="A45" s="27" t="s">
        <v>34</v>
      </c>
      <c r="B45" s="28">
        <v>500</v>
      </c>
      <c r="D45" s="24">
        <v>44</v>
      </c>
      <c r="E45" s="152">
        <v>90.586708000000002</v>
      </c>
      <c r="F45" s="26">
        <f>((('Calibration PhOTf'!$C$9*$E45)+'Calibration PhOTf'!$C$10)*($B$6/$B$9))*($B$11*$B$12)</f>
        <v>1.2085768701211266</v>
      </c>
      <c r="G45" s="26">
        <f t="shared" si="0"/>
        <v>3.8140174993134366</v>
      </c>
      <c r="I45" s="24">
        <v>44</v>
      </c>
      <c r="J45" s="152">
        <v>118.373749</v>
      </c>
      <c r="K45" s="26">
        <f>(('Calibration PhOTf'!$C$9*$J45)+'Calibration PhOTf'!$C$10)*($B$6/$B$9)*($B$11*$B$12)</f>
        <v>1.5819956633325845</v>
      </c>
      <c r="L45" s="26">
        <f t="shared" si="1"/>
        <v>-25.904947340436493</v>
      </c>
      <c r="N45" s="24">
        <v>44</v>
      </c>
      <c r="O45" s="152">
        <v>93.748230000000007</v>
      </c>
      <c r="P45" s="26">
        <f>(('Calibration PhOTf'!$C$9*$O45)+'Calibration PhOTf'!$C$10)*($B$6/$B$9)*($B$11*$B$12)</f>
        <v>1.2510632841999585</v>
      </c>
      <c r="Q45" s="26">
        <f t="shared" si="2"/>
        <v>0.43268729009481888</v>
      </c>
      <c r="S45" s="150"/>
      <c r="T45" s="158"/>
      <c r="U45" s="152"/>
      <c r="V45" s="152"/>
      <c r="W45" s="152"/>
      <c r="X45" s="152"/>
      <c r="Y45" s="152"/>
      <c r="Z45" s="152"/>
      <c r="AA45" s="152"/>
      <c r="AB45" s="152"/>
      <c r="AD45" s="150"/>
      <c r="AE45" s="151"/>
      <c r="AF45" s="152"/>
      <c r="AG45" s="152"/>
      <c r="AI45" s="150"/>
      <c r="AJ45" s="66"/>
      <c r="AK45" s="152"/>
      <c r="AL45" s="152"/>
      <c r="AN45" s="150"/>
      <c r="AO45" s="66"/>
      <c r="AP45" s="152"/>
      <c r="AQ45" s="152"/>
      <c r="AS45" s="150"/>
      <c r="AT45" s="151"/>
      <c r="AU45" s="152"/>
      <c r="AV45" s="152"/>
      <c r="AX45" s="150"/>
      <c r="AY45" s="153"/>
      <c r="AZ45" s="152"/>
      <c r="BA45" s="152"/>
      <c r="BC45" s="150"/>
      <c r="BD45" s="151"/>
      <c r="BE45" s="152"/>
      <c r="BF45" s="152"/>
      <c r="BH45" s="150"/>
      <c r="BI45" s="151"/>
      <c r="BJ45" s="152"/>
      <c r="BK45" s="152"/>
      <c r="BM45" s="150"/>
      <c r="BN45" s="151"/>
      <c r="BO45" s="152"/>
      <c r="BP45" s="152"/>
      <c r="BR45" s="150"/>
      <c r="BS45" s="151"/>
      <c r="BT45" s="152"/>
      <c r="BU45" s="152"/>
      <c r="BW45" s="150"/>
      <c r="BX45" s="151"/>
      <c r="BY45" s="152"/>
      <c r="BZ45" s="152"/>
      <c r="CB45" s="150"/>
      <c r="CC45" s="154"/>
      <c r="CD45" s="152"/>
      <c r="CE45" s="152"/>
      <c r="CG45" s="150"/>
      <c r="CH45" s="154"/>
      <c r="CI45" s="152"/>
      <c r="CJ45" s="152"/>
      <c r="CL45" s="57"/>
      <c r="CM45" s="58"/>
      <c r="CN45" s="59"/>
      <c r="CO45" s="59"/>
    </row>
    <row r="46" spans="1:93">
      <c r="A46" s="33" t="s">
        <v>35</v>
      </c>
      <c r="B46" s="34">
        <v>0.8716666666666667</v>
      </c>
      <c r="D46" s="24">
        <v>45</v>
      </c>
      <c r="E46" s="152">
        <v>96.286224000000004</v>
      </c>
      <c r="F46" s="26">
        <f>((('Calibration PhOTf'!$C$9*$E46)+'Calibration PhOTf'!$C$10)*($B$6/$B$9))*($B$11*$B$12)</f>
        <v>1.2851703579491178</v>
      </c>
      <c r="G46" s="26">
        <f t="shared" si="0"/>
        <v>-2.281763465906721</v>
      </c>
      <c r="I46" s="24">
        <v>45</v>
      </c>
      <c r="J46" s="152">
        <v>71.728324999999998</v>
      </c>
      <c r="K46" s="26">
        <f>(('Calibration PhOTf'!$C$9*$J46)+'Calibration PhOTf'!$C$10)*($B$6/$B$9)*($B$11*$B$12)</f>
        <v>0.95514669661760487</v>
      </c>
      <c r="L46" s="26">
        <f t="shared" si="1"/>
        <v>23.983549811571436</v>
      </c>
      <c r="N46" s="24">
        <v>45</v>
      </c>
      <c r="O46" s="152">
        <v>98.608688000000001</v>
      </c>
      <c r="P46" s="26">
        <f>(('Calibration PhOTf'!$C$9*$O46)+'Calibration PhOTf'!$C$10)*($B$6/$B$9)*($B$11*$B$12)</f>
        <v>1.3163810112949368</v>
      </c>
      <c r="Q46" s="26">
        <f t="shared" si="2"/>
        <v>-4.7656992674044432</v>
      </c>
      <c r="S46" s="150"/>
      <c r="T46" s="158"/>
      <c r="U46" s="152"/>
      <c r="V46" s="152"/>
      <c r="W46" s="152"/>
      <c r="X46" s="152"/>
      <c r="Y46" s="152"/>
      <c r="Z46" s="152"/>
      <c r="AA46" s="152"/>
      <c r="AB46" s="152"/>
      <c r="AD46" s="150"/>
      <c r="AE46" s="151"/>
      <c r="AF46" s="152"/>
      <c r="AG46" s="152"/>
      <c r="AI46" s="150"/>
      <c r="AJ46" s="66"/>
      <c r="AK46" s="152"/>
      <c r="AL46" s="152"/>
      <c r="AN46" s="150"/>
      <c r="AO46" s="151"/>
      <c r="AP46" s="152"/>
      <c r="AQ46" s="152"/>
      <c r="AS46" s="150"/>
      <c r="AT46" s="151"/>
      <c r="AU46" s="152"/>
      <c r="AV46" s="152"/>
      <c r="AX46" s="150"/>
      <c r="AY46" s="153"/>
      <c r="AZ46" s="152"/>
      <c r="BA46" s="152"/>
      <c r="BC46" s="150"/>
      <c r="BD46" s="151"/>
      <c r="BE46" s="152"/>
      <c r="BF46" s="152"/>
      <c r="BH46" s="150"/>
      <c r="BI46" s="66"/>
      <c r="BJ46" s="152"/>
      <c r="BK46" s="152"/>
      <c r="BM46" s="150"/>
      <c r="BN46" s="66"/>
      <c r="BO46" s="152"/>
      <c r="BP46" s="152"/>
      <c r="BR46" s="150"/>
      <c r="BS46" s="151"/>
      <c r="BT46" s="152"/>
      <c r="BU46" s="152"/>
      <c r="BW46" s="150"/>
      <c r="BX46" s="151"/>
      <c r="BY46" s="152"/>
      <c r="BZ46" s="152"/>
      <c r="CB46" s="150"/>
      <c r="CC46" s="154"/>
      <c r="CD46" s="152"/>
      <c r="CE46" s="152"/>
      <c r="CG46" s="150"/>
      <c r="CH46" s="154"/>
      <c r="CI46" s="152"/>
      <c r="CJ46" s="152"/>
      <c r="CL46" s="57"/>
      <c r="CM46" s="58"/>
      <c r="CN46" s="59"/>
      <c r="CO46" s="59"/>
    </row>
    <row r="47" spans="1:93">
      <c r="A47" s="33" t="s">
        <v>36</v>
      </c>
      <c r="B47" s="35">
        <v>1</v>
      </c>
      <c r="D47" s="24">
        <v>46</v>
      </c>
      <c r="E47" s="152">
        <v>102.49129499999999</v>
      </c>
      <c r="F47" s="26">
        <f>((('Calibration PhOTf'!$C$9*$E47)+'Calibration PhOTf'!$C$10)*($B$6/$B$9))*($B$11*$B$12)</f>
        <v>1.3685577947262622</v>
      </c>
      <c r="G47" s="26">
        <f t="shared" si="0"/>
        <v>-8.9182486849392859</v>
      </c>
      <c r="I47" s="24">
        <v>46</v>
      </c>
      <c r="J47" s="152">
        <v>103.08833300000001</v>
      </c>
      <c r="K47" s="26">
        <f>(('Calibration PhOTf'!$C$9*$J47)+'Calibration PhOTf'!$C$10)*($B$6/$B$9)*($B$11*$B$12)</f>
        <v>1.3765811466715587</v>
      </c>
      <c r="L47" s="26">
        <f t="shared" si="1"/>
        <v>-9.5567963924837898</v>
      </c>
      <c r="N47" s="24">
        <v>46</v>
      </c>
      <c r="O47" s="152">
        <v>83.801392000000007</v>
      </c>
      <c r="P47" s="26">
        <f>(('Calibration PhOTf'!$C$9*$O47)+'Calibration PhOTf'!$C$10)*($B$6/$B$9)*($B$11*$B$12)</f>
        <v>1.1173917557263122</v>
      </c>
      <c r="Q47" s="26">
        <f t="shared" si="2"/>
        <v>11.071089874547368</v>
      </c>
      <c r="S47" s="150"/>
      <c r="T47" s="158"/>
      <c r="U47" s="152"/>
      <c r="V47" s="152"/>
      <c r="W47" s="152"/>
      <c r="X47" s="152"/>
      <c r="Y47" s="152"/>
      <c r="Z47" s="152"/>
      <c r="AA47" s="152"/>
      <c r="AB47" s="152"/>
      <c r="AD47" s="150"/>
      <c r="AE47" s="151"/>
      <c r="AF47" s="152"/>
      <c r="AG47" s="152"/>
      <c r="AI47" s="150"/>
      <c r="AJ47" s="66"/>
      <c r="AK47" s="152"/>
      <c r="AL47" s="152"/>
      <c r="AN47" s="150"/>
      <c r="AO47" s="151"/>
      <c r="AP47" s="152"/>
      <c r="AQ47" s="152"/>
      <c r="AS47" s="150"/>
      <c r="AT47" s="151"/>
      <c r="AU47" s="152"/>
      <c r="AV47" s="152"/>
      <c r="AX47" s="150"/>
      <c r="AY47" s="153"/>
      <c r="AZ47" s="152"/>
      <c r="BA47" s="152"/>
      <c r="BC47" s="150"/>
      <c r="BD47" s="151"/>
      <c r="BE47" s="152"/>
      <c r="BF47" s="152"/>
      <c r="BH47" s="150"/>
      <c r="BI47" s="151"/>
      <c r="BJ47" s="152"/>
      <c r="BK47" s="152"/>
      <c r="BM47" s="150"/>
      <c r="BN47" s="151"/>
      <c r="BO47" s="152"/>
      <c r="BP47" s="152"/>
      <c r="BR47" s="150"/>
      <c r="BS47" s="151"/>
      <c r="BT47" s="152"/>
      <c r="BU47" s="152"/>
      <c r="BW47" s="150"/>
      <c r="BX47" s="151"/>
      <c r="BY47" s="152"/>
      <c r="BZ47" s="152"/>
      <c r="CB47" s="150"/>
      <c r="CC47" s="154"/>
      <c r="CD47" s="152"/>
      <c r="CE47" s="152"/>
      <c r="CG47" s="150"/>
      <c r="CH47" s="154"/>
      <c r="CI47" s="152"/>
      <c r="CJ47" s="152"/>
      <c r="CL47" s="57"/>
      <c r="CM47" s="60"/>
      <c r="CN47" s="59"/>
      <c r="CO47" s="59"/>
    </row>
    <row r="48" spans="1:93">
      <c r="A48" s="33" t="s">
        <v>37</v>
      </c>
      <c r="B48" s="35">
        <v>1</v>
      </c>
      <c r="D48" s="24">
        <v>47</v>
      </c>
      <c r="E48" s="152">
        <v>109.615379</v>
      </c>
      <c r="F48" s="26">
        <f>((('Calibration PhOTf'!$C$9*$E48)+'Calibration PhOTf'!$C$10)*($B$6/$B$9))*($B$11*$B$12)</f>
        <v>1.4642954751081732</v>
      </c>
      <c r="G48" s="26">
        <f t="shared" si="0"/>
        <v>-16.537642268855819</v>
      </c>
      <c r="I48" s="24">
        <v>47</v>
      </c>
      <c r="J48" s="152">
        <v>108.47358699999999</v>
      </c>
      <c r="K48" s="26">
        <f>(('Calibration PhOTf'!$C$9*$J48)+'Calibration PhOTf'!$C$10)*($B$6/$B$9)*($B$11*$B$12)</f>
        <v>1.4489513947241375</v>
      </c>
      <c r="L48" s="26">
        <f t="shared" si="1"/>
        <v>-15.316465954965182</v>
      </c>
      <c r="N48" s="24">
        <v>47</v>
      </c>
      <c r="O48" s="152">
        <v>102.27647399999999</v>
      </c>
      <c r="P48" s="26">
        <f>(('Calibration PhOTf'!$C$9*$O48)+'Calibration PhOTf'!$C$10)*($B$6/$B$9)*($B$11*$B$12)</f>
        <v>1.3656709022868521</v>
      </c>
      <c r="Q48" s="26">
        <f t="shared" si="2"/>
        <v>-8.6884920244211656</v>
      </c>
      <c r="S48" s="150"/>
      <c r="T48" s="158"/>
      <c r="U48" s="152"/>
      <c r="V48" s="152"/>
      <c r="W48" s="152"/>
      <c r="X48" s="152"/>
      <c r="Y48" s="152"/>
      <c r="Z48" s="152"/>
      <c r="AA48" s="152"/>
      <c r="AB48" s="152"/>
      <c r="AD48" s="150"/>
      <c r="AE48" s="151"/>
      <c r="AF48" s="152"/>
      <c r="AG48" s="152"/>
      <c r="AI48" s="150"/>
      <c r="AJ48" s="66"/>
      <c r="AK48" s="152"/>
      <c r="AL48" s="152"/>
      <c r="AN48" s="150"/>
      <c r="AO48" s="151"/>
      <c r="AP48" s="152"/>
      <c r="AQ48" s="152"/>
      <c r="AS48" s="150"/>
      <c r="AT48" s="151"/>
      <c r="AU48" s="152"/>
      <c r="AV48" s="152"/>
      <c r="AX48" s="150"/>
      <c r="AY48" s="153"/>
      <c r="AZ48" s="152"/>
      <c r="BA48" s="152"/>
      <c r="BC48" s="150"/>
      <c r="BD48" s="151"/>
      <c r="BE48" s="152"/>
      <c r="BF48" s="152"/>
      <c r="BH48" s="150"/>
      <c r="BI48" s="66"/>
      <c r="BJ48" s="152"/>
      <c r="BK48" s="152"/>
      <c r="BM48" s="150"/>
      <c r="BN48" s="66"/>
      <c r="BO48" s="152"/>
      <c r="BP48" s="152"/>
      <c r="BR48" s="150"/>
      <c r="BS48" s="151"/>
      <c r="BT48" s="152"/>
      <c r="BU48" s="152"/>
      <c r="BW48" s="150"/>
      <c r="BX48" s="151"/>
      <c r="BY48" s="152"/>
      <c r="BZ48" s="152"/>
      <c r="CB48" s="150"/>
      <c r="CC48" s="154"/>
      <c r="CD48" s="152"/>
      <c r="CE48" s="152"/>
      <c r="CG48" s="150"/>
      <c r="CH48" s="154"/>
      <c r="CI48" s="152"/>
      <c r="CJ48" s="152"/>
      <c r="CL48" s="57"/>
      <c r="CM48" s="58"/>
      <c r="CN48" s="59"/>
      <c r="CO48" s="59"/>
    </row>
    <row r="49" spans="1:93" ht="22" thickBot="1">
      <c r="A49" s="29" t="s">
        <v>38</v>
      </c>
      <c r="B49" s="36">
        <v>366.18711456109435</v>
      </c>
      <c r="D49" s="37">
        <v>48</v>
      </c>
      <c r="E49" s="152">
        <v>61.024532000000001</v>
      </c>
      <c r="F49" s="26">
        <f>((('Calibration PhOTf'!$C$9*$E49)+'Calibration PhOTf'!$C$10)*($B$6/$B$9))*($B$11*$B$12)</f>
        <v>0.81130275638498883</v>
      </c>
      <c r="G49" s="26">
        <f t="shared" si="0"/>
        <v>35.431535504577099</v>
      </c>
      <c r="I49" s="37">
        <v>48</v>
      </c>
      <c r="J49" s="152">
        <v>69.658851999999996</v>
      </c>
      <c r="K49" s="26">
        <f>(('Calibration PhOTf'!$C$9*$J49)+'Calibration PhOTf'!$C$10)*($B$6/$B$9)*($B$11*$B$12)</f>
        <v>0.92733588688641777</v>
      </c>
      <c r="L49" s="26">
        <f t="shared" si="1"/>
        <v>26.196905142346367</v>
      </c>
      <c r="N49" s="37">
        <v>48</v>
      </c>
      <c r="O49" s="152">
        <v>72.728286999999995</v>
      </c>
      <c r="P49" s="26">
        <f>(('Calibration PhOTf'!$C$9*$O49)+'Calibration PhOTf'!$C$10)*($B$6/$B$9)*($B$11*$B$12)</f>
        <v>0.96858478105766144</v>
      </c>
      <c r="Q49" s="26">
        <f t="shared" si="2"/>
        <v>22.914064380607925</v>
      </c>
      <c r="S49" s="150"/>
      <c r="T49" s="158"/>
      <c r="U49" s="152"/>
      <c r="V49" s="152"/>
      <c r="W49" s="152"/>
      <c r="X49" s="152"/>
      <c r="Y49" s="152"/>
      <c r="Z49" s="152"/>
      <c r="AA49" s="152"/>
      <c r="AB49" s="152"/>
      <c r="AD49" s="150"/>
      <c r="AE49" s="151"/>
      <c r="AF49" s="152"/>
      <c r="AG49" s="152"/>
      <c r="AI49" s="150"/>
      <c r="AJ49" s="66"/>
      <c r="AK49" s="152"/>
      <c r="AL49" s="152"/>
      <c r="AN49" s="150"/>
      <c r="AO49" s="151"/>
      <c r="AP49" s="152"/>
      <c r="AQ49" s="152"/>
      <c r="AS49" s="150"/>
      <c r="AT49" s="151"/>
      <c r="AU49" s="152"/>
      <c r="AV49" s="152"/>
      <c r="AX49" s="150"/>
      <c r="AY49" s="153"/>
      <c r="AZ49" s="152"/>
      <c r="BA49" s="152"/>
      <c r="BC49" s="150"/>
      <c r="BD49" s="151"/>
      <c r="BE49" s="152"/>
      <c r="BF49" s="152"/>
      <c r="BH49" s="150"/>
      <c r="BI49" s="151"/>
      <c r="BJ49" s="152"/>
      <c r="BK49" s="152"/>
      <c r="BM49" s="150"/>
      <c r="BN49" s="66"/>
      <c r="BO49" s="152"/>
      <c r="BP49" s="152"/>
      <c r="BR49" s="150"/>
      <c r="BS49" s="151"/>
      <c r="BT49" s="152"/>
      <c r="BU49" s="152"/>
      <c r="BW49" s="150"/>
      <c r="BX49" s="151"/>
      <c r="BY49" s="152"/>
      <c r="BZ49" s="152"/>
      <c r="CB49" s="150"/>
      <c r="CC49" s="154"/>
      <c r="CD49" s="152"/>
      <c r="CE49" s="152"/>
      <c r="CG49" s="150"/>
      <c r="CH49" s="154"/>
      <c r="CI49" s="152"/>
      <c r="CJ49" s="152"/>
      <c r="CL49" s="57"/>
      <c r="CM49" s="60"/>
      <c r="CN49" s="59"/>
      <c r="CO49" s="59"/>
    </row>
    <row r="50" spans="1:93" ht="22" thickBot="1">
      <c r="A50" s="182" t="s">
        <v>19</v>
      </c>
      <c r="B50" s="182"/>
      <c r="D50" s="24">
        <v>49</v>
      </c>
      <c r="E50" s="152">
        <v>105.23730500000001</v>
      </c>
      <c r="F50" s="26">
        <f>((('Calibration PhOTf'!$C$9*$E50)+'Calibration PhOTf'!$C$10)*($B$6/$B$9))*($B$11*$B$12)</f>
        <v>1.4054603112751312</v>
      </c>
      <c r="G50" s="26">
        <f t="shared" si="0"/>
        <v>-11.855177976532531</v>
      </c>
      <c r="I50" s="24">
        <v>49</v>
      </c>
      <c r="J50" s="152">
        <v>90.666511999999997</v>
      </c>
      <c r="K50" s="26">
        <f>(('Calibration PhOTf'!$C$9*$J50)+'Calibration PhOTf'!$C$10)*($B$6/$B$9)*($B$11*$B$12)</f>
        <v>1.2096493237650194</v>
      </c>
      <c r="L50" s="26">
        <f t="shared" si="1"/>
        <v>3.7286650405873871</v>
      </c>
      <c r="N50" s="24">
        <v>49</v>
      </c>
      <c r="O50" s="152">
        <v>83.334579000000005</v>
      </c>
      <c r="P50" s="26">
        <f>(('Calibration PhOTf'!$C$9*$O50)+'Calibration PhOTf'!$C$10)*($B$6/$B$9)*($B$11*$B$12)</f>
        <v>1.1111184448287821</v>
      </c>
      <c r="Q50" s="26">
        <f t="shared" si="2"/>
        <v>11.570358549241377</v>
      </c>
      <c r="S50" s="150"/>
      <c r="T50" s="158"/>
      <c r="U50" s="152"/>
      <c r="V50" s="152"/>
      <c r="W50" s="152"/>
      <c r="X50" s="152"/>
      <c r="Y50" s="152"/>
      <c r="Z50" s="152"/>
      <c r="AA50" s="152"/>
      <c r="AB50" s="152"/>
      <c r="AD50" s="150"/>
      <c r="AE50" s="151"/>
      <c r="AF50" s="152"/>
      <c r="AG50" s="152"/>
      <c r="AI50" s="150"/>
      <c r="AJ50" s="66"/>
      <c r="AK50" s="152"/>
      <c r="AL50" s="152"/>
      <c r="AN50" s="150"/>
      <c r="AO50" s="66"/>
      <c r="AP50" s="152"/>
      <c r="AQ50" s="152"/>
      <c r="AS50" s="150"/>
      <c r="AT50" s="151"/>
      <c r="AU50" s="152"/>
      <c r="AV50" s="152"/>
      <c r="AX50" s="150"/>
      <c r="AY50" s="153"/>
      <c r="AZ50" s="152"/>
      <c r="BA50" s="152"/>
      <c r="BC50" s="150"/>
      <c r="BD50" s="66"/>
      <c r="BE50" s="152"/>
      <c r="BF50" s="152"/>
      <c r="BH50" s="150"/>
      <c r="BI50" s="151"/>
      <c r="BJ50" s="152"/>
      <c r="BK50" s="152"/>
      <c r="BM50" s="150"/>
      <c r="BN50" s="151"/>
      <c r="BO50" s="152"/>
      <c r="BP50" s="152"/>
      <c r="BR50" s="150"/>
      <c r="BS50" s="151"/>
      <c r="BT50" s="152"/>
      <c r="BU50" s="152"/>
      <c r="BW50" s="150"/>
      <c r="BX50" s="151"/>
      <c r="BY50" s="152"/>
      <c r="BZ50" s="152"/>
      <c r="CB50" s="150"/>
      <c r="CC50" s="66"/>
      <c r="CD50" s="152"/>
      <c r="CE50" s="152"/>
      <c r="CG50" s="150"/>
      <c r="CH50" s="154"/>
      <c r="CI50" s="152"/>
      <c r="CJ50" s="152"/>
      <c r="CL50" s="57"/>
      <c r="CM50" s="58"/>
      <c r="CN50" s="59"/>
      <c r="CO50" s="59"/>
    </row>
    <row r="51" spans="1:93" ht="22" thickBot="1">
      <c r="A51" s="27" t="s">
        <v>28</v>
      </c>
      <c r="B51" s="28">
        <v>1.046</v>
      </c>
      <c r="D51" s="24">
        <v>50</v>
      </c>
      <c r="E51" s="152">
        <v>81.038666000000006</v>
      </c>
      <c r="F51" s="26">
        <f>((('Calibration PhOTf'!$C$9*$E51)+'Calibration PhOTf'!$C$10)*($B$6/$B$9))*($B$11*$B$12)</f>
        <v>1.0802645996216405</v>
      </c>
      <c r="G51" s="26">
        <f t="shared" si="0"/>
        <v>14.025897363976085</v>
      </c>
      <c r="I51" s="24">
        <v>50</v>
      </c>
      <c r="J51" s="152">
        <v>56.479717000000001</v>
      </c>
      <c r="K51" s="26">
        <f>(('Calibration PhOTf'!$C$9*$J51)+'Calibration PhOTf'!$C$10)*($B$6/$B$9)*($B$11*$B$12)</f>
        <v>0.75022682776526528</v>
      </c>
      <c r="L51" s="26">
        <f t="shared" si="1"/>
        <v>40.292333643830858</v>
      </c>
      <c r="N51" s="24">
        <v>50</v>
      </c>
      <c r="O51" s="152">
        <v>81.427490000000006</v>
      </c>
      <c r="P51" s="26">
        <f>(('Calibration PhOTf'!$C$9*$O51)+'Calibration PhOTf'!$C$10)*($B$6/$B$9)*($B$11*$B$12)</f>
        <v>1.0854898479253965</v>
      </c>
      <c r="Q51" s="26">
        <f t="shared" si="2"/>
        <v>13.610039958185709</v>
      </c>
      <c r="S51" s="150"/>
      <c r="T51" s="158"/>
      <c r="U51" s="152"/>
      <c r="V51" s="152"/>
      <c r="W51" s="152"/>
      <c r="X51" s="152"/>
      <c r="Y51" s="152"/>
      <c r="Z51" s="152"/>
      <c r="AA51" s="152"/>
      <c r="AB51" s="152"/>
      <c r="AD51" s="150"/>
      <c r="AE51" s="151"/>
      <c r="AF51" s="152"/>
      <c r="AG51" s="152"/>
      <c r="AI51" s="150"/>
      <c r="AJ51" s="66"/>
      <c r="AK51" s="152"/>
      <c r="AL51" s="152"/>
      <c r="AN51" s="150"/>
      <c r="AO51" s="66"/>
      <c r="AP51" s="152"/>
      <c r="AQ51" s="152"/>
      <c r="AS51" s="150"/>
      <c r="AT51" s="66"/>
      <c r="AU51" s="152"/>
      <c r="AV51" s="152"/>
      <c r="AX51" s="150"/>
      <c r="AY51" s="155"/>
      <c r="AZ51" s="152"/>
      <c r="BA51" s="152"/>
      <c r="BC51" s="150"/>
      <c r="BD51" s="66"/>
      <c r="BE51" s="152"/>
      <c r="BF51" s="152"/>
      <c r="BH51" s="150"/>
      <c r="BI51" s="66"/>
      <c r="BJ51" s="152"/>
      <c r="BK51" s="152"/>
      <c r="BM51" s="150"/>
      <c r="BN51" s="66"/>
      <c r="BO51" s="152"/>
      <c r="BP51" s="152"/>
      <c r="BR51" s="150"/>
      <c r="BS51" s="151"/>
      <c r="BT51" s="152"/>
      <c r="BU51" s="152"/>
      <c r="BW51" s="150"/>
      <c r="BX51" s="151"/>
      <c r="BY51" s="152"/>
      <c r="BZ51" s="152"/>
      <c r="CB51" s="150"/>
      <c r="CC51" s="66"/>
      <c r="CD51" s="152"/>
      <c r="CE51" s="152"/>
      <c r="CG51" s="150"/>
      <c r="CH51" s="154"/>
      <c r="CI51" s="152"/>
      <c r="CJ51" s="152"/>
      <c r="CL51" s="57"/>
      <c r="CM51" s="60"/>
      <c r="CN51" s="59"/>
      <c r="CO51" s="59"/>
    </row>
    <row r="52" spans="1:93" ht="22" thickBot="1">
      <c r="A52" s="27" t="s">
        <v>29</v>
      </c>
      <c r="B52" s="28">
        <v>600</v>
      </c>
      <c r="D52" s="24">
        <v>51</v>
      </c>
      <c r="E52" s="152">
        <v>101.16115600000001</v>
      </c>
      <c r="F52" s="26">
        <f>((('Calibration PhOTf'!$C$9*$E52)+'Calibration PhOTf'!$C$10)*($B$6/$B$9))*($B$11*$B$12)</f>
        <v>1.3506825952696704</v>
      </c>
      <c r="G52" s="26">
        <f t="shared" si="0"/>
        <v>-7.4956303437859475</v>
      </c>
      <c r="I52" s="24">
        <v>51</v>
      </c>
      <c r="J52" s="152">
        <v>48.529510000000002</v>
      </c>
      <c r="K52" s="26">
        <f>(('Calibration PhOTf'!$C$9*$J52)+'Calibration PhOTf'!$C$10)*($B$6/$B$9)*($B$11*$B$12)</f>
        <v>0.64338721487804629</v>
      </c>
      <c r="L52" s="26">
        <f t="shared" si="1"/>
        <v>48.795287315714575</v>
      </c>
      <c r="N52" s="24">
        <v>51</v>
      </c>
      <c r="O52" s="152">
        <v>110.563705</v>
      </c>
      <c r="P52" s="26">
        <f>(('Calibration PhOTf'!$C$9*$O52)+'Calibration PhOTf'!$C$10)*($B$6/$B$9)*($B$11*$B$12)</f>
        <v>1.4770396442513016</v>
      </c>
      <c r="Q52" s="26">
        <f t="shared" si="2"/>
        <v>-17.55190165151626</v>
      </c>
      <c r="S52" s="150"/>
      <c r="T52" s="158"/>
      <c r="U52" s="152"/>
      <c r="V52" s="152"/>
      <c r="W52" s="152"/>
      <c r="X52" s="152"/>
      <c r="Y52" s="152"/>
      <c r="Z52" s="152"/>
      <c r="AA52" s="152"/>
      <c r="AB52" s="152"/>
      <c r="AD52" s="150"/>
      <c r="AE52" s="151"/>
      <c r="AF52" s="152"/>
      <c r="AG52" s="152"/>
      <c r="AI52" s="150"/>
      <c r="AJ52" s="66"/>
      <c r="AK52" s="152"/>
      <c r="AL52" s="152"/>
      <c r="AN52" s="150"/>
      <c r="AO52" s="151"/>
      <c r="AP52" s="152"/>
      <c r="AQ52" s="152"/>
      <c r="AS52" s="150"/>
      <c r="AT52" s="151"/>
      <c r="AU52" s="152"/>
      <c r="AV52" s="152"/>
      <c r="AX52" s="150"/>
      <c r="AY52" s="153"/>
      <c r="AZ52" s="152"/>
      <c r="BA52" s="152"/>
      <c r="BC52" s="150"/>
      <c r="BD52" s="151"/>
      <c r="BE52" s="152"/>
      <c r="BF52" s="152"/>
      <c r="BH52" s="150"/>
      <c r="BI52" s="151"/>
      <c r="BJ52" s="152"/>
      <c r="BK52" s="152"/>
      <c r="BM52" s="150"/>
      <c r="BN52" s="151"/>
      <c r="BO52" s="152"/>
      <c r="BP52" s="152"/>
      <c r="BR52" s="150"/>
      <c r="BS52" s="151"/>
      <c r="BT52" s="152"/>
      <c r="BU52" s="152"/>
      <c r="BW52" s="150"/>
      <c r="BX52" s="151"/>
      <c r="BY52" s="152"/>
      <c r="BZ52" s="152"/>
      <c r="CB52" s="150"/>
      <c r="CC52" s="66"/>
      <c r="CD52" s="152"/>
      <c r="CE52" s="152"/>
      <c r="CG52" s="150"/>
      <c r="CH52" s="154"/>
      <c r="CI52" s="152"/>
      <c r="CJ52" s="152"/>
      <c r="CL52" s="57"/>
      <c r="CM52" s="58"/>
      <c r="CN52" s="59"/>
      <c r="CO52" s="59"/>
    </row>
    <row r="53" spans="1:93" ht="22" thickBot="1">
      <c r="A53" s="29" t="s">
        <v>30</v>
      </c>
      <c r="B53" s="30">
        <v>1.7433333333333335E-3</v>
      </c>
      <c r="D53" s="24">
        <v>52</v>
      </c>
      <c r="E53" s="152">
        <v>103.274124</v>
      </c>
      <c r="F53" s="26">
        <f>((('Calibration PhOTf'!$C$9*$E53)+'Calibration PhOTf'!$C$10)*($B$6/$B$9))*($B$11*$B$12)</f>
        <v>1.3790779166950222</v>
      </c>
      <c r="G53" s="26">
        <f t="shared" si="0"/>
        <v>-9.7555047111040523</v>
      </c>
      <c r="I53" s="24">
        <v>52</v>
      </c>
      <c r="J53" s="152">
        <v>64.027100000000004</v>
      </c>
      <c r="K53" s="26">
        <f>(('Calibration PhOTf'!$C$9*$J53)+'Calibration PhOTf'!$C$10)*($B$6/$B$9)*($B$11*$B$12)</f>
        <v>0.85165305201723496</v>
      </c>
      <c r="L53" s="26">
        <f t="shared" si="1"/>
        <v>32.220210742758866</v>
      </c>
      <c r="N53" s="24">
        <v>52</v>
      </c>
      <c r="O53" s="152">
        <v>64.646079999999998</v>
      </c>
      <c r="P53" s="26">
        <f>(('Calibration PhOTf'!$C$9*$O53)+'Calibration PhOTf'!$C$10)*($B$6/$B$9)*($B$11*$B$12)</f>
        <v>0.85997127361636183</v>
      </c>
      <c r="Q53" s="26">
        <f t="shared" si="2"/>
        <v>31.55819549412162</v>
      </c>
      <c r="S53" s="150"/>
      <c r="T53" s="158"/>
      <c r="U53" s="152"/>
      <c r="V53" s="152"/>
      <c r="W53" s="152"/>
      <c r="X53" s="152"/>
      <c r="Y53" s="152"/>
      <c r="Z53" s="152"/>
      <c r="AA53" s="152"/>
      <c r="AB53" s="152"/>
      <c r="AD53" s="152"/>
      <c r="AE53" s="152"/>
      <c r="AI53" s="150"/>
      <c r="AJ53" s="66"/>
      <c r="AK53" s="152"/>
      <c r="AL53" s="152"/>
      <c r="AN53" s="150"/>
      <c r="AO53" s="151"/>
      <c r="AP53" s="152"/>
      <c r="AQ53" s="152"/>
      <c r="AS53" s="150"/>
      <c r="AT53" s="151"/>
      <c r="AU53" s="152"/>
      <c r="AV53" s="152"/>
      <c r="AX53" s="150"/>
      <c r="AY53" s="153"/>
      <c r="AZ53" s="152"/>
      <c r="BA53" s="152"/>
      <c r="BC53" s="150"/>
      <c r="BD53" s="151"/>
      <c r="BE53" s="152"/>
      <c r="BF53" s="152"/>
      <c r="BH53" s="150"/>
      <c r="BI53" s="151"/>
      <c r="BJ53" s="152"/>
      <c r="BK53" s="152"/>
      <c r="BM53" s="150"/>
      <c r="BN53" s="151"/>
      <c r="BO53" s="152"/>
      <c r="BP53" s="152"/>
      <c r="BR53" s="150"/>
      <c r="BS53" s="151"/>
      <c r="BT53" s="152"/>
      <c r="BU53" s="152"/>
      <c r="BW53" s="150"/>
      <c r="BX53" s="151"/>
      <c r="BY53" s="152"/>
      <c r="BZ53" s="152"/>
      <c r="CB53" s="150"/>
      <c r="CC53" s="66"/>
      <c r="CD53" s="152"/>
      <c r="CE53" s="152"/>
      <c r="CG53" s="150"/>
      <c r="CH53" s="154"/>
      <c r="CI53" s="152"/>
      <c r="CJ53" s="152"/>
      <c r="CL53" s="57"/>
      <c r="CM53" s="60"/>
      <c r="CN53" s="59"/>
      <c r="CO53" s="59"/>
    </row>
    <row r="54" spans="1:93" ht="22" thickBot="1">
      <c r="A54" s="27" t="s">
        <v>31</v>
      </c>
      <c r="B54" s="28">
        <v>250</v>
      </c>
      <c r="D54" s="24">
        <v>53</v>
      </c>
      <c r="E54" s="152">
        <v>113.561623</v>
      </c>
      <c r="F54" s="26">
        <f>((('Calibration PhOTf'!$C$9*$E54)+'Calibration PhOTf'!$C$10)*($B$6/$B$9))*($B$11*$B$12)</f>
        <v>1.5173274504163019</v>
      </c>
      <c r="G54" s="26">
        <f t="shared" si="0"/>
        <v>-20.758253117095265</v>
      </c>
      <c r="I54" s="24">
        <v>53</v>
      </c>
      <c r="J54" s="152">
        <v>77.429253000000003</v>
      </c>
      <c r="K54" s="26">
        <f>(('Calibration PhOTf'!$C$9*$J54)+'Calibration PhOTf'!$C$10)*($B$6/$B$9)*($B$11*$B$12)</f>
        <v>1.0317591597418869</v>
      </c>
      <c r="L54" s="26">
        <f t="shared" si="1"/>
        <v>17.886258675536254</v>
      </c>
      <c r="N54" s="24">
        <v>53</v>
      </c>
      <c r="O54" s="152">
        <v>68.030128000000005</v>
      </c>
      <c r="P54" s="26">
        <f>(('Calibration PhOTf'!$C$9*$O54)+'Calibration PhOTf'!$C$10)*($B$6/$B$9)*($B$11*$B$12)</f>
        <v>0.90544812450990075</v>
      </c>
      <c r="Q54" s="26">
        <f t="shared" si="2"/>
        <v>27.938867925992767</v>
      </c>
      <c r="U54" s="152"/>
      <c r="V54" s="152"/>
      <c r="W54" s="152"/>
      <c r="X54" s="152"/>
      <c r="Y54" s="152"/>
      <c r="Z54" s="152"/>
      <c r="AA54" s="152"/>
      <c r="AB54" s="158"/>
      <c r="AD54" s="150"/>
      <c r="AE54" s="151"/>
      <c r="AF54" s="152"/>
      <c r="AG54" s="152"/>
      <c r="AI54" s="150"/>
      <c r="AJ54" s="66"/>
      <c r="AK54" s="152"/>
      <c r="AL54" s="152"/>
      <c r="AN54" s="150"/>
      <c r="AO54" s="151"/>
      <c r="AP54" s="152"/>
      <c r="AQ54" s="152"/>
      <c r="AS54" s="150"/>
      <c r="AT54" s="151"/>
      <c r="AU54" s="152"/>
      <c r="AV54" s="152"/>
      <c r="AX54" s="150"/>
      <c r="AY54" s="153"/>
      <c r="AZ54" s="152"/>
      <c r="BA54" s="152"/>
      <c r="BC54" s="150"/>
      <c r="BD54" s="151"/>
      <c r="BE54" s="152"/>
      <c r="BF54" s="152"/>
      <c r="BH54" s="150"/>
      <c r="BI54" s="66"/>
      <c r="BJ54" s="152"/>
      <c r="BK54" s="152"/>
      <c r="BM54" s="150"/>
      <c r="BN54" s="66"/>
      <c r="BO54" s="152"/>
      <c r="BP54" s="152"/>
      <c r="BR54" s="150"/>
      <c r="BS54" s="151"/>
      <c r="BT54" s="152"/>
      <c r="BU54" s="152"/>
      <c r="BW54" s="150"/>
      <c r="BX54" s="151"/>
      <c r="BY54" s="152"/>
      <c r="BZ54" s="152"/>
      <c r="CB54" s="150"/>
      <c r="CC54" s="66"/>
      <c r="CD54" s="152"/>
      <c r="CE54" s="152"/>
      <c r="CG54" s="150"/>
      <c r="CH54" s="154"/>
      <c r="CI54" s="152"/>
      <c r="CJ54" s="152"/>
      <c r="CL54" s="57"/>
      <c r="CM54" s="60"/>
      <c r="CN54" s="59"/>
      <c r="CO54" s="59"/>
    </row>
    <row r="55" spans="1:93">
      <c r="A55" s="29" t="s">
        <v>32</v>
      </c>
      <c r="B55" s="31">
        <v>0.41666666666666669</v>
      </c>
      <c r="D55" s="24">
        <v>54</v>
      </c>
      <c r="E55" s="152">
        <v>91.127067999999994</v>
      </c>
      <c r="F55" s="26">
        <f>((('Calibration PhOTf'!$C$9*$E55)+'Calibration PhOTf'!$C$10)*($B$6/$B$9))*($B$11*$B$12)</f>
        <v>1.2158385493729673</v>
      </c>
      <c r="G55" s="26">
        <f t="shared" si="0"/>
        <v>3.2360883905318474</v>
      </c>
      <c r="I55" s="24">
        <v>54</v>
      </c>
      <c r="J55" s="152">
        <v>77.944373999999996</v>
      </c>
      <c r="K55" s="26">
        <f>(('Calibration PhOTf'!$C$9*$J55)+'Calibration PhOTf'!$C$10)*($B$6/$B$9)*($B$11*$B$12)</f>
        <v>1.0386816622918302</v>
      </c>
      <c r="L55" s="26">
        <f t="shared" si="1"/>
        <v>17.335323335309965</v>
      </c>
      <c r="N55" s="24">
        <v>54</v>
      </c>
      <c r="O55" s="152">
        <v>98.455864000000005</v>
      </c>
      <c r="P55" s="26">
        <f>(('Calibration PhOTf'!$C$9*$O55)+'Calibration PhOTf'!$C$10)*($B$6/$B$9)*($B$11*$B$12)</f>
        <v>1.3143272714363552</v>
      </c>
      <c r="Q55" s="26">
        <f t="shared" si="2"/>
        <v>-4.6022500148312986</v>
      </c>
      <c r="U55" s="152"/>
      <c r="V55" s="152"/>
      <c r="W55" s="152"/>
      <c r="X55" s="152"/>
      <c r="Y55" s="152"/>
      <c r="Z55" s="152"/>
      <c r="AA55" s="152"/>
      <c r="AB55" s="158"/>
      <c r="AD55" s="150"/>
      <c r="AE55" s="151"/>
      <c r="AF55" s="152"/>
      <c r="AG55" s="152"/>
      <c r="AI55" s="150"/>
      <c r="AJ55" s="66"/>
      <c r="AK55" s="152"/>
      <c r="AL55" s="152"/>
      <c r="AN55" s="150"/>
      <c r="AO55" s="151"/>
      <c r="AP55" s="152"/>
      <c r="AQ55" s="152"/>
      <c r="AS55" s="150"/>
      <c r="AT55" s="66"/>
      <c r="AU55" s="152"/>
      <c r="AV55" s="152"/>
      <c r="AX55" s="150"/>
      <c r="AY55" s="153"/>
      <c r="AZ55" s="152"/>
      <c r="BA55" s="152"/>
      <c r="BC55" s="150"/>
      <c r="BD55" s="151"/>
      <c r="BE55" s="152"/>
      <c r="BF55" s="152"/>
      <c r="BH55" s="150"/>
      <c r="BI55" s="151"/>
      <c r="BJ55" s="152"/>
      <c r="BK55" s="152"/>
      <c r="BM55" s="150"/>
      <c r="BN55" s="151"/>
      <c r="BO55" s="152"/>
      <c r="BP55" s="152"/>
      <c r="BR55" s="150"/>
      <c r="BS55" s="151"/>
      <c r="BT55" s="152"/>
      <c r="BU55" s="152"/>
      <c r="BW55" s="150"/>
      <c r="BX55" s="151"/>
      <c r="BY55" s="152"/>
      <c r="BZ55" s="152"/>
      <c r="CB55" s="150"/>
      <c r="CC55" s="66"/>
      <c r="CD55" s="152"/>
      <c r="CE55" s="152"/>
      <c r="CG55" s="150"/>
      <c r="CH55" s="154"/>
      <c r="CI55" s="152"/>
      <c r="CJ55" s="152"/>
      <c r="CL55" s="57"/>
      <c r="CM55" s="58"/>
      <c r="CN55" s="59"/>
      <c r="CO55" s="59"/>
    </row>
    <row r="56" spans="1:93" ht="22" thickBot="1">
      <c r="A56" s="29" t="s">
        <v>33</v>
      </c>
      <c r="B56" s="32">
        <v>0.43583333333333335</v>
      </c>
      <c r="D56" s="24">
        <v>55</v>
      </c>
      <c r="E56" s="152">
        <v>94.615662</v>
      </c>
      <c r="F56" s="26">
        <f>((('Calibration PhOTf'!$C$9*$E56)+'Calibration PhOTf'!$C$10)*($B$6/$B$9))*($B$11*$B$12)</f>
        <v>1.2627203516305281</v>
      </c>
      <c r="G56" s="26">
        <f t="shared" si="0"/>
        <v>-0.49505385042006367</v>
      </c>
      <c r="I56" s="24">
        <v>55</v>
      </c>
      <c r="J56" s="152">
        <v>55.141396</v>
      </c>
      <c r="K56" s="26">
        <f>(('Calibration PhOTf'!$C$9*$J56)+'Calibration PhOTf'!$C$10)*($B$6/$B$9)*($B$11*$B$12)</f>
        <v>0.73224167372351068</v>
      </c>
      <c r="L56" s="26">
        <f t="shared" si="1"/>
        <v>41.723702847313113</v>
      </c>
      <c r="N56" s="24">
        <v>55</v>
      </c>
      <c r="O56" s="152">
        <v>111.266182</v>
      </c>
      <c r="P56" s="26">
        <f>(('Calibration PhOTf'!$C$9*$O56)+'Calibration PhOTf'!$C$10)*($B$6/$B$9)*($B$11*$B$12)</f>
        <v>1.4864799482260507</v>
      </c>
      <c r="Q56" s="26">
        <f t="shared" si="2"/>
        <v>-18.303219118666988</v>
      </c>
      <c r="U56" s="152"/>
      <c r="V56" s="152"/>
      <c r="W56" s="152"/>
      <c r="X56" s="152"/>
      <c r="Y56" s="152"/>
      <c r="Z56" s="152"/>
      <c r="AA56" s="152"/>
      <c r="AB56" s="158"/>
      <c r="AD56" s="150"/>
      <c r="AE56" s="151"/>
      <c r="AF56" s="152"/>
      <c r="AG56" s="152"/>
      <c r="AI56" s="150"/>
      <c r="AJ56" s="66"/>
      <c r="AK56" s="152"/>
      <c r="AL56" s="152"/>
      <c r="AN56" s="150"/>
      <c r="AO56" s="151"/>
      <c r="AP56" s="152"/>
      <c r="AQ56" s="152"/>
      <c r="AS56" s="150"/>
      <c r="AT56" s="66"/>
      <c r="AU56" s="152"/>
      <c r="AV56" s="152"/>
      <c r="AX56" s="150"/>
      <c r="AY56" s="153"/>
      <c r="AZ56" s="152"/>
      <c r="BA56" s="152"/>
      <c r="BC56" s="150"/>
      <c r="BD56" s="66"/>
      <c r="BE56" s="152"/>
      <c r="BF56" s="152"/>
      <c r="BH56" s="150"/>
      <c r="BI56" s="151"/>
      <c r="BJ56" s="152"/>
      <c r="BK56" s="152"/>
      <c r="BM56" s="150"/>
      <c r="BN56" s="151"/>
      <c r="BO56" s="152"/>
      <c r="BP56" s="152"/>
      <c r="BR56" s="150"/>
      <c r="BS56" s="151"/>
      <c r="BT56" s="152"/>
      <c r="BU56" s="152"/>
      <c r="BW56" s="150"/>
      <c r="BX56" s="151"/>
      <c r="BY56" s="152"/>
      <c r="BZ56" s="152"/>
      <c r="CB56" s="150"/>
      <c r="CC56" s="66"/>
      <c r="CD56" s="152"/>
      <c r="CE56" s="152"/>
      <c r="CG56" s="150"/>
      <c r="CH56" s="154"/>
      <c r="CI56" s="152"/>
      <c r="CJ56" s="152"/>
      <c r="CL56" s="57"/>
      <c r="CM56" s="58"/>
      <c r="CN56" s="59"/>
      <c r="CO56" s="59"/>
    </row>
    <row r="57" spans="1:93" ht="22" thickBot="1">
      <c r="A57" s="27" t="s">
        <v>34</v>
      </c>
      <c r="B57" s="28">
        <v>500</v>
      </c>
      <c r="D57" s="24">
        <v>56</v>
      </c>
      <c r="E57" s="152">
        <v>115.899788</v>
      </c>
      <c r="F57" s="26">
        <f>((('Calibration PhOTf'!$C$9*$E57)+'Calibration PhOTf'!$C$10)*($B$6/$B$9))*($B$11*$B$12)</f>
        <v>1.5487491031438902</v>
      </c>
      <c r="G57" s="26">
        <f t="shared" si="0"/>
        <v>-23.258981547464415</v>
      </c>
      <c r="I57" s="24">
        <v>56</v>
      </c>
      <c r="J57" s="152">
        <v>164.08372499999999</v>
      </c>
      <c r="K57" s="26">
        <f>(('Calibration PhOTf'!$C$9*$J57)+'Calibration PhOTf'!$C$10)*($B$6/$B$9)*($B$11*$B$12)</f>
        <v>2.1962735231322195</v>
      </c>
      <c r="L57" s="26">
        <f t="shared" si="1"/>
        <v>-74.792958466551482</v>
      </c>
      <c r="N57" s="24">
        <v>56</v>
      </c>
      <c r="O57" s="152">
        <v>100.915634</v>
      </c>
      <c r="P57" s="26">
        <f>(('Calibration PhOTf'!$C$9*$O57)+'Calibration PhOTf'!$C$10)*($B$6/$B$9)*($B$11*$B$12)</f>
        <v>1.3473831245218904</v>
      </c>
      <c r="Q57" s="26">
        <f t="shared" si="2"/>
        <v>-7.2330381633020551</v>
      </c>
      <c r="U57" s="152"/>
      <c r="V57" s="152"/>
      <c r="W57" s="152"/>
      <c r="X57" s="152"/>
      <c r="Y57" s="152"/>
      <c r="Z57" s="152"/>
      <c r="AA57" s="152"/>
      <c r="AB57" s="158"/>
      <c r="AD57" s="150"/>
      <c r="AE57" s="151"/>
      <c r="AF57" s="152"/>
      <c r="AG57" s="152"/>
      <c r="AI57" s="150"/>
      <c r="AJ57" s="66"/>
      <c r="AK57" s="152"/>
      <c r="AL57" s="152"/>
      <c r="AN57" s="150"/>
      <c r="AO57" s="151"/>
      <c r="AP57" s="152"/>
      <c r="AQ57" s="152"/>
      <c r="AS57" s="150"/>
      <c r="AT57" s="151"/>
      <c r="AU57" s="152"/>
      <c r="AV57" s="152"/>
      <c r="AX57" s="150"/>
      <c r="AY57" s="153"/>
      <c r="AZ57" s="152"/>
      <c r="BA57" s="152"/>
      <c r="BC57" s="150"/>
      <c r="BD57" s="151"/>
      <c r="BE57" s="152"/>
      <c r="BF57" s="152"/>
      <c r="BH57" s="150"/>
      <c r="BI57" s="151"/>
      <c r="BJ57" s="152"/>
      <c r="BK57" s="152"/>
      <c r="BM57" s="150"/>
      <c r="BN57" s="151"/>
      <c r="BO57" s="152"/>
      <c r="BP57" s="152"/>
      <c r="BR57" s="150"/>
      <c r="BS57" s="151"/>
      <c r="BT57" s="152"/>
      <c r="BU57" s="152"/>
      <c r="BW57" s="150"/>
      <c r="BX57" s="151"/>
      <c r="BY57" s="152"/>
      <c r="BZ57" s="152"/>
      <c r="CB57" s="150"/>
      <c r="CC57" s="66"/>
      <c r="CD57" s="152"/>
      <c r="CE57" s="152"/>
      <c r="CG57" s="150"/>
      <c r="CH57" s="154"/>
      <c r="CI57" s="152"/>
      <c r="CJ57" s="152"/>
      <c r="CL57" s="57"/>
      <c r="CM57" s="58"/>
      <c r="CN57" s="59"/>
      <c r="CO57" s="59"/>
    </row>
    <row r="58" spans="1:93">
      <c r="A58" s="33" t="s">
        <v>35</v>
      </c>
      <c r="B58" s="34">
        <v>0.8716666666666667</v>
      </c>
      <c r="D58" s="24">
        <v>57</v>
      </c>
      <c r="E58" s="152">
        <v>67.779419000000004</v>
      </c>
      <c r="F58" s="26">
        <f>((('Calibration PhOTf'!$C$9*$E58)+'Calibration PhOTf'!$C$10)*($B$6/$B$9))*($B$11*$B$12)</f>
        <v>0.90207894776930242</v>
      </c>
      <c r="G58" s="26">
        <f t="shared" si="0"/>
        <v>28.207007738217072</v>
      </c>
      <c r="I58" s="24">
        <v>57</v>
      </c>
      <c r="J58" s="152">
        <v>61.313319999999997</v>
      </c>
      <c r="K58" s="26">
        <f>(('Calibration PhOTf'!$C$9*$J58)+'Calibration PhOTf'!$C$10)*($B$6/$B$9)*($B$11*$B$12)</f>
        <v>0.81518366138865406</v>
      </c>
      <c r="L58" s="26">
        <f t="shared" si="1"/>
        <v>35.122669209020756</v>
      </c>
      <c r="N58" s="24">
        <v>57</v>
      </c>
      <c r="O58" s="152">
        <v>81.950767999999997</v>
      </c>
      <c r="P58" s="26">
        <f>(('Calibration PhOTf'!$C$9*$O58)+'Calibration PhOTf'!$C$10)*($B$6/$B$9)*($B$11*$B$12)</f>
        <v>1.0925219690956247</v>
      </c>
      <c r="Q58" s="26">
        <f t="shared" si="2"/>
        <v>13.050380493782356</v>
      </c>
      <c r="U58" s="152"/>
      <c r="V58" s="152"/>
      <c r="W58" s="152"/>
      <c r="X58" s="152"/>
      <c r="Y58" s="152"/>
      <c r="Z58" s="152"/>
      <c r="AA58" s="152"/>
      <c r="AB58" s="158"/>
      <c r="AD58" s="150"/>
      <c r="AE58" s="151"/>
      <c r="AF58" s="152"/>
      <c r="AG58" s="152"/>
      <c r="AI58" s="150"/>
      <c r="AJ58" s="66"/>
      <c r="AK58" s="152"/>
      <c r="AL58" s="152"/>
      <c r="AN58" s="150"/>
      <c r="AO58" s="66"/>
      <c r="AP58" s="152"/>
      <c r="AQ58" s="152"/>
      <c r="AS58" s="150"/>
      <c r="AT58" s="66"/>
      <c r="AU58" s="152"/>
      <c r="AV58" s="152"/>
      <c r="AX58" s="150"/>
      <c r="AY58" s="155"/>
      <c r="AZ58" s="152"/>
      <c r="BA58" s="152"/>
      <c r="BC58" s="150"/>
      <c r="BD58" s="151"/>
      <c r="BE58" s="152"/>
      <c r="BF58" s="152"/>
      <c r="BH58" s="150"/>
      <c r="BI58" s="66"/>
      <c r="BJ58" s="152"/>
      <c r="BK58" s="152"/>
      <c r="BM58" s="150"/>
      <c r="BN58" s="66"/>
      <c r="BO58" s="152"/>
      <c r="BP58" s="152"/>
      <c r="BR58" s="150"/>
      <c r="BS58" s="151"/>
      <c r="BT58" s="152"/>
      <c r="BU58" s="152"/>
      <c r="BW58" s="150"/>
      <c r="BX58" s="151"/>
      <c r="BY58" s="152"/>
      <c r="BZ58" s="152"/>
      <c r="CB58" s="150"/>
      <c r="CC58" s="66"/>
      <c r="CD58" s="152"/>
      <c r="CE58" s="152"/>
      <c r="CG58" s="150"/>
      <c r="CH58" s="154"/>
      <c r="CI58" s="152"/>
      <c r="CJ58" s="152"/>
      <c r="CL58" s="57"/>
      <c r="CM58" s="58"/>
      <c r="CN58" s="59"/>
      <c r="CO58" s="59"/>
    </row>
    <row r="59" spans="1:93">
      <c r="A59" s="33" t="s">
        <v>36</v>
      </c>
      <c r="B59" s="35">
        <v>1</v>
      </c>
      <c r="D59" s="24">
        <v>58</v>
      </c>
      <c r="E59" s="152">
        <v>89.872169</v>
      </c>
      <c r="F59" s="26">
        <f>((('Calibration PhOTf'!$C$9*$E59)+'Calibration PhOTf'!$C$10)*($B$6/$B$9))*($B$11*$B$12)</f>
        <v>1.1989744698122013</v>
      </c>
      <c r="G59" s="26">
        <f t="shared" si="0"/>
        <v>4.5782355899561082</v>
      </c>
      <c r="I59" s="24">
        <v>58</v>
      </c>
      <c r="J59" s="152">
        <v>90.309180999999995</v>
      </c>
      <c r="K59" s="26">
        <f>(('Calibration PhOTf'!$C$9*$J59)+'Calibration PhOTf'!$C$10)*($B$6/$B$9)*($B$11*$B$12)</f>
        <v>1.2048472971369577</v>
      </c>
      <c r="L59" s="26">
        <f t="shared" si="1"/>
        <v>4.1108398617622157</v>
      </c>
      <c r="N59" s="24">
        <v>58</v>
      </c>
      <c r="O59" s="152">
        <v>91.871498000000003</v>
      </c>
      <c r="P59" s="26">
        <f>(('Calibration PhOTf'!$C$9*$O59)+'Calibration PhOTf'!$C$10)*($B$6/$B$9)*($B$11*$B$12)</f>
        <v>1.2258426427282263</v>
      </c>
      <c r="Q59" s="26">
        <f t="shared" si="2"/>
        <v>2.4399010960424761</v>
      </c>
      <c r="U59" s="152"/>
      <c r="V59" s="152"/>
      <c r="W59" s="152"/>
      <c r="X59" s="152"/>
      <c r="Y59" s="152"/>
      <c r="Z59" s="152"/>
      <c r="AA59" s="152"/>
      <c r="AB59" s="158"/>
      <c r="AD59" s="150"/>
      <c r="AE59" s="151"/>
      <c r="AF59" s="152"/>
      <c r="AG59" s="152"/>
      <c r="AI59" s="150"/>
      <c r="AJ59" s="66"/>
      <c r="AK59" s="152"/>
      <c r="AL59" s="152"/>
      <c r="AN59" s="150"/>
      <c r="AO59" s="66"/>
      <c r="AP59" s="152"/>
      <c r="AQ59" s="152"/>
      <c r="AS59" s="150"/>
      <c r="AT59" s="151"/>
      <c r="AU59" s="152"/>
      <c r="AV59" s="152"/>
      <c r="AX59" s="150"/>
      <c r="AY59" s="153"/>
      <c r="AZ59" s="152"/>
      <c r="BA59" s="152"/>
      <c r="BC59" s="150"/>
      <c r="BD59" s="151"/>
      <c r="BE59" s="152"/>
      <c r="BF59" s="152"/>
      <c r="BH59" s="150"/>
      <c r="BI59" s="151"/>
      <c r="BJ59" s="152"/>
      <c r="BK59" s="152"/>
      <c r="BM59" s="150"/>
      <c r="BN59" s="151"/>
      <c r="BO59" s="152"/>
      <c r="BP59" s="152"/>
      <c r="BR59" s="150"/>
      <c r="BS59" s="151"/>
      <c r="BT59" s="152"/>
      <c r="BU59" s="152"/>
      <c r="BW59" s="150"/>
      <c r="BX59" s="151"/>
      <c r="BY59" s="152"/>
      <c r="BZ59" s="152"/>
      <c r="CB59" s="150"/>
      <c r="CC59" s="66"/>
      <c r="CD59" s="152"/>
      <c r="CE59" s="152"/>
      <c r="CG59" s="150"/>
      <c r="CH59" s="154"/>
      <c r="CI59" s="152"/>
      <c r="CJ59" s="152"/>
      <c r="CL59" s="57"/>
      <c r="CM59" s="58"/>
      <c r="CN59" s="59"/>
      <c r="CO59" s="59"/>
    </row>
    <row r="60" spans="1:93">
      <c r="A60" s="33" t="s">
        <v>37</v>
      </c>
      <c r="B60" s="35">
        <v>1</v>
      </c>
      <c r="D60" s="24">
        <v>59</v>
      </c>
      <c r="E60" s="152">
        <v>77.565071000000003</v>
      </c>
      <c r="F60" s="26">
        <f>((('Calibration PhOTf'!$C$9*$E60)+'Calibration PhOTf'!$C$10)*($B$6/$B$9))*($B$11*$B$12)</f>
        <v>1.0335843628520847</v>
      </c>
      <c r="G60" s="26">
        <f t="shared" si="0"/>
        <v>17.740997783359759</v>
      </c>
      <c r="I60" s="24">
        <v>59</v>
      </c>
      <c r="J60" s="152">
        <v>104.58081799999999</v>
      </c>
      <c r="K60" s="26">
        <f>(('Calibration PhOTf'!$C$9*$J60)+'Calibration PhOTf'!$C$10)*($B$6/$B$9)*($B$11*$B$12)</f>
        <v>1.3966380482893381</v>
      </c>
      <c r="L60" s="26">
        <f t="shared" si="1"/>
        <v>-11.15304801347699</v>
      </c>
      <c r="N60" s="24">
        <v>59</v>
      </c>
      <c r="O60" s="152">
        <v>70.898551999999995</v>
      </c>
      <c r="P60" s="26">
        <f>(('Calibration PhOTf'!$C$9*$O60)+'Calibration PhOTf'!$C$10)*($B$6/$B$9)*($B$11*$B$12)</f>
        <v>0.94399571324015741</v>
      </c>
      <c r="Q60" s="26">
        <f t="shared" si="2"/>
        <v>24.871013669704936</v>
      </c>
      <c r="U60" s="152"/>
      <c r="V60" s="152"/>
      <c r="W60" s="152"/>
      <c r="X60" s="152"/>
      <c r="Y60" s="152"/>
      <c r="Z60" s="152"/>
      <c r="AA60" s="152"/>
      <c r="AB60" s="158"/>
      <c r="AD60" s="150"/>
      <c r="AE60" s="151"/>
      <c r="AF60" s="152"/>
      <c r="AG60" s="152"/>
      <c r="AI60" s="150"/>
      <c r="AJ60" s="66"/>
      <c r="AK60" s="152"/>
      <c r="AL60" s="152"/>
      <c r="AN60" s="150"/>
      <c r="AO60" s="66"/>
      <c r="AP60" s="152"/>
      <c r="AQ60" s="152"/>
      <c r="AS60" s="150"/>
      <c r="AT60" s="151"/>
      <c r="AU60" s="152"/>
      <c r="AV60" s="152"/>
      <c r="AX60" s="150"/>
      <c r="AY60" s="153"/>
      <c r="AZ60" s="152"/>
      <c r="BA60" s="152"/>
      <c r="BC60" s="150"/>
      <c r="BD60" s="151"/>
      <c r="BE60" s="152"/>
      <c r="BF60" s="152"/>
      <c r="BH60" s="150"/>
      <c r="BI60" s="151"/>
      <c r="BJ60" s="152"/>
      <c r="BK60" s="152"/>
      <c r="BM60" s="150"/>
      <c r="BN60" s="66"/>
      <c r="BO60" s="152"/>
      <c r="BP60" s="152"/>
      <c r="BR60" s="150"/>
      <c r="BS60" s="151"/>
      <c r="BT60" s="152"/>
      <c r="BU60" s="152"/>
      <c r="BW60" s="150"/>
      <c r="BX60" s="151"/>
      <c r="BY60" s="152"/>
      <c r="BZ60" s="152"/>
      <c r="CB60" s="150"/>
      <c r="CC60" s="66"/>
      <c r="CD60" s="152"/>
      <c r="CE60" s="152"/>
      <c r="CG60" s="150"/>
      <c r="CH60" s="154"/>
      <c r="CI60" s="152"/>
      <c r="CJ60" s="152"/>
      <c r="CL60" s="57"/>
      <c r="CM60" s="60"/>
      <c r="CN60" s="59"/>
      <c r="CO60" s="59"/>
    </row>
    <row r="61" spans="1:93" ht="22" thickBot="1">
      <c r="A61" s="29" t="s">
        <v>38</v>
      </c>
      <c r="B61" s="36">
        <v>366.18711456109435</v>
      </c>
      <c r="D61" s="37">
        <v>60</v>
      </c>
      <c r="E61" s="152">
        <v>57.372917000000001</v>
      </c>
      <c r="F61" s="26">
        <f>((('Calibration PhOTf'!$C$9*$E61)+'Calibration PhOTf'!$C$10)*($B$6/$B$9))*($B$11*$B$12)</f>
        <v>0.76223018091454364</v>
      </c>
      <c r="G61" s="26">
        <f t="shared" si="0"/>
        <v>39.337032955468075</v>
      </c>
      <c r="I61" s="37">
        <v>60</v>
      </c>
      <c r="J61" s="152">
        <v>68.138962000000006</v>
      </c>
      <c r="K61" s="26">
        <f>(('Calibration PhOTf'!$C$9*$J61)+'Calibration PhOTf'!$C$10)*($B$6/$B$9)*($B$11*$B$12)</f>
        <v>0.9069107005697401</v>
      </c>
      <c r="L61" s="26">
        <f t="shared" si="1"/>
        <v>27.82246712536886</v>
      </c>
      <c r="N61" s="37">
        <v>60</v>
      </c>
      <c r="O61" s="152">
        <v>104.16630600000001</v>
      </c>
      <c r="P61" s="26">
        <f>(('Calibration PhOTf'!$C$9*$O61)+'Calibration PhOTf'!$C$10)*($B$6/$B$9)*($B$11*$B$12)</f>
        <v>1.3910675893544817</v>
      </c>
      <c r="Q61" s="26">
        <f t="shared" si="2"/>
        <v>-10.709716621924528</v>
      </c>
      <c r="U61" s="152"/>
      <c r="V61" s="152"/>
      <c r="W61" s="152"/>
      <c r="X61" s="152"/>
      <c r="Y61" s="152"/>
      <c r="Z61" s="152"/>
      <c r="AA61" s="152"/>
      <c r="AB61" s="158"/>
      <c r="AD61" s="150"/>
      <c r="AE61" s="151"/>
      <c r="AF61" s="152"/>
      <c r="AG61" s="152"/>
      <c r="AI61" s="150"/>
      <c r="AJ61" s="66"/>
      <c r="AK61" s="152"/>
      <c r="AL61" s="152"/>
      <c r="AN61" s="150"/>
      <c r="AO61" s="66"/>
      <c r="AP61" s="152"/>
      <c r="AQ61" s="152"/>
      <c r="AS61" s="150"/>
      <c r="AT61" s="151"/>
      <c r="AU61" s="152"/>
      <c r="AV61" s="152"/>
      <c r="AX61" s="150"/>
      <c r="AY61" s="153"/>
      <c r="AZ61" s="152"/>
      <c r="BA61" s="152"/>
      <c r="BC61" s="150"/>
      <c r="BD61" s="66"/>
      <c r="BE61" s="152"/>
      <c r="BF61" s="152"/>
      <c r="BH61" s="150"/>
      <c r="BI61" s="66"/>
      <c r="BJ61" s="152"/>
      <c r="BK61" s="152"/>
      <c r="BM61" s="150"/>
      <c r="BN61" s="151"/>
      <c r="BO61" s="152"/>
      <c r="BP61" s="152"/>
      <c r="BR61" s="150"/>
      <c r="BS61" s="151"/>
      <c r="BT61" s="152"/>
      <c r="BU61" s="152"/>
      <c r="BW61" s="150"/>
      <c r="BX61" s="151"/>
      <c r="BY61" s="152"/>
      <c r="BZ61" s="152"/>
      <c r="CB61" s="150"/>
      <c r="CC61" s="66"/>
      <c r="CD61" s="152"/>
      <c r="CE61" s="152"/>
      <c r="CG61" s="150"/>
      <c r="CH61" s="154"/>
      <c r="CI61" s="152"/>
      <c r="CJ61" s="152"/>
      <c r="CL61" s="57"/>
      <c r="CM61" s="58"/>
      <c r="CN61" s="59"/>
      <c r="CO61" s="59"/>
    </row>
    <row r="62" spans="1:93" ht="22" thickBot="1">
      <c r="A62" s="182" t="s">
        <v>19</v>
      </c>
      <c r="B62" s="182"/>
      <c r="D62" s="24">
        <v>61</v>
      </c>
      <c r="E62" s="152">
        <v>106.96714</v>
      </c>
      <c r="F62" s="26">
        <f>((('Calibration PhOTf'!$C$9*$E62)+'Calibration PhOTf'!$C$10)*($B$6/$B$9))*($B$11*$B$12)</f>
        <v>1.4287068634414788</v>
      </c>
      <c r="G62" s="26">
        <f t="shared" si="0"/>
        <v>-13.705281610941427</v>
      </c>
      <c r="I62" s="24">
        <v>61</v>
      </c>
      <c r="J62" s="152">
        <v>64.797043000000002</v>
      </c>
      <c r="K62" s="26">
        <f>(('Calibration PhOTf'!$C$9*$J62)+'Calibration PhOTf'!$C$10)*($B$6/$B$9)*($B$11*$B$12)</f>
        <v>0.86200000424945022</v>
      </c>
      <c r="L62" s="26">
        <f t="shared" si="1"/>
        <v>31.396736629570213</v>
      </c>
      <c r="N62" s="24">
        <v>61</v>
      </c>
      <c r="O62" s="152">
        <v>86.844650000000001</v>
      </c>
      <c r="P62" s="26">
        <f>(('Calibration PhOTf'!$C$9*$O62)+'Calibration PhOTf'!$C$10)*($B$6/$B$9)*($B$11*$B$12)</f>
        <v>1.1582888677934489</v>
      </c>
      <c r="Q62" s="26">
        <f t="shared" si="2"/>
        <v>7.8162460968206204</v>
      </c>
      <c r="U62" s="152"/>
      <c r="V62" s="152"/>
      <c r="W62" s="152"/>
      <c r="X62" s="152"/>
      <c r="Y62" s="152"/>
      <c r="Z62" s="152"/>
      <c r="AA62" s="152"/>
      <c r="AB62" s="158"/>
      <c r="AD62" s="150"/>
      <c r="AE62" s="151"/>
      <c r="AF62" s="152"/>
      <c r="AG62" s="152"/>
      <c r="AI62" s="150"/>
      <c r="AJ62" s="66"/>
      <c r="AK62" s="152"/>
      <c r="AL62" s="152"/>
      <c r="AN62" s="150"/>
      <c r="AO62" s="66"/>
      <c r="AP62" s="152"/>
      <c r="AQ62" s="152"/>
      <c r="AS62" s="150"/>
      <c r="AT62" s="66"/>
      <c r="AU62" s="152"/>
      <c r="AV62" s="152"/>
      <c r="AX62" s="150"/>
      <c r="AY62" s="153"/>
      <c r="AZ62" s="152"/>
      <c r="BA62" s="152"/>
      <c r="BC62" s="150"/>
      <c r="BD62" s="151"/>
      <c r="BE62" s="152"/>
      <c r="BF62" s="152"/>
      <c r="BH62" s="150"/>
      <c r="BI62" s="151"/>
      <c r="BJ62" s="152"/>
      <c r="BK62" s="152"/>
      <c r="BM62" s="150"/>
      <c r="BN62" s="151"/>
      <c r="BO62" s="152"/>
      <c r="BP62" s="152"/>
      <c r="BR62" s="150"/>
      <c r="BS62" s="151"/>
      <c r="BT62" s="152"/>
      <c r="BU62" s="152"/>
      <c r="BW62" s="150"/>
      <c r="BX62" s="151"/>
      <c r="BY62" s="152"/>
      <c r="BZ62" s="152"/>
      <c r="CB62" s="150"/>
      <c r="CC62" s="66"/>
      <c r="CD62" s="152"/>
      <c r="CE62" s="152"/>
      <c r="CG62" s="150"/>
      <c r="CH62" s="154"/>
      <c r="CI62" s="152"/>
      <c r="CJ62" s="152"/>
      <c r="CL62" s="57"/>
      <c r="CM62" s="58"/>
      <c r="CN62" s="59"/>
      <c r="CO62" s="59"/>
    </row>
    <row r="63" spans="1:93" ht="22" thickBot="1">
      <c r="A63" s="27" t="s">
        <v>28</v>
      </c>
      <c r="B63" s="28">
        <v>1.046</v>
      </c>
      <c r="D63" s="24">
        <v>62</v>
      </c>
      <c r="E63" s="152">
        <v>95.521523000000002</v>
      </c>
      <c r="F63" s="26">
        <f>((('Calibration PhOTf'!$C$9*$E63)+'Calibration PhOTf'!$C$10)*($B$6/$B$9))*($B$11*$B$12)</f>
        <v>1.2748938508324517</v>
      </c>
      <c r="G63" s="26">
        <f t="shared" si="0"/>
        <v>-1.4638958083925075</v>
      </c>
      <c r="I63" s="24">
        <v>62</v>
      </c>
      <c r="J63" s="152">
        <v>80.678550999999999</v>
      </c>
      <c r="K63" s="26">
        <f>(('Calibration PhOTf'!$C$9*$J63)+'Calibration PhOTf'!$C$10)*($B$6/$B$9)*($B$11*$B$12)</f>
        <v>1.0754251599448015</v>
      </c>
      <c r="L63" s="26">
        <f t="shared" si="1"/>
        <v>14.41104974573804</v>
      </c>
      <c r="N63" s="24">
        <v>62</v>
      </c>
      <c r="O63" s="152">
        <v>84.218772999999999</v>
      </c>
      <c r="P63" s="26">
        <f>(('Calibration PhOTf'!$C$9*$O63)+'Calibration PhOTf'!$C$10)*($B$6/$B$9)*($B$11*$B$12)</f>
        <v>1.1230007699905298</v>
      </c>
      <c r="Q63" s="26">
        <f t="shared" si="2"/>
        <v>10.624690012691616</v>
      </c>
      <c r="U63" s="152"/>
      <c r="V63" s="152"/>
      <c r="W63" s="152"/>
      <c r="X63" s="152"/>
      <c r="Y63" s="152"/>
      <c r="Z63" s="152"/>
      <c r="AA63" s="152"/>
      <c r="AB63" s="158"/>
      <c r="AD63" s="150"/>
      <c r="AE63" s="151"/>
      <c r="AF63" s="152"/>
      <c r="AG63" s="152"/>
      <c r="AI63" s="150"/>
      <c r="AJ63" s="66"/>
      <c r="AK63" s="152"/>
      <c r="AL63" s="152"/>
      <c r="AN63" s="150"/>
      <c r="AO63" s="151"/>
      <c r="AP63" s="152"/>
      <c r="AQ63" s="152"/>
      <c r="AS63" s="150"/>
      <c r="AT63" s="151"/>
      <c r="AU63" s="152"/>
      <c r="AV63" s="152"/>
      <c r="AX63" s="150"/>
      <c r="AY63" s="153"/>
      <c r="AZ63" s="152"/>
      <c r="BA63" s="152"/>
      <c r="BC63" s="150"/>
      <c r="BD63" s="151"/>
      <c r="BE63" s="152"/>
      <c r="BF63" s="152"/>
      <c r="BH63" s="150"/>
      <c r="BI63" s="151"/>
      <c r="BJ63" s="152"/>
      <c r="BK63" s="152"/>
      <c r="BM63" s="150"/>
      <c r="BN63" s="151"/>
      <c r="BO63" s="152"/>
      <c r="BP63" s="152"/>
      <c r="BR63" s="150"/>
      <c r="BS63" s="151"/>
      <c r="BT63" s="152"/>
      <c r="BU63" s="152"/>
      <c r="BW63" s="150"/>
      <c r="BX63" s="151"/>
      <c r="BY63" s="152"/>
      <c r="BZ63" s="152"/>
      <c r="CB63" s="150"/>
      <c r="CC63" s="66"/>
      <c r="CD63" s="152"/>
      <c r="CE63" s="152"/>
      <c r="CG63" s="150"/>
      <c r="CH63" s="154"/>
      <c r="CI63" s="152"/>
      <c r="CJ63" s="152"/>
      <c r="CL63" s="57"/>
      <c r="CM63" s="60"/>
      <c r="CN63" s="59"/>
      <c r="CO63" s="59"/>
    </row>
    <row r="64" spans="1:93" ht="22" thickBot="1">
      <c r="A64" s="27" t="s">
        <v>29</v>
      </c>
      <c r="B64" s="28">
        <v>600</v>
      </c>
      <c r="D64" s="24">
        <v>63</v>
      </c>
      <c r="E64" s="152">
        <v>104.23062899999999</v>
      </c>
      <c r="F64" s="26">
        <f>((('Calibration PhOTf'!$C$9*$E64)+'Calibration PhOTf'!$C$10)*($B$6/$B$9))*($B$11*$B$12)</f>
        <v>1.3919320001075279</v>
      </c>
      <c r="G64" s="26">
        <f t="shared" si="0"/>
        <v>-10.778511747515168</v>
      </c>
      <c r="I64" s="24">
        <v>63</v>
      </c>
      <c r="J64" s="152">
        <v>45.977859000000002</v>
      </c>
      <c r="K64" s="26">
        <f>(('Calibration PhOTf'!$C$9*$J64)+'Calibration PhOTf'!$C$10)*($B$6/$B$9)*($B$11*$B$12)</f>
        <v>0.60909661023551487</v>
      </c>
      <c r="L64" s="26">
        <f t="shared" si="1"/>
        <v>51.524344589294479</v>
      </c>
      <c r="N64" s="24">
        <v>63</v>
      </c>
      <c r="O64" s="152">
        <v>111.61657</v>
      </c>
      <c r="P64" s="26">
        <f>(('Calibration PhOTf'!$C$9*$O64)+'Calibration PhOTf'!$C$10)*($B$6/$B$9)*($B$11*$B$12)</f>
        <v>1.4911886706882864</v>
      </c>
      <c r="Q64" s="26">
        <f t="shared" si="2"/>
        <v>-18.677968220317268</v>
      </c>
      <c r="U64" s="152"/>
      <c r="V64" s="152"/>
      <c r="W64" s="152"/>
      <c r="X64" s="152"/>
      <c r="Y64" s="152"/>
      <c r="Z64" s="152"/>
      <c r="AA64" s="152"/>
      <c r="AB64" s="158"/>
      <c r="AD64" s="150"/>
      <c r="AE64" s="151"/>
      <c r="AF64" s="152"/>
      <c r="AG64" s="152"/>
      <c r="AI64" s="150"/>
      <c r="AJ64" s="151"/>
      <c r="AK64" s="152"/>
      <c r="AL64" s="152"/>
      <c r="AN64" s="150"/>
      <c r="AO64" s="151"/>
      <c r="AP64" s="152"/>
      <c r="AQ64" s="152"/>
      <c r="AS64" s="150"/>
      <c r="AT64" s="151"/>
      <c r="AU64" s="152"/>
      <c r="AV64" s="152"/>
      <c r="AX64" s="150"/>
      <c r="AY64" s="157"/>
      <c r="AZ64" s="152"/>
      <c r="BA64" s="152"/>
      <c r="BC64" s="150"/>
      <c r="BD64" s="151"/>
      <c r="BE64" s="152"/>
      <c r="BF64" s="152"/>
      <c r="BH64" s="150"/>
      <c r="BI64" s="66"/>
      <c r="BJ64" s="152"/>
      <c r="BK64" s="152"/>
      <c r="BM64" s="150"/>
      <c r="BN64" s="66"/>
      <c r="BO64" s="152"/>
      <c r="BP64" s="152"/>
      <c r="BR64" s="150"/>
      <c r="BS64" s="151"/>
      <c r="BT64" s="152"/>
      <c r="BU64" s="152"/>
      <c r="BW64" s="150"/>
      <c r="BX64" s="151"/>
      <c r="BY64" s="152"/>
      <c r="BZ64" s="152"/>
      <c r="CB64" s="150"/>
      <c r="CC64" s="66"/>
      <c r="CD64" s="152"/>
      <c r="CE64" s="152"/>
      <c r="CG64" s="150"/>
      <c r="CH64" s="154"/>
      <c r="CI64" s="152"/>
      <c r="CJ64" s="152"/>
      <c r="CL64" s="57"/>
      <c r="CM64" s="58"/>
      <c r="CN64" s="59"/>
      <c r="CO64" s="59"/>
    </row>
    <row r="65" spans="1:93" ht="22" thickBot="1">
      <c r="A65" s="29" t="s">
        <v>30</v>
      </c>
      <c r="B65" s="30">
        <v>1.7433333333333335E-3</v>
      </c>
      <c r="D65" s="24">
        <v>64</v>
      </c>
      <c r="E65" s="152">
        <v>99.637253000000001</v>
      </c>
      <c r="F65" s="26">
        <f>((('Calibration PhOTf'!$C$9*$E65)+'Calibration PhOTf'!$C$10)*($B$6/$B$9))*($B$11*$B$12)</f>
        <v>1.3302034798708298</v>
      </c>
      <c r="G65" s="26">
        <f t="shared" si="0"/>
        <v>-5.8657763526327074</v>
      </c>
      <c r="I65" s="24">
        <v>64</v>
      </c>
      <c r="J65" s="152">
        <v>60.882300999999998</v>
      </c>
      <c r="K65" s="26">
        <f>(('Calibration PhOTf'!$C$9*$J65)+'Calibration PhOTf'!$C$10)*($B$6/$B$9)*($B$11*$B$12)</f>
        <v>0.80939137156437202</v>
      </c>
      <c r="L65" s="26">
        <f t="shared" si="1"/>
        <v>35.583655267459449</v>
      </c>
      <c r="N65" s="24">
        <v>64</v>
      </c>
      <c r="O65" s="152">
        <v>80.473640000000003</v>
      </c>
      <c r="P65" s="26">
        <f>(('Calibration PhOTf'!$C$9*$O65)+'Calibration PhOTf'!$C$10)*($B$6/$B$9)*($B$11*$B$12)</f>
        <v>1.0726714439828986</v>
      </c>
      <c r="Q65" s="26">
        <f t="shared" si="2"/>
        <v>14.630207402873168</v>
      </c>
      <c r="U65" s="152"/>
      <c r="V65" s="152"/>
      <c r="W65" s="152"/>
      <c r="X65" s="152"/>
      <c r="Y65" s="152"/>
      <c r="Z65" s="152"/>
      <c r="AA65" s="152"/>
      <c r="AB65" s="158"/>
      <c r="AD65" s="152"/>
      <c r="AE65" s="152"/>
      <c r="AI65" s="150"/>
      <c r="AJ65" s="66"/>
      <c r="AK65" s="152"/>
      <c r="AL65" s="152"/>
      <c r="AN65" s="150"/>
      <c r="AO65" s="66"/>
      <c r="AP65" s="152"/>
      <c r="AQ65" s="152"/>
      <c r="AS65" s="150"/>
      <c r="AT65" s="66"/>
      <c r="AU65" s="152"/>
      <c r="AV65" s="152"/>
      <c r="AX65" s="150"/>
      <c r="AY65" s="155"/>
      <c r="AZ65" s="152"/>
      <c r="BA65" s="152"/>
      <c r="BC65" s="150"/>
      <c r="BD65" s="151"/>
      <c r="BE65" s="152"/>
      <c r="BF65" s="152"/>
      <c r="BH65" s="150"/>
      <c r="BI65" s="151"/>
      <c r="BJ65" s="152"/>
      <c r="BK65" s="152"/>
      <c r="BM65" s="150"/>
      <c r="BN65" s="151"/>
      <c r="BO65" s="152"/>
      <c r="BP65" s="152"/>
      <c r="BR65" s="150"/>
      <c r="BS65" s="151"/>
      <c r="BT65" s="152"/>
      <c r="BU65" s="152"/>
      <c r="BW65" s="150"/>
      <c r="BX65" s="151"/>
      <c r="BY65" s="152"/>
      <c r="BZ65" s="152"/>
      <c r="CB65" s="150"/>
      <c r="CC65" s="66"/>
      <c r="CD65" s="152"/>
      <c r="CE65" s="152"/>
      <c r="CG65" s="150"/>
      <c r="CH65" s="154"/>
      <c r="CI65" s="152"/>
      <c r="CJ65" s="152"/>
      <c r="CL65" s="57"/>
      <c r="CM65" s="60"/>
      <c r="CN65" s="59"/>
      <c r="CO65" s="59"/>
    </row>
    <row r="66" spans="1:93" ht="22" thickBot="1">
      <c r="A66" s="27" t="s">
        <v>31</v>
      </c>
      <c r="B66" s="28">
        <v>250</v>
      </c>
      <c r="D66" s="24">
        <v>65</v>
      </c>
      <c r="E66" s="152">
        <v>96.984511999999995</v>
      </c>
      <c r="F66" s="26">
        <f>((('Calibration PhOTf'!$C$9*$E66)+'Calibration PhOTf'!$C$10)*($B$6/$B$9))*($B$11*$B$12)</f>
        <v>1.2945543676489648</v>
      </c>
      <c r="G66" s="26">
        <f t="shared" si="0"/>
        <v>-3.028600688337832</v>
      </c>
      <c r="I66" s="24">
        <v>65</v>
      </c>
      <c r="J66" s="152">
        <v>75.848312000000007</v>
      </c>
      <c r="K66" s="26">
        <f>(('Calibration PhOTf'!$C$9*$J66)+'Calibration PhOTf'!$C$10)*($B$6/$B$9)*($B$11*$B$12)</f>
        <v>1.0105135337553519</v>
      </c>
      <c r="L66" s="26">
        <f t="shared" si="1"/>
        <v>19.577116294838675</v>
      </c>
      <c r="N66" s="24">
        <v>65</v>
      </c>
      <c r="O66" s="152">
        <v>67.636657999999997</v>
      </c>
      <c r="P66" s="26">
        <f>(('Calibration PhOTf'!$C$9*$O66)+'Calibration PhOTf'!$C$10)*($B$6/$B$9)*($B$11*$B$12)</f>
        <v>0.90016044049327892</v>
      </c>
      <c r="Q66" s="26">
        <f t="shared" si="2"/>
        <v>28.359694349918101</v>
      </c>
      <c r="U66" s="152"/>
      <c r="V66" s="152"/>
      <c r="W66" s="152"/>
      <c r="X66" s="152"/>
      <c r="Y66" s="152"/>
      <c r="Z66" s="152"/>
      <c r="AA66" s="152"/>
      <c r="AB66" s="158"/>
      <c r="AD66" s="150"/>
      <c r="AE66" s="151"/>
      <c r="AF66" s="152"/>
      <c r="AG66" s="152"/>
      <c r="AI66" s="150"/>
      <c r="AJ66" s="66"/>
      <c r="AK66" s="152"/>
      <c r="AL66" s="152"/>
      <c r="AN66" s="150"/>
      <c r="AO66" s="151"/>
      <c r="AP66" s="152"/>
      <c r="AQ66" s="152"/>
      <c r="AS66" s="150"/>
      <c r="AT66" s="151"/>
      <c r="AU66" s="152"/>
      <c r="AV66" s="152"/>
      <c r="AX66" s="150"/>
      <c r="AY66" s="153"/>
      <c r="AZ66" s="152"/>
      <c r="BA66" s="152"/>
      <c r="BC66" s="150"/>
      <c r="BD66" s="151"/>
      <c r="BE66" s="152"/>
      <c r="BF66" s="152"/>
      <c r="BH66" s="150"/>
      <c r="BI66" s="151"/>
      <c r="BJ66" s="152"/>
      <c r="BK66" s="152"/>
      <c r="BM66" s="150"/>
      <c r="BN66" s="151"/>
      <c r="BO66" s="152"/>
      <c r="BP66" s="152"/>
      <c r="BR66" s="150"/>
      <c r="BS66" s="151"/>
      <c r="BT66" s="152"/>
      <c r="BU66" s="152"/>
      <c r="BW66" s="150"/>
      <c r="BX66" s="151"/>
      <c r="BY66" s="152"/>
      <c r="BZ66" s="152"/>
      <c r="CB66" s="150"/>
      <c r="CC66" s="66"/>
      <c r="CD66" s="152"/>
      <c r="CE66" s="152"/>
      <c r="CG66" s="150"/>
      <c r="CH66" s="154"/>
      <c r="CI66" s="152"/>
      <c r="CJ66" s="152"/>
      <c r="CL66" s="57"/>
      <c r="CM66" s="60"/>
      <c r="CN66" s="59"/>
      <c r="CO66" s="59"/>
    </row>
    <row r="67" spans="1:93">
      <c r="A67" s="29" t="s">
        <v>32</v>
      </c>
      <c r="B67" s="31">
        <v>0.41666666666666669</v>
      </c>
      <c r="D67" s="24">
        <v>66</v>
      </c>
      <c r="E67" s="152">
        <v>90.352599999999995</v>
      </c>
      <c r="F67" s="26">
        <f>((('Calibration PhOTf'!$C$9*$E67)+'Calibration PhOTf'!$C$10)*($B$6/$B$9))*($B$11*$B$12)</f>
        <v>1.2054307874978942</v>
      </c>
      <c r="G67" s="26">
        <f t="shared" ref="G67:G97" si="3">100-100*($F67/$B$10)</f>
        <v>4.0644021092006142</v>
      </c>
      <c r="I67" s="24">
        <v>66</v>
      </c>
      <c r="J67" s="152">
        <v>79.003112999999999</v>
      </c>
      <c r="K67" s="26">
        <f>(('Calibration PhOTf'!$C$9*$J67)+'Calibration PhOTf'!$C$10)*($B$6/$B$9)*($B$11*$B$12)</f>
        <v>1.0529096270364717</v>
      </c>
      <c r="L67" s="26">
        <f t="shared" ref="L67:L97" si="4">100-100*($K67/$B$10)</f>
        <v>16.202974370356401</v>
      </c>
      <c r="N67" s="24">
        <v>66</v>
      </c>
      <c r="O67" s="152">
        <v>100.46566</v>
      </c>
      <c r="P67" s="26">
        <f>(('Calibration PhOTf'!$C$9*$O67)+'Calibration PhOTf'!$C$10)*($B$6/$B$9)*($B$11*$B$12)</f>
        <v>1.3413361061273612</v>
      </c>
      <c r="Q67" s="26">
        <f t="shared" ref="Q67:Q97" si="5">100-100*($P67/$B$10)</f>
        <v>-6.7517792381505188</v>
      </c>
      <c r="U67" s="152"/>
      <c r="V67" s="152"/>
      <c r="W67" s="152"/>
      <c r="X67" s="152"/>
      <c r="Y67" s="152"/>
      <c r="Z67" s="152"/>
      <c r="AA67" s="152"/>
      <c r="AB67" s="158"/>
      <c r="AD67" s="150"/>
      <c r="AE67" s="151"/>
      <c r="AF67" s="152"/>
      <c r="AG67" s="152"/>
      <c r="AI67" s="150"/>
      <c r="AJ67" s="66"/>
      <c r="AK67" s="152"/>
      <c r="AL67" s="152"/>
      <c r="AN67" s="150"/>
      <c r="AO67" s="66"/>
      <c r="AP67" s="152"/>
      <c r="AQ67" s="152"/>
      <c r="AS67" s="150"/>
      <c r="AT67" s="66"/>
      <c r="AU67" s="152"/>
      <c r="AV67" s="152"/>
      <c r="AX67" s="150"/>
      <c r="AY67" s="155"/>
      <c r="AZ67" s="152"/>
      <c r="BA67" s="152"/>
      <c r="BC67" s="150"/>
      <c r="BD67" s="66"/>
      <c r="BE67" s="152"/>
      <c r="BF67" s="152"/>
      <c r="BH67" s="150"/>
      <c r="BI67" s="66"/>
      <c r="BJ67" s="152"/>
      <c r="BK67" s="152"/>
      <c r="BM67" s="150"/>
      <c r="BN67" s="66"/>
      <c r="BO67" s="152"/>
      <c r="BP67" s="152"/>
      <c r="BR67" s="150"/>
      <c r="BS67" s="151"/>
      <c r="BT67" s="152"/>
      <c r="BU67" s="152"/>
      <c r="BW67" s="150"/>
      <c r="BX67" s="151"/>
      <c r="BY67" s="152"/>
      <c r="BZ67" s="152"/>
      <c r="CB67" s="150"/>
      <c r="CC67" s="66"/>
      <c r="CD67" s="152"/>
      <c r="CE67" s="152"/>
      <c r="CG67" s="150"/>
      <c r="CH67" s="154"/>
      <c r="CI67" s="152"/>
      <c r="CJ67" s="152"/>
      <c r="CL67" s="57"/>
      <c r="CM67" s="60"/>
      <c r="CN67" s="59"/>
      <c r="CO67" s="59"/>
    </row>
    <row r="68" spans="1:93" ht="22" thickBot="1">
      <c r="A68" s="29" t="s">
        <v>33</v>
      </c>
      <c r="B68" s="32">
        <v>0.43583333333333335</v>
      </c>
      <c r="D68" s="24">
        <v>67</v>
      </c>
      <c r="E68" s="152">
        <v>96.499977000000001</v>
      </c>
      <c r="F68" s="26">
        <f>((('Calibration PhOTf'!$C$9*$E68)+'Calibration PhOTf'!$C$10)*($B$6/$B$9))*($B$11*$B$12)</f>
        <v>1.2880428979689542</v>
      </c>
      <c r="G68" s="26">
        <f t="shared" si="3"/>
        <v>-2.5103778725789283</v>
      </c>
      <c r="I68" s="24">
        <v>67</v>
      </c>
      <c r="J68" s="152">
        <v>56.277209999999997</v>
      </c>
      <c r="K68" s="26">
        <f>(('Calibration PhOTf'!$C$9*$J68)+'Calibration PhOTf'!$C$10)*($B$6/$B$9)*($B$11*$B$12)</f>
        <v>0.74750541818599869</v>
      </c>
      <c r="L68" s="26">
        <f t="shared" si="4"/>
        <v>40.508920160286607</v>
      </c>
      <c r="N68" s="24">
        <v>67</v>
      </c>
      <c r="O68" s="152">
        <v>107.886757</v>
      </c>
      <c r="P68" s="26">
        <f>(('Calibration PhOTf'!$C$9*$O68)+'Calibration PhOTf'!$C$10)*($B$6/$B$9)*($B$11*$B$12)</f>
        <v>1.4410652239576898</v>
      </c>
      <c r="Q68" s="26">
        <f t="shared" si="5"/>
        <v>-14.688835969573404</v>
      </c>
      <c r="U68" s="152"/>
      <c r="V68" s="152"/>
      <c r="W68" s="152"/>
      <c r="X68" s="152"/>
      <c r="Y68" s="152"/>
      <c r="Z68" s="152"/>
      <c r="AA68" s="152"/>
      <c r="AB68" s="158"/>
      <c r="AD68" s="150"/>
      <c r="AE68" s="151"/>
      <c r="AF68" s="152"/>
      <c r="AG68" s="152"/>
      <c r="AI68" s="150"/>
      <c r="AJ68" s="66"/>
      <c r="AK68" s="152"/>
      <c r="AL68" s="152"/>
      <c r="AN68" s="150"/>
      <c r="AO68" s="66"/>
      <c r="AP68" s="152"/>
      <c r="AQ68" s="152"/>
      <c r="AS68" s="150"/>
      <c r="AT68" s="151"/>
      <c r="AU68" s="152"/>
      <c r="AV68" s="152"/>
      <c r="AX68" s="150"/>
      <c r="AY68" s="153"/>
      <c r="AZ68" s="152"/>
      <c r="BA68" s="152"/>
      <c r="BC68" s="150"/>
      <c r="BD68" s="151"/>
      <c r="BE68" s="152"/>
      <c r="BF68" s="152"/>
      <c r="BH68" s="150"/>
      <c r="BI68" s="151"/>
      <c r="BJ68" s="152"/>
      <c r="BK68" s="152"/>
      <c r="BM68" s="150"/>
      <c r="BN68" s="151"/>
      <c r="BO68" s="152"/>
      <c r="BP68" s="152"/>
      <c r="BR68" s="150"/>
      <c r="BS68" s="151"/>
      <c r="BT68" s="152"/>
      <c r="BU68" s="152"/>
      <c r="BW68" s="150"/>
      <c r="BX68" s="151"/>
      <c r="BY68" s="152"/>
      <c r="BZ68" s="152"/>
      <c r="CB68" s="150"/>
      <c r="CC68" s="66"/>
      <c r="CD68" s="152"/>
      <c r="CE68" s="152"/>
      <c r="CG68" s="150"/>
      <c r="CH68" s="154"/>
      <c r="CI68" s="152"/>
      <c r="CJ68" s="152"/>
      <c r="CL68" s="57"/>
      <c r="CM68" s="58"/>
      <c r="CN68" s="59"/>
      <c r="CO68" s="59"/>
    </row>
    <row r="69" spans="1:93" ht="22" thickBot="1">
      <c r="A69" s="27" t="s">
        <v>34</v>
      </c>
      <c r="B69" s="28">
        <v>500</v>
      </c>
      <c r="D69" s="24">
        <v>68</v>
      </c>
      <c r="E69" s="152">
        <v>107.10942799999999</v>
      </c>
      <c r="F69" s="26">
        <f>((('Calibration PhOTf'!$C$9*$E69)+'Calibration PhOTf'!$C$10)*($B$6/$B$9))*($B$11*$B$12)</f>
        <v>1.4306190142620165</v>
      </c>
      <c r="G69" s="26">
        <f t="shared" si="3"/>
        <v>-13.857462336809917</v>
      </c>
      <c r="I69" s="24">
        <v>68</v>
      </c>
      <c r="J69" s="152">
        <v>166.15205399999999</v>
      </c>
      <c r="K69" s="26">
        <f>(('Calibration PhOTf'!$C$9*$J69)+'Calibration PhOTf'!$C$10)*($B$6/$B$9)*($B$11*$B$12)</f>
        <v>2.2240689591106046</v>
      </c>
      <c r="L69" s="26">
        <f t="shared" si="4"/>
        <v>-77.005090259498985</v>
      </c>
      <c r="N69" s="24">
        <v>68</v>
      </c>
      <c r="O69" s="152">
        <v>103.041481</v>
      </c>
      <c r="P69" s="26">
        <f>(('Calibration PhOTf'!$C$9*$O69)+'Calibration PhOTf'!$C$10)*($B$6/$B$9)*($B$11*$B$12)</f>
        <v>1.3759515216136209</v>
      </c>
      <c r="Q69" s="26">
        <f t="shared" si="5"/>
        <v>-9.5066869569137253</v>
      </c>
      <c r="U69" s="152"/>
      <c r="V69" s="152"/>
      <c r="W69" s="152"/>
      <c r="X69" s="152"/>
      <c r="Y69" s="152"/>
      <c r="Z69" s="152"/>
      <c r="AA69" s="152"/>
      <c r="AB69" s="158"/>
      <c r="AD69" s="150"/>
      <c r="AE69" s="151"/>
      <c r="AF69" s="152"/>
      <c r="AG69" s="152"/>
      <c r="AI69" s="150"/>
      <c r="AJ69" s="66"/>
      <c r="AK69" s="152"/>
      <c r="AL69" s="152"/>
      <c r="AN69" s="150"/>
      <c r="AO69" s="66"/>
      <c r="AP69" s="152"/>
      <c r="AQ69" s="152"/>
      <c r="AS69" s="150"/>
      <c r="AT69" s="66"/>
      <c r="AU69" s="152"/>
      <c r="AV69" s="152"/>
      <c r="AX69" s="150"/>
      <c r="AY69" s="155"/>
      <c r="AZ69" s="152"/>
      <c r="BA69" s="152"/>
      <c r="BC69" s="150"/>
      <c r="BD69" s="151"/>
      <c r="BE69" s="152"/>
      <c r="BF69" s="152"/>
      <c r="BH69" s="150"/>
      <c r="BI69" s="151"/>
      <c r="BJ69" s="152"/>
      <c r="BK69" s="152"/>
      <c r="BM69" s="150"/>
      <c r="BN69" s="151"/>
      <c r="BO69" s="152"/>
      <c r="BP69" s="152"/>
      <c r="BR69" s="150"/>
      <c r="BS69" s="151"/>
      <c r="BT69" s="152"/>
      <c r="BU69" s="152"/>
      <c r="BW69" s="150"/>
      <c r="BX69" s="151"/>
      <c r="BY69" s="152"/>
      <c r="BZ69" s="152"/>
      <c r="CB69" s="150"/>
      <c r="CC69" s="66"/>
      <c r="CD69" s="152"/>
      <c r="CE69" s="152"/>
      <c r="CG69" s="150"/>
      <c r="CH69" s="154"/>
      <c r="CI69" s="152"/>
      <c r="CJ69" s="152"/>
      <c r="CL69" s="57"/>
      <c r="CM69" s="58"/>
      <c r="CN69" s="59"/>
      <c r="CO69" s="59"/>
    </row>
    <row r="70" spans="1:93">
      <c r="A70" s="33" t="s">
        <v>35</v>
      </c>
      <c r="B70" s="34">
        <v>0.8716666666666667</v>
      </c>
      <c r="D70" s="24">
        <v>69</v>
      </c>
      <c r="E70" s="152">
        <v>65.807411000000002</v>
      </c>
      <c r="F70" s="26">
        <f>((('Calibration PhOTf'!$C$9*$E70)+'Calibration PhOTf'!$C$10)*($B$6/$B$9))*($B$11*$B$12)</f>
        <v>0.87557793071018697</v>
      </c>
      <c r="G70" s="26">
        <f t="shared" si="3"/>
        <v>30.316121710291526</v>
      </c>
      <c r="I70" s="24">
        <v>69</v>
      </c>
      <c r="J70" s="152">
        <v>61.193947000000001</v>
      </c>
      <c r="K70" s="26">
        <f>(('Calibration PhOTf'!$C$9*$J70)+'Calibration PhOTf'!$C$10)*($B$6/$B$9)*($B$11*$B$12)</f>
        <v>0.81357945597498549</v>
      </c>
      <c r="L70" s="26">
        <f t="shared" si="4"/>
        <v>35.250341744927539</v>
      </c>
      <c r="N70" s="24">
        <v>69</v>
      </c>
      <c r="O70" s="152">
        <v>94.999534999999995</v>
      </c>
      <c r="P70" s="26">
        <f>(('Calibration PhOTf'!$C$9*$O70)+'Calibration PhOTf'!$C$10)*($B$6/$B$9)*($B$11*$B$12)</f>
        <v>1.267879065449911</v>
      </c>
      <c r="Q70" s="26">
        <f t="shared" si="5"/>
        <v>-0.90561603262324297</v>
      </c>
      <c r="U70" s="152"/>
      <c r="V70" s="152"/>
      <c r="W70" s="152"/>
      <c r="X70" s="152"/>
      <c r="Y70" s="152"/>
      <c r="Z70" s="152"/>
      <c r="AA70" s="152"/>
      <c r="AB70" s="158"/>
      <c r="AD70" s="150"/>
      <c r="AE70" s="151"/>
      <c r="AF70" s="152"/>
      <c r="AG70" s="152"/>
      <c r="AI70" s="150"/>
      <c r="AJ70" s="66"/>
      <c r="AK70" s="152"/>
      <c r="AL70" s="152"/>
      <c r="AN70" s="150"/>
      <c r="AO70" s="151"/>
      <c r="AP70" s="152"/>
      <c r="AQ70" s="152"/>
      <c r="AS70" s="150"/>
      <c r="AT70" s="151"/>
      <c r="AU70" s="152"/>
      <c r="AV70" s="152"/>
      <c r="AX70" s="150"/>
      <c r="AY70" s="153"/>
      <c r="AZ70" s="152"/>
      <c r="BA70" s="152"/>
      <c r="BC70" s="150"/>
      <c r="BD70" s="151"/>
      <c r="BE70" s="152"/>
      <c r="BF70" s="152"/>
      <c r="BH70" s="150"/>
      <c r="BI70" s="151"/>
      <c r="BJ70" s="152"/>
      <c r="BK70" s="152"/>
      <c r="BM70" s="150"/>
      <c r="BN70" s="66"/>
      <c r="BO70" s="152"/>
      <c r="BP70" s="152"/>
      <c r="BR70" s="150"/>
      <c r="BS70" s="151"/>
      <c r="BT70" s="152"/>
      <c r="BU70" s="152"/>
      <c r="BW70" s="150"/>
      <c r="BX70" s="151"/>
      <c r="BY70" s="152"/>
      <c r="BZ70" s="152"/>
      <c r="CB70" s="150"/>
      <c r="CC70" s="66"/>
      <c r="CD70" s="152"/>
      <c r="CE70" s="152"/>
      <c r="CG70" s="150"/>
      <c r="CH70" s="154"/>
      <c r="CI70" s="152"/>
      <c r="CJ70" s="152"/>
      <c r="CL70" s="57"/>
      <c r="CM70" s="58"/>
      <c r="CN70" s="59"/>
      <c r="CO70" s="59"/>
    </row>
    <row r="71" spans="1:93">
      <c r="A71" s="33" t="s">
        <v>36</v>
      </c>
      <c r="B71" s="35">
        <v>1</v>
      </c>
      <c r="D71" s="24">
        <v>70</v>
      </c>
      <c r="E71" s="152">
        <v>93.958549000000005</v>
      </c>
      <c r="F71" s="26">
        <f>((('Calibration PhOTf'!$C$9*$E71)+'Calibration PhOTf'!$C$10)*($B$6/$B$9))*($B$11*$B$12)</f>
        <v>1.2538896760841984</v>
      </c>
      <c r="G71" s="26">
        <f t="shared" si="3"/>
        <v>0.20774563595715279</v>
      </c>
      <c r="I71" s="24">
        <v>70</v>
      </c>
      <c r="J71" s="152">
        <v>87.214539000000002</v>
      </c>
      <c r="K71" s="26">
        <f>(('Calibration PhOTf'!$C$9*$J71)+'Calibration PhOTf'!$C$10)*($B$6/$B$9)*($B$11*$B$12)</f>
        <v>1.1632596562988602</v>
      </c>
      <c r="L71" s="26">
        <f t="shared" si="4"/>
        <v>7.4206401672216202</v>
      </c>
      <c r="N71" s="24">
        <v>70</v>
      </c>
      <c r="O71" s="152">
        <v>72.498642000000004</v>
      </c>
      <c r="P71" s="26">
        <f>(('Calibration PhOTf'!$C$9*$O71)+'Calibration PhOTf'!$C$10)*($B$6/$B$9)*($B$11*$B$12)</f>
        <v>0.96549867488439023</v>
      </c>
      <c r="Q71" s="26">
        <f t="shared" si="5"/>
        <v>23.159675695631492</v>
      </c>
      <c r="U71" s="152"/>
      <c r="V71" s="152"/>
      <c r="W71" s="152"/>
      <c r="X71" s="152"/>
      <c r="Y71" s="152"/>
      <c r="Z71" s="152"/>
      <c r="AA71" s="152"/>
      <c r="AB71" s="158"/>
      <c r="AD71" s="150"/>
      <c r="AE71" s="151"/>
      <c r="AF71" s="152"/>
      <c r="AG71" s="152"/>
      <c r="AI71" s="150"/>
      <c r="AJ71" s="66"/>
      <c r="AK71" s="152"/>
      <c r="AL71" s="152"/>
      <c r="AN71" s="150"/>
      <c r="AO71" s="151"/>
      <c r="AP71" s="152"/>
      <c r="AQ71" s="152"/>
      <c r="AS71" s="150"/>
      <c r="AT71" s="151"/>
      <c r="AU71" s="152"/>
      <c r="AV71" s="152"/>
      <c r="AX71" s="150"/>
      <c r="AY71" s="153"/>
      <c r="AZ71" s="152"/>
      <c r="BA71" s="152"/>
      <c r="BC71" s="150"/>
      <c r="BD71" s="151"/>
      <c r="BE71" s="152"/>
      <c r="BF71" s="152"/>
      <c r="BH71" s="150"/>
      <c r="BI71" s="151"/>
      <c r="BJ71" s="152"/>
      <c r="BK71" s="152"/>
      <c r="BM71" s="150"/>
      <c r="BN71" s="151"/>
      <c r="BO71" s="152"/>
      <c r="BP71" s="152"/>
      <c r="BR71" s="150"/>
      <c r="BS71" s="151"/>
      <c r="BT71" s="152"/>
      <c r="BU71" s="152"/>
      <c r="BW71" s="150"/>
      <c r="BX71" s="151"/>
      <c r="BY71" s="152"/>
      <c r="BZ71" s="152"/>
      <c r="CB71" s="150"/>
      <c r="CC71" s="66"/>
      <c r="CD71" s="152"/>
      <c r="CE71" s="152"/>
      <c r="CG71" s="150"/>
      <c r="CH71" s="154"/>
      <c r="CI71" s="152"/>
      <c r="CJ71" s="152"/>
      <c r="CL71" s="57"/>
      <c r="CM71" s="58"/>
      <c r="CN71" s="59"/>
      <c r="CO71" s="59"/>
    </row>
    <row r="72" spans="1:93">
      <c r="A72" s="33" t="s">
        <v>37</v>
      </c>
      <c r="B72" s="35">
        <v>1</v>
      </c>
      <c r="D72" s="24">
        <v>71</v>
      </c>
      <c r="E72" s="152">
        <v>84.628715999999997</v>
      </c>
      <c r="F72" s="26">
        <f>((('Calibration PhOTf'!$C$9*$E72)+'Calibration PhOTf'!$C$10)*($B$6/$B$9))*($B$11*$B$12)</f>
        <v>1.1285098279843435</v>
      </c>
      <c r="G72" s="26">
        <f t="shared" si="3"/>
        <v>10.186245285766532</v>
      </c>
      <c r="I72" s="24">
        <v>71</v>
      </c>
      <c r="J72" s="152">
        <v>102.664177</v>
      </c>
      <c r="K72" s="26">
        <f>(('Calibration PhOTf'!$C$9*$J72)+'Calibration PhOTf'!$C$10)*($B$6/$B$9)*($B$11*$B$12)</f>
        <v>1.3708810859254936</v>
      </c>
      <c r="L72" s="26">
        <f t="shared" si="4"/>
        <v>-9.103150491483774</v>
      </c>
      <c r="N72" s="24">
        <v>71</v>
      </c>
      <c r="O72" s="152">
        <v>70.955627000000007</v>
      </c>
      <c r="P72" s="26">
        <f>(('Calibration PhOTf'!$C$9*$O72)+'Calibration PhOTf'!$C$10)*($B$6/$B$9)*($B$11*$B$12)</f>
        <v>0.94476272105587078</v>
      </c>
      <c r="Q72" s="26">
        <f t="shared" si="5"/>
        <v>24.809970469091056</v>
      </c>
      <c r="U72" s="152"/>
      <c r="V72" s="152"/>
      <c r="W72" s="152"/>
      <c r="X72" s="152"/>
      <c r="Y72" s="152"/>
      <c r="Z72" s="152"/>
      <c r="AA72" s="152"/>
      <c r="AB72" s="158"/>
      <c r="AD72" s="150"/>
      <c r="AE72" s="151"/>
      <c r="AF72" s="152"/>
      <c r="AG72" s="152"/>
      <c r="AI72" s="150"/>
      <c r="AJ72" s="66"/>
      <c r="AK72" s="152"/>
      <c r="AL72" s="152"/>
      <c r="AN72" s="150"/>
      <c r="AO72" s="151"/>
      <c r="AP72" s="152"/>
      <c r="AQ72" s="152"/>
      <c r="AS72" s="150"/>
      <c r="AT72" s="66"/>
      <c r="AU72" s="152"/>
      <c r="AV72" s="152"/>
      <c r="AX72" s="150"/>
      <c r="AY72" s="153"/>
      <c r="AZ72" s="152"/>
      <c r="BA72" s="152"/>
      <c r="BC72" s="150"/>
      <c r="BD72" s="151"/>
      <c r="BE72" s="152"/>
      <c r="BF72" s="152"/>
      <c r="BH72" s="150"/>
      <c r="BI72" s="151"/>
      <c r="BJ72" s="152"/>
      <c r="BK72" s="152"/>
      <c r="BM72" s="150"/>
      <c r="BN72" s="151"/>
      <c r="BO72" s="152"/>
      <c r="BP72" s="152"/>
      <c r="BR72" s="150"/>
      <c r="BS72" s="151"/>
      <c r="BT72" s="152"/>
      <c r="BU72" s="152"/>
      <c r="BW72" s="150"/>
      <c r="BX72" s="151"/>
      <c r="BY72" s="152"/>
      <c r="BZ72" s="152"/>
      <c r="CB72" s="150"/>
      <c r="CC72" s="66"/>
      <c r="CD72" s="152"/>
      <c r="CE72" s="152"/>
      <c r="CG72" s="150"/>
      <c r="CH72" s="154"/>
      <c r="CI72" s="152"/>
      <c r="CJ72" s="152"/>
      <c r="CL72" s="57"/>
      <c r="CM72" s="60"/>
      <c r="CN72" s="59"/>
      <c r="CO72" s="59"/>
    </row>
    <row r="73" spans="1:93" ht="22" thickBot="1">
      <c r="A73" s="29" t="s">
        <v>38</v>
      </c>
      <c r="B73" s="36">
        <v>366.18711456109435</v>
      </c>
      <c r="D73" s="37">
        <v>72</v>
      </c>
      <c r="E73" s="152">
        <v>57.645741000000001</v>
      </c>
      <c r="F73" s="26">
        <f>((('Calibration PhOTf'!$C$9*$E73)+'Calibration PhOTf'!$C$10)*($B$6/$B$9))*($B$11*$B$12)</f>
        <v>0.76589655218592589</v>
      </c>
      <c r="G73" s="26">
        <f t="shared" si="3"/>
        <v>39.045240574140394</v>
      </c>
      <c r="I73" s="37">
        <v>72</v>
      </c>
      <c r="J73" s="152">
        <v>70.432395999999997</v>
      </c>
      <c r="K73" s="26">
        <f>(('Calibration PhOTf'!$C$9*$J73)+'Calibration PhOTf'!$C$10)*($B$6/$B$9)*($B$11*$B$12)</f>
        <v>0.93773123149961224</v>
      </c>
      <c r="L73" s="26">
        <f t="shared" si="4"/>
        <v>25.36957966576901</v>
      </c>
      <c r="N73" s="37">
        <v>72</v>
      </c>
      <c r="O73" s="152">
        <v>103.162598</v>
      </c>
      <c r="P73" s="26">
        <f>(('Calibration PhOTf'!$C$9*$O73)+'Calibration PhOTf'!$C$10)*($B$6/$B$9)*($B$11*$B$12)</f>
        <v>1.3775791639371557</v>
      </c>
      <c r="Q73" s="26">
        <f t="shared" si="5"/>
        <v>-9.6362247462917594</v>
      </c>
      <c r="U73" s="152"/>
      <c r="V73" s="152"/>
      <c r="W73" s="152"/>
      <c r="X73" s="152"/>
      <c r="Y73" s="152"/>
      <c r="Z73" s="152"/>
      <c r="AA73" s="152"/>
      <c r="AB73" s="158"/>
      <c r="AD73" s="150"/>
      <c r="AE73" s="151"/>
      <c r="AF73" s="152"/>
      <c r="AG73" s="152"/>
      <c r="AI73" s="150"/>
      <c r="AJ73" s="151"/>
      <c r="AK73" s="152"/>
      <c r="AL73" s="152"/>
      <c r="AN73" s="150"/>
      <c r="AO73" s="151"/>
      <c r="AP73" s="152"/>
      <c r="AQ73" s="152"/>
      <c r="AS73" s="150"/>
      <c r="AT73" s="151"/>
      <c r="AU73" s="152"/>
      <c r="AV73" s="152"/>
      <c r="AX73" s="150"/>
      <c r="AY73" s="153"/>
      <c r="AZ73" s="152"/>
      <c r="BA73" s="152"/>
      <c r="BC73" s="150"/>
      <c r="BD73" s="151"/>
      <c r="BE73" s="152"/>
      <c r="BF73" s="152"/>
      <c r="BH73" s="150"/>
      <c r="BI73" s="151"/>
      <c r="BJ73" s="152"/>
      <c r="BK73" s="152"/>
      <c r="BM73" s="150"/>
      <c r="BN73" s="151"/>
      <c r="BO73" s="152"/>
      <c r="BP73" s="152"/>
      <c r="BR73" s="150"/>
      <c r="BS73" s="151"/>
      <c r="BT73" s="152"/>
      <c r="BU73" s="152"/>
      <c r="BW73" s="150"/>
      <c r="BX73" s="151"/>
      <c r="BY73" s="152"/>
      <c r="BZ73" s="152"/>
      <c r="CB73" s="150"/>
      <c r="CC73" s="66"/>
      <c r="CD73" s="152"/>
      <c r="CE73" s="152"/>
      <c r="CG73" s="150"/>
      <c r="CH73" s="154"/>
      <c r="CI73" s="152"/>
      <c r="CJ73" s="152"/>
      <c r="CL73" s="57"/>
      <c r="CM73" s="58"/>
      <c r="CN73" s="59"/>
      <c r="CO73" s="59"/>
    </row>
    <row r="74" spans="1:93" ht="22" thickBot="1">
      <c r="A74" s="182" t="s">
        <v>19</v>
      </c>
      <c r="B74" s="182"/>
      <c r="D74" s="24">
        <v>73</v>
      </c>
      <c r="E74" s="152">
        <v>109.285889</v>
      </c>
      <c r="F74" s="26">
        <f>((('Calibration PhOTf'!$C$9*$E74)+'Calibration PhOTf'!$C$10)*($B$6/$B$9))*($B$11*$B$12)</f>
        <v>1.4598675924064763</v>
      </c>
      <c r="G74" s="26">
        <f t="shared" si="3"/>
        <v>-16.185244123078107</v>
      </c>
      <c r="I74" s="24">
        <v>73</v>
      </c>
      <c r="J74" s="152">
        <v>84.192215000000004</v>
      </c>
      <c r="K74" s="26">
        <f>(('Calibration PhOTf'!$C$9*$J74)+'Calibration PhOTf'!$C$10)*($B$6/$B$9)*($B$11*$B$12)</f>
        <v>1.1226438677816866</v>
      </c>
      <c r="L74" s="26">
        <f t="shared" si="4"/>
        <v>10.653094486137164</v>
      </c>
      <c r="N74" s="24">
        <v>73</v>
      </c>
      <c r="O74" s="152">
        <v>85.771850999999998</v>
      </c>
      <c r="P74" s="26">
        <f>(('Calibration PhOTf'!$C$9*$O74)+'Calibration PhOTf'!$C$10)*($B$6/$B$9)*($B$11*$B$12)</f>
        <v>1.1438719564016075</v>
      </c>
      <c r="Q74" s="26">
        <f t="shared" si="5"/>
        <v>8.9636325983599221</v>
      </c>
      <c r="U74" s="152"/>
      <c r="V74" s="152"/>
      <c r="W74" s="152"/>
      <c r="X74" s="152"/>
      <c r="Y74" s="152"/>
      <c r="Z74" s="152"/>
      <c r="AA74" s="152"/>
      <c r="AB74" s="158"/>
      <c r="AD74" s="150"/>
      <c r="AE74" s="151"/>
      <c r="AF74" s="152"/>
      <c r="AG74" s="152"/>
      <c r="AI74" s="150"/>
      <c r="AJ74" s="151"/>
      <c r="AK74" s="152"/>
      <c r="AL74" s="152"/>
      <c r="AN74" s="150"/>
      <c r="AO74" s="151"/>
      <c r="AP74" s="152"/>
      <c r="AQ74" s="152"/>
      <c r="AS74" s="150"/>
      <c r="AT74" s="151"/>
      <c r="AU74" s="152"/>
      <c r="AV74" s="152"/>
      <c r="AX74" s="150"/>
      <c r="AY74" s="153"/>
      <c r="AZ74" s="152"/>
      <c r="BA74" s="152"/>
      <c r="BC74" s="150"/>
      <c r="BD74" s="151"/>
      <c r="BE74" s="152"/>
      <c r="BF74" s="152"/>
      <c r="BH74" s="150"/>
      <c r="BI74" s="151"/>
      <c r="BJ74" s="152"/>
      <c r="BK74" s="152"/>
      <c r="BM74" s="150"/>
      <c r="BN74" s="151"/>
      <c r="BO74" s="152"/>
      <c r="BP74" s="152"/>
      <c r="BR74" s="150"/>
      <c r="BS74" s="151"/>
      <c r="BT74" s="152"/>
      <c r="BU74" s="152"/>
      <c r="BW74" s="150"/>
      <c r="BX74" s="151"/>
      <c r="BY74" s="152"/>
      <c r="BZ74" s="152"/>
      <c r="CB74" s="150"/>
      <c r="CC74" s="66"/>
      <c r="CD74" s="152"/>
      <c r="CE74" s="152"/>
      <c r="CG74" s="150"/>
      <c r="CH74" s="154"/>
      <c r="CI74" s="152"/>
      <c r="CJ74" s="152"/>
      <c r="CL74" s="57"/>
      <c r="CM74" s="58"/>
      <c r="CN74" s="59"/>
      <c r="CO74" s="59"/>
    </row>
    <row r="75" spans="1:93" ht="22" thickBot="1">
      <c r="A75" s="27" t="s">
        <v>28</v>
      </c>
      <c r="B75" s="28">
        <v>1.046</v>
      </c>
      <c r="D75" s="24">
        <v>74</v>
      </c>
      <c r="E75" s="152">
        <v>101.527351</v>
      </c>
      <c r="F75" s="26">
        <f>((('Calibration PhOTf'!$C$9*$E75)+'Calibration PhOTf'!$C$10)*($B$6/$B$9))*($B$11*$B$12)</f>
        <v>1.3556037416047575</v>
      </c>
      <c r="G75" s="26">
        <f t="shared" si="3"/>
        <v>-7.8872854440714235</v>
      </c>
      <c r="I75" s="24">
        <v>74</v>
      </c>
      <c r="J75" s="152">
        <v>79.014763000000002</v>
      </c>
      <c r="K75" s="26">
        <f>(('Calibration PhOTf'!$C$9*$J75)+'Calibration PhOTf'!$C$10)*($B$6/$B$9)*($B$11*$B$12)</f>
        <v>1.0530661866694642</v>
      </c>
      <c r="L75" s="26">
        <f t="shared" si="4"/>
        <v>16.190514391606513</v>
      </c>
      <c r="N75" s="24">
        <v>74</v>
      </c>
      <c r="O75" s="152">
        <v>87.940887000000004</v>
      </c>
      <c r="P75" s="26">
        <f>(('Calibration PhOTf'!$C$9*$O75)+'Calibration PhOTf'!$C$10)*($B$6/$B$9)*($B$11*$B$12)</f>
        <v>1.1730207529774002</v>
      </c>
      <c r="Q75" s="26">
        <f t="shared" si="5"/>
        <v>6.6437920431834243</v>
      </c>
      <c r="U75" s="152"/>
      <c r="V75" s="152"/>
      <c r="W75" s="152"/>
      <c r="X75" s="152"/>
      <c r="Y75" s="152"/>
      <c r="Z75" s="152"/>
      <c r="AA75" s="152"/>
      <c r="AB75" s="158"/>
      <c r="AD75" s="150"/>
      <c r="AE75" s="151"/>
      <c r="AF75" s="152"/>
      <c r="AG75" s="152"/>
      <c r="AI75" s="150"/>
      <c r="AJ75" s="151"/>
      <c r="AK75" s="152"/>
      <c r="AL75" s="152"/>
      <c r="AN75" s="150"/>
      <c r="AO75" s="151"/>
      <c r="AP75" s="152"/>
      <c r="AQ75" s="152"/>
      <c r="AS75" s="150"/>
      <c r="AT75" s="151"/>
      <c r="AU75" s="152"/>
      <c r="AV75" s="152"/>
      <c r="AX75" s="150"/>
      <c r="AY75" s="153"/>
      <c r="AZ75" s="152"/>
      <c r="BA75" s="152"/>
      <c r="BC75" s="150"/>
      <c r="BD75" s="151"/>
      <c r="BE75" s="152"/>
      <c r="BF75" s="152"/>
      <c r="BH75" s="150"/>
      <c r="BI75" s="151"/>
      <c r="BJ75" s="152"/>
      <c r="BK75" s="152"/>
      <c r="BM75" s="150"/>
      <c r="BN75" s="151"/>
      <c r="BO75" s="152"/>
      <c r="BP75" s="152"/>
      <c r="BR75" s="150"/>
      <c r="BS75" s="151"/>
      <c r="BT75" s="152"/>
      <c r="BU75" s="152"/>
      <c r="BW75" s="150"/>
      <c r="BX75" s="151"/>
      <c r="BY75" s="152"/>
      <c r="BZ75" s="152"/>
      <c r="CB75" s="150"/>
      <c r="CC75" s="66"/>
      <c r="CD75" s="152"/>
      <c r="CE75" s="152"/>
      <c r="CG75" s="150"/>
      <c r="CH75" s="154"/>
      <c r="CI75" s="152"/>
      <c r="CJ75" s="152"/>
      <c r="CL75" s="57"/>
      <c r="CM75" s="60"/>
      <c r="CN75" s="59"/>
      <c r="CO75" s="59"/>
    </row>
    <row r="76" spans="1:93" ht="22" thickBot="1">
      <c r="A76" s="27" t="s">
        <v>29</v>
      </c>
      <c r="B76" s="28">
        <v>600</v>
      </c>
      <c r="D76" s="24">
        <v>75</v>
      </c>
      <c r="E76" s="152">
        <v>102.955788</v>
      </c>
      <c r="F76" s="26">
        <f>((('Calibration PhOTf'!$C$9*$E76)+'Calibration PhOTf'!$C$10)*($B$6/$B$9))*($B$11*$B$12)</f>
        <v>1.3747999280831449</v>
      </c>
      <c r="G76" s="26">
        <f t="shared" si="3"/>
        <v>-9.4150360591440432</v>
      </c>
      <c r="I76" s="24">
        <v>75</v>
      </c>
      <c r="J76" s="152">
        <v>51.635539999999999</v>
      </c>
      <c r="K76" s="26">
        <f>(('Calibration PhOTf'!$C$9*$J76)+'Calibration PhOTf'!$C$10)*($B$6/$B$9)*($B$11*$B$12)</f>
        <v>0.68512789443721855</v>
      </c>
      <c r="L76" s="26">
        <f t="shared" si="4"/>
        <v>45.473307247336372</v>
      </c>
      <c r="N76" s="24">
        <v>75</v>
      </c>
      <c r="O76" s="152">
        <v>99.588120000000004</v>
      </c>
      <c r="P76" s="26">
        <f>(('Calibration PhOTf'!$C$9*$O76)+'Calibration PhOTf'!$C$10)*($B$6/$B$9)*($B$11*$B$12)</f>
        <v>1.3295432013774535</v>
      </c>
      <c r="Q76" s="26">
        <f t="shared" si="5"/>
        <v>-5.8132273280902211</v>
      </c>
      <c r="U76" s="152"/>
      <c r="V76" s="152"/>
      <c r="W76" s="152"/>
      <c r="X76" s="152"/>
      <c r="Y76" s="152"/>
      <c r="Z76" s="152"/>
      <c r="AA76" s="152"/>
      <c r="AB76" s="158"/>
      <c r="AD76" s="150"/>
      <c r="AE76" s="151"/>
      <c r="AF76" s="152"/>
      <c r="AG76" s="152"/>
      <c r="AI76" s="150"/>
      <c r="AJ76" s="151"/>
      <c r="AK76" s="152"/>
      <c r="AL76" s="152"/>
      <c r="AN76" s="150"/>
      <c r="AO76" s="151"/>
      <c r="AP76" s="152"/>
      <c r="AQ76" s="152"/>
      <c r="AS76" s="150"/>
      <c r="AT76" s="151"/>
      <c r="AU76" s="152"/>
      <c r="AV76" s="152"/>
      <c r="AX76" s="150"/>
      <c r="AY76" s="153"/>
      <c r="AZ76" s="152"/>
      <c r="BA76" s="152"/>
      <c r="BC76" s="150"/>
      <c r="BD76" s="66"/>
      <c r="BE76" s="152"/>
      <c r="BF76" s="152"/>
      <c r="BH76" s="150"/>
      <c r="BI76" s="66"/>
      <c r="BJ76" s="152"/>
      <c r="BK76" s="152"/>
      <c r="BM76" s="150"/>
      <c r="BN76" s="66"/>
      <c r="BO76" s="152"/>
      <c r="BP76" s="152"/>
      <c r="BR76" s="150"/>
      <c r="BS76" s="151"/>
      <c r="BT76" s="152"/>
      <c r="BU76" s="152"/>
      <c r="BW76" s="150"/>
      <c r="BX76" s="151"/>
      <c r="BY76" s="152"/>
      <c r="BZ76" s="152"/>
      <c r="CB76" s="150"/>
      <c r="CC76" s="66"/>
      <c r="CD76" s="152"/>
      <c r="CE76" s="152"/>
      <c r="CG76" s="150"/>
      <c r="CH76" s="154"/>
      <c r="CI76" s="152"/>
      <c r="CJ76" s="152"/>
      <c r="CL76" s="57"/>
      <c r="CM76" s="58"/>
      <c r="CN76" s="59"/>
      <c r="CO76" s="59"/>
    </row>
    <row r="77" spans="1:93" ht="22" thickBot="1">
      <c r="A77" s="29" t="s">
        <v>30</v>
      </c>
      <c r="B77" s="30">
        <v>1.7433333333333335E-3</v>
      </c>
      <c r="D77" s="24">
        <v>76</v>
      </c>
      <c r="E77" s="152">
        <v>100.387733</v>
      </c>
      <c r="F77" s="26">
        <f>((('Calibration PhOTf'!$C$9*$E77)+'Calibration PhOTf'!$C$10)*($B$6/$B$9))*($B$11*$B$12)</f>
        <v>1.3402888767264836</v>
      </c>
      <c r="G77" s="26">
        <f t="shared" si="3"/>
        <v>-6.6684342798633907</v>
      </c>
      <c r="I77" s="24">
        <v>76</v>
      </c>
      <c r="J77" s="152">
        <v>59.263882000000002</v>
      </c>
      <c r="K77" s="26">
        <f>(('Calibration PhOTf'!$C$9*$J77)+'Calibration PhOTf'!$C$10)*($B$6/$B$9)*($B$11*$B$12)</f>
        <v>0.78764209391042916</v>
      </c>
      <c r="L77" s="26">
        <f t="shared" si="4"/>
        <v>37.314596584924061</v>
      </c>
      <c r="N77" s="24">
        <v>76</v>
      </c>
      <c r="O77" s="152">
        <v>62.057098000000003</v>
      </c>
      <c r="P77" s="26">
        <f>(('Calibration PhOTf'!$C$9*$O77)+'Calibration PhOTf'!$C$10)*($B$6/$B$9)*($B$11*$B$12)</f>
        <v>0.82517899277990348</v>
      </c>
      <c r="Q77" s="26">
        <f t="shared" si="5"/>
        <v>34.327179245530957</v>
      </c>
      <c r="U77" s="152"/>
      <c r="V77" s="152"/>
      <c r="W77" s="152"/>
      <c r="X77" s="152"/>
      <c r="Y77" s="152"/>
      <c r="Z77" s="152"/>
      <c r="AA77" s="152"/>
      <c r="AB77" s="158"/>
      <c r="AD77" s="152"/>
      <c r="AE77" s="152"/>
      <c r="AI77" s="150"/>
      <c r="AJ77" s="151"/>
      <c r="AK77" s="152"/>
      <c r="AL77" s="152"/>
      <c r="AN77" s="150"/>
      <c r="AO77" s="151"/>
      <c r="AP77" s="152"/>
      <c r="AQ77" s="152"/>
      <c r="AS77" s="150"/>
      <c r="AT77" s="151"/>
      <c r="AU77" s="152"/>
      <c r="AV77" s="152"/>
      <c r="AX77" s="150"/>
      <c r="AY77" s="155"/>
      <c r="AZ77" s="152"/>
      <c r="BA77" s="152"/>
      <c r="BC77" s="150"/>
      <c r="BD77" s="151"/>
      <c r="BE77" s="152"/>
      <c r="BF77" s="152"/>
      <c r="BH77" s="150"/>
      <c r="BI77" s="66"/>
      <c r="BJ77" s="152"/>
      <c r="BK77" s="152"/>
      <c r="BM77" s="150"/>
      <c r="BN77" s="66"/>
      <c r="BO77" s="152"/>
      <c r="BP77" s="152"/>
      <c r="BR77" s="150"/>
      <c r="BS77" s="151"/>
      <c r="BT77" s="152"/>
      <c r="BU77" s="152"/>
      <c r="BW77" s="150"/>
      <c r="BX77" s="151"/>
      <c r="BY77" s="152"/>
      <c r="BZ77" s="152"/>
      <c r="CB77" s="150"/>
      <c r="CC77" s="66"/>
      <c r="CD77" s="152"/>
      <c r="CE77" s="152"/>
      <c r="CG77" s="150"/>
      <c r="CH77" s="154"/>
      <c r="CI77" s="152"/>
      <c r="CJ77" s="152"/>
      <c r="CL77" s="57"/>
      <c r="CM77" s="60"/>
      <c r="CN77" s="59"/>
      <c r="CO77" s="59"/>
    </row>
    <row r="78" spans="1:93" ht="22" thickBot="1">
      <c r="A78" s="27" t="s">
        <v>31</v>
      </c>
      <c r="B78" s="28">
        <v>250</v>
      </c>
      <c r="D78" s="24">
        <v>77</v>
      </c>
      <c r="E78" s="152">
        <v>93.033980999999997</v>
      </c>
      <c r="F78" s="26">
        <f>((('Calibration PhOTf'!$C$9*$E78)+'Calibration PhOTf'!$C$10)*($B$6/$B$9))*($B$11*$B$12)</f>
        <v>1.2414647810836139</v>
      </c>
      <c r="G78" s="26">
        <f t="shared" si="3"/>
        <v>1.1965952181763697</v>
      </c>
      <c r="I78" s="24">
        <v>77</v>
      </c>
      <c r="J78" s="152">
        <v>74.795417999999998</v>
      </c>
      <c r="K78" s="26">
        <f>(('Calibration PhOTf'!$C$9*$J78)+'Calibration PhOTf'!$C$10)*($B$6/$B$9)*($B$11*$B$12)</f>
        <v>0.99636411759910881</v>
      </c>
      <c r="L78" s="26">
        <f t="shared" si="4"/>
        <v>20.703213879895827</v>
      </c>
      <c r="N78" s="24">
        <v>77</v>
      </c>
      <c r="O78" s="152">
        <v>65.750473</v>
      </c>
      <c r="P78" s="26">
        <f>(('Calibration PhOTf'!$C$9*$O78)+'Calibration PhOTf'!$C$10)*($B$6/$B$9)*($B$11*$B$12)</f>
        <v>0.87481276398200325</v>
      </c>
      <c r="Q78" s="26">
        <f t="shared" si="5"/>
        <v>30.377018385833395</v>
      </c>
      <c r="U78" s="152"/>
      <c r="V78" s="152"/>
      <c r="W78" s="152"/>
      <c r="X78" s="152"/>
      <c r="Y78" s="152"/>
      <c r="Z78" s="152"/>
      <c r="AA78" s="152"/>
      <c r="AB78" s="158"/>
      <c r="AD78" s="150"/>
      <c r="AE78" s="151"/>
      <c r="AF78" s="152"/>
      <c r="AG78" s="152"/>
      <c r="AI78" s="150"/>
      <c r="AJ78" s="151"/>
      <c r="AK78" s="152"/>
      <c r="AL78" s="152"/>
      <c r="AN78" s="150"/>
      <c r="AO78" s="151"/>
      <c r="AP78" s="152"/>
      <c r="AQ78" s="152"/>
      <c r="AS78" s="150"/>
      <c r="AT78" s="151"/>
      <c r="AU78" s="152"/>
      <c r="AV78" s="152"/>
      <c r="AX78" s="150"/>
      <c r="AY78" s="155"/>
      <c r="AZ78" s="152"/>
      <c r="BA78" s="152"/>
      <c r="BC78" s="150"/>
      <c r="BD78" s="151"/>
      <c r="BE78" s="152"/>
      <c r="BF78" s="152"/>
      <c r="BH78" s="150"/>
      <c r="BI78" s="66"/>
      <c r="BJ78" s="152"/>
      <c r="BK78" s="152"/>
      <c r="BM78" s="150"/>
      <c r="BN78" s="66"/>
      <c r="BO78" s="152"/>
      <c r="BP78" s="152"/>
      <c r="BR78" s="150"/>
      <c r="BS78" s="151"/>
      <c r="BT78" s="152"/>
      <c r="BU78" s="152"/>
      <c r="BW78" s="150"/>
      <c r="BX78" s="151"/>
      <c r="BY78" s="152"/>
      <c r="BZ78" s="152"/>
      <c r="CB78" s="150"/>
      <c r="CC78" s="66"/>
      <c r="CD78" s="152"/>
      <c r="CE78" s="152"/>
      <c r="CG78" s="150"/>
      <c r="CH78" s="154"/>
      <c r="CI78" s="152"/>
      <c r="CJ78" s="152"/>
      <c r="CL78" s="57"/>
      <c r="CM78" s="60"/>
      <c r="CN78" s="59"/>
      <c r="CO78" s="59"/>
    </row>
    <row r="79" spans="1:93">
      <c r="A79" s="29" t="s">
        <v>32</v>
      </c>
      <c r="B79" s="31">
        <v>0.41666666666666669</v>
      </c>
      <c r="D79" s="24">
        <v>78</v>
      </c>
      <c r="E79" s="152">
        <v>92.988288999999995</v>
      </c>
      <c r="F79" s="26">
        <f>((('Calibration PhOTf'!$C$9*$E79)+'Calibration PhOTf'!$C$10)*($B$6/$B$9))*($B$11*$B$12)</f>
        <v>1.240850744796</v>
      </c>
      <c r="G79" s="26">
        <f t="shared" si="3"/>
        <v>1.2454640035017803</v>
      </c>
      <c r="I79" s="24">
        <v>78</v>
      </c>
      <c r="J79" s="152">
        <v>81.706749000000002</v>
      </c>
      <c r="K79" s="26">
        <f>(('Calibration PhOTf'!$C$9*$J79)+'Calibration PhOTf'!$C$10)*($B$6/$B$9)*($B$11*$B$12)</f>
        <v>1.0892426965562905</v>
      </c>
      <c r="L79" s="26">
        <f t="shared" si="4"/>
        <v>13.311365176578548</v>
      </c>
      <c r="N79" s="24">
        <v>78</v>
      </c>
      <c r="O79" s="152">
        <v>63.498531</v>
      </c>
      <c r="P79" s="26">
        <f>(('Calibration PhOTf'!$C$9*$O79)+'Calibration PhOTf'!$C$10)*($B$6/$B$9)*($B$11*$B$12)</f>
        <v>0.84454982724029704</v>
      </c>
      <c r="Q79" s="26">
        <f t="shared" si="5"/>
        <v>32.785529069614242</v>
      </c>
      <c r="U79" s="152"/>
      <c r="V79" s="152"/>
      <c r="W79" s="152"/>
      <c r="X79" s="152"/>
      <c r="Y79" s="152"/>
      <c r="Z79" s="152"/>
      <c r="AA79" s="152"/>
      <c r="AB79" s="158"/>
      <c r="AD79" s="150"/>
      <c r="AE79" s="151"/>
      <c r="AF79" s="152"/>
      <c r="AG79" s="152"/>
      <c r="AI79" s="150"/>
      <c r="AJ79" s="151"/>
      <c r="AK79" s="152"/>
      <c r="AL79" s="152"/>
      <c r="AN79" s="150"/>
      <c r="AO79" s="151"/>
      <c r="AP79" s="152"/>
      <c r="AQ79" s="152"/>
      <c r="AS79" s="150"/>
      <c r="AT79" s="151"/>
      <c r="AU79" s="152"/>
      <c r="AV79" s="152"/>
      <c r="AX79" s="150"/>
      <c r="AY79" s="153"/>
      <c r="AZ79" s="152"/>
      <c r="BA79" s="152"/>
      <c r="BC79" s="150"/>
      <c r="BD79" s="151"/>
      <c r="BE79" s="152"/>
      <c r="BF79" s="152"/>
      <c r="BH79" s="150"/>
      <c r="BI79" s="66"/>
      <c r="BJ79" s="152"/>
      <c r="BK79" s="152"/>
      <c r="BM79" s="150"/>
      <c r="BN79" s="66"/>
      <c r="BO79" s="152"/>
      <c r="BP79" s="152"/>
      <c r="BR79" s="150"/>
      <c r="BS79" s="151"/>
      <c r="BT79" s="152"/>
      <c r="BU79" s="152"/>
      <c r="BW79" s="150"/>
      <c r="BX79" s="151"/>
      <c r="BY79" s="152"/>
      <c r="BZ79" s="152"/>
      <c r="CB79" s="150"/>
      <c r="CC79" s="66"/>
      <c r="CD79" s="152"/>
      <c r="CE79" s="152"/>
      <c r="CG79" s="150"/>
      <c r="CH79" s="154"/>
      <c r="CI79" s="152"/>
      <c r="CJ79" s="152"/>
      <c r="CL79" s="57"/>
      <c r="CM79" s="58"/>
      <c r="CN79" s="59"/>
      <c r="CO79" s="59"/>
    </row>
    <row r="80" spans="1:93" ht="22" thickBot="1">
      <c r="A80" s="29" t="s">
        <v>33</v>
      </c>
      <c r="B80" s="32">
        <v>0.43583333333333335</v>
      </c>
      <c r="D80" s="24">
        <v>79</v>
      </c>
      <c r="E80" s="152">
        <v>94.149520999999993</v>
      </c>
      <c r="F80" s="26">
        <f>((('Calibration PhOTf'!$C$9*$E80)+'Calibration PhOTf'!$C$10)*($B$6/$B$9))*($B$11*$B$12)</f>
        <v>1.2564560714689095</v>
      </c>
      <c r="G80" s="26">
        <f t="shared" si="3"/>
        <v>3.4961027529192279E-3</v>
      </c>
      <c r="I80" s="24">
        <v>79</v>
      </c>
      <c r="J80" s="152">
        <v>61.234375</v>
      </c>
      <c r="K80" s="26">
        <f>(('Calibration PhOTf'!$C$9*$J80)+'Calibration PhOTf'!$C$10)*($B$6/$B$9)*($B$11*$B$12)</f>
        <v>0.81412275149795799</v>
      </c>
      <c r="L80" s="26">
        <f t="shared" si="4"/>
        <v>35.207102944850135</v>
      </c>
      <c r="N80" s="24">
        <v>79</v>
      </c>
      <c r="O80" s="152">
        <v>113.391457</v>
      </c>
      <c r="P80" s="26">
        <f>(('Calibration PhOTf'!$C$9*$O80)+'Calibration PhOTf'!$C$10)*($B$6/$B$9)*($B$11*$B$12)</f>
        <v>1.51504065844138</v>
      </c>
      <c r="Q80" s="26">
        <f t="shared" si="5"/>
        <v>-20.576256143364915</v>
      </c>
      <c r="U80" s="152"/>
      <c r="V80" s="152"/>
      <c r="W80" s="152"/>
      <c r="X80" s="152"/>
      <c r="Y80" s="152"/>
      <c r="Z80" s="152"/>
      <c r="AA80" s="152"/>
      <c r="AB80" s="158"/>
      <c r="AD80" s="150"/>
      <c r="AE80" s="151"/>
      <c r="AF80" s="152"/>
      <c r="AG80" s="152"/>
      <c r="AI80" s="150"/>
      <c r="AJ80" s="151"/>
      <c r="AK80" s="152"/>
      <c r="AL80" s="152"/>
      <c r="AN80" s="150"/>
      <c r="AO80" s="151"/>
      <c r="AP80" s="152"/>
      <c r="AQ80" s="152"/>
      <c r="AS80" s="150"/>
      <c r="AT80" s="151"/>
      <c r="AU80" s="152"/>
      <c r="AV80" s="152"/>
      <c r="AX80" s="150"/>
      <c r="AY80" s="153"/>
      <c r="AZ80" s="152"/>
      <c r="BA80" s="152"/>
      <c r="BC80" s="150"/>
      <c r="BD80" s="66"/>
      <c r="BE80" s="152"/>
      <c r="BF80" s="152"/>
      <c r="BH80" s="150"/>
      <c r="BI80" s="66"/>
      <c r="BJ80" s="152"/>
      <c r="BK80" s="152"/>
      <c r="BM80" s="150"/>
      <c r="BN80" s="66"/>
      <c r="BO80" s="152"/>
      <c r="BP80" s="152"/>
      <c r="BR80" s="150"/>
      <c r="BS80" s="151"/>
      <c r="BT80" s="152"/>
      <c r="BU80" s="152"/>
      <c r="BW80" s="150"/>
      <c r="BX80" s="151"/>
      <c r="BY80" s="152"/>
      <c r="BZ80" s="152"/>
      <c r="CB80" s="150"/>
      <c r="CC80" s="66"/>
      <c r="CD80" s="152"/>
      <c r="CE80" s="152"/>
      <c r="CG80" s="150"/>
      <c r="CH80" s="154"/>
      <c r="CI80" s="152"/>
      <c r="CJ80" s="152"/>
      <c r="CL80" s="57"/>
      <c r="CM80" s="58"/>
      <c r="CN80" s="59"/>
      <c r="CO80" s="59"/>
    </row>
    <row r="81" spans="1:93" ht="22" thickBot="1">
      <c r="A81" s="27" t="s">
        <v>34</v>
      </c>
      <c r="B81" s="28">
        <v>500</v>
      </c>
      <c r="D81" s="24">
        <v>80</v>
      </c>
      <c r="E81" s="152">
        <v>104.28697200000001</v>
      </c>
      <c r="F81" s="26">
        <f>((('Calibration PhOTf'!$C$9*$E81)+'Calibration PhOTf'!$C$10)*($B$6/$B$9))*($B$11*$B$12)</f>
        <v>1.3926891708716234</v>
      </c>
      <c r="G81" s="26">
        <f t="shared" si="3"/>
        <v>-10.838772055043648</v>
      </c>
      <c r="I81" s="24">
        <v>80</v>
      </c>
      <c r="J81" s="152">
        <v>80.086044000000001</v>
      </c>
      <c r="K81" s="26">
        <f>(('Calibration PhOTf'!$C$9*$J81)+'Calibration PhOTf'!$C$10)*($B$6/$B$9)*($B$11*$B$12)</f>
        <v>1.0674626982739337</v>
      </c>
      <c r="L81" s="26">
        <f t="shared" si="4"/>
        <v>15.044751430645945</v>
      </c>
      <c r="N81" s="24">
        <v>80</v>
      </c>
      <c r="O81" s="152">
        <v>104.77460499999999</v>
      </c>
      <c r="P81" s="26">
        <f>(('Calibration PhOTf'!$C$9*$O81)+'Calibration PhOTf'!$C$10)*($B$6/$B$9)*($B$11*$B$12)</f>
        <v>1.3992422733192744</v>
      </c>
      <c r="Q81" s="26">
        <f t="shared" si="5"/>
        <v>-11.360308262576567</v>
      </c>
      <c r="U81" s="152"/>
      <c r="V81" s="152"/>
      <c r="W81" s="152"/>
      <c r="X81" s="152"/>
      <c r="Y81" s="152"/>
      <c r="Z81" s="152"/>
      <c r="AA81" s="152"/>
      <c r="AB81" s="158"/>
      <c r="AD81" s="150"/>
      <c r="AE81" s="151"/>
      <c r="AF81" s="152"/>
      <c r="AG81" s="152"/>
      <c r="AI81" s="150"/>
      <c r="AJ81" s="151"/>
      <c r="AK81" s="152"/>
      <c r="AL81" s="152"/>
      <c r="AN81" s="150"/>
      <c r="AO81" s="151"/>
      <c r="AP81" s="152"/>
      <c r="AQ81" s="152"/>
      <c r="AS81" s="150"/>
      <c r="AT81" s="151"/>
      <c r="AU81" s="152"/>
      <c r="AV81" s="152"/>
      <c r="AX81" s="150"/>
      <c r="AY81" s="153"/>
      <c r="AZ81" s="152"/>
      <c r="BA81" s="152"/>
      <c r="BC81" s="150"/>
      <c r="BD81" s="151"/>
      <c r="BE81" s="152"/>
      <c r="BF81" s="152"/>
      <c r="BH81" s="150"/>
      <c r="BI81" s="151"/>
      <c r="BJ81" s="152"/>
      <c r="BK81" s="152"/>
      <c r="BM81" s="150"/>
      <c r="BN81" s="151"/>
      <c r="BO81" s="152"/>
      <c r="BP81" s="152"/>
      <c r="BR81" s="150"/>
      <c r="BS81" s="151"/>
      <c r="BT81" s="152"/>
      <c r="BU81" s="152"/>
      <c r="BW81" s="150"/>
      <c r="BX81" s="151"/>
      <c r="BY81" s="152"/>
      <c r="BZ81" s="152"/>
      <c r="CB81" s="150"/>
      <c r="CC81" s="66"/>
      <c r="CD81" s="152"/>
      <c r="CE81" s="152"/>
      <c r="CG81" s="150"/>
      <c r="CH81" s="154"/>
      <c r="CI81" s="152"/>
      <c r="CJ81" s="152"/>
      <c r="CL81" s="57"/>
      <c r="CM81" s="58"/>
      <c r="CN81" s="59"/>
      <c r="CO81" s="59"/>
    </row>
    <row r="82" spans="1:93">
      <c r="A82" s="33" t="s">
        <v>35</v>
      </c>
      <c r="B82" s="34">
        <v>0.8716666666666667</v>
      </c>
      <c r="D82" s="24">
        <v>81</v>
      </c>
      <c r="E82" s="152">
        <v>68.243324000000001</v>
      </c>
      <c r="F82" s="26">
        <f>((('Calibration PhOTf'!$C$9*$E82)+'Calibration PhOTf'!$C$10)*($B$6/$B$9))*($B$11*$B$12)</f>
        <v>0.9083131792322624</v>
      </c>
      <c r="G82" s="26">
        <f t="shared" si="3"/>
        <v>27.710849245343212</v>
      </c>
      <c r="I82" s="24">
        <v>81</v>
      </c>
      <c r="J82" s="152">
        <v>61.693553999999999</v>
      </c>
      <c r="K82" s="26">
        <f>(('Calibration PhOTf'!$C$9*$J82)+'Calibration PhOTf'!$C$10)*($B$6/$B$9)*($B$11*$B$12)</f>
        <v>0.8202934721604439</v>
      </c>
      <c r="L82" s="26">
        <f t="shared" si="4"/>
        <v>34.715999032197061</v>
      </c>
      <c r="N82" s="24">
        <v>81</v>
      </c>
      <c r="O82" s="152">
        <v>81.202042000000006</v>
      </c>
      <c r="P82" s="26">
        <f>(('Calibration PhOTf'!$C$9*$O82)+'Calibration PhOTf'!$C$10)*($B$6/$B$9)*($B$11*$B$12)</f>
        <v>1.0824601435357879</v>
      </c>
      <c r="Q82" s="26">
        <f t="shared" si="5"/>
        <v>13.851162472281104</v>
      </c>
      <c r="U82" s="152"/>
      <c r="V82" s="152"/>
      <c r="W82" s="152"/>
      <c r="X82" s="152"/>
      <c r="Y82" s="152"/>
      <c r="Z82" s="152"/>
      <c r="AA82" s="152"/>
      <c r="AB82" s="158"/>
      <c r="AD82" s="150"/>
      <c r="AE82" s="151"/>
      <c r="AF82" s="152"/>
      <c r="AG82" s="152"/>
      <c r="AI82" s="150"/>
      <c r="AJ82" s="151"/>
      <c r="AK82" s="152"/>
      <c r="AL82" s="152"/>
      <c r="AN82" s="150"/>
      <c r="AO82" s="151"/>
      <c r="AP82" s="152"/>
      <c r="AQ82" s="152"/>
      <c r="AS82" s="150"/>
      <c r="AT82" s="151"/>
      <c r="AU82" s="152"/>
      <c r="AV82" s="152"/>
      <c r="AX82" s="150"/>
      <c r="AY82" s="153"/>
      <c r="AZ82" s="152"/>
      <c r="BA82" s="152"/>
      <c r="BC82" s="150"/>
      <c r="BD82" s="151"/>
      <c r="BE82" s="152"/>
      <c r="BF82" s="152"/>
      <c r="BH82" s="150"/>
      <c r="BI82" s="151"/>
      <c r="BJ82" s="152"/>
      <c r="BK82" s="152"/>
      <c r="BM82" s="150"/>
      <c r="BN82" s="151"/>
      <c r="BO82" s="152"/>
      <c r="BP82" s="152"/>
      <c r="BR82" s="150"/>
      <c r="BS82" s="151"/>
      <c r="BT82" s="152"/>
      <c r="BU82" s="152"/>
      <c r="BW82" s="150"/>
      <c r="BX82" s="151"/>
      <c r="BY82" s="152"/>
      <c r="BZ82" s="152"/>
      <c r="CB82" s="150"/>
      <c r="CC82" s="66"/>
      <c r="CD82" s="152"/>
      <c r="CE82" s="152"/>
      <c r="CG82" s="150"/>
      <c r="CH82" s="154"/>
      <c r="CI82" s="152"/>
      <c r="CJ82" s="152"/>
      <c r="CL82" s="57"/>
      <c r="CM82" s="58"/>
      <c r="CN82" s="59"/>
      <c r="CO82" s="59"/>
    </row>
    <row r="83" spans="1:93">
      <c r="A83" s="33" t="s">
        <v>36</v>
      </c>
      <c r="B83" s="35">
        <v>1</v>
      </c>
      <c r="D83" s="24">
        <v>82</v>
      </c>
      <c r="E83" s="152">
        <v>89.739684999999994</v>
      </c>
      <c r="F83" s="26">
        <f>((('Calibration PhOTf'!$C$9*$E83)+'Calibration PhOTf'!$C$10)*($B$6/$B$9))*($B$11*$B$12)</f>
        <v>1.1971940709780893</v>
      </c>
      <c r="G83" s="26">
        <f t="shared" si="3"/>
        <v>4.719930682205387</v>
      </c>
      <c r="I83" s="24">
        <v>82</v>
      </c>
      <c r="J83" s="152">
        <v>86.417381000000006</v>
      </c>
      <c r="K83" s="26">
        <f>(('Calibration PhOTf'!$C$9*$J83)+'Calibration PhOTf'!$C$10)*($B$6/$B$9)*($B$11*$B$12)</f>
        <v>1.1525469727008169</v>
      </c>
      <c r="L83" s="26">
        <f t="shared" si="4"/>
        <v>8.2732214324857267</v>
      </c>
      <c r="N83" s="24">
        <v>82</v>
      </c>
      <c r="O83" s="152">
        <v>83.691283999999996</v>
      </c>
      <c r="P83" s="26">
        <f>(('Calibration PhOTf'!$C$9*$O83)+'Calibration PhOTf'!$C$10)*($B$6/$B$9)*($B$11*$B$12)</f>
        <v>1.1159120588963067</v>
      </c>
      <c r="Q83" s="26">
        <f t="shared" si="5"/>
        <v>11.188853251388238</v>
      </c>
      <c r="U83" s="152"/>
      <c r="V83" s="152"/>
      <c r="W83" s="152"/>
      <c r="X83" s="152"/>
      <c r="Y83" s="152"/>
      <c r="Z83" s="152"/>
      <c r="AA83" s="152"/>
      <c r="AB83" s="158"/>
      <c r="AD83" s="150"/>
      <c r="AE83" s="151"/>
      <c r="AF83" s="152"/>
      <c r="AG83" s="152"/>
      <c r="AI83" s="150"/>
      <c r="AJ83" s="151"/>
      <c r="AK83" s="152"/>
      <c r="AL83" s="152"/>
      <c r="AN83" s="150"/>
      <c r="AO83" s="151"/>
      <c r="AP83" s="152"/>
      <c r="AQ83" s="152"/>
      <c r="AS83" s="150"/>
      <c r="AT83" s="151"/>
      <c r="AU83" s="152"/>
      <c r="AV83" s="152"/>
      <c r="AX83" s="150"/>
      <c r="AY83" s="153"/>
      <c r="AZ83" s="152"/>
      <c r="BA83" s="152"/>
      <c r="BC83" s="150"/>
      <c r="BD83" s="66"/>
      <c r="BE83" s="152"/>
      <c r="BF83" s="152"/>
      <c r="BH83" s="150"/>
      <c r="BI83" s="66"/>
      <c r="BJ83" s="152"/>
      <c r="BK83" s="152"/>
      <c r="BM83" s="150"/>
      <c r="BN83" s="66"/>
      <c r="BO83" s="152"/>
      <c r="BP83" s="152"/>
      <c r="BR83" s="150"/>
      <c r="BS83" s="151"/>
      <c r="BT83" s="152"/>
      <c r="BU83" s="152"/>
      <c r="BW83" s="150"/>
      <c r="BX83" s="151"/>
      <c r="BY83" s="152"/>
      <c r="BZ83" s="152"/>
      <c r="CB83" s="150"/>
      <c r="CC83" s="66"/>
      <c r="CD83" s="152"/>
      <c r="CE83" s="152"/>
      <c r="CG83" s="150"/>
      <c r="CH83" s="154"/>
      <c r="CI83" s="152"/>
      <c r="CJ83" s="152"/>
      <c r="CL83" s="57"/>
      <c r="CM83" s="58"/>
      <c r="CN83" s="59"/>
      <c r="CO83" s="59"/>
    </row>
    <row r="84" spans="1:93">
      <c r="A84" s="33" t="s">
        <v>37</v>
      </c>
      <c r="B84" s="35">
        <v>1</v>
      </c>
      <c r="D84" s="24">
        <v>83</v>
      </c>
      <c r="E84" s="152">
        <v>2.1530629999999999</v>
      </c>
      <c r="F84" s="26">
        <f>((('Calibration PhOTf'!$C$9*$E84)+'Calibration PhOTf'!$C$10)*($B$6/$B$9))*($B$11*$B$12)</f>
        <v>2.0152921159073512E-2</v>
      </c>
      <c r="G84" s="26">
        <f t="shared" si="3"/>
        <v>98.396106553197498</v>
      </c>
      <c r="I84" s="24">
        <v>83</v>
      </c>
      <c r="J84" s="152">
        <v>102.255836</v>
      </c>
      <c r="K84" s="26">
        <f>(('Calibration PhOTf'!$C$9*$J84)+'Calibration PhOTf'!$C$10)*($B$6/$B$9)*($B$11*$B$12)</f>
        <v>1.3653935565610404</v>
      </c>
      <c r="L84" s="26">
        <f t="shared" si="4"/>
        <v>-8.6664191453275237</v>
      </c>
      <c r="N84" s="24">
        <v>83</v>
      </c>
      <c r="O84" s="152">
        <v>65.881416000000002</v>
      </c>
      <c r="P84" s="26">
        <f>(('Calibration PhOTf'!$C$9*$O84)+'Calibration PhOTf'!$C$10)*($B$6/$B$9)*($B$11*$B$12)</f>
        <v>0.8765724539410561</v>
      </c>
      <c r="Q84" s="26">
        <f t="shared" si="5"/>
        <v>30.236971433262553</v>
      </c>
      <c r="U84" s="152"/>
      <c r="V84" s="152"/>
      <c r="W84" s="152"/>
      <c r="X84" s="152"/>
      <c r="Y84" s="152"/>
      <c r="Z84" s="152"/>
      <c r="AA84" s="152"/>
      <c r="AB84" s="158"/>
      <c r="AD84" s="150"/>
      <c r="AE84" s="151"/>
      <c r="AF84" s="152"/>
      <c r="AG84" s="152"/>
      <c r="AI84" s="150"/>
      <c r="AJ84" s="151"/>
      <c r="AK84" s="152"/>
      <c r="AL84" s="152"/>
      <c r="AN84" s="150"/>
      <c r="AO84" s="151"/>
      <c r="AP84" s="152"/>
      <c r="AQ84" s="152"/>
      <c r="AS84" s="150"/>
      <c r="AT84" s="151"/>
      <c r="AU84" s="152"/>
      <c r="AV84" s="152"/>
      <c r="AX84" s="150"/>
      <c r="AY84" s="153"/>
      <c r="AZ84" s="152"/>
      <c r="BA84" s="152"/>
      <c r="BC84" s="150"/>
      <c r="BD84" s="151"/>
      <c r="BE84" s="152"/>
      <c r="BF84" s="152"/>
      <c r="BH84" s="150"/>
      <c r="BI84" s="151"/>
      <c r="BJ84" s="152"/>
      <c r="BK84" s="152"/>
      <c r="BM84" s="150"/>
      <c r="BN84" s="151"/>
      <c r="BO84" s="152"/>
      <c r="BP84" s="152"/>
      <c r="BR84" s="150"/>
      <c r="BS84" s="151"/>
      <c r="BT84" s="152"/>
      <c r="BU84" s="152"/>
      <c r="BW84" s="150"/>
      <c r="BX84" s="151"/>
      <c r="BY84" s="152"/>
      <c r="BZ84" s="152"/>
      <c r="CB84" s="150"/>
      <c r="CC84" s="66"/>
      <c r="CD84" s="152"/>
      <c r="CE84" s="152"/>
      <c r="CG84" s="150"/>
      <c r="CH84" s="154"/>
      <c r="CI84" s="152"/>
      <c r="CJ84" s="152"/>
      <c r="CL84" s="57"/>
      <c r="CM84" s="60"/>
      <c r="CN84" s="59"/>
      <c r="CO84" s="59"/>
    </row>
    <row r="85" spans="1:93" ht="22" thickBot="1">
      <c r="A85" s="29" t="s">
        <v>38</v>
      </c>
      <c r="B85" s="36">
        <v>366.18711456109435</v>
      </c>
      <c r="D85" s="37">
        <v>84</v>
      </c>
      <c r="E85" s="152">
        <v>58.717331000000001</v>
      </c>
      <c r="F85" s="26">
        <f>((('Calibration PhOTf'!$C$9*$E85)+'Calibration PhOTf'!$C$10)*($B$6/$B$9))*($B$11*$B$12)</f>
        <v>0.78029721631628313</v>
      </c>
      <c r="G85" s="26">
        <f t="shared" si="3"/>
        <v>37.899147129623302</v>
      </c>
      <c r="I85" s="37">
        <v>84</v>
      </c>
      <c r="J85" s="152">
        <v>65.319916000000006</v>
      </c>
      <c r="K85" s="26">
        <f>(('Calibration PhOTf'!$C$9*$J85)+'Calibration PhOTf'!$C$10)*($B$6/$B$9)*($B$11*$B$12)</f>
        <v>0.86902668278866058</v>
      </c>
      <c r="L85" s="26">
        <f t="shared" si="4"/>
        <v>30.837510323226368</v>
      </c>
      <c r="N85" s="37">
        <v>84</v>
      </c>
      <c r="O85" s="152"/>
      <c r="P85" s="26">
        <f>(('Calibration PhOTf'!$C$9*$O85)+'Calibration PhOTf'!$C$10)*($B$6/$B$9)*($B$11*$B$12)</f>
        <v>-8.7812207370802087E-3</v>
      </c>
      <c r="Q85" s="26">
        <f t="shared" si="5"/>
        <v>100.69886356841069</v>
      </c>
      <c r="U85" s="152"/>
      <c r="V85" s="152"/>
      <c r="W85" s="152"/>
      <c r="X85" s="152"/>
      <c r="Y85" s="152"/>
      <c r="Z85" s="152"/>
      <c r="AA85" s="152"/>
      <c r="AB85" s="158"/>
      <c r="AD85" s="150"/>
      <c r="AE85" s="151"/>
      <c r="AF85" s="152"/>
      <c r="AG85" s="152"/>
      <c r="AI85" s="150"/>
      <c r="AJ85" s="151"/>
      <c r="AK85" s="152"/>
      <c r="AL85" s="152"/>
      <c r="AN85" s="150"/>
      <c r="AO85" s="151"/>
      <c r="AP85" s="152"/>
      <c r="AQ85" s="152"/>
      <c r="AS85" s="150"/>
      <c r="AT85" s="151"/>
      <c r="AU85" s="152"/>
      <c r="AV85" s="152"/>
      <c r="AX85" s="150"/>
      <c r="AY85" s="153"/>
      <c r="AZ85" s="152"/>
      <c r="BA85" s="152"/>
      <c r="BC85" s="150"/>
      <c r="BD85" s="151"/>
      <c r="BE85" s="152"/>
      <c r="BF85" s="152"/>
      <c r="BH85" s="150"/>
      <c r="BI85" s="151"/>
      <c r="BJ85" s="152"/>
      <c r="BK85" s="152"/>
      <c r="BM85" s="150"/>
      <c r="BN85" s="151"/>
      <c r="BO85" s="152"/>
      <c r="BP85" s="152"/>
      <c r="BR85" s="150"/>
      <c r="BS85" s="151"/>
      <c r="BT85" s="152"/>
      <c r="BU85" s="152"/>
      <c r="BW85" s="150"/>
      <c r="BX85" s="151"/>
      <c r="BY85" s="152"/>
      <c r="BZ85" s="152"/>
      <c r="CB85" s="150"/>
      <c r="CC85" s="66"/>
      <c r="CD85" s="152"/>
      <c r="CE85" s="152"/>
      <c r="CG85" s="150"/>
      <c r="CH85" s="154"/>
      <c r="CI85" s="152"/>
      <c r="CJ85" s="152"/>
      <c r="CL85" s="57"/>
      <c r="CM85" s="58"/>
      <c r="CN85" s="59"/>
      <c r="CO85" s="59"/>
    </row>
    <row r="86" spans="1:93">
      <c r="A86" s="22"/>
      <c r="B86" s="21"/>
      <c r="D86" s="24">
        <v>85</v>
      </c>
      <c r="E86" s="152">
        <v>107.139038</v>
      </c>
      <c r="F86" s="26">
        <f>((('Calibration PhOTf'!$C$9*$E86)+'Calibration PhOTf'!$C$10)*($B$6/$B$9))*($B$11*$B$12)</f>
        <v>1.4310169310631253</v>
      </c>
      <c r="G86" s="26">
        <f t="shared" si="3"/>
        <v>-13.889131003830116</v>
      </c>
      <c r="I86" s="24">
        <v>85</v>
      </c>
      <c r="J86" s="152">
        <v>81.210480000000004</v>
      </c>
      <c r="K86" s="26">
        <f>(('Calibration PhOTf'!$C$9*$J86)+'Calibration PhOTf'!$C$10)*($B$6/$B$9)*($B$11*$B$12)</f>
        <v>1.0825735384012978</v>
      </c>
      <c r="L86" s="26">
        <f t="shared" si="4"/>
        <v>13.842137811277539</v>
      </c>
      <c r="N86" s="24">
        <v>85</v>
      </c>
      <c r="O86" s="152">
        <v>83.167243999999997</v>
      </c>
      <c r="P86" s="26">
        <f>(('Calibration PhOTf'!$C$9*$O86)+'Calibration PhOTf'!$C$10)*($B$6/$B$9)*($B$11*$B$12)</f>
        <v>1.1088696975166075</v>
      </c>
      <c r="Q86" s="26">
        <f t="shared" si="5"/>
        <v>11.749327694659172</v>
      </c>
      <c r="U86" s="152"/>
      <c r="V86" s="152"/>
      <c r="W86" s="152"/>
      <c r="X86" s="152"/>
      <c r="Y86" s="152"/>
      <c r="Z86" s="152"/>
      <c r="AA86" s="152"/>
      <c r="AB86" s="158"/>
      <c r="AD86" s="150"/>
      <c r="AE86" s="151"/>
      <c r="AF86" s="152"/>
      <c r="AG86" s="152"/>
      <c r="AI86" s="150"/>
      <c r="AJ86" s="151"/>
      <c r="AK86" s="152"/>
      <c r="AL86" s="152"/>
      <c r="AN86" s="150"/>
      <c r="AO86" s="151"/>
      <c r="AP86" s="152"/>
      <c r="AQ86" s="152"/>
      <c r="AS86" s="150"/>
      <c r="AT86" s="151"/>
      <c r="AU86" s="152"/>
      <c r="AV86" s="152"/>
      <c r="AX86" s="150"/>
      <c r="AY86" s="153"/>
      <c r="AZ86" s="152"/>
      <c r="BA86" s="152"/>
      <c r="BC86" s="150"/>
      <c r="BD86" s="151"/>
      <c r="BE86" s="152"/>
      <c r="BF86" s="152"/>
      <c r="BH86" s="150"/>
      <c r="BI86" s="151"/>
      <c r="BJ86" s="152"/>
      <c r="BK86" s="152"/>
      <c r="BM86" s="150"/>
      <c r="BN86" s="151"/>
      <c r="BO86" s="152"/>
      <c r="BP86" s="152"/>
      <c r="BR86" s="150"/>
      <c r="BS86" s="151"/>
      <c r="BT86" s="152"/>
      <c r="BU86" s="152"/>
      <c r="BW86" s="150"/>
      <c r="BX86" s="151"/>
      <c r="BY86" s="152"/>
      <c r="BZ86" s="152"/>
      <c r="CB86" s="150"/>
      <c r="CC86" s="66"/>
      <c r="CD86" s="152"/>
      <c r="CE86" s="152"/>
      <c r="CG86" s="150"/>
      <c r="CH86" s="154"/>
      <c r="CI86" s="152"/>
      <c r="CJ86" s="152"/>
      <c r="CL86" s="57"/>
      <c r="CM86" s="58"/>
      <c r="CN86" s="59"/>
      <c r="CO86" s="59"/>
    </row>
    <row r="87" spans="1:93">
      <c r="A87" s="22"/>
      <c r="B87" s="21"/>
      <c r="D87" s="24">
        <v>86</v>
      </c>
      <c r="E87" s="152">
        <v>70.691779999999994</v>
      </c>
      <c r="F87" s="26">
        <f>((('Calibration PhOTf'!$C$9*$E87)+'Calibration PhOTf'!$C$10)*($B$6/$B$9))*($B$11*$B$12)</f>
        <v>0.94121698805276088</v>
      </c>
      <c r="G87" s="26">
        <f t="shared" si="3"/>
        <v>25.092161714861845</v>
      </c>
      <c r="I87" s="24">
        <v>86</v>
      </c>
      <c r="J87" s="152">
        <v>70.266204999999999</v>
      </c>
      <c r="K87" s="26">
        <f>(('Calibration PhOTf'!$C$9*$J87)+'Calibration PhOTf'!$C$10)*($B$6/$B$9)*($B$11*$B$12)</f>
        <v>0.93549785794023954</v>
      </c>
      <c r="L87" s="26">
        <f t="shared" si="4"/>
        <v>25.547325273359363</v>
      </c>
      <c r="N87" s="24">
        <v>86</v>
      </c>
      <c r="O87" s="152">
        <v>80.563332000000003</v>
      </c>
      <c r="P87" s="26">
        <f>(('Calibration PhOTf'!$C$9*$O87)+'Calibration PhOTf'!$C$10)*($B$6/$B$9)*($B$11*$B$12)</f>
        <v>1.0738767784552063</v>
      </c>
      <c r="Q87" s="26">
        <f t="shared" si="5"/>
        <v>14.534279470337736</v>
      </c>
      <c r="U87" s="152"/>
      <c r="V87" s="152"/>
      <c r="W87" s="152"/>
      <c r="X87" s="152"/>
      <c r="Y87" s="152"/>
      <c r="Z87" s="152"/>
      <c r="AA87" s="152"/>
      <c r="AB87" s="158"/>
      <c r="AD87" s="150"/>
      <c r="AE87" s="151"/>
      <c r="AF87" s="152"/>
      <c r="AG87" s="152"/>
      <c r="AI87" s="150"/>
      <c r="AJ87" s="151"/>
      <c r="AK87" s="152"/>
      <c r="AL87" s="152"/>
      <c r="AN87" s="150"/>
      <c r="AO87" s="151"/>
      <c r="AP87" s="152"/>
      <c r="AQ87" s="152"/>
      <c r="AS87" s="150"/>
      <c r="AT87" s="151"/>
      <c r="AU87" s="152"/>
      <c r="AV87" s="152"/>
      <c r="AX87" s="150"/>
      <c r="AY87" s="153"/>
      <c r="AZ87" s="152"/>
      <c r="BA87" s="152"/>
      <c r="BC87" s="150"/>
      <c r="BD87" s="151"/>
      <c r="BE87" s="152"/>
      <c r="BF87" s="152"/>
      <c r="BH87" s="150"/>
      <c r="BI87" s="151"/>
      <c r="BJ87" s="152"/>
      <c r="BK87" s="152"/>
      <c r="BM87" s="150"/>
      <c r="BN87" s="151"/>
      <c r="BO87" s="152"/>
      <c r="BP87" s="152"/>
      <c r="BR87" s="150"/>
      <c r="BS87" s="151"/>
      <c r="BT87" s="152"/>
      <c r="BU87" s="152"/>
      <c r="BW87" s="150"/>
      <c r="BX87" s="151"/>
      <c r="BY87" s="152"/>
      <c r="BZ87" s="152"/>
      <c r="CB87" s="150"/>
      <c r="CC87" s="66"/>
      <c r="CD87" s="152"/>
      <c r="CE87" s="152"/>
      <c r="CG87" s="150"/>
      <c r="CH87" s="154"/>
      <c r="CI87" s="152"/>
      <c r="CJ87" s="152"/>
      <c r="CL87" s="57"/>
      <c r="CM87" s="60"/>
      <c r="CN87" s="59"/>
      <c r="CO87" s="59"/>
    </row>
    <row r="88" spans="1:93">
      <c r="A88" s="22"/>
      <c r="B88" s="21"/>
      <c r="D88" s="24">
        <v>87</v>
      </c>
      <c r="E88" s="152">
        <v>109.908348</v>
      </c>
      <c r="F88" s="26">
        <f>((('Calibration PhOTf'!$C$9*$E88)+'Calibration PhOTf'!$C$10)*($B$6/$B$9))*($B$11*$B$12)</f>
        <v>1.4682325668779797</v>
      </c>
      <c r="G88" s="26">
        <f t="shared" si="3"/>
        <v>-16.850980252923179</v>
      </c>
      <c r="I88" s="24">
        <v>87</v>
      </c>
      <c r="J88" s="152"/>
      <c r="K88" s="26">
        <f>(('Calibration PhOTf'!$C$9*$J88)+'Calibration PhOTf'!$C$10)*($B$6/$B$9)*($B$11*$B$12)</f>
        <v>-8.7812207370802087E-3</v>
      </c>
      <c r="L88" s="26">
        <f t="shared" si="4"/>
        <v>100.69886356841069</v>
      </c>
      <c r="N88" s="24">
        <v>87</v>
      </c>
      <c r="O88" s="152">
        <v>116.873642</v>
      </c>
      <c r="P88" s="26">
        <f>(('Calibration PhOTf'!$C$9*$O88)+'Calibration PhOTf'!$C$10)*($B$6/$B$9)*($B$11*$B$12)</f>
        <v>1.5618363327429021</v>
      </c>
      <c r="Q88" s="26">
        <f t="shared" si="5"/>
        <v>-24.300543791715242</v>
      </c>
      <c r="U88" s="152"/>
      <c r="V88" s="152"/>
      <c r="W88" s="152"/>
      <c r="X88" s="152"/>
      <c r="Y88" s="152"/>
      <c r="Z88" s="152"/>
      <c r="AA88" s="152"/>
      <c r="AB88" s="158"/>
      <c r="AD88" s="150"/>
      <c r="AE88" s="151"/>
      <c r="AF88" s="152"/>
      <c r="AG88" s="152"/>
      <c r="AI88" s="150"/>
      <c r="AJ88" s="151"/>
      <c r="AK88" s="152"/>
      <c r="AL88" s="152"/>
      <c r="AN88" s="150"/>
      <c r="AO88" s="151"/>
      <c r="AP88" s="152"/>
      <c r="AQ88" s="152"/>
      <c r="AS88" s="150"/>
      <c r="AT88" s="151"/>
      <c r="AU88" s="152"/>
      <c r="AV88" s="152"/>
      <c r="AX88" s="150"/>
      <c r="AY88" s="153"/>
      <c r="AZ88" s="152"/>
      <c r="BA88" s="152"/>
      <c r="BC88" s="150"/>
      <c r="BD88" s="151"/>
      <c r="BE88" s="152"/>
      <c r="BF88" s="152"/>
      <c r="BH88" s="150"/>
      <c r="BI88" s="151"/>
      <c r="BJ88" s="152"/>
      <c r="BK88" s="152"/>
      <c r="BM88" s="150"/>
      <c r="BN88" s="151"/>
      <c r="BO88" s="152"/>
      <c r="BP88" s="152"/>
      <c r="BR88" s="150"/>
      <c r="BS88" s="151"/>
      <c r="BT88" s="152"/>
      <c r="BU88" s="152"/>
      <c r="BW88" s="150"/>
      <c r="BX88" s="151"/>
      <c r="BY88" s="152"/>
      <c r="BZ88" s="152"/>
      <c r="CB88" s="150"/>
      <c r="CC88" s="66"/>
      <c r="CD88" s="152"/>
      <c r="CE88" s="152"/>
      <c r="CG88" s="150"/>
      <c r="CH88" s="154"/>
      <c r="CI88" s="152"/>
      <c r="CJ88" s="152"/>
      <c r="CL88" s="57"/>
      <c r="CM88" s="58"/>
      <c r="CN88" s="59"/>
      <c r="CO88" s="59"/>
    </row>
    <row r="89" spans="1:93">
      <c r="A89" s="22"/>
      <c r="B89" s="21"/>
      <c r="D89" s="24">
        <v>88</v>
      </c>
      <c r="E89" s="152">
        <v>94.644264000000007</v>
      </c>
      <c r="F89" s="26">
        <f>((('Calibration PhOTf'!$C$9*$E89)+'Calibration PhOTf'!$C$10)*($B$6/$B$9))*($B$11*$B$12)</f>
        <v>1.2631047223277689</v>
      </c>
      <c r="G89" s="26">
        <f t="shared" si="3"/>
        <v>-0.52564443515869641</v>
      </c>
      <c r="I89" s="24">
        <v>88</v>
      </c>
      <c r="J89" s="152">
        <v>58.598872999999998</v>
      </c>
      <c r="K89" s="26">
        <f>(('Calibration PhOTf'!$C$9*$J89)+'Calibration PhOTf'!$C$10)*($B$6/$B$9)*($B$11*$B$12)</f>
        <v>0.77870530721713715</v>
      </c>
      <c r="L89" s="26">
        <f t="shared" si="4"/>
        <v>38.025841049173323</v>
      </c>
      <c r="N89" s="24">
        <v>88</v>
      </c>
      <c r="O89" s="152">
        <v>80.352844000000005</v>
      </c>
      <c r="P89" s="26">
        <f>(('Calibration PhOTf'!$C$9*$O89)+'Calibration PhOTf'!$C$10)*($B$6/$B$9)*($B$11*$B$12)</f>
        <v>1.0710481154483933</v>
      </c>
      <c r="Q89" s="26">
        <f t="shared" si="5"/>
        <v>14.759401874381751</v>
      </c>
      <c r="U89" s="152"/>
      <c r="V89" s="152"/>
      <c r="W89" s="152"/>
      <c r="X89" s="152"/>
      <c r="Y89" s="152"/>
      <c r="Z89" s="152"/>
      <c r="AA89" s="152"/>
      <c r="AB89" s="158"/>
      <c r="AD89" s="152"/>
      <c r="AE89" s="152"/>
      <c r="AI89" s="150"/>
      <c r="AJ89" s="151"/>
      <c r="AK89" s="152"/>
      <c r="AL89" s="152"/>
      <c r="AN89" s="150"/>
      <c r="AO89" s="151"/>
      <c r="AP89" s="152"/>
      <c r="AQ89" s="152"/>
      <c r="AS89" s="150"/>
      <c r="AT89" s="151"/>
      <c r="AU89" s="152"/>
      <c r="AV89" s="152"/>
      <c r="AX89" s="150"/>
      <c r="AY89" s="153"/>
      <c r="AZ89" s="152"/>
      <c r="BA89" s="152"/>
      <c r="BC89" s="150"/>
      <c r="BD89" s="151"/>
      <c r="BE89" s="152"/>
      <c r="BF89" s="152"/>
      <c r="BH89" s="150"/>
      <c r="BI89" s="151"/>
      <c r="BJ89" s="152"/>
      <c r="BK89" s="152"/>
      <c r="BM89" s="150"/>
      <c r="BN89" s="151"/>
      <c r="BO89" s="152"/>
      <c r="BP89" s="152"/>
      <c r="BR89" s="150"/>
      <c r="BS89" s="151"/>
      <c r="BT89" s="152"/>
      <c r="BU89" s="152"/>
      <c r="BW89" s="150"/>
      <c r="BX89" s="151"/>
      <c r="BY89" s="152"/>
      <c r="BZ89" s="152"/>
      <c r="CB89" s="150"/>
      <c r="CC89" s="66"/>
      <c r="CD89" s="152"/>
      <c r="CE89" s="152"/>
      <c r="CG89" s="150"/>
      <c r="CH89" s="154"/>
      <c r="CI89" s="152"/>
      <c r="CJ89" s="152"/>
      <c r="CL89" s="57"/>
      <c r="CM89" s="60"/>
      <c r="CN89" s="59"/>
      <c r="CO89" s="59"/>
    </row>
    <row r="90" spans="1:93">
      <c r="A90" s="22"/>
      <c r="B90" s="21"/>
      <c r="D90" s="24">
        <v>89</v>
      </c>
      <c r="E90" s="152">
        <v>100.084007</v>
      </c>
      <c r="F90" s="26">
        <f>((('Calibration PhOTf'!$C$9*$E90)+'Calibration PhOTf'!$C$10)*($B$6/$B$9))*($B$11*$B$12)</f>
        <v>1.3362072259891149</v>
      </c>
      <c r="G90" s="26">
        <f t="shared" si="3"/>
        <v>-6.3435914038292793</v>
      </c>
      <c r="I90" s="24">
        <v>89</v>
      </c>
      <c r="J90" s="152">
        <v>77.283812999999995</v>
      </c>
      <c r="K90" s="26">
        <f>(('Calibration PhOTf'!$C$9*$J90)+'Calibration PhOTf'!$C$10)*($B$6/$B$9)*($B$11*$B$12)</f>
        <v>1.0298046504695724</v>
      </c>
      <c r="L90" s="26">
        <f t="shared" si="4"/>
        <v>18.041810547586749</v>
      </c>
      <c r="N90" s="24">
        <v>89</v>
      </c>
      <c r="O90" s="152">
        <v>69.099830999999995</v>
      </c>
      <c r="P90" s="26">
        <f>(('Calibration PhOTf'!$C$9*$O90)+'Calibration PhOTf'!$C$10)*($B$6/$B$9)*($B$11*$B$12)</f>
        <v>0.91982343001129152</v>
      </c>
      <c r="Q90" s="26">
        <f t="shared" si="5"/>
        <v>26.794792677175366</v>
      </c>
      <c r="U90" s="152"/>
      <c r="V90" s="152"/>
      <c r="W90" s="152"/>
      <c r="X90" s="152"/>
      <c r="Y90" s="152"/>
      <c r="Z90" s="152"/>
      <c r="AA90" s="152"/>
      <c r="AB90" s="158"/>
      <c r="AD90" s="150"/>
      <c r="AE90" s="151"/>
      <c r="AF90" s="152"/>
      <c r="AG90" s="152"/>
      <c r="AI90" s="150"/>
      <c r="AJ90" s="151"/>
      <c r="AK90" s="152"/>
      <c r="AL90" s="152"/>
      <c r="AN90" s="150"/>
      <c r="AO90" s="151"/>
      <c r="AP90" s="152"/>
      <c r="AQ90" s="152"/>
      <c r="AS90" s="150"/>
      <c r="AT90" s="151"/>
      <c r="AU90" s="152"/>
      <c r="AV90" s="152"/>
      <c r="AX90" s="150"/>
      <c r="AY90" s="153"/>
      <c r="AZ90" s="152"/>
      <c r="BA90" s="152"/>
      <c r="BC90" s="150"/>
      <c r="BD90" s="151"/>
      <c r="BE90" s="152"/>
      <c r="BF90" s="152"/>
      <c r="BH90" s="150"/>
      <c r="BI90" s="151"/>
      <c r="BJ90" s="152"/>
      <c r="BK90" s="152"/>
      <c r="BM90" s="150"/>
      <c r="BN90" s="151"/>
      <c r="BO90" s="152"/>
      <c r="BP90" s="152"/>
      <c r="BR90" s="150"/>
      <c r="BS90" s="151"/>
      <c r="BT90" s="152"/>
      <c r="BU90" s="152"/>
      <c r="BW90" s="150"/>
      <c r="BX90" s="151"/>
      <c r="BY90" s="152"/>
      <c r="BZ90" s="152"/>
      <c r="CB90" s="150"/>
      <c r="CC90" s="66"/>
      <c r="CD90" s="152"/>
      <c r="CE90" s="152"/>
      <c r="CG90" s="150"/>
      <c r="CH90" s="154"/>
      <c r="CI90" s="152"/>
      <c r="CJ90" s="152"/>
      <c r="CL90" s="57"/>
      <c r="CM90" s="60"/>
      <c r="CN90" s="59"/>
      <c r="CO90" s="59"/>
    </row>
    <row r="91" spans="1:93">
      <c r="A91" s="22"/>
      <c r="B91" s="21"/>
      <c r="D91" s="24">
        <v>90</v>
      </c>
      <c r="E91" s="152">
        <v>92.914794999999998</v>
      </c>
      <c r="F91" s="26">
        <f>((('Calibration PhOTf'!$C$9*$E91)+'Calibration PhOTf'!$C$10)*($B$6/$B$9))*($B$11*$B$12)</f>
        <v>1.2398630886872302</v>
      </c>
      <c r="G91" s="26">
        <f t="shared" si="3"/>
        <v>1.3240677527075064</v>
      </c>
      <c r="I91" s="24">
        <v>90</v>
      </c>
      <c r="J91" s="152">
        <v>92.069153</v>
      </c>
      <c r="K91" s="26">
        <f>(('Calibration PhOTf'!$C$9*$J91)+'Calibration PhOTf'!$C$10)*($B$6/$B$9)*($B$11*$B$12)</f>
        <v>1.2284988482440351</v>
      </c>
      <c r="L91" s="26">
        <f t="shared" si="4"/>
        <v>2.2285039200927059</v>
      </c>
      <c r="N91" s="24">
        <v>90</v>
      </c>
      <c r="O91" s="152">
        <v>97.862694000000005</v>
      </c>
      <c r="P91" s="26">
        <f>(('Calibration PhOTf'!$C$9*$O91)+'Calibration PhOTf'!$C$10)*($B$6/$B$9)*($B$11*$B$12)</f>
        <v>1.3063558999769311</v>
      </c>
      <c r="Q91" s="26">
        <f t="shared" si="5"/>
        <v>-3.9678392341369744</v>
      </c>
      <c r="U91" s="152"/>
      <c r="V91" s="152"/>
      <c r="W91" s="152"/>
      <c r="X91" s="152"/>
      <c r="Y91" s="152"/>
      <c r="Z91" s="152"/>
      <c r="AA91" s="152"/>
      <c r="AB91" s="158"/>
      <c r="AD91" s="150"/>
      <c r="AE91" s="151"/>
      <c r="AF91" s="152"/>
      <c r="AG91" s="152"/>
      <c r="AI91" s="150"/>
      <c r="AJ91" s="66"/>
      <c r="AK91" s="152"/>
      <c r="AL91" s="152"/>
      <c r="AN91" s="150"/>
      <c r="AO91" s="151"/>
      <c r="AP91" s="152"/>
      <c r="AQ91" s="152"/>
      <c r="AS91" s="150"/>
      <c r="AT91" s="66"/>
      <c r="AU91" s="152"/>
      <c r="AV91" s="152"/>
      <c r="AX91" s="150"/>
      <c r="AY91" s="153"/>
      <c r="AZ91" s="152"/>
      <c r="BA91" s="152"/>
      <c r="BC91" s="150"/>
      <c r="BD91" s="151"/>
      <c r="BE91" s="152"/>
      <c r="BF91" s="152"/>
      <c r="BH91" s="150"/>
      <c r="BI91" s="151"/>
      <c r="BJ91" s="152"/>
      <c r="BK91" s="152"/>
      <c r="BM91" s="150"/>
      <c r="BN91" s="151"/>
      <c r="BO91" s="152"/>
      <c r="BP91" s="152"/>
      <c r="BR91" s="150"/>
      <c r="BS91" s="151"/>
      <c r="BT91" s="152"/>
      <c r="BU91" s="152"/>
      <c r="BW91" s="150"/>
      <c r="BX91" s="151"/>
      <c r="BY91" s="152"/>
      <c r="BZ91" s="152"/>
      <c r="CB91" s="150"/>
      <c r="CC91" s="66"/>
      <c r="CD91" s="152"/>
      <c r="CE91" s="152"/>
      <c r="CG91" s="150"/>
      <c r="CH91" s="154"/>
      <c r="CI91" s="152"/>
      <c r="CJ91" s="152"/>
      <c r="CL91" s="57"/>
      <c r="CM91" s="60"/>
      <c r="CN91" s="59"/>
      <c r="CO91" s="59"/>
    </row>
    <row r="92" spans="1:93">
      <c r="A92" s="22"/>
      <c r="B92" s="21"/>
      <c r="D92" s="24">
        <v>91</v>
      </c>
      <c r="E92" s="152">
        <v>100.219803</v>
      </c>
      <c r="F92" s="26">
        <f>((('Calibration PhOTf'!$C$9*$E92)+'Calibration PhOTf'!$C$10)*($B$6/$B$9))*($B$11*$B$12)</f>
        <v>1.3380321334502208</v>
      </c>
      <c r="G92" s="26">
        <f t="shared" si="3"/>
        <v>-6.4888287664322206</v>
      </c>
      <c r="I92" s="24">
        <v>91</v>
      </c>
      <c r="J92" s="152"/>
      <c r="K92" s="26">
        <f>(('Calibration PhOTf'!$C$9*$J92)+'Calibration PhOTf'!$C$10)*($B$6/$B$9)*($B$11*$B$12)</f>
        <v>-8.7812207370802087E-3</v>
      </c>
      <c r="L92" s="26">
        <f t="shared" si="4"/>
        <v>100.69886356841069</v>
      </c>
      <c r="N92" s="24">
        <v>91</v>
      </c>
      <c r="O92" s="152">
        <v>107.73567199999999</v>
      </c>
      <c r="P92" s="26">
        <f>(('Calibration PhOTf'!$C$9*$O92)+'Calibration PhOTf'!$C$10)*($B$6/$B$9)*($B$11*$B$12)</f>
        <v>1.4390348538159983</v>
      </c>
      <c r="Q92" s="26">
        <f t="shared" si="5"/>
        <v>-14.527246622841091</v>
      </c>
      <c r="U92" s="152"/>
      <c r="V92" s="152"/>
      <c r="W92" s="152"/>
      <c r="X92" s="152"/>
      <c r="Y92" s="152"/>
      <c r="Z92" s="152"/>
      <c r="AA92" s="152"/>
      <c r="AB92" s="158"/>
      <c r="AD92" s="150"/>
      <c r="AE92" s="151"/>
      <c r="AF92" s="152"/>
      <c r="AG92" s="152"/>
      <c r="AI92" s="150"/>
      <c r="AJ92" s="66"/>
      <c r="AK92" s="152"/>
      <c r="AL92" s="152"/>
      <c r="AN92" s="150"/>
      <c r="AO92" s="151"/>
      <c r="AP92" s="152"/>
      <c r="AQ92" s="152"/>
      <c r="AS92" s="150"/>
      <c r="AT92" s="151"/>
      <c r="AU92" s="152"/>
      <c r="AV92" s="152"/>
      <c r="AX92" s="150"/>
      <c r="AY92" s="153"/>
      <c r="AZ92" s="152"/>
      <c r="BA92" s="152"/>
      <c r="BC92" s="150"/>
      <c r="BD92" s="151"/>
      <c r="BE92" s="152"/>
      <c r="BF92" s="152"/>
      <c r="BH92" s="150"/>
      <c r="BI92" s="151"/>
      <c r="BJ92" s="152"/>
      <c r="BK92" s="152"/>
      <c r="BM92" s="150"/>
      <c r="BN92" s="151"/>
      <c r="BO92" s="152"/>
      <c r="BP92" s="152"/>
      <c r="BR92" s="150"/>
      <c r="BS92" s="151"/>
      <c r="BT92" s="152"/>
      <c r="BU92" s="152"/>
      <c r="BW92" s="150"/>
      <c r="BX92" s="151"/>
      <c r="BY92" s="152"/>
      <c r="BZ92" s="152"/>
      <c r="CB92" s="150"/>
      <c r="CC92" s="66"/>
      <c r="CD92" s="152"/>
      <c r="CE92" s="152"/>
      <c r="CG92" s="150"/>
      <c r="CH92" s="154"/>
      <c r="CI92" s="152"/>
      <c r="CJ92" s="152"/>
      <c r="CL92" s="57"/>
      <c r="CM92" s="58"/>
      <c r="CN92" s="59"/>
      <c r="CO92" s="59"/>
    </row>
    <row r="93" spans="1:93">
      <c r="A93" s="22"/>
      <c r="B93" s="21"/>
      <c r="D93" s="24">
        <v>92</v>
      </c>
      <c r="E93" s="152">
        <v>95.322226999999998</v>
      </c>
      <c r="F93" s="26">
        <f>((('Calibration PhOTf'!$C$9*$E93)+'Calibration PhOTf'!$C$10)*($B$6/$B$9))*($B$11*$B$12)</f>
        <v>1.2722155925820728</v>
      </c>
      <c r="G93" s="26">
        <f t="shared" si="3"/>
        <v>-1.2507435401570177</v>
      </c>
      <c r="I93" s="24">
        <v>92</v>
      </c>
      <c r="J93" s="152">
        <v>88.734618999999995</v>
      </c>
      <c r="K93" s="26">
        <f>(('Calibration PhOTf'!$C$9*$J93)+'Calibration PhOTf'!$C$10)*($B$6/$B$9)*($B$11*$B$12)</f>
        <v>1.1836873959486081</v>
      </c>
      <c r="L93" s="26">
        <f t="shared" si="4"/>
        <v>5.7948749742452748</v>
      </c>
      <c r="N93" s="24">
        <v>92</v>
      </c>
      <c r="O93" s="152">
        <v>103.473686</v>
      </c>
      <c r="P93" s="26">
        <f>(('Calibration PhOTf'!$C$9*$O93)+'Calibration PhOTf'!$C$10)*($B$6/$B$9)*($B$11*$B$12)</f>
        <v>1.3817597496116996</v>
      </c>
      <c r="Q93" s="26">
        <f t="shared" si="5"/>
        <v>-9.9689414732749384</v>
      </c>
      <c r="U93" s="152"/>
      <c r="V93" s="152"/>
      <c r="W93" s="152"/>
      <c r="X93" s="152"/>
      <c r="Y93" s="152"/>
      <c r="Z93" s="152"/>
      <c r="AA93" s="152"/>
      <c r="AB93" s="158"/>
      <c r="AD93" s="150"/>
      <c r="AE93" s="151"/>
      <c r="AF93" s="152"/>
      <c r="AG93" s="152"/>
      <c r="AI93" s="150"/>
      <c r="AJ93" s="66"/>
      <c r="AK93" s="152"/>
      <c r="AL93" s="152"/>
      <c r="AN93" s="150"/>
      <c r="AO93" s="151"/>
      <c r="AP93" s="152"/>
      <c r="AQ93" s="152"/>
      <c r="AS93" s="150"/>
      <c r="AT93" s="151"/>
      <c r="AU93" s="152"/>
      <c r="AV93" s="152"/>
      <c r="AX93" s="150"/>
      <c r="AY93" s="153"/>
      <c r="AZ93" s="152"/>
      <c r="BA93" s="152"/>
      <c r="BC93" s="150"/>
      <c r="BD93" s="66"/>
      <c r="BE93" s="152"/>
      <c r="BF93" s="152"/>
      <c r="BH93" s="150"/>
      <c r="BI93" s="151"/>
      <c r="BJ93" s="152"/>
      <c r="BK93" s="152"/>
      <c r="BM93" s="150"/>
      <c r="BN93" s="151"/>
      <c r="BO93" s="152"/>
      <c r="BP93" s="152"/>
      <c r="BR93" s="150"/>
      <c r="BS93" s="151"/>
      <c r="BT93" s="152"/>
      <c r="BU93" s="152"/>
      <c r="BW93" s="150"/>
      <c r="BX93" s="151"/>
      <c r="BY93" s="152"/>
      <c r="BZ93" s="152"/>
      <c r="CB93" s="150"/>
      <c r="CC93" s="66"/>
      <c r="CD93" s="152"/>
      <c r="CE93" s="152"/>
      <c r="CG93" s="150"/>
      <c r="CH93" s="154"/>
      <c r="CI93" s="152"/>
      <c r="CJ93" s="152"/>
      <c r="CL93" s="57"/>
      <c r="CM93" s="58"/>
      <c r="CN93" s="59"/>
      <c r="CO93" s="59"/>
    </row>
    <row r="94" spans="1:93">
      <c r="A94" s="22"/>
      <c r="B94" s="21"/>
      <c r="D94" s="24">
        <v>93</v>
      </c>
      <c r="E94" s="152">
        <v>68.235229000000004</v>
      </c>
      <c r="F94" s="26">
        <f>((('Calibration PhOTf'!$C$9*$E94)+'Calibration PhOTf'!$C$10)*($B$6/$B$9))*($B$11*$B$12)</f>
        <v>0.90820439380487394</v>
      </c>
      <c r="G94" s="26">
        <f t="shared" si="3"/>
        <v>27.719507058903787</v>
      </c>
      <c r="I94" s="24">
        <v>93</v>
      </c>
      <c r="J94" s="152">
        <v>23.366592000000001</v>
      </c>
      <c r="K94" s="26">
        <f>(('Calibration PhOTf'!$C$9*$J94)+'Calibration PhOTf'!$C$10)*($B$6/$B$9)*($B$11*$B$12)</f>
        <v>0.30523294817369034</v>
      </c>
      <c r="L94" s="26">
        <f t="shared" si="4"/>
        <v>75.707684188325487</v>
      </c>
      <c r="N94" s="24">
        <v>93</v>
      </c>
      <c r="O94" s="160">
        <v>80.574630999999997</v>
      </c>
      <c r="P94" s="26">
        <f>(('Calibration PhOTf'!$C$9*$O94)+'Calibration PhOTf'!$C$10)*($B$6/$B$9)*($B$11*$B$12)</f>
        <v>1.0740286211413164</v>
      </c>
      <c r="Q94" s="26">
        <f t="shared" si="5"/>
        <v>14.522194895239437</v>
      </c>
      <c r="U94" s="152"/>
      <c r="V94" s="152"/>
      <c r="W94" s="152"/>
      <c r="X94" s="152"/>
      <c r="Y94" s="152"/>
      <c r="Z94" s="152"/>
      <c r="AA94" s="152"/>
      <c r="AB94" s="158"/>
      <c r="AD94" s="150"/>
      <c r="AE94" s="151"/>
      <c r="AF94" s="152"/>
      <c r="AG94" s="152"/>
      <c r="AI94" s="150"/>
      <c r="AJ94" s="66"/>
      <c r="AK94" s="152"/>
      <c r="AL94" s="152"/>
      <c r="AN94" s="150"/>
      <c r="AO94" s="151"/>
      <c r="AP94" s="152"/>
      <c r="AQ94" s="152"/>
      <c r="AS94" s="150"/>
      <c r="AT94" s="151"/>
      <c r="AU94" s="152"/>
      <c r="AV94" s="152"/>
      <c r="AX94" s="150"/>
      <c r="AY94" s="153"/>
      <c r="AZ94" s="152"/>
      <c r="BA94" s="152"/>
      <c r="BC94" s="150"/>
      <c r="BD94" s="66"/>
      <c r="BE94" s="152"/>
      <c r="BF94" s="152"/>
      <c r="BH94" s="150"/>
      <c r="BI94" s="151"/>
      <c r="BJ94" s="152"/>
      <c r="BK94" s="152"/>
      <c r="BM94" s="150"/>
      <c r="BN94" s="151"/>
      <c r="BO94" s="152"/>
      <c r="BP94" s="152"/>
      <c r="BR94" s="150"/>
      <c r="BS94" s="151"/>
      <c r="BT94" s="152"/>
      <c r="BU94" s="152"/>
      <c r="BW94" s="150"/>
      <c r="BX94" s="151"/>
      <c r="BY94" s="152"/>
      <c r="BZ94" s="152"/>
      <c r="CB94" s="150"/>
      <c r="CC94" s="66"/>
      <c r="CD94" s="152"/>
      <c r="CE94" s="152"/>
      <c r="CG94" s="150"/>
      <c r="CH94" s="154"/>
      <c r="CI94" s="152"/>
      <c r="CJ94" s="152"/>
      <c r="CL94" s="57"/>
      <c r="CM94" s="58"/>
      <c r="CN94" s="59"/>
      <c r="CO94" s="59"/>
    </row>
    <row r="95" spans="1:93">
      <c r="A95" s="22"/>
      <c r="B95" s="21"/>
      <c r="D95" s="24">
        <v>94</v>
      </c>
      <c r="E95" s="152">
        <v>88.177093999999997</v>
      </c>
      <c r="F95" s="26">
        <f>((('Calibration PhOTf'!$C$9*$E95)+'Calibration PhOTf'!$C$10)*($B$6/$B$9))*($B$11*$B$12)</f>
        <v>1.1761950432117616</v>
      </c>
      <c r="G95" s="26">
        <f t="shared" si="3"/>
        <v>6.3911624980691073</v>
      </c>
      <c r="I95" s="24">
        <v>94</v>
      </c>
      <c r="J95" s="152">
        <v>87.634101999999999</v>
      </c>
      <c r="K95" s="26">
        <f>(('Calibration PhOTf'!$C$9*$J95)+'Calibration PhOTf'!$C$10)*($B$6/$B$9)*($B$11*$B$12)</f>
        <v>1.1688979935776</v>
      </c>
      <c r="L95" s="26">
        <f t="shared" si="4"/>
        <v>6.9719065994747211</v>
      </c>
      <c r="N95" s="24">
        <v>94</v>
      </c>
      <c r="O95" s="152">
        <v>82.539367999999996</v>
      </c>
      <c r="P95" s="26">
        <f>(('Calibration PhOTf'!$C$9*$O95)+'Calibration PhOTf'!$C$10)*($B$6/$B$9)*($B$11*$B$12)</f>
        <v>1.1004319261754114</v>
      </c>
      <c r="Q95" s="26">
        <f t="shared" si="5"/>
        <v>12.420857447241431</v>
      </c>
      <c r="U95" s="152"/>
      <c r="V95" s="152"/>
      <c r="W95" s="152"/>
      <c r="X95" s="152"/>
      <c r="Y95" s="152"/>
      <c r="Z95" s="152"/>
      <c r="AA95" s="152"/>
      <c r="AB95" s="158"/>
      <c r="AD95" s="150"/>
      <c r="AE95" s="151"/>
      <c r="AF95" s="152"/>
      <c r="AG95" s="152"/>
      <c r="AI95" s="150"/>
      <c r="AJ95" s="66"/>
      <c r="AK95" s="152"/>
      <c r="AL95" s="152"/>
      <c r="AN95" s="150"/>
      <c r="AO95" s="151"/>
      <c r="AP95" s="152"/>
      <c r="AQ95" s="152"/>
      <c r="AS95" s="150"/>
      <c r="AT95" s="151"/>
      <c r="AU95" s="152"/>
      <c r="AV95" s="152"/>
      <c r="AX95" s="150"/>
      <c r="AY95" s="153"/>
      <c r="AZ95" s="152"/>
      <c r="BA95" s="152"/>
      <c r="BC95" s="150"/>
      <c r="BD95" s="151"/>
      <c r="BE95" s="152"/>
      <c r="BF95" s="152"/>
      <c r="BH95" s="150"/>
      <c r="BI95" s="151"/>
      <c r="BJ95" s="152"/>
      <c r="BK95" s="152"/>
      <c r="BM95" s="150"/>
      <c r="BN95" s="66"/>
      <c r="BO95" s="152"/>
      <c r="BP95" s="152"/>
      <c r="BR95" s="150"/>
      <c r="BS95" s="151"/>
      <c r="BT95" s="152"/>
      <c r="BU95" s="152"/>
      <c r="BW95" s="150"/>
      <c r="BX95" s="151"/>
      <c r="BY95" s="152"/>
      <c r="BZ95" s="152"/>
      <c r="CB95" s="150"/>
      <c r="CC95" s="66"/>
      <c r="CD95" s="152"/>
      <c r="CE95" s="152"/>
      <c r="CG95" s="150"/>
      <c r="CH95" s="154"/>
      <c r="CI95" s="152"/>
      <c r="CJ95" s="152"/>
      <c r="CL95" s="57"/>
      <c r="CM95" s="58"/>
      <c r="CN95" s="59"/>
      <c r="CO95" s="59"/>
    </row>
    <row r="96" spans="1:93">
      <c r="A96" s="22"/>
      <c r="B96" s="21"/>
      <c r="D96" s="24">
        <v>95</v>
      </c>
      <c r="E96" s="152">
        <v>78.475227000000004</v>
      </c>
      <c r="F96" s="26">
        <f>((('Calibration PhOTf'!$C$9*$E96)+'Calibration PhOTf'!$C$10)*($B$6/$B$9))*($B$11*$B$12)</f>
        <v>1.0458155808199918</v>
      </c>
      <c r="G96" s="26">
        <f t="shared" si="3"/>
        <v>16.767562210903947</v>
      </c>
      <c r="I96" s="24">
        <v>95</v>
      </c>
      <c r="J96" s="152">
        <v>100.010071</v>
      </c>
      <c r="K96" s="26">
        <f>(('Calibration PhOTf'!$C$9*$J96)+'Calibration PhOTf'!$C$10)*($B$6/$B$9)*($B$11*$B$12)</f>
        <v>1.3352136300213084</v>
      </c>
      <c r="L96" s="26">
        <f t="shared" si="4"/>
        <v>-6.264514924099359</v>
      </c>
      <c r="N96" s="24">
        <v>95</v>
      </c>
      <c r="O96" s="152">
        <v>69.886902000000006</v>
      </c>
      <c r="P96" s="26">
        <f>(('Calibration PhOTf'!$C$9*$O96)+'Calibration PhOTf'!$C$10)*($B$6/$B$9)*($B$11*$B$12)</f>
        <v>0.93040055850049408</v>
      </c>
      <c r="Q96" s="26">
        <f t="shared" si="5"/>
        <v>25.952999721409142</v>
      </c>
      <c r="S96" s="152"/>
      <c r="T96" s="158"/>
      <c r="U96" s="152"/>
      <c r="V96" s="152"/>
      <c r="W96" s="152"/>
      <c r="X96" s="152"/>
      <c r="Y96" s="152"/>
      <c r="Z96" s="152"/>
      <c r="AA96" s="152"/>
      <c r="AB96" s="152"/>
      <c r="AD96" s="150"/>
      <c r="AE96" s="151"/>
      <c r="AF96" s="152"/>
      <c r="AG96" s="152"/>
      <c r="AI96" s="150"/>
      <c r="AJ96" s="66"/>
      <c r="AK96" s="152"/>
      <c r="AL96" s="152"/>
      <c r="AN96" s="150"/>
      <c r="AO96" s="151"/>
      <c r="AP96" s="152"/>
      <c r="AQ96" s="152"/>
      <c r="AS96" s="150"/>
      <c r="AT96" s="151"/>
      <c r="AU96" s="152"/>
      <c r="AV96" s="152"/>
      <c r="AX96" s="150"/>
      <c r="AY96" s="153"/>
      <c r="AZ96" s="152"/>
      <c r="BA96" s="152"/>
      <c r="BC96" s="150"/>
      <c r="BD96" s="151"/>
      <c r="BE96" s="152"/>
      <c r="BF96" s="152"/>
      <c r="BH96" s="150"/>
      <c r="BI96" s="151"/>
      <c r="BJ96" s="152"/>
      <c r="BK96" s="152"/>
      <c r="BM96" s="150"/>
      <c r="BN96" s="66"/>
      <c r="BO96" s="152"/>
      <c r="BP96" s="152"/>
      <c r="BR96" s="150"/>
      <c r="BS96" s="151"/>
      <c r="BT96" s="152"/>
      <c r="BU96" s="152"/>
      <c r="BW96" s="150"/>
      <c r="BX96" s="151"/>
      <c r="BY96" s="152"/>
      <c r="BZ96" s="152"/>
      <c r="CB96" s="150"/>
      <c r="CC96" s="66"/>
      <c r="CD96" s="152"/>
      <c r="CE96" s="152"/>
      <c r="CG96" s="150"/>
      <c r="CH96" s="154"/>
      <c r="CI96" s="152"/>
      <c r="CJ96" s="152"/>
      <c r="CL96" s="57"/>
      <c r="CM96" s="60"/>
      <c r="CN96" s="59"/>
      <c r="CO96" s="59"/>
    </row>
    <row r="97" spans="1:93">
      <c r="A97" s="22"/>
      <c r="B97" s="21"/>
      <c r="D97" s="24">
        <v>96</v>
      </c>
      <c r="E97" s="26">
        <v>57.725883000000003</v>
      </c>
      <c r="F97" s="26">
        <f>((('Calibration PhOTf'!$C$9*$E97)+'Calibration PhOTf'!$C$10)*($B$6/$B$9))*($B$11*$B$12)</f>
        <v>0.76697354807496476</v>
      </c>
      <c r="G97" s="26">
        <f t="shared" si="3"/>
        <v>38.959526615601689</v>
      </c>
      <c r="I97" s="24">
        <v>96</v>
      </c>
      <c r="J97" s="26">
        <v>66.112121999999999</v>
      </c>
      <c r="K97" s="26">
        <f>(('Calibration PhOTf'!$C$9*$J97)+'Calibration PhOTf'!$C$10)*($B$6/$B$9)*($B$11*$B$12)</f>
        <v>0.87967281846373557</v>
      </c>
      <c r="L97" s="26">
        <f t="shared" si="4"/>
        <v>29.990225351075566</v>
      </c>
      <c r="N97" s="24">
        <v>96</v>
      </c>
      <c r="O97" s="161">
        <v>99.609611999999998</v>
      </c>
      <c r="P97" s="26">
        <f>(('Calibration PhOTf'!$C$9*$O97)+'Calibration PhOTf'!$C$10)*($B$6/$B$9)*($B$11*$B$12)</f>
        <v>1.329832023663486</v>
      </c>
      <c r="Q97" s="26">
        <f t="shared" si="5"/>
        <v>-5.8362135824501422</v>
      </c>
      <c r="U97" s="152"/>
      <c r="V97" s="152"/>
      <c r="W97" s="152"/>
      <c r="X97" s="152"/>
      <c r="Y97" s="152"/>
      <c r="Z97" s="152"/>
      <c r="AA97" s="152"/>
      <c r="AB97" s="159"/>
      <c r="AD97" s="150"/>
      <c r="AE97" s="155"/>
      <c r="AF97" s="152"/>
      <c r="AG97" s="152"/>
      <c r="AI97" s="150"/>
      <c r="AJ97" s="154"/>
      <c r="AK97" s="152"/>
      <c r="AL97" s="152"/>
      <c r="AN97" s="150"/>
      <c r="AO97" s="154"/>
      <c r="AP97" s="152"/>
      <c r="AQ97" s="152"/>
      <c r="AS97" s="150"/>
      <c r="AT97" s="154"/>
      <c r="AU97" s="152"/>
      <c r="AV97" s="152"/>
      <c r="AX97" s="150"/>
      <c r="AY97" s="154"/>
      <c r="AZ97" s="152"/>
      <c r="BA97" s="152"/>
      <c r="BC97" s="150"/>
      <c r="BD97" s="154"/>
      <c r="BE97" s="152"/>
      <c r="BF97" s="152"/>
      <c r="BH97" s="150"/>
      <c r="BI97" s="66"/>
      <c r="BJ97" s="152"/>
      <c r="BK97" s="152"/>
      <c r="BM97" s="150"/>
      <c r="BN97" s="66"/>
      <c r="BO97" s="152"/>
      <c r="BP97" s="152"/>
      <c r="BR97" s="150"/>
      <c r="BS97" s="154"/>
      <c r="BT97" s="152"/>
      <c r="BU97" s="152"/>
      <c r="BW97" s="150"/>
      <c r="BX97" s="154"/>
      <c r="BY97" s="152"/>
      <c r="BZ97" s="152"/>
      <c r="CB97" s="150"/>
      <c r="CC97" s="66"/>
      <c r="CD97" s="152"/>
      <c r="CE97" s="152"/>
      <c r="CG97" s="150"/>
      <c r="CH97" s="66"/>
      <c r="CI97" s="152"/>
      <c r="CJ97" s="152"/>
      <c r="CL97" s="57"/>
      <c r="CM97" s="58"/>
      <c r="CN97" s="59"/>
      <c r="CO97" s="59"/>
    </row>
    <row r="98" spans="1:93">
      <c r="A98" s="22"/>
      <c r="B98" s="21"/>
      <c r="D98" s="21"/>
      <c r="E98" s="21"/>
      <c r="F98" s="166"/>
      <c r="G98" s="21"/>
      <c r="I98" s="21"/>
      <c r="J98" s="21"/>
      <c r="K98" s="21"/>
      <c r="L98" s="21"/>
      <c r="N98" s="21"/>
      <c r="O98" s="21"/>
      <c r="P98" s="21"/>
      <c r="Q98" s="21"/>
      <c r="U98" s="159"/>
      <c r="V98" s="159"/>
      <c r="W98" s="159"/>
      <c r="X98" s="159"/>
      <c r="AA98" s="159"/>
      <c r="AB98" s="159"/>
    </row>
    <row r="99" spans="1:93">
      <c r="A99" s="22"/>
      <c r="B99" s="21"/>
      <c r="D99" s="21"/>
      <c r="E99" s="21"/>
      <c r="F99" s="166"/>
      <c r="G99" s="21"/>
      <c r="I99" s="21"/>
      <c r="J99" s="21"/>
      <c r="K99" s="21"/>
      <c r="L99" s="21"/>
      <c r="N99" s="21"/>
      <c r="O99" s="21"/>
      <c r="P99" s="21"/>
      <c r="Q99" s="21"/>
      <c r="U99" s="159"/>
      <c r="V99" s="159"/>
      <c r="W99" s="159"/>
      <c r="X99" s="159"/>
      <c r="Y99" s="159"/>
      <c r="Z99" s="159"/>
      <c r="AA99" s="159"/>
      <c r="AB99" s="159"/>
    </row>
    <row r="100" spans="1:93">
      <c r="A100" s="22"/>
      <c r="B100" s="21"/>
      <c r="D100" s="21"/>
      <c r="E100" s="21"/>
      <c r="F100" s="166"/>
      <c r="G100" s="21"/>
      <c r="I100" s="21"/>
      <c r="J100" s="21"/>
      <c r="K100" s="21"/>
      <c r="L100" s="21"/>
      <c r="N100" s="21"/>
      <c r="O100" s="21"/>
      <c r="P100" s="21"/>
      <c r="Q100" s="21"/>
      <c r="U100" s="159"/>
      <c r="V100" s="159"/>
      <c r="W100" s="159"/>
      <c r="X100" s="159"/>
      <c r="Y100" s="159"/>
      <c r="Z100" s="159"/>
      <c r="AA100" s="159"/>
      <c r="AB100" s="159"/>
    </row>
    <row r="101" spans="1:93">
      <c r="A101" s="22"/>
      <c r="B101" s="21"/>
      <c r="D101" s="21"/>
      <c r="E101" s="21"/>
      <c r="F101" s="166"/>
      <c r="G101" s="21"/>
      <c r="I101" s="21"/>
      <c r="J101" s="21"/>
      <c r="K101" s="21"/>
      <c r="L101" s="21"/>
      <c r="N101" s="21"/>
      <c r="O101" s="21"/>
      <c r="P101" s="21"/>
      <c r="Q101" s="21"/>
      <c r="U101" s="159"/>
      <c r="V101" s="159"/>
      <c r="W101" s="159"/>
      <c r="X101" s="159"/>
      <c r="Y101" s="159"/>
      <c r="Z101" s="159"/>
      <c r="AA101" s="159"/>
      <c r="AB101" s="159"/>
    </row>
    <row r="102" spans="1:93">
      <c r="A102" s="22"/>
      <c r="B102" s="21"/>
      <c r="D102" s="21"/>
      <c r="E102" s="21"/>
      <c r="F102" s="166"/>
      <c r="G102" s="21"/>
      <c r="I102" s="21"/>
      <c r="J102" s="21"/>
      <c r="K102" s="21"/>
      <c r="L102" s="21"/>
      <c r="N102" s="21"/>
      <c r="O102" s="21"/>
      <c r="P102" s="21"/>
      <c r="Q102" s="21"/>
      <c r="U102" s="159"/>
      <c r="V102" s="159"/>
      <c r="W102" s="159"/>
      <c r="X102" s="159"/>
      <c r="Y102" s="159"/>
      <c r="Z102" s="159"/>
      <c r="AA102" s="159"/>
      <c r="AB102" s="159"/>
    </row>
    <row r="103" spans="1:93">
      <c r="A103" s="22"/>
      <c r="B103" s="21"/>
      <c r="D103" s="21"/>
      <c r="E103" s="21"/>
      <c r="F103" s="166"/>
      <c r="G103" s="21"/>
      <c r="I103" s="21"/>
      <c r="J103" s="21"/>
      <c r="K103" s="21"/>
      <c r="L103" s="21"/>
      <c r="N103" s="21"/>
      <c r="O103" s="21"/>
      <c r="P103" s="21"/>
      <c r="Q103" s="21"/>
      <c r="U103" s="159"/>
      <c r="V103" s="159"/>
      <c r="W103" s="159"/>
      <c r="X103" s="159"/>
      <c r="Y103" s="159"/>
      <c r="Z103" s="159"/>
      <c r="AA103" s="159"/>
      <c r="AB103" s="159"/>
    </row>
    <row r="104" spans="1:93">
      <c r="A104" s="22"/>
      <c r="B104" s="21"/>
      <c r="D104" s="21"/>
      <c r="E104" s="21"/>
      <c r="F104" s="166"/>
      <c r="G104" s="21"/>
      <c r="I104" s="21"/>
      <c r="J104" s="21"/>
      <c r="K104" s="21"/>
      <c r="L104" s="21"/>
      <c r="N104" s="21"/>
      <c r="O104" s="21"/>
      <c r="P104" s="21"/>
      <c r="Q104" s="21"/>
      <c r="U104" s="159"/>
      <c r="V104" s="159"/>
      <c r="W104" s="159"/>
      <c r="X104" s="159"/>
      <c r="Y104" s="159"/>
      <c r="Z104" s="159"/>
      <c r="AA104" s="159"/>
      <c r="AB104" s="159"/>
    </row>
    <row r="105" spans="1:93">
      <c r="A105" s="22"/>
      <c r="B105" s="21"/>
      <c r="D105" s="21"/>
      <c r="E105" s="21"/>
      <c r="F105" s="166"/>
      <c r="G105" s="21"/>
      <c r="I105" s="21"/>
      <c r="J105" s="21"/>
      <c r="K105" s="21"/>
      <c r="L105" s="21"/>
      <c r="N105" s="21"/>
      <c r="O105" s="21"/>
      <c r="P105" s="21"/>
      <c r="Q105" s="21"/>
      <c r="U105" s="159"/>
      <c r="V105" s="159"/>
      <c r="W105" s="159"/>
      <c r="X105" s="159"/>
      <c r="Y105" s="159"/>
      <c r="Z105" s="159"/>
      <c r="AA105" s="159"/>
      <c r="AB105" s="159"/>
    </row>
    <row r="106" spans="1:93">
      <c r="A106" s="22"/>
      <c r="B106" s="21"/>
      <c r="D106" s="21"/>
      <c r="E106" s="21"/>
      <c r="F106" s="166"/>
      <c r="G106" s="21"/>
      <c r="I106" s="21"/>
      <c r="J106" s="21"/>
      <c r="K106" s="21"/>
      <c r="L106" s="21"/>
      <c r="N106" s="21"/>
      <c r="O106" s="21"/>
      <c r="P106" s="21"/>
      <c r="Q106" s="21"/>
      <c r="U106" s="159"/>
      <c r="V106" s="159"/>
      <c r="W106" s="159"/>
      <c r="X106" s="159"/>
      <c r="Y106" s="159"/>
      <c r="Z106" s="159"/>
      <c r="AA106" s="159"/>
      <c r="AB106" s="159"/>
    </row>
    <row r="107" spans="1:93">
      <c r="A107" s="22"/>
      <c r="B107" s="21"/>
      <c r="D107" s="21"/>
      <c r="E107" s="21"/>
      <c r="F107" s="166"/>
      <c r="G107" s="21"/>
      <c r="I107" s="21"/>
      <c r="J107" s="21"/>
      <c r="K107" s="21"/>
      <c r="L107" s="21"/>
      <c r="N107" s="21"/>
      <c r="O107" s="21"/>
      <c r="P107" s="21"/>
      <c r="Q107" s="21"/>
      <c r="U107" s="159"/>
      <c r="V107" s="159"/>
      <c r="W107" s="159"/>
      <c r="X107" s="159"/>
      <c r="Y107" s="159"/>
      <c r="Z107" s="159"/>
      <c r="AA107" s="159"/>
      <c r="AB107" s="159"/>
    </row>
    <row r="108" spans="1:93">
      <c r="A108" s="22"/>
      <c r="B108" s="21"/>
      <c r="D108" s="21"/>
      <c r="E108" s="21"/>
      <c r="F108" s="166"/>
      <c r="G108" s="21"/>
      <c r="I108" s="21"/>
      <c r="J108" s="21"/>
      <c r="K108" s="21"/>
      <c r="L108" s="21"/>
      <c r="N108" s="21"/>
      <c r="O108" s="21"/>
      <c r="P108" s="21"/>
      <c r="Q108" s="21"/>
      <c r="U108" s="159"/>
      <c r="V108" s="159"/>
      <c r="W108" s="159"/>
      <c r="X108" s="159"/>
      <c r="Y108" s="159"/>
      <c r="Z108" s="159"/>
      <c r="AA108" s="159"/>
      <c r="AB108" s="159"/>
    </row>
    <row r="109" spans="1:93">
      <c r="A109" s="22"/>
      <c r="B109" s="21"/>
      <c r="D109" s="21"/>
      <c r="E109" s="21"/>
      <c r="F109" s="166"/>
      <c r="G109" s="21"/>
      <c r="I109" s="21"/>
      <c r="J109" s="21"/>
      <c r="K109" s="21"/>
      <c r="L109" s="21"/>
      <c r="N109" s="21"/>
      <c r="O109" s="21"/>
      <c r="P109" s="21"/>
      <c r="Q109" s="21"/>
      <c r="U109" s="159"/>
      <c r="V109" s="159"/>
      <c r="W109" s="159"/>
      <c r="X109" s="159"/>
      <c r="Y109" s="159"/>
      <c r="Z109" s="159"/>
      <c r="AA109" s="159"/>
      <c r="AB109" s="159"/>
    </row>
    <row r="110" spans="1:93">
      <c r="A110" s="22"/>
      <c r="B110" s="21"/>
      <c r="D110" s="21"/>
      <c r="E110" s="21"/>
      <c r="F110" s="166"/>
      <c r="G110" s="21"/>
      <c r="I110" s="21"/>
      <c r="J110" s="21"/>
      <c r="K110" s="21"/>
      <c r="L110" s="21"/>
      <c r="N110" s="21"/>
      <c r="O110" s="21"/>
      <c r="P110" s="21"/>
      <c r="Q110" s="21"/>
      <c r="U110" s="159"/>
      <c r="V110" s="159"/>
      <c r="W110" s="159"/>
      <c r="X110" s="159"/>
      <c r="Y110" s="159"/>
      <c r="Z110" s="159"/>
      <c r="AA110" s="159"/>
      <c r="AB110" s="159"/>
    </row>
    <row r="111" spans="1:93">
      <c r="A111" s="22"/>
      <c r="B111" s="21"/>
      <c r="D111" s="21"/>
      <c r="E111" s="21"/>
      <c r="F111" s="166"/>
      <c r="G111" s="21"/>
      <c r="I111" s="21"/>
      <c r="J111" s="21"/>
      <c r="K111" s="21"/>
      <c r="L111" s="21"/>
      <c r="N111" s="21"/>
      <c r="O111" s="21"/>
      <c r="P111" s="21"/>
      <c r="Q111" s="21"/>
      <c r="U111" s="159"/>
      <c r="V111" s="159"/>
      <c r="W111" s="159"/>
      <c r="X111" s="159"/>
      <c r="Y111" s="159"/>
      <c r="Z111" s="159"/>
      <c r="AA111" s="159"/>
      <c r="AB111" s="159"/>
    </row>
    <row r="112" spans="1:93">
      <c r="A112" s="22"/>
      <c r="B112" s="21"/>
      <c r="D112" s="21"/>
      <c r="E112" s="21"/>
      <c r="F112" s="166"/>
      <c r="G112" s="21"/>
      <c r="I112" s="21"/>
      <c r="J112" s="21"/>
      <c r="K112" s="21"/>
      <c r="L112" s="21"/>
      <c r="N112" s="21"/>
      <c r="O112" s="21"/>
      <c r="P112" s="21"/>
      <c r="Q112" s="21"/>
      <c r="U112" s="159"/>
      <c r="V112" s="159"/>
      <c r="W112" s="159"/>
      <c r="X112" s="159"/>
      <c r="Y112" s="159"/>
      <c r="Z112" s="159"/>
      <c r="AA112" s="159"/>
      <c r="AB112" s="159"/>
    </row>
    <row r="113" spans="1:28">
      <c r="A113" s="22"/>
      <c r="B113" s="21"/>
      <c r="D113" s="21"/>
      <c r="E113" s="21"/>
      <c r="F113" s="166"/>
      <c r="G113" s="21"/>
      <c r="I113" s="21"/>
      <c r="J113" s="21"/>
      <c r="K113" s="21"/>
      <c r="L113" s="21"/>
      <c r="N113" s="21"/>
      <c r="O113" s="21"/>
      <c r="P113" s="21"/>
      <c r="Q113" s="21"/>
      <c r="U113" s="159"/>
      <c r="V113" s="159"/>
      <c r="W113" s="159"/>
      <c r="X113" s="159"/>
      <c r="Y113" s="159"/>
      <c r="Z113" s="159"/>
      <c r="AA113" s="159"/>
      <c r="AB113" s="159"/>
    </row>
    <row r="114" spans="1:28">
      <c r="A114" s="22"/>
      <c r="B114" s="21"/>
      <c r="D114" s="21"/>
      <c r="E114" s="21"/>
      <c r="F114" s="166"/>
      <c r="G114" s="21"/>
      <c r="I114" s="21"/>
      <c r="J114" s="21"/>
      <c r="K114" s="21"/>
      <c r="L114" s="21"/>
      <c r="N114" s="21"/>
      <c r="O114" s="21"/>
      <c r="P114" s="21"/>
      <c r="Q114" s="21"/>
      <c r="U114" s="159"/>
      <c r="V114" s="159"/>
      <c r="W114" s="159"/>
      <c r="X114" s="159"/>
      <c r="Y114" s="159"/>
      <c r="Z114" s="159"/>
      <c r="AA114" s="159"/>
      <c r="AB114" s="159"/>
    </row>
    <row r="115" spans="1:28">
      <c r="A115" s="22"/>
      <c r="B115" s="21"/>
      <c r="D115" s="21"/>
      <c r="E115" s="21"/>
      <c r="F115" s="166"/>
      <c r="G115" s="21"/>
      <c r="I115" s="21"/>
      <c r="J115" s="21"/>
      <c r="K115" s="21"/>
      <c r="L115" s="21"/>
      <c r="N115" s="21"/>
      <c r="O115" s="21"/>
      <c r="P115" s="21"/>
      <c r="Q115" s="21"/>
      <c r="U115" s="159"/>
      <c r="V115" s="159"/>
      <c r="W115" s="159"/>
      <c r="X115" s="159"/>
      <c r="Y115" s="159"/>
      <c r="Z115" s="159"/>
      <c r="AA115" s="159"/>
      <c r="AB115" s="159"/>
    </row>
    <row r="116" spans="1:28">
      <c r="A116" s="22"/>
      <c r="B116" s="21"/>
      <c r="D116" s="21"/>
      <c r="E116" s="21"/>
      <c r="F116" s="166"/>
      <c r="G116" s="21"/>
      <c r="I116" s="21"/>
      <c r="J116" s="21"/>
      <c r="K116" s="21"/>
      <c r="L116" s="21"/>
      <c r="N116" s="21"/>
      <c r="O116" s="21"/>
      <c r="P116" s="21"/>
      <c r="Q116" s="21"/>
      <c r="U116" s="159"/>
      <c r="V116" s="159"/>
      <c r="W116" s="159"/>
      <c r="X116" s="159"/>
      <c r="Y116" s="159"/>
      <c r="Z116" s="159"/>
      <c r="AA116" s="159"/>
      <c r="AB116" s="159"/>
    </row>
    <row r="117" spans="1:28">
      <c r="A117" s="22"/>
      <c r="B117" s="21"/>
      <c r="D117" s="21"/>
      <c r="E117" s="21"/>
      <c r="F117" s="166"/>
      <c r="G117" s="21"/>
      <c r="I117" s="21"/>
      <c r="J117" s="21"/>
      <c r="K117" s="21"/>
      <c r="L117" s="21"/>
      <c r="N117" s="21"/>
      <c r="O117" s="21"/>
      <c r="P117" s="21"/>
      <c r="Q117" s="21"/>
      <c r="U117" s="159"/>
      <c r="V117" s="159"/>
      <c r="W117" s="159"/>
      <c r="X117" s="159"/>
      <c r="Y117" s="159"/>
      <c r="Z117" s="159"/>
      <c r="AA117" s="159"/>
      <c r="AB117" s="159"/>
    </row>
    <row r="118" spans="1:28">
      <c r="A118" s="22"/>
      <c r="B118" s="21"/>
      <c r="D118" s="21"/>
      <c r="E118" s="21"/>
      <c r="F118" s="166"/>
      <c r="G118" s="21"/>
      <c r="I118" s="21"/>
      <c r="J118" s="21"/>
      <c r="K118" s="21"/>
      <c r="L118" s="21"/>
      <c r="N118" s="21"/>
      <c r="O118" s="21"/>
      <c r="P118" s="21"/>
      <c r="Q118" s="21"/>
      <c r="U118" s="159"/>
      <c r="V118" s="159"/>
      <c r="W118" s="159"/>
      <c r="X118" s="159"/>
      <c r="Y118" s="159"/>
      <c r="Z118" s="159"/>
      <c r="AA118" s="159"/>
      <c r="AB118" s="159"/>
    </row>
    <row r="119" spans="1:28">
      <c r="A119" s="22"/>
      <c r="B119" s="21"/>
      <c r="D119" s="21"/>
      <c r="E119" s="21"/>
      <c r="F119" s="166"/>
      <c r="G119" s="21"/>
      <c r="I119" s="21"/>
      <c r="J119" s="21"/>
      <c r="K119" s="21"/>
      <c r="L119" s="21"/>
      <c r="N119" s="21"/>
      <c r="O119" s="21"/>
      <c r="P119" s="21"/>
      <c r="Q119" s="21"/>
      <c r="U119" s="159"/>
      <c r="V119" s="159"/>
      <c r="W119" s="159"/>
      <c r="X119" s="159"/>
      <c r="Y119" s="159"/>
      <c r="Z119" s="159"/>
      <c r="AA119" s="159"/>
      <c r="AB119" s="159"/>
    </row>
    <row r="120" spans="1:28">
      <c r="A120" s="22"/>
      <c r="B120" s="21"/>
      <c r="D120" s="21"/>
      <c r="E120" s="21"/>
      <c r="F120" s="166"/>
      <c r="G120" s="21"/>
      <c r="I120" s="21"/>
      <c r="J120" s="21"/>
      <c r="K120" s="21"/>
      <c r="L120" s="21"/>
      <c r="N120" s="21"/>
      <c r="O120" s="21"/>
      <c r="P120" s="21"/>
      <c r="Q120" s="21"/>
      <c r="U120" s="159"/>
      <c r="V120" s="159"/>
      <c r="W120" s="159"/>
      <c r="X120" s="159"/>
      <c r="Y120" s="159"/>
      <c r="Z120" s="159"/>
      <c r="AA120" s="159"/>
      <c r="AB120" s="159"/>
    </row>
    <row r="121" spans="1:28">
      <c r="A121" s="22"/>
      <c r="B121" s="21"/>
      <c r="D121" s="21"/>
      <c r="E121" s="21"/>
      <c r="F121" s="166"/>
      <c r="G121" s="21"/>
      <c r="I121" s="21"/>
      <c r="J121" s="21"/>
      <c r="K121" s="21"/>
      <c r="L121" s="21"/>
      <c r="N121" s="21"/>
      <c r="O121" s="21"/>
      <c r="P121" s="21"/>
      <c r="Q121" s="21"/>
      <c r="U121" s="159"/>
      <c r="V121" s="159"/>
      <c r="W121" s="159"/>
      <c r="X121" s="159"/>
      <c r="Y121" s="159"/>
      <c r="Z121" s="159"/>
      <c r="AA121" s="159"/>
      <c r="AB121" s="159"/>
    </row>
    <row r="122" spans="1:28">
      <c r="A122" s="22"/>
      <c r="B122" s="21"/>
      <c r="D122" s="21"/>
      <c r="E122" s="21"/>
      <c r="F122" s="166"/>
      <c r="G122" s="21"/>
      <c r="I122" s="21"/>
      <c r="J122" s="21"/>
      <c r="K122" s="21"/>
      <c r="L122" s="21"/>
      <c r="N122" s="21"/>
      <c r="O122" s="21"/>
      <c r="P122" s="21"/>
      <c r="Q122" s="21"/>
      <c r="U122" s="159"/>
      <c r="V122" s="159"/>
      <c r="W122" s="159"/>
      <c r="X122" s="159"/>
      <c r="Y122" s="159"/>
      <c r="Z122" s="159"/>
      <c r="AA122" s="159"/>
      <c r="AB122" s="159"/>
    </row>
    <row r="123" spans="1:28">
      <c r="A123" s="22"/>
      <c r="B123" s="21"/>
      <c r="D123" s="21"/>
      <c r="E123" s="21"/>
      <c r="F123" s="166"/>
      <c r="G123" s="21"/>
      <c r="I123" s="21"/>
      <c r="J123" s="21"/>
      <c r="K123" s="21"/>
      <c r="L123" s="21"/>
      <c r="N123" s="21"/>
      <c r="O123" s="21"/>
      <c r="P123" s="21"/>
      <c r="Q123" s="21"/>
      <c r="U123" s="159"/>
      <c r="V123" s="159"/>
      <c r="W123" s="159"/>
      <c r="X123" s="159"/>
      <c r="Y123" s="159"/>
      <c r="Z123" s="159"/>
      <c r="AA123" s="159"/>
      <c r="AB123" s="159"/>
    </row>
    <row r="124" spans="1:28">
      <c r="A124" s="22"/>
      <c r="B124" s="21"/>
      <c r="D124" s="21"/>
      <c r="E124" s="21"/>
      <c r="F124" s="166"/>
      <c r="G124" s="21"/>
      <c r="I124" s="21"/>
      <c r="J124" s="21"/>
      <c r="K124" s="21"/>
      <c r="L124" s="21"/>
      <c r="N124" s="21"/>
      <c r="O124" s="21"/>
      <c r="P124" s="21"/>
      <c r="Q124" s="21"/>
      <c r="U124" s="159"/>
      <c r="V124" s="159"/>
      <c r="W124" s="159"/>
      <c r="X124" s="159"/>
      <c r="Y124" s="159"/>
      <c r="Z124" s="159"/>
      <c r="AA124" s="159"/>
      <c r="AB124" s="159"/>
    </row>
    <row r="125" spans="1:28">
      <c r="A125" s="22"/>
      <c r="B125" s="21"/>
      <c r="D125" s="21"/>
      <c r="E125" s="21"/>
      <c r="F125" s="166"/>
      <c r="G125" s="21"/>
      <c r="I125" s="21"/>
      <c r="J125" s="21"/>
      <c r="K125" s="21"/>
      <c r="L125" s="21"/>
      <c r="N125" s="21"/>
      <c r="O125" s="21"/>
      <c r="P125" s="21"/>
      <c r="Q125" s="21"/>
      <c r="U125" s="159"/>
      <c r="V125" s="159"/>
      <c r="W125" s="159"/>
      <c r="X125" s="159"/>
      <c r="Y125" s="159"/>
      <c r="Z125" s="159"/>
      <c r="AA125" s="159"/>
      <c r="AB125" s="159"/>
    </row>
    <row r="126" spans="1:28">
      <c r="A126" s="22"/>
      <c r="B126" s="21"/>
      <c r="D126" s="21"/>
      <c r="E126" s="21"/>
      <c r="F126" s="166"/>
      <c r="G126" s="21"/>
      <c r="I126" s="21"/>
      <c r="J126" s="21"/>
      <c r="K126" s="21"/>
      <c r="L126" s="21"/>
      <c r="N126" s="21"/>
      <c r="O126" s="21"/>
      <c r="P126" s="21"/>
      <c r="Q126" s="21"/>
      <c r="U126" s="159"/>
      <c r="V126" s="159"/>
      <c r="W126" s="159"/>
      <c r="X126" s="159"/>
      <c r="Y126" s="159"/>
      <c r="Z126" s="159"/>
      <c r="AA126" s="159"/>
      <c r="AB126" s="159"/>
    </row>
    <row r="127" spans="1:28">
      <c r="A127" s="22"/>
      <c r="B127" s="21"/>
      <c r="D127" s="21"/>
      <c r="E127" s="21"/>
      <c r="F127" s="166"/>
      <c r="G127" s="21"/>
      <c r="I127" s="21"/>
      <c r="J127" s="21"/>
      <c r="K127" s="21"/>
      <c r="L127" s="21"/>
      <c r="N127" s="21"/>
      <c r="O127" s="21"/>
      <c r="P127" s="21"/>
      <c r="Q127" s="21"/>
      <c r="U127" s="159"/>
      <c r="V127" s="159"/>
      <c r="W127" s="159"/>
      <c r="X127" s="159"/>
      <c r="Y127" s="159"/>
      <c r="Z127" s="159"/>
      <c r="AA127" s="159"/>
      <c r="AB127" s="159"/>
    </row>
    <row r="128" spans="1:28">
      <c r="A128" s="22"/>
      <c r="B128" s="21"/>
      <c r="D128" s="21"/>
      <c r="E128" s="21"/>
      <c r="F128" s="166"/>
      <c r="G128" s="21"/>
      <c r="I128" s="21"/>
      <c r="J128" s="21"/>
      <c r="K128" s="21"/>
      <c r="L128" s="21"/>
      <c r="N128" s="21"/>
      <c r="O128" s="21"/>
      <c r="P128" s="21"/>
      <c r="Q128" s="21"/>
      <c r="U128" s="159"/>
      <c r="V128" s="159"/>
      <c r="W128" s="159"/>
      <c r="X128" s="159"/>
      <c r="Y128" s="159"/>
      <c r="Z128" s="159"/>
      <c r="AA128" s="159"/>
      <c r="AB128" s="159"/>
    </row>
    <row r="129" spans="1:28">
      <c r="A129" s="22"/>
      <c r="B129" s="21"/>
      <c r="D129" s="21"/>
      <c r="E129" s="21"/>
      <c r="F129" s="166"/>
      <c r="G129" s="21"/>
      <c r="I129" s="21"/>
      <c r="J129" s="21"/>
      <c r="K129" s="21"/>
      <c r="L129" s="21"/>
      <c r="N129" s="21"/>
      <c r="O129" s="21"/>
      <c r="P129" s="21"/>
      <c r="Q129" s="21"/>
      <c r="U129" s="159"/>
      <c r="V129" s="159"/>
      <c r="W129" s="159"/>
      <c r="X129" s="159"/>
      <c r="Y129" s="159"/>
      <c r="Z129" s="159"/>
      <c r="AA129" s="159"/>
      <c r="AB129" s="159"/>
    </row>
    <row r="130" spans="1:28">
      <c r="A130" s="22"/>
      <c r="B130" s="21"/>
      <c r="D130" s="21"/>
      <c r="E130" s="21"/>
      <c r="F130" s="166"/>
      <c r="G130" s="21"/>
      <c r="I130" s="21"/>
      <c r="J130" s="21"/>
      <c r="K130" s="21"/>
      <c r="L130" s="21"/>
      <c r="N130" s="21"/>
      <c r="O130" s="21"/>
      <c r="P130" s="21"/>
      <c r="Q130" s="21"/>
      <c r="U130" s="159"/>
      <c r="V130" s="159"/>
      <c r="W130" s="159"/>
      <c r="X130" s="159"/>
      <c r="Y130" s="159"/>
      <c r="Z130" s="159"/>
      <c r="AA130" s="159"/>
      <c r="AB130" s="159"/>
    </row>
    <row r="131" spans="1:28">
      <c r="A131" s="22"/>
      <c r="B131" s="21"/>
      <c r="D131" s="21"/>
      <c r="E131" s="21"/>
      <c r="F131" s="166"/>
      <c r="G131" s="21"/>
      <c r="I131" s="21"/>
      <c r="J131" s="21"/>
      <c r="K131" s="21"/>
      <c r="L131" s="21"/>
      <c r="N131" s="21"/>
      <c r="O131" s="21"/>
      <c r="P131" s="21"/>
      <c r="Q131" s="21"/>
      <c r="U131" s="159"/>
      <c r="V131" s="159"/>
      <c r="W131" s="159"/>
      <c r="X131" s="159"/>
      <c r="Y131" s="159"/>
      <c r="Z131" s="159"/>
      <c r="AA131" s="159"/>
      <c r="AB131" s="159"/>
    </row>
    <row r="132" spans="1:28">
      <c r="A132" s="22"/>
      <c r="B132" s="21"/>
      <c r="D132" s="21"/>
      <c r="E132" s="21"/>
      <c r="F132" s="166"/>
      <c r="G132" s="21"/>
      <c r="I132" s="21"/>
      <c r="J132" s="21"/>
      <c r="K132" s="21"/>
      <c r="L132" s="21"/>
      <c r="N132" s="21"/>
      <c r="O132" s="21"/>
      <c r="P132" s="21"/>
      <c r="Q132" s="21"/>
      <c r="U132" s="159"/>
      <c r="V132" s="159"/>
      <c r="W132" s="159"/>
      <c r="X132" s="159"/>
      <c r="Y132" s="159"/>
      <c r="Z132" s="159"/>
      <c r="AA132" s="159"/>
      <c r="AB132" s="159"/>
    </row>
    <row r="133" spans="1:28">
      <c r="A133" s="22"/>
      <c r="B133" s="21"/>
      <c r="D133" s="21"/>
      <c r="E133" s="21"/>
      <c r="F133" s="166"/>
      <c r="G133" s="21"/>
      <c r="I133" s="21"/>
      <c r="J133" s="21"/>
      <c r="K133" s="21"/>
      <c r="L133" s="21"/>
      <c r="N133" s="21"/>
      <c r="O133" s="21"/>
      <c r="P133" s="21"/>
      <c r="Q133" s="21"/>
      <c r="U133" s="159"/>
      <c r="V133" s="159"/>
      <c r="W133" s="159"/>
      <c r="X133" s="159"/>
      <c r="Y133" s="159"/>
      <c r="Z133" s="159"/>
      <c r="AA133" s="159"/>
      <c r="AB133" s="159"/>
    </row>
    <row r="134" spans="1:28">
      <c r="A134" s="22"/>
      <c r="B134" s="21"/>
      <c r="D134" s="21"/>
      <c r="E134" s="21"/>
      <c r="F134" s="166"/>
      <c r="G134" s="21"/>
      <c r="I134" s="21"/>
      <c r="J134" s="21"/>
      <c r="K134" s="21"/>
      <c r="L134" s="21"/>
      <c r="N134" s="21"/>
      <c r="O134" s="21"/>
      <c r="P134" s="21"/>
      <c r="Q134" s="21"/>
      <c r="U134" s="159"/>
      <c r="V134" s="159"/>
      <c r="W134" s="159"/>
      <c r="X134" s="159"/>
      <c r="Y134" s="159"/>
      <c r="Z134" s="159"/>
      <c r="AA134" s="159"/>
      <c r="AB134" s="159"/>
    </row>
    <row r="135" spans="1:28">
      <c r="A135" s="22"/>
      <c r="B135" s="21"/>
      <c r="D135" s="21"/>
      <c r="E135" s="21"/>
      <c r="F135" s="166"/>
      <c r="G135" s="21"/>
      <c r="I135" s="21"/>
      <c r="J135" s="21"/>
      <c r="K135" s="21"/>
      <c r="L135" s="21"/>
      <c r="N135" s="21"/>
      <c r="O135" s="21"/>
      <c r="P135" s="21"/>
      <c r="Q135" s="21"/>
      <c r="U135" s="159"/>
      <c r="V135" s="159"/>
      <c r="W135" s="159"/>
      <c r="X135" s="159"/>
      <c r="Y135" s="159"/>
      <c r="Z135" s="159"/>
      <c r="AA135" s="159"/>
      <c r="AB135" s="159"/>
    </row>
    <row r="136" spans="1:28">
      <c r="A136" s="22"/>
      <c r="B136" s="21"/>
      <c r="D136" s="21"/>
      <c r="E136" s="21"/>
      <c r="F136" s="166"/>
      <c r="G136" s="21"/>
      <c r="I136" s="21"/>
      <c r="J136" s="21"/>
      <c r="K136" s="21"/>
      <c r="L136" s="21"/>
      <c r="N136" s="21"/>
      <c r="O136" s="21"/>
      <c r="P136" s="21"/>
      <c r="Q136" s="21"/>
      <c r="U136" s="159"/>
      <c r="V136" s="159"/>
      <c r="W136" s="159"/>
      <c r="X136" s="159"/>
      <c r="Y136" s="159"/>
      <c r="Z136" s="159"/>
      <c r="AA136" s="159"/>
      <c r="AB136" s="159"/>
    </row>
    <row r="137" spans="1:28">
      <c r="A137" s="22"/>
      <c r="B137" s="21"/>
      <c r="D137" s="21"/>
      <c r="E137" s="21"/>
      <c r="F137" s="166"/>
      <c r="G137" s="21"/>
      <c r="I137" s="21"/>
      <c r="J137" s="21"/>
      <c r="K137" s="21"/>
      <c r="L137" s="21"/>
      <c r="N137" s="21"/>
      <c r="O137" s="21"/>
      <c r="P137" s="21"/>
      <c r="Q137" s="21"/>
      <c r="U137" s="159"/>
      <c r="V137" s="159"/>
      <c r="W137" s="159"/>
      <c r="X137" s="159"/>
      <c r="Y137" s="159"/>
      <c r="Z137" s="159"/>
      <c r="AA137" s="159"/>
      <c r="AB137" s="159"/>
    </row>
    <row r="138" spans="1:28">
      <c r="A138" s="22"/>
      <c r="B138" s="21"/>
      <c r="D138" s="21"/>
      <c r="E138" s="21"/>
      <c r="F138" s="166"/>
      <c r="G138" s="21"/>
      <c r="I138" s="21"/>
      <c r="J138" s="21"/>
      <c r="K138" s="21"/>
      <c r="L138" s="21"/>
      <c r="N138" s="21"/>
      <c r="O138" s="21"/>
      <c r="P138" s="21"/>
      <c r="Q138" s="21"/>
      <c r="U138" s="159"/>
      <c r="V138" s="159"/>
      <c r="W138" s="159"/>
      <c r="X138" s="159"/>
      <c r="Y138" s="159"/>
      <c r="Z138" s="159"/>
      <c r="AA138" s="159"/>
      <c r="AB138" s="159"/>
    </row>
    <row r="139" spans="1:28">
      <c r="A139" s="22"/>
      <c r="B139" s="21"/>
      <c r="D139" s="21"/>
      <c r="E139" s="21"/>
      <c r="F139" s="166"/>
      <c r="G139" s="21"/>
      <c r="I139" s="21"/>
      <c r="J139" s="21"/>
      <c r="K139" s="21"/>
      <c r="L139" s="21"/>
      <c r="N139" s="21"/>
      <c r="O139" s="21"/>
      <c r="P139" s="21"/>
      <c r="Q139" s="21"/>
      <c r="U139" s="159"/>
      <c r="V139" s="159"/>
      <c r="W139" s="159"/>
      <c r="X139" s="159"/>
      <c r="Y139" s="159"/>
      <c r="Z139" s="159"/>
      <c r="AA139" s="159"/>
      <c r="AB139" s="159"/>
    </row>
    <row r="140" spans="1:28">
      <c r="A140" s="22"/>
      <c r="B140" s="21"/>
      <c r="D140" s="21"/>
      <c r="E140" s="21"/>
      <c r="F140" s="166"/>
      <c r="G140" s="21"/>
      <c r="I140" s="21"/>
      <c r="J140" s="21"/>
      <c r="K140" s="21"/>
      <c r="L140" s="21"/>
      <c r="N140" s="21"/>
      <c r="O140" s="21"/>
      <c r="P140" s="21"/>
      <c r="Q140" s="21"/>
      <c r="U140" s="159"/>
      <c r="V140" s="159"/>
      <c r="W140" s="159"/>
      <c r="X140" s="159"/>
      <c r="Y140" s="159"/>
      <c r="Z140" s="159"/>
      <c r="AA140" s="159"/>
      <c r="AB140" s="159"/>
    </row>
    <row r="141" spans="1:28">
      <c r="A141" s="22"/>
      <c r="B141" s="21"/>
      <c r="D141" s="21"/>
      <c r="E141" s="21"/>
      <c r="F141" s="166"/>
      <c r="G141" s="21"/>
      <c r="I141" s="21"/>
      <c r="J141" s="21"/>
      <c r="K141" s="21"/>
      <c r="L141" s="21"/>
      <c r="N141" s="21"/>
      <c r="O141" s="21"/>
      <c r="P141" s="21"/>
      <c r="Q141" s="21"/>
      <c r="U141" s="159"/>
      <c r="V141" s="159"/>
      <c r="W141" s="159"/>
      <c r="X141" s="159"/>
      <c r="Y141" s="159"/>
      <c r="Z141" s="159"/>
      <c r="AA141" s="159"/>
      <c r="AB141" s="159"/>
    </row>
    <row r="142" spans="1:28">
      <c r="A142" s="22"/>
      <c r="B142" s="21"/>
      <c r="D142" s="21"/>
      <c r="E142" s="21"/>
      <c r="F142" s="166"/>
      <c r="G142" s="21"/>
      <c r="I142" s="21"/>
      <c r="J142" s="21"/>
      <c r="K142" s="21"/>
      <c r="L142" s="21"/>
      <c r="N142" s="21"/>
      <c r="O142" s="21"/>
      <c r="P142" s="21"/>
      <c r="Q142" s="21"/>
      <c r="U142" s="159"/>
      <c r="V142" s="159"/>
      <c r="W142" s="159"/>
      <c r="X142" s="159"/>
      <c r="Y142" s="159"/>
      <c r="Z142" s="159"/>
      <c r="AA142" s="159"/>
      <c r="AB142" s="159"/>
    </row>
    <row r="143" spans="1:28">
      <c r="A143" s="22"/>
      <c r="B143" s="21"/>
      <c r="D143" s="21"/>
      <c r="E143" s="21"/>
      <c r="F143" s="166"/>
      <c r="G143" s="21"/>
      <c r="I143" s="21"/>
      <c r="J143" s="21"/>
      <c r="K143" s="21"/>
      <c r="L143" s="21"/>
      <c r="N143" s="21"/>
      <c r="O143" s="21"/>
      <c r="P143" s="21"/>
      <c r="Q143" s="21"/>
      <c r="U143" s="159"/>
      <c r="V143" s="159"/>
      <c r="W143" s="159"/>
      <c r="X143" s="159"/>
      <c r="Y143" s="159"/>
      <c r="Z143" s="159"/>
      <c r="AA143" s="159"/>
      <c r="AB143" s="159"/>
    </row>
    <row r="144" spans="1:28">
      <c r="A144" s="22"/>
      <c r="B144" s="21"/>
      <c r="D144" s="21"/>
      <c r="E144" s="21"/>
      <c r="F144" s="166"/>
      <c r="G144" s="21"/>
      <c r="I144" s="21"/>
      <c r="J144" s="21"/>
      <c r="K144" s="21"/>
      <c r="L144" s="21"/>
      <c r="N144" s="21"/>
      <c r="O144" s="21"/>
      <c r="P144" s="21"/>
      <c r="Q144" s="21"/>
      <c r="U144" s="159"/>
      <c r="V144" s="159"/>
      <c r="W144" s="159"/>
      <c r="X144" s="159"/>
      <c r="Y144" s="159"/>
      <c r="Z144" s="159"/>
      <c r="AA144" s="159"/>
      <c r="AB144" s="159"/>
    </row>
    <row r="145" spans="1:28">
      <c r="A145" s="22"/>
      <c r="B145" s="21"/>
      <c r="D145" s="21"/>
      <c r="E145" s="21"/>
      <c r="F145" s="166"/>
      <c r="G145" s="21"/>
      <c r="I145" s="21"/>
      <c r="J145" s="21"/>
      <c r="K145" s="21"/>
      <c r="L145" s="21"/>
      <c r="N145" s="21"/>
      <c r="O145" s="21"/>
      <c r="P145" s="21"/>
      <c r="Q145" s="21"/>
      <c r="U145" s="159"/>
      <c r="V145" s="159"/>
      <c r="W145" s="159"/>
      <c r="X145" s="159"/>
      <c r="Y145" s="159"/>
      <c r="Z145" s="159"/>
      <c r="AA145" s="159"/>
      <c r="AB145" s="159"/>
    </row>
    <row r="146" spans="1:28">
      <c r="A146" s="22"/>
      <c r="B146" s="21"/>
      <c r="D146" s="21"/>
      <c r="E146" s="21"/>
      <c r="F146" s="166"/>
      <c r="G146" s="21"/>
      <c r="I146" s="21"/>
      <c r="J146" s="21"/>
      <c r="K146" s="21"/>
      <c r="L146" s="21"/>
      <c r="N146" s="21"/>
      <c r="O146" s="21"/>
      <c r="P146" s="21"/>
      <c r="Q146" s="21"/>
      <c r="U146" s="159"/>
      <c r="V146" s="159"/>
      <c r="W146" s="159"/>
      <c r="X146" s="159"/>
      <c r="Y146" s="159"/>
      <c r="Z146" s="159"/>
      <c r="AA146" s="159"/>
      <c r="AB146" s="159"/>
    </row>
    <row r="147" spans="1:28">
      <c r="A147" s="22"/>
      <c r="B147" s="21"/>
      <c r="D147" s="21"/>
      <c r="E147" s="21"/>
      <c r="F147" s="166"/>
      <c r="G147" s="21"/>
      <c r="I147" s="21"/>
      <c r="J147" s="21"/>
      <c r="K147" s="21"/>
      <c r="L147" s="21"/>
      <c r="N147" s="21"/>
      <c r="O147" s="21"/>
      <c r="P147" s="21"/>
      <c r="Q147" s="21"/>
      <c r="U147" s="159"/>
      <c r="V147" s="159"/>
      <c r="W147" s="159"/>
      <c r="X147" s="159"/>
      <c r="Y147" s="159"/>
      <c r="Z147" s="159"/>
      <c r="AA147" s="159"/>
      <c r="AB147" s="159"/>
    </row>
    <row r="148" spans="1:28">
      <c r="A148" s="22"/>
      <c r="B148" s="21"/>
      <c r="D148" s="21"/>
      <c r="E148" s="21"/>
      <c r="F148" s="166"/>
      <c r="G148" s="21"/>
      <c r="I148" s="21"/>
      <c r="J148" s="21"/>
      <c r="K148" s="21"/>
      <c r="L148" s="21"/>
      <c r="N148" s="21"/>
      <c r="O148" s="21"/>
      <c r="P148" s="21"/>
      <c r="Q148" s="21"/>
      <c r="U148" s="159"/>
      <c r="V148" s="159"/>
      <c r="W148" s="159"/>
      <c r="X148" s="159"/>
      <c r="Y148" s="159"/>
      <c r="Z148" s="159"/>
      <c r="AA148" s="159"/>
      <c r="AB148" s="159"/>
    </row>
    <row r="149" spans="1:28">
      <c r="A149" s="22"/>
      <c r="B149" s="21"/>
      <c r="D149" s="21"/>
      <c r="E149" s="21"/>
      <c r="F149" s="166"/>
      <c r="G149" s="21"/>
      <c r="I149" s="21"/>
      <c r="J149" s="21"/>
      <c r="K149" s="21"/>
      <c r="L149" s="21"/>
      <c r="N149" s="21"/>
      <c r="O149" s="21"/>
      <c r="P149" s="21"/>
      <c r="Q149" s="21"/>
    </row>
    <row r="150" spans="1:28">
      <c r="A150" s="22"/>
      <c r="B150" s="21"/>
      <c r="D150" s="21"/>
      <c r="E150" s="21"/>
      <c r="F150" s="166"/>
      <c r="G150" s="21"/>
      <c r="I150" s="21"/>
      <c r="J150" s="21"/>
      <c r="K150" s="21"/>
      <c r="L150" s="21"/>
      <c r="N150" s="21"/>
      <c r="O150" s="21"/>
      <c r="P150" s="21"/>
      <c r="Q150" s="21"/>
    </row>
    <row r="151" spans="1:28">
      <c r="A151" s="22"/>
      <c r="B151" s="21"/>
      <c r="D151" s="21"/>
      <c r="E151" s="21"/>
      <c r="F151" s="166"/>
      <c r="G151" s="21"/>
      <c r="I151" s="21"/>
      <c r="J151" s="21"/>
      <c r="K151" s="21"/>
      <c r="L151" s="21"/>
      <c r="N151" s="21"/>
      <c r="O151" s="21"/>
      <c r="P151" s="21"/>
      <c r="Q151" s="21"/>
    </row>
    <row r="152" spans="1:28">
      <c r="A152" s="22"/>
      <c r="B152" s="21"/>
      <c r="D152" s="21"/>
      <c r="E152" s="21"/>
      <c r="F152" s="166"/>
      <c r="G152" s="21"/>
      <c r="I152" s="21"/>
      <c r="J152" s="21"/>
      <c r="K152" s="21"/>
      <c r="L152" s="21"/>
      <c r="N152" s="21"/>
      <c r="O152" s="21"/>
      <c r="P152" s="21"/>
      <c r="Q152" s="21"/>
    </row>
    <row r="153" spans="1:28">
      <c r="A153" s="22"/>
      <c r="B153" s="21"/>
      <c r="D153" s="21"/>
      <c r="E153" s="21"/>
      <c r="F153" s="166"/>
      <c r="G153" s="21"/>
      <c r="I153" s="21"/>
      <c r="J153" s="21"/>
      <c r="K153" s="21"/>
      <c r="L153" s="21"/>
      <c r="N153" s="21"/>
      <c r="O153" s="21"/>
      <c r="P153" s="21"/>
      <c r="Q153" s="21"/>
    </row>
    <row r="154" spans="1:28">
      <c r="A154" s="22"/>
      <c r="B154" s="21"/>
      <c r="D154" s="21"/>
      <c r="E154" s="21"/>
      <c r="F154" s="166"/>
      <c r="G154" s="21"/>
      <c r="I154" s="21"/>
      <c r="J154" s="21"/>
      <c r="K154" s="21"/>
      <c r="L154" s="21"/>
      <c r="N154" s="21"/>
      <c r="O154" s="21"/>
      <c r="P154" s="21"/>
      <c r="Q154" s="21"/>
    </row>
    <row r="155" spans="1:28">
      <c r="A155" s="22"/>
      <c r="B155" s="21"/>
      <c r="D155" s="21"/>
      <c r="E155" s="21"/>
      <c r="F155" s="166"/>
      <c r="G155" s="21"/>
      <c r="I155" s="21"/>
      <c r="J155" s="21"/>
      <c r="K155" s="21"/>
      <c r="L155" s="21"/>
      <c r="N155" s="21"/>
      <c r="O155" s="21"/>
      <c r="P155" s="21"/>
      <c r="Q155" s="21"/>
    </row>
    <row r="156" spans="1:28">
      <c r="A156" s="22"/>
      <c r="B156" s="21"/>
      <c r="D156" s="21"/>
      <c r="E156" s="21"/>
      <c r="F156" s="166"/>
      <c r="G156" s="21"/>
      <c r="I156" s="21"/>
      <c r="J156" s="21"/>
      <c r="K156" s="21"/>
      <c r="L156" s="21"/>
      <c r="N156" s="21"/>
      <c r="O156" s="21"/>
      <c r="P156" s="21"/>
      <c r="Q156" s="21"/>
    </row>
    <row r="157" spans="1:28">
      <c r="A157" s="22"/>
      <c r="B157" s="21"/>
      <c r="D157" s="21"/>
      <c r="E157" s="21"/>
      <c r="F157" s="166"/>
      <c r="G157" s="21"/>
      <c r="I157" s="21"/>
      <c r="J157" s="21"/>
      <c r="K157" s="21"/>
      <c r="L157" s="21"/>
      <c r="N157" s="21"/>
      <c r="O157" s="21"/>
      <c r="P157" s="21"/>
      <c r="Q157" s="21"/>
    </row>
    <row r="158" spans="1:28">
      <c r="A158" s="22"/>
      <c r="B158" s="21"/>
      <c r="D158" s="21"/>
      <c r="E158" s="21"/>
      <c r="F158" s="166"/>
      <c r="G158" s="21"/>
      <c r="I158" s="21"/>
      <c r="J158" s="21"/>
      <c r="K158" s="21"/>
      <c r="L158" s="21"/>
      <c r="N158" s="21"/>
      <c r="O158" s="21"/>
      <c r="P158" s="21"/>
      <c r="Q158" s="21"/>
    </row>
    <row r="159" spans="1:28">
      <c r="A159" s="22"/>
      <c r="B159" s="21"/>
      <c r="D159" s="21"/>
      <c r="E159" s="21"/>
      <c r="F159" s="166"/>
      <c r="G159" s="21"/>
      <c r="I159" s="21"/>
      <c r="J159" s="21"/>
      <c r="K159" s="21"/>
      <c r="L159" s="21"/>
      <c r="N159" s="21"/>
      <c r="O159" s="21"/>
      <c r="P159" s="21"/>
      <c r="Q159" s="21"/>
    </row>
    <row r="160" spans="1:28">
      <c r="A160" s="22"/>
      <c r="B160" s="21"/>
      <c r="D160" s="21"/>
      <c r="E160" s="21"/>
      <c r="F160" s="166"/>
      <c r="G160" s="21"/>
      <c r="I160" s="21"/>
      <c r="J160" s="21"/>
      <c r="K160" s="21"/>
      <c r="L160" s="21"/>
      <c r="N160" s="21"/>
      <c r="O160" s="21"/>
      <c r="P160" s="21"/>
      <c r="Q160" s="21"/>
    </row>
    <row r="161" spans="1:17">
      <c r="A161" s="22"/>
      <c r="B161" s="21"/>
      <c r="D161" s="21"/>
      <c r="E161" s="21"/>
      <c r="F161" s="166"/>
      <c r="G161" s="21"/>
      <c r="I161" s="21"/>
      <c r="J161" s="21"/>
      <c r="K161" s="21"/>
      <c r="L161" s="21"/>
      <c r="N161" s="21"/>
      <c r="O161" s="21"/>
      <c r="P161" s="21"/>
      <c r="Q161" s="21"/>
    </row>
    <row r="162" spans="1:17">
      <c r="A162" s="22"/>
      <c r="B162" s="21"/>
      <c r="D162" s="21"/>
      <c r="E162" s="21"/>
      <c r="F162" s="166"/>
      <c r="G162" s="21"/>
      <c r="I162" s="21"/>
      <c r="J162" s="21"/>
      <c r="K162" s="21"/>
      <c r="L162" s="21"/>
      <c r="N162" s="21"/>
      <c r="O162" s="21"/>
      <c r="P162" s="21"/>
      <c r="Q162" s="21"/>
    </row>
    <row r="163" spans="1:17">
      <c r="A163" s="22"/>
      <c r="B163" s="21"/>
      <c r="D163" s="21"/>
      <c r="E163" s="21"/>
      <c r="F163" s="166"/>
      <c r="G163" s="21"/>
      <c r="I163" s="21"/>
      <c r="J163" s="21"/>
      <c r="K163" s="21"/>
      <c r="L163" s="21"/>
      <c r="N163" s="21"/>
      <c r="O163" s="21"/>
      <c r="P163" s="21"/>
      <c r="Q163" s="21"/>
    </row>
    <row r="164" spans="1:17">
      <c r="A164" s="22"/>
      <c r="B164" s="21"/>
      <c r="D164" s="21"/>
      <c r="E164" s="21"/>
      <c r="F164" s="166"/>
      <c r="G164" s="21"/>
      <c r="I164" s="21"/>
      <c r="J164" s="21"/>
      <c r="K164" s="21"/>
      <c r="L164" s="21"/>
      <c r="N164" s="21"/>
      <c r="O164" s="21"/>
      <c r="P164" s="21"/>
      <c r="Q164" s="21"/>
    </row>
    <row r="165" spans="1:17">
      <c r="A165" s="22"/>
      <c r="B165" s="21"/>
      <c r="D165" s="21"/>
      <c r="E165" s="21"/>
      <c r="F165" s="166"/>
      <c r="G165" s="21"/>
      <c r="I165" s="21"/>
      <c r="J165" s="21"/>
      <c r="K165" s="21"/>
      <c r="L165" s="21"/>
      <c r="N165" s="21"/>
      <c r="O165" s="21"/>
      <c r="P165" s="21"/>
      <c r="Q165" s="21"/>
    </row>
    <row r="166" spans="1:17">
      <c r="A166" s="22"/>
      <c r="B166" s="21"/>
      <c r="D166" s="21"/>
      <c r="E166" s="21"/>
      <c r="F166" s="166"/>
      <c r="G166" s="21"/>
      <c r="I166" s="21"/>
      <c r="J166" s="21"/>
      <c r="K166" s="21"/>
      <c r="L166" s="21"/>
      <c r="N166" s="21"/>
      <c r="O166" s="21"/>
      <c r="P166" s="21"/>
      <c r="Q166" s="21"/>
    </row>
    <row r="167" spans="1:17">
      <c r="A167" s="22"/>
      <c r="B167" s="21"/>
      <c r="D167" s="21"/>
      <c r="E167" s="21"/>
      <c r="F167" s="166"/>
      <c r="G167" s="21"/>
      <c r="I167" s="21"/>
      <c r="J167" s="21"/>
      <c r="K167" s="21"/>
      <c r="L167" s="21"/>
      <c r="N167" s="21"/>
      <c r="O167" s="21"/>
      <c r="P167" s="21"/>
      <c r="Q167" s="21"/>
    </row>
    <row r="168" spans="1:17">
      <c r="A168" s="22"/>
      <c r="B168" s="21"/>
    </row>
    <row r="169" spans="1:17">
      <c r="A169" s="22"/>
      <c r="B169" s="21"/>
    </row>
    <row r="170" spans="1:17">
      <c r="A170" s="22"/>
      <c r="B170" s="21"/>
    </row>
    <row r="171" spans="1:17">
      <c r="A171" s="22"/>
      <c r="B171" s="21"/>
    </row>
    <row r="172" spans="1:17">
      <c r="A172" s="22"/>
      <c r="B172" s="21"/>
    </row>
    <row r="173" spans="1:17">
      <c r="A173" s="22"/>
      <c r="B173" s="21"/>
    </row>
  </sheetData>
  <dataConsolidate/>
  <mergeCells count="23">
    <mergeCell ref="A74:B74"/>
    <mergeCell ref="A2:B2"/>
    <mergeCell ref="A14:B14"/>
    <mergeCell ref="A26:B26"/>
    <mergeCell ref="A38:B38"/>
    <mergeCell ref="A50:B50"/>
    <mergeCell ref="A62:B62"/>
    <mergeCell ref="A1:B1"/>
    <mergeCell ref="D1:G1"/>
    <mergeCell ref="I1:L1"/>
    <mergeCell ref="N1:Q1"/>
    <mergeCell ref="CL1:CO1"/>
    <mergeCell ref="AI1:AL1"/>
    <mergeCell ref="AN1:AQ1"/>
    <mergeCell ref="AS1:AV1"/>
    <mergeCell ref="AX1:BA1"/>
    <mergeCell ref="BC1:BF1"/>
    <mergeCell ref="BH1:BK1"/>
    <mergeCell ref="BM1:BP1"/>
    <mergeCell ref="BR1:BU1"/>
    <mergeCell ref="BW1:BZ1"/>
    <mergeCell ref="CB1:CE1"/>
    <mergeCell ref="CG1:CJ1"/>
  </mergeCells>
  <phoneticPr fontId="1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4E0-576C-AD42-BA2C-780C66D89B3A}">
  <sheetPr codeName="Sheet4"/>
  <dimension ref="A1:T106"/>
  <sheetViews>
    <sheetView zoomScale="140" zoomScaleNormal="140" workbookViewId="0">
      <selection activeCell="C23" sqref="C23"/>
    </sheetView>
  </sheetViews>
  <sheetFormatPr baseColWidth="10" defaultColWidth="11.1640625" defaultRowHeight="16"/>
  <cols>
    <col min="2" max="2" width="14.6640625" bestFit="1" customWidth="1" collapsed="1"/>
    <col min="3" max="3" width="22.6640625" bestFit="1" customWidth="1" collapsed="1"/>
    <col min="4" max="4" width="15.6640625" customWidth="1" collapsed="1"/>
    <col min="5" max="5" width="13.1640625" customWidth="1" collapsed="1"/>
  </cols>
  <sheetData>
    <row r="1" spans="1:20">
      <c r="A1" s="172" t="s">
        <v>0</v>
      </c>
      <c r="B1" s="172"/>
      <c r="C1" s="172"/>
      <c r="D1" s="172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3"/>
      <c r="B2" s="3"/>
      <c r="C2" s="3"/>
      <c r="D2" s="171" t="s">
        <v>1</v>
      </c>
      <c r="E2" s="171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3">
        <v>1</v>
      </c>
      <c r="B4">
        <v>0</v>
      </c>
      <c r="C4" s="3">
        <v>0</v>
      </c>
      <c r="D4" s="3" t="s">
        <v>7</v>
      </c>
      <c r="E4" s="3" t="s">
        <v>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3">
        <v>2</v>
      </c>
      <c r="B5">
        <v>3.2</v>
      </c>
      <c r="C5" s="5">
        <v>5.0159272251620191E-3</v>
      </c>
      <c r="D5" s="3" t="s">
        <v>9</v>
      </c>
      <c r="E5" s="3" t="s">
        <v>10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3">
        <v>3</v>
      </c>
      <c r="C6" s="3"/>
      <c r="D6" s="3" t="s">
        <v>11</v>
      </c>
      <c r="E6" s="3" t="s">
        <v>11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3">
        <v>4</v>
      </c>
      <c r="B7">
        <v>88.4</v>
      </c>
      <c r="C7" s="3">
        <v>0.21060176586003923</v>
      </c>
      <c r="D7" s="3" t="s">
        <v>10</v>
      </c>
      <c r="E7" s="3" t="s">
        <v>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7" thickBot="1">
      <c r="A8" s="3" t="s">
        <v>12</v>
      </c>
      <c r="B8" s="6"/>
      <c r="C8" s="7"/>
      <c r="D8" s="3" t="s">
        <v>8</v>
      </c>
      <c r="E8" s="3" t="s">
        <v>7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B9" t="s">
        <v>13</v>
      </c>
      <c r="C9">
        <f>SLOPE(C4:C8,B4:B8)</f>
        <v>2.3965489239371088E-3</v>
      </c>
      <c r="D9" s="3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7" thickBot="1">
      <c r="B10" t="s">
        <v>14</v>
      </c>
      <c r="C10">
        <f>INTERCEPT(C4:C8,B4:B8)</f>
        <v>-1.3020627824793102E-3</v>
      </c>
      <c r="D10" s="8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8" thickTop="1" thickBot="1">
      <c r="A11" s="173" t="s">
        <v>15</v>
      </c>
      <c r="B11" s="173"/>
      <c r="C11" s="174"/>
      <c r="D11" s="9" t="s">
        <v>16</v>
      </c>
      <c r="E11" s="10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7" thickTop="1">
      <c r="A12" s="173" t="s">
        <v>17</v>
      </c>
      <c r="B12" s="173"/>
      <c r="C12" s="174"/>
      <c r="D12" s="11"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75" t="s">
        <v>18</v>
      </c>
      <c r="B14" s="175"/>
      <c r="C14" s="175"/>
      <c r="D14" s="175"/>
      <c r="E14" s="12"/>
      <c r="F14" s="12"/>
      <c r="G14" s="12"/>
      <c r="H14" s="12"/>
      <c r="I14" s="12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3"/>
      <c r="B15" s="3"/>
      <c r="C15" s="3"/>
      <c r="D15" s="171" t="s">
        <v>1</v>
      </c>
      <c r="E15" s="171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3">
        <v>1</v>
      </c>
      <c r="B17">
        <v>0</v>
      </c>
      <c r="C17">
        <v>0</v>
      </c>
      <c r="D17" s="3" t="s">
        <v>7</v>
      </c>
      <c r="E17" s="3" t="s">
        <v>8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3">
        <v>2</v>
      </c>
      <c r="B18">
        <v>0.67</v>
      </c>
      <c r="C18">
        <v>7.8373862893156543E-4</v>
      </c>
      <c r="D18" s="3" t="s">
        <v>9</v>
      </c>
      <c r="E18" s="3" t="s">
        <v>10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3">
        <v>3</v>
      </c>
      <c r="D19" s="3" t="s">
        <v>11</v>
      </c>
      <c r="E19" s="3" t="s">
        <v>11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3">
        <v>4</v>
      </c>
      <c r="B20">
        <v>19.7</v>
      </c>
      <c r="C20">
        <v>4.8031981687377372E-2</v>
      </c>
      <c r="D20" s="3" t="s">
        <v>10</v>
      </c>
      <c r="E20" s="3" t="s">
        <v>9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3" t="s">
        <v>12</v>
      </c>
      <c r="C21" s="7"/>
      <c r="D21" s="3" t="s">
        <v>8</v>
      </c>
      <c r="E21" s="3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B22" t="s">
        <v>13</v>
      </c>
      <c r="C22" s="13">
        <f>SLOPE(C17:C21,B17:B21)</f>
        <v>2.4589568142434921E-3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7" thickBot="1">
      <c r="B23" t="s">
        <v>14</v>
      </c>
      <c r="C23" s="14">
        <f>INTERCEPT(C17:C20,B17:B20)</f>
        <v>-4.2440999661033305E-4</v>
      </c>
      <c r="D23" s="8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8" thickTop="1" thickBot="1">
      <c r="A24" s="173" t="s">
        <v>15</v>
      </c>
      <c r="B24" s="173"/>
      <c r="C24" s="174"/>
      <c r="D24" s="15" t="s">
        <v>16</v>
      </c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7" thickTop="1">
      <c r="A25" s="173" t="s">
        <v>17</v>
      </c>
      <c r="B25" s="173"/>
      <c r="C25" s="174"/>
      <c r="D25" s="11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77" t="s">
        <v>19</v>
      </c>
      <c r="B27" s="177"/>
      <c r="C27" s="177"/>
      <c r="D27" s="177"/>
      <c r="E27" s="16"/>
      <c r="F27" s="16"/>
      <c r="G27" s="16"/>
      <c r="H27" s="16"/>
      <c r="I27" s="16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3"/>
      <c r="B28" s="3"/>
      <c r="C28" s="3"/>
      <c r="D28" s="171" t="s">
        <v>1</v>
      </c>
      <c r="E28" s="171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3" t="s">
        <v>2</v>
      </c>
      <c r="B29" s="3" t="s">
        <v>3</v>
      </c>
      <c r="C29" s="3" t="s">
        <v>4</v>
      </c>
      <c r="D29" s="3" t="s">
        <v>5</v>
      </c>
      <c r="E29" s="3" t="s">
        <v>6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3">
        <v>1</v>
      </c>
      <c r="B30" s="3">
        <v>0</v>
      </c>
      <c r="C30" s="3">
        <v>0</v>
      </c>
      <c r="D30" s="3" t="s">
        <v>7</v>
      </c>
      <c r="E30" s="3" t="s">
        <v>8</v>
      </c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3">
        <v>2</v>
      </c>
      <c r="B31" s="3">
        <v>3.2</v>
      </c>
      <c r="C31" s="5">
        <v>5.0159272251620191E-3</v>
      </c>
      <c r="D31" s="3" t="s">
        <v>9</v>
      </c>
      <c r="E31" s="3" t="s">
        <v>10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3">
        <v>3</v>
      </c>
      <c r="B32" s="3"/>
      <c r="C32" s="3"/>
      <c r="D32" s="3" t="s">
        <v>11</v>
      </c>
      <c r="E32" s="3" t="s">
        <v>11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3">
        <v>4</v>
      </c>
      <c r="B33" s="3">
        <v>88.4</v>
      </c>
      <c r="C33" s="3">
        <v>0.21060176586003923</v>
      </c>
      <c r="D33" s="3" t="s">
        <v>10</v>
      </c>
      <c r="E33" s="3" t="s">
        <v>9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3" t="s">
        <v>12</v>
      </c>
      <c r="C34" s="7"/>
      <c r="D34" s="3" t="s">
        <v>8</v>
      </c>
      <c r="E34" s="3" t="s">
        <v>7</v>
      </c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B35" t="s">
        <v>13</v>
      </c>
      <c r="C35" s="13">
        <f>SLOPE(C30:C34,B30:B34)</f>
        <v>2.3965489239371088E-3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7" thickBot="1">
      <c r="B36" t="s">
        <v>14</v>
      </c>
      <c r="C36" s="14">
        <f>INTERCEPT(C30:C34,B30:B34)</f>
        <v>-1.3020627824793102E-3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8" thickTop="1" thickBot="1">
      <c r="A37" s="173" t="s">
        <v>15</v>
      </c>
      <c r="B37" s="173"/>
      <c r="C37" s="174"/>
      <c r="D37" s="17" t="s">
        <v>16</v>
      </c>
      <c r="E37" s="10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7" thickTop="1">
      <c r="A38" s="173" t="s">
        <v>17</v>
      </c>
      <c r="B38" s="173"/>
      <c r="C38" s="174"/>
      <c r="D38" s="18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76" t="s">
        <v>18</v>
      </c>
      <c r="B40" s="176"/>
      <c r="C40" s="176"/>
      <c r="D40" s="176"/>
      <c r="E40" s="19"/>
      <c r="F40" s="19"/>
      <c r="G40" s="19"/>
      <c r="H40" s="19"/>
      <c r="I40" s="19"/>
      <c r="J40" s="19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3"/>
      <c r="B41" s="3"/>
      <c r="C41" s="3"/>
      <c r="D41" s="171" t="s">
        <v>1</v>
      </c>
      <c r="E41" s="171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3" t="s">
        <v>2</v>
      </c>
      <c r="B42" s="3" t="s">
        <v>3</v>
      </c>
      <c r="C42" s="3" t="s">
        <v>4</v>
      </c>
      <c r="D42" s="3" t="s">
        <v>5</v>
      </c>
      <c r="E42" s="3" t="s">
        <v>6</v>
      </c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3">
        <v>1</v>
      </c>
      <c r="B43">
        <v>0</v>
      </c>
      <c r="C43">
        <v>0</v>
      </c>
      <c r="D43" s="3" t="s">
        <v>7</v>
      </c>
      <c r="E43" s="3" t="s">
        <v>8</v>
      </c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3">
        <v>2</v>
      </c>
      <c r="B44">
        <v>0.67</v>
      </c>
      <c r="C44">
        <v>7.8373862893156543E-4</v>
      </c>
      <c r="D44" s="3" t="s">
        <v>9</v>
      </c>
      <c r="E44" s="3" t="s">
        <v>10</v>
      </c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3">
        <v>3</v>
      </c>
      <c r="B45">
        <v>6.6</v>
      </c>
      <c r="C45">
        <v>7.9493489505915935E-3</v>
      </c>
      <c r="D45" s="3" t="s">
        <v>11</v>
      </c>
      <c r="E45" s="3" t="s">
        <v>11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3">
        <v>4</v>
      </c>
      <c r="B46">
        <v>19.7</v>
      </c>
      <c r="C46">
        <v>4.8031981687377372E-2</v>
      </c>
      <c r="D46" s="3" t="s">
        <v>10</v>
      </c>
      <c r="E46" s="3" t="s">
        <v>9</v>
      </c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7" thickBot="1">
      <c r="A47" s="3" t="s">
        <v>12</v>
      </c>
      <c r="B47" s="6"/>
      <c r="C47" s="20"/>
      <c r="D47" s="3" t="s">
        <v>8</v>
      </c>
      <c r="E47" s="3" t="s">
        <v>7</v>
      </c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B48" t="s">
        <v>13</v>
      </c>
      <c r="C48" s="13">
        <f>SLOPE(C43:C47,B43:B47)</f>
        <v>2.4634298284112953E-3</v>
      </c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7" thickBot="1">
      <c r="B49" t="s">
        <v>14</v>
      </c>
      <c r="C49" s="14">
        <f>INTERCEPT(C43:C47,B43:B47)</f>
        <v>-2.4184083013380243E-3</v>
      </c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8" thickTop="1" thickBot="1">
      <c r="A50" s="173" t="s">
        <v>15</v>
      </c>
      <c r="B50" s="173"/>
      <c r="C50" s="174"/>
      <c r="D50" s="15" t="s">
        <v>16</v>
      </c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7" thickTop="1">
      <c r="A51" s="173" t="s">
        <v>17</v>
      </c>
      <c r="B51" s="173"/>
      <c r="C51" s="174"/>
      <c r="D51" s="18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>
      <c r="A91" s="2"/>
      <c r="B91" s="2"/>
      <c r="C91" s="2"/>
      <c r="D91" s="2"/>
      <c r="E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>
      <c r="A92" s="2"/>
      <c r="B92" s="2"/>
      <c r="C92" s="2"/>
      <c r="D92" s="2"/>
      <c r="E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>
      <c r="A93" s="2"/>
      <c r="B93" s="2"/>
      <c r="C93" s="2"/>
      <c r="D93" s="2"/>
      <c r="E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>
      <c r="A94" s="2"/>
      <c r="B94" s="2"/>
      <c r="C94" s="2"/>
      <c r="D94" s="2"/>
      <c r="E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>
      <c r="A95" s="2"/>
      <c r="B95" s="2"/>
      <c r="C95" s="2"/>
      <c r="D95" s="2"/>
      <c r="E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>
      <c r="A96" s="2"/>
      <c r="B96" s="2"/>
      <c r="C96" s="2"/>
      <c r="D96" s="2"/>
      <c r="E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>
      <c r="A97" s="2"/>
      <c r="B97" s="2"/>
      <c r="C97" s="2"/>
      <c r="D97" s="2"/>
      <c r="E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>
      <c r="A98" s="2"/>
      <c r="B98" s="2"/>
      <c r="C98" s="2"/>
      <c r="D98" s="2"/>
      <c r="E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>
      <c r="A99" s="2"/>
      <c r="B99" s="2"/>
      <c r="C99" s="2"/>
      <c r="D99" s="2"/>
      <c r="E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>
      <c r="A100" s="2"/>
      <c r="B100" s="2"/>
      <c r="C100" s="2"/>
      <c r="D100" s="2"/>
      <c r="E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>
      <c r="A101" s="2"/>
      <c r="B101" s="2"/>
      <c r="C101" s="2"/>
      <c r="D101" s="2"/>
      <c r="E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>
      <c r="A102" s="2"/>
      <c r="B102" s="2"/>
      <c r="C102" s="2"/>
      <c r="D102" s="2"/>
      <c r="E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>
      <c r="A103" s="2"/>
      <c r="B103" s="2"/>
      <c r="C103" s="2"/>
      <c r="D103" s="2"/>
      <c r="E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>
      <c r="A104" s="2"/>
      <c r="B104" s="2"/>
      <c r="C104" s="2"/>
      <c r="D104" s="2"/>
      <c r="E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>
      <c r="A105" s="2"/>
      <c r="B105" s="2"/>
      <c r="C105" s="2"/>
      <c r="D105" s="2"/>
      <c r="E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>
      <c r="K106" s="2"/>
      <c r="L106" s="2"/>
      <c r="M106" s="2"/>
      <c r="N106" s="2"/>
      <c r="O106" s="2"/>
      <c r="P106" s="2"/>
      <c r="Q106" s="2"/>
      <c r="R106" s="2"/>
      <c r="S106" s="2"/>
      <c r="T106" s="2"/>
    </row>
  </sheetData>
  <mergeCells count="16">
    <mergeCell ref="D15:E15"/>
    <mergeCell ref="A1:D1"/>
    <mergeCell ref="D2:E2"/>
    <mergeCell ref="A11:C11"/>
    <mergeCell ref="A12:C12"/>
    <mergeCell ref="A14:D14"/>
    <mergeCell ref="A40:D40"/>
    <mergeCell ref="D41:E41"/>
    <mergeCell ref="A50:C50"/>
    <mergeCell ref="A51:C51"/>
    <mergeCell ref="A24:C24"/>
    <mergeCell ref="A25:C25"/>
    <mergeCell ref="A27:D27"/>
    <mergeCell ref="D28:E28"/>
    <mergeCell ref="A37:C37"/>
    <mergeCell ref="A38:C3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2042-0E0E-B241-BDB9-1B4BFFF372A9}">
  <sheetPr codeName="Sheet13"/>
  <dimension ref="A1:CJ173"/>
  <sheetViews>
    <sheetView zoomScale="80" zoomScaleNormal="80" workbookViewId="0">
      <pane ySplit="1" topLeftCell="A2" activePane="bottomLeft" state="frozen"/>
      <selection activeCell="AI86" sqref="AI86"/>
      <selection pane="bottomLeft" activeCell="B25" sqref="B25"/>
    </sheetView>
  </sheetViews>
  <sheetFormatPr baseColWidth="10" defaultColWidth="10.83203125" defaultRowHeight="21"/>
  <cols>
    <col min="1" max="1" width="47" style="23" bestFit="1" customWidth="1" collapsed="1"/>
    <col min="2" max="2" width="20.6640625" style="24" bestFit="1" customWidth="1" collapsed="1"/>
    <col min="3" max="3" width="9.83203125" style="168" customWidth="1" collapsed="1"/>
    <col min="4" max="4" width="12.33203125" style="24" bestFit="1" customWidth="1" collapsed="1"/>
    <col min="5" max="5" width="20.33203125" style="24" customWidth="1" collapsed="1"/>
    <col min="6" max="6" width="15.33203125" style="24" bestFit="1" customWidth="1" collapsed="1"/>
    <col min="7" max="7" width="19.83203125" style="23" customWidth="1" collapsed="1"/>
    <col min="8" max="8" width="10.83203125" style="22" collapsed="1"/>
    <col min="9" max="9" width="12.33203125" style="24" bestFit="1" customWidth="1" collapsed="1"/>
    <col min="10" max="10" width="26.33203125" style="24" customWidth="1" collapsed="1"/>
    <col min="11" max="11" width="15.33203125" style="24" bestFit="1" customWidth="1" collapsed="1"/>
    <col min="12" max="12" width="19.83203125" style="23" customWidth="1" collapsed="1"/>
    <col min="13" max="13" width="10.83203125" style="22" collapsed="1"/>
    <col min="14" max="14" width="12.33203125" style="24" bestFit="1" customWidth="1" collapsed="1"/>
    <col min="15" max="15" width="20.33203125" style="24" customWidth="1" collapsed="1"/>
    <col min="16" max="16" width="15.33203125" style="24" bestFit="1" customWidth="1" collapsed="1"/>
    <col min="17" max="17" width="19.83203125" style="23" customWidth="1" collapsed="1"/>
    <col min="18" max="18" width="10.83203125" style="22" collapsed="1"/>
    <col min="19" max="19" width="18.33203125" style="23" customWidth="1" collapsed="1"/>
    <col min="20" max="20" width="19.1640625" style="23" customWidth="1" collapsed="1"/>
    <col min="21" max="21" width="15.33203125" style="24" bestFit="1" customWidth="1" collapsed="1"/>
    <col min="22" max="22" width="19.83203125" style="23" customWidth="1" collapsed="1"/>
    <col min="23" max="23" width="10.83203125" style="22" collapsed="1"/>
    <col min="24" max="24" width="18.33203125" style="23" customWidth="1" collapsed="1"/>
    <col min="25" max="25" width="19.1640625" style="23" customWidth="1" collapsed="1"/>
    <col min="26" max="26" width="15.33203125" style="24" bestFit="1" customWidth="1" collapsed="1"/>
    <col min="27" max="27" width="19.83203125" style="23" customWidth="1" collapsed="1"/>
    <col min="28" max="28" width="10.83203125" style="22" collapsed="1"/>
    <col min="29" max="29" width="18.33203125" style="23" customWidth="1" collapsed="1"/>
    <col min="30" max="30" width="19.1640625" style="23" customWidth="1" collapsed="1"/>
    <col min="31" max="31" width="15.33203125" style="24" bestFit="1" customWidth="1" collapsed="1"/>
    <col min="32" max="32" width="19.83203125" style="23" customWidth="1" collapsed="1"/>
    <col min="33" max="33" width="10.83203125" style="22" collapsed="1"/>
    <col min="34" max="34" width="18.33203125" style="23" customWidth="1" collapsed="1"/>
    <col min="35" max="35" width="19.1640625" style="23" customWidth="1" collapsed="1"/>
    <col min="36" max="36" width="15.33203125" style="24" bestFit="1" customWidth="1" collapsed="1"/>
    <col min="37" max="37" width="19.83203125" style="23" customWidth="1" collapsed="1"/>
    <col min="38" max="38" width="10.83203125" style="22" collapsed="1"/>
    <col min="39" max="39" width="18.33203125" style="23" customWidth="1" collapsed="1"/>
    <col min="40" max="40" width="19.1640625" style="23" customWidth="1" collapsed="1"/>
    <col min="41" max="41" width="15.33203125" style="24" bestFit="1" customWidth="1" collapsed="1"/>
    <col min="42" max="42" width="19.83203125" style="23" customWidth="1" collapsed="1"/>
    <col min="43" max="43" width="10.83203125" style="22" collapsed="1"/>
    <col min="44" max="44" width="18.33203125" style="23" customWidth="1" collapsed="1"/>
    <col min="45" max="45" width="19.1640625" style="23" customWidth="1" collapsed="1"/>
    <col min="46" max="46" width="15.33203125" style="24" bestFit="1" customWidth="1" collapsed="1"/>
    <col min="47" max="47" width="19.83203125" style="23" customWidth="1" collapsed="1"/>
    <col min="48" max="48" width="10.83203125" style="22" collapsed="1"/>
    <col min="49" max="49" width="18.33203125" style="23" customWidth="1" collapsed="1"/>
    <col min="50" max="50" width="19.1640625" style="23" customWidth="1" collapsed="1"/>
    <col min="51" max="51" width="15.33203125" style="24" bestFit="1" customWidth="1" collapsed="1"/>
    <col min="52" max="52" width="19.83203125" style="23" customWidth="1" collapsed="1"/>
    <col min="53" max="53" width="10.83203125" style="22" collapsed="1"/>
    <col min="54" max="54" width="18.33203125" style="23" customWidth="1" collapsed="1"/>
    <col min="55" max="55" width="19.1640625" style="23" customWidth="1" collapsed="1"/>
    <col min="56" max="56" width="15.33203125" style="24" bestFit="1" customWidth="1" collapsed="1"/>
    <col min="57" max="57" width="19.83203125" style="23" customWidth="1" collapsed="1"/>
    <col min="58" max="58" width="10.83203125" style="22" collapsed="1"/>
    <col min="59" max="59" width="18.33203125" style="23" customWidth="1" collapsed="1"/>
    <col min="60" max="60" width="19.1640625" style="23" customWidth="1" collapsed="1"/>
    <col min="61" max="61" width="15.33203125" style="24" bestFit="1" customWidth="1" collapsed="1"/>
    <col min="62" max="62" width="19.83203125" style="23" customWidth="1" collapsed="1"/>
    <col min="63" max="63" width="10.83203125" style="22" collapsed="1"/>
    <col min="64" max="64" width="18.33203125" style="23" customWidth="1" collapsed="1"/>
    <col min="65" max="65" width="19.1640625" style="23" customWidth="1" collapsed="1"/>
    <col min="66" max="66" width="15.33203125" style="24" bestFit="1" customWidth="1" collapsed="1"/>
    <col min="67" max="67" width="19.83203125" style="23" customWidth="1" collapsed="1"/>
    <col min="68" max="68" width="10.83203125" style="22" collapsed="1"/>
    <col min="69" max="69" width="18.33203125" style="23" customWidth="1" collapsed="1"/>
    <col min="70" max="70" width="19.1640625" style="23" customWidth="1" collapsed="1"/>
    <col min="71" max="71" width="15.33203125" style="24" bestFit="1" customWidth="1" collapsed="1"/>
    <col min="72" max="72" width="19.83203125" style="23" customWidth="1" collapsed="1"/>
    <col min="73" max="73" width="10.83203125" style="22" collapsed="1"/>
    <col min="74" max="74" width="18.33203125" style="23" customWidth="1" collapsed="1"/>
    <col min="75" max="75" width="19.1640625" style="23" customWidth="1" collapsed="1"/>
    <col min="76" max="76" width="15.33203125" style="24" bestFit="1" customWidth="1" collapsed="1"/>
    <col min="77" max="77" width="19.83203125" style="23" customWidth="1" collapsed="1"/>
    <col min="78" max="78" width="10.83203125" style="22" collapsed="1"/>
    <col min="79" max="79" width="18.33203125" style="23" customWidth="1" collapsed="1"/>
    <col min="80" max="80" width="19.1640625" style="23" customWidth="1" collapsed="1"/>
    <col min="81" max="81" width="15.33203125" style="24" bestFit="1" customWidth="1" collapsed="1"/>
    <col min="82" max="82" width="19.83203125" style="23" customWidth="1" collapsed="1"/>
    <col min="83" max="83" width="10.83203125" style="22" collapsed="1"/>
    <col min="84" max="84" width="18.33203125" style="23" customWidth="1" collapsed="1"/>
    <col min="85" max="85" width="19.1640625" style="23" customWidth="1" collapsed="1"/>
    <col min="86" max="86" width="15.33203125" style="24" bestFit="1" customWidth="1" collapsed="1"/>
    <col min="87" max="87" width="19.83203125" style="23" customWidth="1" collapsed="1"/>
    <col min="88" max="88" width="10.83203125" style="22" collapsed="1"/>
    <col min="89" max="16384" width="10.83203125" style="23" collapsed="1"/>
  </cols>
  <sheetData>
    <row r="1" spans="1:87" ht="37" customHeight="1">
      <c r="A1" s="178"/>
      <c r="B1" s="178"/>
      <c r="D1" s="179" t="s">
        <v>20</v>
      </c>
      <c r="E1" s="179"/>
      <c r="F1" s="179"/>
      <c r="G1" s="179"/>
      <c r="I1" s="188" t="s">
        <v>21</v>
      </c>
      <c r="J1" s="188"/>
      <c r="K1" s="188"/>
      <c r="L1" s="188"/>
      <c r="N1" s="189" t="s">
        <v>22</v>
      </c>
      <c r="O1" s="189"/>
      <c r="P1" s="189"/>
      <c r="Q1" s="189"/>
      <c r="S1" s="187" t="s">
        <v>23</v>
      </c>
      <c r="T1" s="187"/>
      <c r="U1" s="187"/>
      <c r="V1" s="187"/>
      <c r="X1" s="187" t="s">
        <v>24</v>
      </c>
      <c r="Y1" s="187"/>
      <c r="Z1" s="187"/>
      <c r="AA1" s="187"/>
      <c r="AC1" s="187" t="s">
        <v>25</v>
      </c>
      <c r="AD1" s="187"/>
      <c r="AE1" s="187"/>
      <c r="AF1" s="187"/>
      <c r="AH1" s="187" t="s">
        <v>26</v>
      </c>
      <c r="AI1" s="187"/>
      <c r="AJ1" s="187"/>
      <c r="AK1" s="187"/>
      <c r="AM1" s="187" t="s">
        <v>27</v>
      </c>
      <c r="AN1" s="187"/>
      <c r="AO1" s="187"/>
      <c r="AP1" s="187"/>
      <c r="AR1" s="187" t="s">
        <v>41</v>
      </c>
      <c r="AS1" s="187"/>
      <c r="AT1" s="187"/>
      <c r="AU1" s="187"/>
      <c r="AW1" s="187" t="s">
        <v>42</v>
      </c>
      <c r="AX1" s="187"/>
      <c r="AY1" s="187"/>
      <c r="AZ1" s="187"/>
      <c r="BB1" s="187" t="s">
        <v>43</v>
      </c>
      <c r="BC1" s="187"/>
      <c r="BD1" s="187"/>
      <c r="BE1" s="187"/>
      <c r="BG1" s="187" t="s">
        <v>44</v>
      </c>
      <c r="BH1" s="187"/>
      <c r="BI1" s="187"/>
      <c r="BJ1" s="187"/>
      <c r="BL1" s="187" t="s">
        <v>45</v>
      </c>
      <c r="BM1" s="187"/>
      <c r="BN1" s="187"/>
      <c r="BO1" s="187"/>
      <c r="BQ1" s="187" t="s">
        <v>46</v>
      </c>
      <c r="BR1" s="187"/>
      <c r="BS1" s="187"/>
      <c r="BT1" s="187"/>
      <c r="BV1" s="187" t="s">
        <v>47</v>
      </c>
      <c r="BW1" s="187"/>
      <c r="BX1" s="187"/>
      <c r="BY1" s="187"/>
      <c r="CA1" s="187" t="s">
        <v>48</v>
      </c>
      <c r="CB1" s="187"/>
      <c r="CC1" s="187"/>
      <c r="CD1" s="187"/>
      <c r="CF1" s="187" t="s">
        <v>51</v>
      </c>
      <c r="CG1" s="187"/>
      <c r="CH1" s="187"/>
      <c r="CI1" s="187"/>
    </row>
    <row r="2" spans="1:87" ht="22" thickBot="1">
      <c r="A2" s="183" t="s">
        <v>0</v>
      </c>
      <c r="B2" s="184"/>
      <c r="D2" s="24">
        <v>1</v>
      </c>
      <c r="E2" s="25"/>
      <c r="F2" s="169">
        <f>((Calibration!$C$9*'Yields HP2a'!E2)+Calibration!$C$10)</f>
        <v>-1.3020627824793102E-3</v>
      </c>
      <c r="G2" s="26">
        <f>(100*(F2/$B$10))*($B$11/$B$12)</f>
        <v>-0.34273704191698257</v>
      </c>
      <c r="I2" s="24">
        <v>1</v>
      </c>
      <c r="J2" s="25"/>
      <c r="K2" s="169">
        <f>((Calibration!$C$9*'Yields HP2a'!J2)+Calibration!$C$10)</f>
        <v>-1.3020627824793102E-3</v>
      </c>
      <c r="L2" s="26">
        <f>(100*(K2/$B$10))*($B$11/$B$12)</f>
        <v>-0.34273704191698257</v>
      </c>
      <c r="N2" s="24">
        <v>1</v>
      </c>
      <c r="P2" s="169">
        <f>((Calibration!$C$9*'Yields HP2a'!O2)+Calibration!$C$10)</f>
        <v>-1.3020627824793102E-3</v>
      </c>
      <c r="Q2" s="26">
        <f>(100*(P2/$B$10))*($B$11/$B$12)</f>
        <v>-0.34273704191698257</v>
      </c>
      <c r="S2" s="24">
        <v>1</v>
      </c>
      <c r="T2" s="23">
        <v>18.8</v>
      </c>
      <c r="U2" s="169">
        <f>((Calibration!$C$9*'Yields HP2a'!T2)+Calibration!$C$10)</f>
        <v>4.3753056987538334E-2</v>
      </c>
      <c r="V2" s="26">
        <f>(100*(U2/$B$10))*($B$11/$B$12)</f>
        <v>11.516951047613817</v>
      </c>
      <c r="X2" s="24">
        <v>1</v>
      </c>
      <c r="Y2" s="43"/>
      <c r="Z2" s="169">
        <f>((Calibration!$C$9*'Yields HP2a'!Y2)+Calibration!$C$10)</f>
        <v>-1.3020627824793102E-3</v>
      </c>
      <c r="AA2" s="26">
        <f>(100*(Z2/$B$10))*($B$11/$B$12)</f>
        <v>-0.34273704191698257</v>
      </c>
      <c r="AC2" s="24">
        <v>1</v>
      </c>
      <c r="AD2" s="43"/>
      <c r="AE2" s="169">
        <f>((Calibration!$C$9*'Yields HP2a'!AD2)+Calibration!$C$10)</f>
        <v>-1.3020627824793102E-3</v>
      </c>
      <c r="AF2" s="26">
        <f>(100*(AE2/$B$10))*($B$11/$B$12)</f>
        <v>-0.34273704191698257</v>
      </c>
      <c r="AH2" s="24">
        <v>1</v>
      </c>
      <c r="AI2" s="44"/>
      <c r="AJ2" s="169">
        <f>((Calibration!$C$9*'Yields HP2a'!AI2)+Calibration!$C$10)</f>
        <v>-1.3020627824793102E-3</v>
      </c>
      <c r="AK2" s="26">
        <f>(100*(AJ2/$B$10))*($B$11/$B$12)</f>
        <v>-0.34273704191698257</v>
      </c>
      <c r="AM2" s="24">
        <v>1</v>
      </c>
      <c r="AN2" s="23">
        <v>1.4</v>
      </c>
      <c r="AO2" s="169">
        <f>((Calibration!$C$9*'Yields HP2a'!AN2)+Calibration!$C$10)</f>
        <v>2.053105711032642E-3</v>
      </c>
      <c r="AP2" s="26">
        <f>(100*(AO2/$B$10))*($B$11/$B$12)</f>
        <v>0.54043122006935362</v>
      </c>
      <c r="AR2" s="24">
        <v>1</v>
      </c>
      <c r="AS2" s="43">
        <v>9.1999999999999993</v>
      </c>
      <c r="AT2" s="169">
        <f>((Calibration!$C$9*'Yields HP2a'!AS2)+Calibration!$C$10)</f>
        <v>2.0746187317742089E-2</v>
      </c>
      <c r="AU2" s="26">
        <f>(100*(AT2/$B$10))*($B$11/$B$12)</f>
        <v>5.4609401082789404</v>
      </c>
      <c r="AW2" s="24">
        <v>1</v>
      </c>
      <c r="AX2" s="50"/>
      <c r="AY2" s="169">
        <f>((Calibration!$C$9*'Yields HP2a'!AX2)+Calibration!$C$10)</f>
        <v>-1.3020627824793102E-3</v>
      </c>
      <c r="AZ2" s="26">
        <f>(100*(AY2/$B$10))*($B$11/$B$12)</f>
        <v>-0.34273704191698257</v>
      </c>
      <c r="BB2" s="24">
        <v>1</v>
      </c>
      <c r="BC2" s="50"/>
      <c r="BD2" s="169">
        <f>((Calibration!$C$9*'Yields HP2a'!BC2)+Calibration!$C$10)</f>
        <v>-1.3020627824793102E-3</v>
      </c>
      <c r="BE2" s="26">
        <f>(100*(BD2/$B$10))*($B$11/$B$12)</f>
        <v>-0.34273704191698257</v>
      </c>
      <c r="BG2" s="24">
        <v>1</v>
      </c>
      <c r="BH2" s="50"/>
      <c r="BI2" s="169">
        <f>((Calibration!$C$9*'Yields HP2a'!BH2)+Calibration!$C$10)</f>
        <v>-1.3020627824793102E-3</v>
      </c>
      <c r="BJ2" s="26">
        <f>(100*(BI2/$B$10))*($B$11/$B$12)</f>
        <v>-0.34273704191698257</v>
      </c>
      <c r="BL2" s="24">
        <v>1</v>
      </c>
      <c r="BM2" s="44">
        <v>19.399999999999999</v>
      </c>
      <c r="BN2" s="169">
        <f>((Calibration!$C$9*'Yields HP2a'!BM2)+Calibration!$C$10)</f>
        <v>4.5190986341900594E-2</v>
      </c>
      <c r="BO2" s="26">
        <f>(100*(BN2/$B$10))*($B$11/$B$12)</f>
        <v>11.895451731322245</v>
      </c>
      <c r="BQ2" s="24">
        <v>1</v>
      </c>
      <c r="BR2" s="50"/>
      <c r="BS2" s="169">
        <f>((Calibration!$C$9*'Yields HP2a'!BR2)+Calibration!$C$10)</f>
        <v>-1.3020627824793102E-3</v>
      </c>
      <c r="BT2" s="26">
        <f>(100*(BS2/$B$10))*($B$11/$B$12)</f>
        <v>-0.34273704191698257</v>
      </c>
      <c r="BV2" s="24">
        <v>1</v>
      </c>
      <c r="BW2" s="50"/>
      <c r="BX2" s="169">
        <f>((Calibration!$C$9*'Yields HP2a'!BW2)+Calibration!$C$10)</f>
        <v>-1.3020627824793102E-3</v>
      </c>
      <c r="BY2" s="26">
        <f>(100*(BX2/$B$10))*($B$11/$B$12)</f>
        <v>-0.34273704191698257</v>
      </c>
      <c r="CA2" s="24">
        <v>1</v>
      </c>
      <c r="CB2" s="50">
        <v>1.7670349999999999</v>
      </c>
      <c r="CC2" s="169">
        <f>((Calibration!$C$9*'Yields HP2a'!CB2)+Calibration!$C$10)</f>
        <v>2.9327230453298986E-3</v>
      </c>
      <c r="CD2" s="26">
        <f>(100*(CC2/$B$10))*($B$11/$B$12)</f>
        <v>0.7719695508108928</v>
      </c>
      <c r="CF2" s="24">
        <v>1</v>
      </c>
      <c r="CG2" s="50"/>
      <c r="CH2" s="169">
        <f>((Calibration!$C$9*'Yields HP2a'!CG2)+Calibration!$C$10)</f>
        <v>-1.3020627824793102E-3</v>
      </c>
      <c r="CI2" s="26">
        <f>(100*(CH2/$B$10))*($B$11/$B$12)</f>
        <v>-0.34273704191698257</v>
      </c>
    </row>
    <row r="3" spans="1:87" ht="22" thickBot="1">
      <c r="A3" s="27" t="s">
        <v>28</v>
      </c>
      <c r="B3" s="28">
        <v>1.046</v>
      </c>
      <c r="D3" s="24">
        <v>2</v>
      </c>
      <c r="E3" s="25"/>
      <c r="F3" s="169">
        <f>((Calibration!$C$9*'Yields HP2a'!E3)+Calibration!$C$10)</f>
        <v>-1.3020627824793102E-3</v>
      </c>
      <c r="G3" s="26">
        <f t="shared" ref="G3:G66" si="0">(100*(F3/$B$10))*($B$11/$B$12)</f>
        <v>-0.34273704191698257</v>
      </c>
      <c r="I3" s="24">
        <v>2</v>
      </c>
      <c r="J3" s="25"/>
      <c r="K3" s="169">
        <f>((Calibration!$C$9*'Yields HP2a'!J3)+Calibration!$C$10)</f>
        <v>-1.3020627824793102E-3</v>
      </c>
      <c r="L3" s="26">
        <f t="shared" ref="L3:L66" si="1">(100*(K3/$B$10))*($B$11/$B$12)</f>
        <v>-0.34273704191698257</v>
      </c>
      <c r="N3" s="24">
        <v>2</v>
      </c>
      <c r="P3" s="169">
        <f>((Calibration!$C$9*'Yields HP2a'!O3)+Calibration!$C$10)</f>
        <v>-1.3020627824793102E-3</v>
      </c>
      <c r="Q3" s="26">
        <f t="shared" ref="Q3:Q66" si="2">(100*(P3/$B$10))*($B$11/$B$12)</f>
        <v>-0.34273704191698257</v>
      </c>
      <c r="S3" s="24">
        <v>2</v>
      </c>
      <c r="T3" s="23">
        <v>16.5</v>
      </c>
      <c r="U3" s="169">
        <f>((Calibration!$C$9*'Yields HP2a'!T3)+Calibration!$C$10)</f>
        <v>3.8240994462482983E-2</v>
      </c>
      <c r="V3" s="26">
        <f t="shared" ref="V3:V66" si="3">(100*(U3/$B$10))*($B$11/$B$12)</f>
        <v>10.066031760064837</v>
      </c>
      <c r="X3" s="24">
        <v>2</v>
      </c>
      <c r="Y3" s="43"/>
      <c r="Z3" s="169">
        <f>((Calibration!$C$9*'Yields HP2a'!Y3)+Calibration!$C$10)</f>
        <v>-1.3020627824793102E-3</v>
      </c>
      <c r="AA3" s="26">
        <f t="shared" ref="AA3:AA66" si="4">(100*(Z3/$B$10))*($B$11/$B$12)</f>
        <v>-0.34273704191698257</v>
      </c>
      <c r="AC3" s="24">
        <v>2</v>
      </c>
      <c r="AD3" s="167"/>
      <c r="AE3" s="169">
        <f>((Calibration!$C$9*'Yields HP2a'!AD3)+Calibration!$C$10)</f>
        <v>-1.3020627824793102E-3</v>
      </c>
      <c r="AF3" s="26">
        <f t="shared" ref="AF3:AF66" si="5">(100*(AE3/$B$10))*($B$11/$B$12)</f>
        <v>-0.34273704191698257</v>
      </c>
      <c r="AH3" s="24">
        <v>2</v>
      </c>
      <c r="AI3" s="43"/>
      <c r="AJ3" s="169">
        <f>((Calibration!$C$9*'Yields HP2a'!AI3)+Calibration!$C$10)</f>
        <v>-1.3020627824793102E-3</v>
      </c>
      <c r="AK3" s="26">
        <f t="shared" ref="AK3:AK66" si="6">(100*(AJ3/$B$10))*($B$11/$B$12)</f>
        <v>-0.34273704191698257</v>
      </c>
      <c r="AM3" s="24">
        <v>2</v>
      </c>
      <c r="AO3" s="169">
        <f>((Calibration!$C$9*'Yields HP2a'!AN3)+Calibration!$C$10)</f>
        <v>-1.3020627824793102E-3</v>
      </c>
      <c r="AP3" s="26">
        <f t="shared" ref="AP3:AP66" si="7">(100*(AO3/$B$10))*($B$11/$B$12)</f>
        <v>-0.34273704191698257</v>
      </c>
      <c r="AR3" s="24">
        <v>2</v>
      </c>
      <c r="AS3" s="14">
        <v>7.9</v>
      </c>
      <c r="AT3" s="169">
        <f>((Calibration!$C$9*'Yields HP2a'!AS3)+Calibration!$C$10)</f>
        <v>1.763067371662385E-2</v>
      </c>
      <c r="AU3" s="26">
        <f t="shared" ref="AU3:AU66" si="8">(100*(AT3/$B$10))*($B$11/$B$12)</f>
        <v>4.6408552935773431</v>
      </c>
      <c r="AW3" s="24">
        <v>2</v>
      </c>
      <c r="AX3" s="51"/>
      <c r="AY3" s="169">
        <f>((Calibration!$C$9*'Yields HP2a'!AX3)+Calibration!$C$10)</f>
        <v>-1.3020627824793102E-3</v>
      </c>
      <c r="AZ3" s="26">
        <f t="shared" ref="AZ3:AZ66" si="9">(100*(AY3/$B$10))*($B$11/$B$12)</f>
        <v>-0.34273704191698257</v>
      </c>
      <c r="BB3" s="24">
        <v>2</v>
      </c>
      <c r="BC3" s="51"/>
      <c r="BD3" s="169">
        <f>((Calibration!$C$9*'Yields HP2a'!BC3)+Calibration!$C$10)</f>
        <v>-1.3020627824793102E-3</v>
      </c>
      <c r="BE3" s="26">
        <f t="shared" ref="BE3:BE66" si="10">(100*(BD3/$B$10))*($B$11/$B$12)</f>
        <v>-0.34273704191698257</v>
      </c>
      <c r="BG3" s="24">
        <v>2</v>
      </c>
      <c r="BH3" s="51"/>
      <c r="BI3" s="169">
        <f>((Calibration!$C$9*'Yields HP2a'!BH3)+Calibration!$C$10)</f>
        <v>-1.3020627824793102E-3</v>
      </c>
      <c r="BJ3" s="26">
        <f t="shared" ref="BJ3:BJ66" si="11">(100*(BI3/$B$10))*($B$11/$B$12)</f>
        <v>-0.34273704191698257</v>
      </c>
      <c r="BL3" s="24">
        <v>2</v>
      </c>
      <c r="BM3" s="44">
        <v>15.4</v>
      </c>
      <c r="BN3" s="169">
        <f>((Calibration!$C$9*'Yields HP2a'!BM3)+Calibration!$C$10)</f>
        <v>3.5604790646152164E-2</v>
      </c>
      <c r="BO3" s="26">
        <f t="shared" ref="BO3:BO66" si="12">(100*(BN3/$B$10))*($B$11/$B$12)</f>
        <v>9.3721138399327142</v>
      </c>
      <c r="BQ3" s="24">
        <v>2</v>
      </c>
      <c r="BR3" s="51"/>
      <c r="BS3" s="169">
        <f>((Calibration!$C$9*'Yields HP2a'!BR3)+Calibration!$C$10)</f>
        <v>-1.3020627824793102E-3</v>
      </c>
      <c r="BT3" s="26">
        <f t="shared" ref="BT3:BT66" si="13">(100*(BS3/$B$10))*($B$11/$B$12)</f>
        <v>-0.34273704191698257</v>
      </c>
      <c r="BV3" s="24">
        <v>2</v>
      </c>
      <c r="BW3" s="51"/>
      <c r="BX3" s="169">
        <f>((Calibration!$C$9*'Yields HP2a'!BW3)+Calibration!$C$10)</f>
        <v>-1.3020627824793102E-3</v>
      </c>
      <c r="BY3" s="26">
        <f t="shared" ref="BY3:BY66" si="14">(100*(BX3/$B$10))*($B$11/$B$12)</f>
        <v>-0.34273704191698257</v>
      </c>
      <c r="CA3" s="24">
        <v>2</v>
      </c>
      <c r="CB3" s="51"/>
      <c r="CC3" s="169">
        <f>((Calibration!$C$9*'Yields HP2a'!CB3)+Calibration!$C$10)</f>
        <v>-1.3020627824793102E-3</v>
      </c>
      <c r="CD3" s="26">
        <f t="shared" ref="CD3:CD66" si="15">(100*(CC3/$B$10))*($B$11/$B$12)</f>
        <v>-0.34273704191698257</v>
      </c>
      <c r="CF3" s="24">
        <v>2</v>
      </c>
      <c r="CG3" s="51"/>
      <c r="CH3" s="169">
        <f>((Calibration!$C$9*'Yields HP2a'!CG3)+Calibration!$C$10)</f>
        <v>-1.3020627824793102E-3</v>
      </c>
      <c r="CI3" s="26">
        <f t="shared" ref="CI3:CI66" si="16">(100*(CH3/$B$10))*($B$11/$B$12)</f>
        <v>-0.34273704191698257</v>
      </c>
    </row>
    <row r="4" spans="1:87" ht="22" thickBot="1">
      <c r="A4" s="27" t="s">
        <v>29</v>
      </c>
      <c r="B4" s="28">
        <v>600</v>
      </c>
      <c r="D4" s="24">
        <v>3</v>
      </c>
      <c r="E4" s="25"/>
      <c r="F4" s="169">
        <f>((Calibration!$C$9*'Yields HP2a'!E4)+Calibration!$C$10)</f>
        <v>-1.3020627824793102E-3</v>
      </c>
      <c r="G4" s="26">
        <f t="shared" si="0"/>
        <v>-0.34273704191698257</v>
      </c>
      <c r="I4" s="24">
        <v>3</v>
      </c>
      <c r="J4" s="25"/>
      <c r="K4" s="169">
        <f>((Calibration!$C$9*'Yields HP2a'!J4)+Calibration!$C$10)</f>
        <v>-1.3020627824793102E-3</v>
      </c>
      <c r="L4" s="26">
        <f t="shared" si="1"/>
        <v>-0.34273704191698257</v>
      </c>
      <c r="N4" s="24">
        <v>3</v>
      </c>
      <c r="P4" s="169">
        <f>((Calibration!$C$9*'Yields HP2a'!O4)+Calibration!$C$10)</f>
        <v>-1.3020627824793102E-3</v>
      </c>
      <c r="Q4" s="26">
        <f t="shared" si="2"/>
        <v>-0.34273704191698257</v>
      </c>
      <c r="S4" s="24">
        <v>3</v>
      </c>
      <c r="T4" s="23">
        <v>17.2</v>
      </c>
      <c r="U4" s="169">
        <f>((Calibration!$C$9*'Yields HP2a'!T4)+Calibration!$C$10)</f>
        <v>3.9918578709238955E-2</v>
      </c>
      <c r="V4" s="26">
        <f t="shared" si="3"/>
        <v>10.507615891058004</v>
      </c>
      <c r="X4" s="24">
        <v>3</v>
      </c>
      <c r="Y4" s="43"/>
      <c r="Z4" s="169">
        <f>((Calibration!$C$9*'Yields HP2a'!Y4)+Calibration!$C$10)</f>
        <v>-1.3020627824793102E-3</v>
      </c>
      <c r="AA4" s="26">
        <f t="shared" si="4"/>
        <v>-0.34273704191698257</v>
      </c>
      <c r="AC4" s="24">
        <v>3</v>
      </c>
      <c r="AD4" s="167"/>
      <c r="AE4" s="169">
        <f>((Calibration!$C$9*'Yields HP2a'!AD4)+Calibration!$C$10)</f>
        <v>-1.3020627824793102E-3</v>
      </c>
      <c r="AF4" s="26">
        <f t="shared" si="5"/>
        <v>-0.34273704191698257</v>
      </c>
      <c r="AH4" s="24">
        <v>3</v>
      </c>
      <c r="AI4" s="43"/>
      <c r="AJ4" s="169">
        <f>((Calibration!$C$9*'Yields HP2a'!AI4)+Calibration!$C$10)</f>
        <v>-1.3020627824793102E-3</v>
      </c>
      <c r="AK4" s="26">
        <f t="shared" si="6"/>
        <v>-0.34273704191698257</v>
      </c>
      <c r="AM4" s="24">
        <v>3</v>
      </c>
      <c r="AO4" s="169">
        <f>((Calibration!$C$9*'Yields HP2a'!AN4)+Calibration!$C$10)</f>
        <v>-1.3020627824793102E-3</v>
      </c>
      <c r="AP4" s="26">
        <f t="shared" si="7"/>
        <v>-0.34273704191698257</v>
      </c>
      <c r="AR4" s="24">
        <v>3</v>
      </c>
      <c r="AS4" s="14">
        <v>8.5</v>
      </c>
      <c r="AT4" s="169">
        <f>((Calibration!$C$9*'Yields HP2a'!AS4)+Calibration!$C$10)</f>
        <v>1.9068603070986113E-2</v>
      </c>
      <c r="AU4" s="26">
        <f t="shared" si="8"/>
        <v>5.0193559772857723</v>
      </c>
      <c r="AW4" s="24">
        <v>3</v>
      </c>
      <c r="AX4" s="51"/>
      <c r="AY4" s="169">
        <f>((Calibration!$C$9*'Yields HP2a'!AX4)+Calibration!$C$10)</f>
        <v>-1.3020627824793102E-3</v>
      </c>
      <c r="AZ4" s="26">
        <f t="shared" si="9"/>
        <v>-0.34273704191698257</v>
      </c>
      <c r="BB4" s="24">
        <v>3</v>
      </c>
      <c r="BC4" s="51"/>
      <c r="BD4" s="169">
        <f>((Calibration!$C$9*'Yields HP2a'!BC4)+Calibration!$C$10)</f>
        <v>-1.3020627824793102E-3</v>
      </c>
      <c r="BE4" s="26">
        <f t="shared" si="10"/>
        <v>-0.34273704191698257</v>
      </c>
      <c r="BG4" s="24">
        <v>3</v>
      </c>
      <c r="BH4" s="51"/>
      <c r="BI4" s="169">
        <f>((Calibration!$C$9*'Yields HP2a'!BH4)+Calibration!$C$10)</f>
        <v>-1.3020627824793102E-3</v>
      </c>
      <c r="BJ4" s="26">
        <f t="shared" si="11"/>
        <v>-0.34273704191698257</v>
      </c>
      <c r="BL4" s="24">
        <v>3</v>
      </c>
      <c r="BM4" s="44">
        <v>15.3</v>
      </c>
      <c r="BN4" s="169">
        <f>((Calibration!$C$9*'Yields HP2a'!BM4)+Calibration!$C$10)</f>
        <v>3.5365135753758457E-2</v>
      </c>
      <c r="BO4" s="26">
        <f t="shared" si="12"/>
        <v>9.309030392647978</v>
      </c>
      <c r="BQ4" s="24">
        <v>3</v>
      </c>
      <c r="BR4" s="51"/>
      <c r="BS4" s="169">
        <f>((Calibration!$C$9*'Yields HP2a'!BR4)+Calibration!$C$10)</f>
        <v>-1.3020627824793102E-3</v>
      </c>
      <c r="BT4" s="26">
        <f t="shared" si="13"/>
        <v>-0.34273704191698257</v>
      </c>
      <c r="BV4" s="24">
        <v>3</v>
      </c>
      <c r="BW4" s="51"/>
      <c r="BX4" s="169">
        <f>((Calibration!$C$9*'Yields HP2a'!BW4)+Calibration!$C$10)</f>
        <v>-1.3020627824793102E-3</v>
      </c>
      <c r="BY4" s="26">
        <f t="shared" si="14"/>
        <v>-0.34273704191698257</v>
      </c>
      <c r="CA4" s="24">
        <v>3</v>
      </c>
      <c r="CB4" s="51"/>
      <c r="CC4" s="169">
        <f>((Calibration!$C$9*'Yields HP2a'!CB4)+Calibration!$C$10)</f>
        <v>-1.3020627824793102E-3</v>
      </c>
      <c r="CD4" s="26">
        <f t="shared" si="15"/>
        <v>-0.34273704191698257</v>
      </c>
      <c r="CF4" s="24">
        <v>3</v>
      </c>
      <c r="CG4" s="51"/>
      <c r="CH4" s="169">
        <f>((Calibration!$C$9*'Yields HP2a'!CG4)+Calibration!$C$10)</f>
        <v>-1.3020627824793102E-3</v>
      </c>
      <c r="CI4" s="26">
        <f t="shared" si="16"/>
        <v>-0.34273704191698257</v>
      </c>
    </row>
    <row r="5" spans="1:87" ht="22" thickBot="1">
      <c r="A5" s="29" t="s">
        <v>30</v>
      </c>
      <c r="B5" s="30">
        <f>(B3/B4)*1000</f>
        <v>1.7433333333333334</v>
      </c>
      <c r="D5" s="24">
        <v>4</v>
      </c>
      <c r="E5" s="25"/>
      <c r="F5" s="169">
        <f>((Calibration!$C$9*'Yields HP2a'!E5)+Calibration!$C$10)</f>
        <v>-1.3020627824793102E-3</v>
      </c>
      <c r="G5" s="26">
        <f t="shared" si="0"/>
        <v>-0.34273704191698257</v>
      </c>
      <c r="I5" s="24">
        <v>4</v>
      </c>
      <c r="J5" s="25"/>
      <c r="K5" s="169">
        <f>((Calibration!$C$9*'Yields HP2a'!J5)+Calibration!$C$10)</f>
        <v>-1.3020627824793102E-3</v>
      </c>
      <c r="L5" s="26">
        <f t="shared" si="1"/>
        <v>-0.34273704191698257</v>
      </c>
      <c r="N5" s="24">
        <v>4</v>
      </c>
      <c r="P5" s="169">
        <f>((Calibration!$C$9*'Yields HP2a'!O5)+Calibration!$C$10)</f>
        <v>-1.3020627824793102E-3</v>
      </c>
      <c r="Q5" s="26">
        <f t="shared" si="2"/>
        <v>-0.34273704191698257</v>
      </c>
      <c r="S5" s="24">
        <v>4</v>
      </c>
      <c r="T5" s="23">
        <v>17.100000000000001</v>
      </c>
      <c r="U5" s="169">
        <f>((Calibration!$C$9*'Yields HP2a'!T5)+Calibration!$C$10)</f>
        <v>3.9678923816845256E-2</v>
      </c>
      <c r="V5" s="26">
        <f t="shared" si="3"/>
        <v>10.444532443773268</v>
      </c>
      <c r="X5" s="24">
        <v>4</v>
      </c>
      <c r="Y5" s="167"/>
      <c r="Z5" s="169">
        <f>((Calibration!$C$9*'Yields HP2a'!Y5)+Calibration!$C$10)</f>
        <v>-1.3020627824793102E-3</v>
      </c>
      <c r="AA5" s="26">
        <f t="shared" si="4"/>
        <v>-0.34273704191698257</v>
      </c>
      <c r="AC5" s="24">
        <v>4</v>
      </c>
      <c r="AD5" s="167"/>
      <c r="AE5" s="169">
        <f>((Calibration!$C$9*'Yields HP2a'!AD5)+Calibration!$C$10)</f>
        <v>-1.3020627824793102E-3</v>
      </c>
      <c r="AF5" s="26">
        <f t="shared" si="5"/>
        <v>-0.34273704191698257</v>
      </c>
      <c r="AH5" s="24">
        <v>4</v>
      </c>
      <c r="AI5" s="44"/>
      <c r="AJ5" s="169">
        <f>((Calibration!$C$9*'Yields HP2a'!AI5)+Calibration!$C$10)</f>
        <v>-1.3020627824793102E-3</v>
      </c>
      <c r="AK5" s="26">
        <f t="shared" si="6"/>
        <v>-0.34273704191698257</v>
      </c>
      <c r="AM5" s="24">
        <v>4</v>
      </c>
      <c r="AO5" s="169">
        <f>((Calibration!$C$9*'Yields HP2a'!AN5)+Calibration!$C$10)</f>
        <v>-1.3020627824793102E-3</v>
      </c>
      <c r="AP5" s="26">
        <f t="shared" si="7"/>
        <v>-0.34273704191698257</v>
      </c>
      <c r="AR5" s="24">
        <v>4</v>
      </c>
      <c r="AS5" s="14">
        <v>8.4</v>
      </c>
      <c r="AT5" s="169">
        <f>((Calibration!$C$9*'Yields HP2a'!AS5)+Calibration!$C$10)</f>
        <v>1.8828948178592403E-2</v>
      </c>
      <c r="AU5" s="26">
        <f t="shared" si="8"/>
        <v>4.9562725300010344</v>
      </c>
      <c r="AW5" s="24">
        <v>4</v>
      </c>
      <c r="AX5" s="51"/>
      <c r="AY5" s="169">
        <f>((Calibration!$C$9*'Yields HP2a'!AX5)+Calibration!$C$10)</f>
        <v>-1.3020627824793102E-3</v>
      </c>
      <c r="AZ5" s="26">
        <f t="shared" si="9"/>
        <v>-0.34273704191698257</v>
      </c>
      <c r="BB5" s="24">
        <v>4</v>
      </c>
      <c r="BC5" s="51"/>
      <c r="BD5" s="169">
        <f>((Calibration!$C$9*'Yields HP2a'!BC5)+Calibration!$C$10)</f>
        <v>-1.3020627824793102E-3</v>
      </c>
      <c r="BE5" s="26">
        <f t="shared" si="10"/>
        <v>-0.34273704191698257</v>
      </c>
      <c r="BG5" s="24">
        <v>4</v>
      </c>
      <c r="BH5" s="51"/>
      <c r="BI5" s="169">
        <f>((Calibration!$C$9*'Yields HP2a'!BH5)+Calibration!$C$10)</f>
        <v>-1.3020627824793102E-3</v>
      </c>
      <c r="BJ5" s="26">
        <f t="shared" si="11"/>
        <v>-0.34273704191698257</v>
      </c>
      <c r="BL5" s="24">
        <v>4</v>
      </c>
      <c r="BM5" s="43">
        <v>16</v>
      </c>
      <c r="BN5" s="169">
        <f>((Calibration!$C$9*'Yields HP2a'!BM5)+Calibration!$C$10)</f>
        <v>3.704272000051443E-2</v>
      </c>
      <c r="BO5" s="26">
        <f t="shared" si="12"/>
        <v>9.7506145236411452</v>
      </c>
      <c r="BQ5" s="24">
        <v>4</v>
      </c>
      <c r="BR5" s="51"/>
      <c r="BS5" s="169">
        <f>((Calibration!$C$9*'Yields HP2a'!BR5)+Calibration!$C$10)</f>
        <v>-1.3020627824793102E-3</v>
      </c>
      <c r="BT5" s="26">
        <f t="shared" si="13"/>
        <v>-0.34273704191698257</v>
      </c>
      <c r="BV5" s="24">
        <v>4</v>
      </c>
      <c r="BW5" s="51"/>
      <c r="BX5" s="169">
        <f>((Calibration!$C$9*'Yields HP2a'!BW5)+Calibration!$C$10)</f>
        <v>-1.3020627824793102E-3</v>
      </c>
      <c r="BY5" s="26">
        <f t="shared" si="14"/>
        <v>-0.34273704191698257</v>
      </c>
      <c r="CA5" s="24">
        <v>4</v>
      </c>
      <c r="CB5" s="51"/>
      <c r="CC5" s="169">
        <f>((Calibration!$C$9*'Yields HP2a'!CB5)+Calibration!$C$10)</f>
        <v>-1.3020627824793102E-3</v>
      </c>
      <c r="CD5" s="26">
        <f t="shared" si="15"/>
        <v>-0.34273704191698257</v>
      </c>
      <c r="CF5" s="24">
        <v>4</v>
      </c>
      <c r="CG5" s="51"/>
      <c r="CH5" s="169">
        <f>((Calibration!$C$9*'Yields HP2a'!CG5)+Calibration!$C$10)</f>
        <v>-1.3020627824793102E-3</v>
      </c>
      <c r="CI5" s="26">
        <f t="shared" si="16"/>
        <v>-0.34273704191698257</v>
      </c>
    </row>
    <row r="6" spans="1:87" ht="22" thickBot="1">
      <c r="A6" s="27" t="s">
        <v>31</v>
      </c>
      <c r="B6" s="28">
        <v>250</v>
      </c>
      <c r="D6" s="24">
        <v>5</v>
      </c>
      <c r="E6" s="25"/>
      <c r="F6" s="169">
        <f>((Calibration!$C$9*'Yields HP2a'!E6)+Calibration!$C$10)</f>
        <v>-1.3020627824793102E-3</v>
      </c>
      <c r="G6" s="26">
        <f t="shared" si="0"/>
        <v>-0.34273704191698257</v>
      </c>
      <c r="I6" s="24">
        <v>5</v>
      </c>
      <c r="J6" s="25"/>
      <c r="K6" s="169">
        <f>((Calibration!$C$9*'Yields HP2a'!J6)+Calibration!$C$10)</f>
        <v>-1.3020627824793102E-3</v>
      </c>
      <c r="L6" s="26">
        <f t="shared" si="1"/>
        <v>-0.34273704191698257</v>
      </c>
      <c r="N6" s="24">
        <v>5</v>
      </c>
      <c r="P6" s="169">
        <f>((Calibration!$C$9*'Yields HP2a'!O6)+Calibration!$C$10)</f>
        <v>-1.3020627824793102E-3</v>
      </c>
      <c r="Q6" s="26">
        <f t="shared" si="2"/>
        <v>-0.34273704191698257</v>
      </c>
      <c r="S6" s="24">
        <v>5</v>
      </c>
      <c r="U6" s="169">
        <f>((Calibration!$C$9*'Yields HP2a'!T6)+Calibration!$C$10)</f>
        <v>-1.3020627824793102E-3</v>
      </c>
      <c r="V6" s="26">
        <f t="shared" si="3"/>
        <v>-0.34273704191698257</v>
      </c>
      <c r="X6" s="24">
        <v>5</v>
      </c>
      <c r="Y6" s="167"/>
      <c r="Z6" s="169">
        <f>((Calibration!$C$9*'Yields HP2a'!Y6)+Calibration!$C$10)</f>
        <v>-1.3020627824793102E-3</v>
      </c>
      <c r="AA6" s="26">
        <f t="shared" si="4"/>
        <v>-0.34273704191698257</v>
      </c>
      <c r="AC6" s="24">
        <v>5</v>
      </c>
      <c r="AD6" s="167"/>
      <c r="AE6" s="169">
        <f>((Calibration!$C$9*'Yields HP2a'!AD6)+Calibration!$C$10)</f>
        <v>-1.3020627824793102E-3</v>
      </c>
      <c r="AF6" s="26">
        <f t="shared" si="5"/>
        <v>-0.34273704191698257</v>
      </c>
      <c r="AH6" s="24">
        <v>5</v>
      </c>
      <c r="AI6" s="44"/>
      <c r="AJ6" s="169">
        <f>((Calibration!$C$9*'Yields HP2a'!AI6)+Calibration!$C$10)</f>
        <v>-1.3020627824793102E-3</v>
      </c>
      <c r="AK6" s="26">
        <f t="shared" si="6"/>
        <v>-0.34273704191698257</v>
      </c>
      <c r="AM6" s="24">
        <v>5</v>
      </c>
      <c r="AO6" s="169">
        <f>((Calibration!$C$9*'Yields HP2a'!AN6)+Calibration!$C$10)</f>
        <v>-1.3020627824793102E-3</v>
      </c>
      <c r="AP6" s="26">
        <f t="shared" si="7"/>
        <v>-0.34273704191698257</v>
      </c>
      <c r="AR6" s="24">
        <v>5</v>
      </c>
      <c r="AS6" s="44"/>
      <c r="AT6" s="169">
        <f>((Calibration!$C$9*'Yields HP2a'!AS6)+Calibration!$C$10)</f>
        <v>-1.3020627824793102E-3</v>
      </c>
      <c r="AU6" s="26">
        <f t="shared" si="8"/>
        <v>-0.34273704191698257</v>
      </c>
      <c r="AW6" s="24">
        <v>5</v>
      </c>
      <c r="AX6" s="49"/>
      <c r="AY6" s="169">
        <f>((Calibration!$C$9*'Yields HP2a'!AX6)+Calibration!$C$10)</f>
        <v>-1.3020627824793102E-3</v>
      </c>
      <c r="AZ6" s="26">
        <f t="shared" si="9"/>
        <v>-0.34273704191698257</v>
      </c>
      <c r="BB6" s="24">
        <v>5</v>
      </c>
      <c r="BC6" s="49"/>
      <c r="BD6" s="169">
        <f>((Calibration!$C$9*'Yields HP2a'!BC6)+Calibration!$C$10)</f>
        <v>-1.3020627824793102E-3</v>
      </c>
      <c r="BE6" s="26">
        <f t="shared" si="10"/>
        <v>-0.34273704191698257</v>
      </c>
      <c r="BG6" s="24">
        <v>5</v>
      </c>
      <c r="BH6" s="49"/>
      <c r="BI6" s="169">
        <f>((Calibration!$C$9*'Yields HP2a'!BH6)+Calibration!$C$10)</f>
        <v>-1.3020627824793102E-3</v>
      </c>
      <c r="BJ6" s="26">
        <f t="shared" si="11"/>
        <v>-0.34273704191698257</v>
      </c>
      <c r="BL6" s="24">
        <v>5</v>
      </c>
      <c r="BM6" s="43"/>
      <c r="BN6" s="169">
        <f>((Calibration!$C$9*'Yields HP2a'!BM6)+Calibration!$C$10)</f>
        <v>-1.3020627824793102E-3</v>
      </c>
      <c r="BO6" s="26">
        <f t="shared" si="12"/>
        <v>-0.34273704191698257</v>
      </c>
      <c r="BQ6" s="24">
        <v>5</v>
      </c>
      <c r="BR6" s="49"/>
      <c r="BS6" s="169">
        <f>((Calibration!$C$9*'Yields HP2a'!BR6)+Calibration!$C$10)</f>
        <v>-1.3020627824793102E-3</v>
      </c>
      <c r="BT6" s="26">
        <f t="shared" si="13"/>
        <v>-0.34273704191698257</v>
      </c>
      <c r="BV6" s="24">
        <v>5</v>
      </c>
      <c r="BW6" s="49"/>
      <c r="BX6" s="169">
        <f>((Calibration!$C$9*'Yields HP2a'!BW6)+Calibration!$C$10)</f>
        <v>-1.3020627824793102E-3</v>
      </c>
      <c r="BY6" s="26">
        <f t="shared" si="14"/>
        <v>-0.34273704191698257</v>
      </c>
      <c r="CA6" s="24">
        <v>5</v>
      </c>
      <c r="CB6" s="49"/>
      <c r="CC6" s="169">
        <f>((Calibration!$C$9*'Yields HP2a'!CB6)+Calibration!$C$10)</f>
        <v>-1.3020627824793102E-3</v>
      </c>
      <c r="CD6" s="26">
        <f t="shared" si="15"/>
        <v>-0.34273704191698257</v>
      </c>
      <c r="CF6" s="24">
        <v>5</v>
      </c>
      <c r="CG6" s="49"/>
      <c r="CH6" s="169">
        <f>((Calibration!$C$9*'Yields HP2a'!CG6)+Calibration!$C$10)</f>
        <v>-1.3020627824793102E-3</v>
      </c>
      <c r="CI6" s="26">
        <f t="shared" si="16"/>
        <v>-0.34273704191698257</v>
      </c>
    </row>
    <row r="7" spans="1:87">
      <c r="A7" s="29" t="s">
        <v>32</v>
      </c>
      <c r="B7" s="31">
        <f>$B6/$B4</f>
        <v>0.41666666666666669</v>
      </c>
      <c r="D7" s="24">
        <v>6</v>
      </c>
      <c r="E7" s="25"/>
      <c r="F7" s="169">
        <f>((Calibration!$C$9*'Yields HP2a'!E7)+Calibration!$C$10)</f>
        <v>-1.3020627824793102E-3</v>
      </c>
      <c r="G7" s="26">
        <f t="shared" si="0"/>
        <v>-0.34273704191698257</v>
      </c>
      <c r="I7" s="24">
        <v>6</v>
      </c>
      <c r="J7" s="25"/>
      <c r="K7" s="169">
        <f>((Calibration!$C$9*'Yields HP2a'!J7)+Calibration!$C$10)</f>
        <v>-1.3020627824793102E-3</v>
      </c>
      <c r="L7" s="26">
        <f t="shared" si="1"/>
        <v>-0.34273704191698257</v>
      </c>
      <c r="N7" s="24">
        <v>6</v>
      </c>
      <c r="P7" s="169">
        <f>((Calibration!$C$9*'Yields HP2a'!O7)+Calibration!$C$10)</f>
        <v>-1.3020627824793102E-3</v>
      </c>
      <c r="Q7" s="26">
        <f t="shared" si="2"/>
        <v>-0.34273704191698257</v>
      </c>
      <c r="S7" s="24">
        <v>6</v>
      </c>
      <c r="U7" s="169">
        <f>((Calibration!$C$9*'Yields HP2a'!T7)+Calibration!$C$10)</f>
        <v>-1.3020627824793102E-3</v>
      </c>
      <c r="V7" s="26">
        <f t="shared" si="3"/>
        <v>-0.34273704191698257</v>
      </c>
      <c r="X7" s="24">
        <v>6</v>
      </c>
      <c r="Y7" s="167"/>
      <c r="Z7" s="169">
        <f>((Calibration!$C$9*'Yields HP2a'!Y7)+Calibration!$C$10)</f>
        <v>-1.3020627824793102E-3</v>
      </c>
      <c r="AA7" s="26">
        <f t="shared" si="4"/>
        <v>-0.34273704191698257</v>
      </c>
      <c r="AC7" s="24">
        <v>6</v>
      </c>
      <c r="AD7" s="167"/>
      <c r="AE7" s="169">
        <f>((Calibration!$C$9*'Yields HP2a'!AD7)+Calibration!$C$10)</f>
        <v>-1.3020627824793102E-3</v>
      </c>
      <c r="AF7" s="26">
        <f t="shared" si="5"/>
        <v>-0.34273704191698257</v>
      </c>
      <c r="AH7" s="24">
        <v>6</v>
      </c>
      <c r="AI7" s="167"/>
      <c r="AJ7" s="169">
        <f>((Calibration!$C$9*'Yields HP2a'!AI7)+Calibration!$C$10)</f>
        <v>-1.3020627824793102E-3</v>
      </c>
      <c r="AK7" s="26">
        <f t="shared" si="6"/>
        <v>-0.34273704191698257</v>
      </c>
      <c r="AM7" s="24">
        <v>6</v>
      </c>
      <c r="AO7" s="169">
        <f>((Calibration!$C$9*'Yields HP2a'!AN7)+Calibration!$C$10)</f>
        <v>-1.3020627824793102E-3</v>
      </c>
      <c r="AP7" s="26">
        <f t="shared" si="7"/>
        <v>-0.34273704191698257</v>
      </c>
      <c r="AR7" s="24">
        <v>6</v>
      </c>
      <c r="AS7" s="14"/>
      <c r="AT7" s="169">
        <f>((Calibration!$C$9*'Yields HP2a'!AS7)+Calibration!$C$10)</f>
        <v>-1.3020627824793102E-3</v>
      </c>
      <c r="AU7" s="26">
        <f t="shared" si="8"/>
        <v>-0.34273704191698257</v>
      </c>
      <c r="AW7" s="24">
        <v>6</v>
      </c>
      <c r="AX7" s="52"/>
      <c r="AY7" s="169">
        <f>((Calibration!$C$9*'Yields HP2a'!AX7)+Calibration!$C$10)</f>
        <v>-1.3020627824793102E-3</v>
      </c>
      <c r="AZ7" s="26">
        <f t="shared" si="9"/>
        <v>-0.34273704191698257</v>
      </c>
      <c r="BB7" s="24">
        <v>6</v>
      </c>
      <c r="BC7" s="52"/>
      <c r="BD7" s="169">
        <f>((Calibration!$C$9*'Yields HP2a'!BC7)+Calibration!$C$10)</f>
        <v>-1.3020627824793102E-3</v>
      </c>
      <c r="BE7" s="26">
        <f t="shared" si="10"/>
        <v>-0.34273704191698257</v>
      </c>
      <c r="BG7" s="24">
        <v>6</v>
      </c>
      <c r="BH7" s="52"/>
      <c r="BI7" s="169">
        <f>((Calibration!$C$9*'Yields HP2a'!BH7)+Calibration!$C$10)</f>
        <v>-1.3020627824793102E-3</v>
      </c>
      <c r="BJ7" s="26">
        <f t="shared" si="11"/>
        <v>-0.34273704191698257</v>
      </c>
      <c r="BL7" s="24">
        <v>6</v>
      </c>
      <c r="BM7" s="44"/>
      <c r="BN7" s="169">
        <f>((Calibration!$C$9*'Yields HP2a'!BM7)+Calibration!$C$10)</f>
        <v>-1.3020627824793102E-3</v>
      </c>
      <c r="BO7" s="26">
        <f t="shared" si="12"/>
        <v>-0.34273704191698257</v>
      </c>
      <c r="BQ7" s="24">
        <v>6</v>
      </c>
      <c r="BR7" s="52"/>
      <c r="BS7" s="169">
        <f>((Calibration!$C$9*'Yields HP2a'!BR7)+Calibration!$C$10)</f>
        <v>-1.3020627824793102E-3</v>
      </c>
      <c r="BT7" s="26">
        <f t="shared" si="13"/>
        <v>-0.34273704191698257</v>
      </c>
      <c r="BV7" s="24">
        <v>6</v>
      </c>
      <c r="BW7" s="52"/>
      <c r="BX7" s="169">
        <f>((Calibration!$C$9*'Yields HP2a'!BW7)+Calibration!$C$10)</f>
        <v>-1.3020627824793102E-3</v>
      </c>
      <c r="BY7" s="26">
        <f t="shared" si="14"/>
        <v>-0.34273704191698257</v>
      </c>
      <c r="CA7" s="24">
        <v>6</v>
      </c>
      <c r="CB7" s="52"/>
      <c r="CC7" s="169">
        <f>((Calibration!$C$9*'Yields HP2a'!CB7)+Calibration!$C$10)</f>
        <v>-1.3020627824793102E-3</v>
      </c>
      <c r="CD7" s="26">
        <f t="shared" si="15"/>
        <v>-0.34273704191698257</v>
      </c>
      <c r="CF7" s="24">
        <v>6</v>
      </c>
      <c r="CG7" s="52"/>
      <c r="CH7" s="169">
        <f>((Calibration!$C$9*'Yields HP2a'!CG7)+Calibration!$C$10)</f>
        <v>-1.3020627824793102E-3</v>
      </c>
      <c r="CI7" s="26">
        <f t="shared" si="16"/>
        <v>-0.34273704191698257</v>
      </c>
    </row>
    <row r="8" spans="1:87" ht="22" thickBot="1">
      <c r="A8" s="29" t="s">
        <v>33</v>
      </c>
      <c r="B8" s="32">
        <f>B3*B7</f>
        <v>0.43583333333333335</v>
      </c>
      <c r="D8" s="24">
        <v>7</v>
      </c>
      <c r="E8" s="25"/>
      <c r="F8" s="169">
        <f>((Calibration!$C$9*'Yields HP2a'!E8)+Calibration!$C$10)</f>
        <v>-1.3020627824793102E-3</v>
      </c>
      <c r="G8" s="26">
        <f t="shared" si="0"/>
        <v>-0.34273704191698257</v>
      </c>
      <c r="I8" s="24">
        <v>7</v>
      </c>
      <c r="J8" s="25"/>
      <c r="K8" s="169">
        <f>((Calibration!$C$9*'Yields HP2a'!J8)+Calibration!$C$10)</f>
        <v>-1.3020627824793102E-3</v>
      </c>
      <c r="L8" s="26">
        <f t="shared" si="1"/>
        <v>-0.34273704191698257</v>
      </c>
      <c r="N8" s="24">
        <v>7</v>
      </c>
      <c r="P8" s="169">
        <f>((Calibration!$C$9*'Yields HP2a'!O8)+Calibration!$C$10)</f>
        <v>-1.3020627824793102E-3</v>
      </c>
      <c r="Q8" s="26">
        <f t="shared" si="2"/>
        <v>-0.34273704191698257</v>
      </c>
      <c r="S8" s="24">
        <v>7</v>
      </c>
      <c r="U8" s="169">
        <f>((Calibration!$C$9*'Yields HP2a'!T8)+Calibration!$C$10)</f>
        <v>-1.3020627824793102E-3</v>
      </c>
      <c r="V8" s="26">
        <f t="shared" si="3"/>
        <v>-0.34273704191698257</v>
      </c>
      <c r="X8" s="24">
        <v>7</v>
      </c>
      <c r="Y8" s="43"/>
      <c r="Z8" s="169">
        <f>((Calibration!$C$9*'Yields HP2a'!Y8)+Calibration!$C$10)</f>
        <v>-1.3020627824793102E-3</v>
      </c>
      <c r="AA8" s="26">
        <f t="shared" si="4"/>
        <v>-0.34273704191698257</v>
      </c>
      <c r="AC8" s="24">
        <v>7</v>
      </c>
      <c r="AD8" s="44"/>
      <c r="AE8" s="169">
        <f>((Calibration!$C$9*'Yields HP2a'!AD8)+Calibration!$C$10)</f>
        <v>-1.3020627824793102E-3</v>
      </c>
      <c r="AF8" s="26">
        <f t="shared" si="5"/>
        <v>-0.34273704191698257</v>
      </c>
      <c r="AH8" s="24">
        <v>7</v>
      </c>
      <c r="AI8" s="43"/>
      <c r="AJ8" s="169">
        <f>((Calibration!$C$9*'Yields HP2a'!AI8)+Calibration!$C$10)</f>
        <v>-1.3020627824793102E-3</v>
      </c>
      <c r="AK8" s="26">
        <f t="shared" si="6"/>
        <v>-0.34273704191698257</v>
      </c>
      <c r="AM8" s="24">
        <v>7</v>
      </c>
      <c r="AO8" s="169">
        <f>((Calibration!$C$9*'Yields HP2a'!AN8)+Calibration!$C$10)</f>
        <v>-1.3020627824793102E-3</v>
      </c>
      <c r="AP8" s="26">
        <f t="shared" si="7"/>
        <v>-0.34273704191698257</v>
      </c>
      <c r="AR8" s="24">
        <v>7</v>
      </c>
      <c r="AS8" s="43"/>
      <c r="AT8" s="169">
        <f>((Calibration!$C$9*'Yields HP2a'!AS8)+Calibration!$C$10)</f>
        <v>-1.3020627824793102E-3</v>
      </c>
      <c r="AU8" s="26">
        <f t="shared" si="8"/>
        <v>-0.34273704191698257</v>
      </c>
      <c r="AW8" s="24">
        <v>7</v>
      </c>
      <c r="AX8" s="49"/>
      <c r="AY8" s="169">
        <f>((Calibration!$C$9*'Yields HP2a'!AX8)+Calibration!$C$10)</f>
        <v>-1.3020627824793102E-3</v>
      </c>
      <c r="AZ8" s="26">
        <f t="shared" si="9"/>
        <v>-0.34273704191698257</v>
      </c>
      <c r="BB8" s="24">
        <v>7</v>
      </c>
      <c r="BC8" s="49"/>
      <c r="BD8" s="169">
        <f>((Calibration!$C$9*'Yields HP2a'!BC8)+Calibration!$C$10)</f>
        <v>-1.3020627824793102E-3</v>
      </c>
      <c r="BE8" s="26">
        <f t="shared" si="10"/>
        <v>-0.34273704191698257</v>
      </c>
      <c r="BG8" s="24">
        <v>7</v>
      </c>
      <c r="BH8" s="49"/>
      <c r="BI8" s="169">
        <f>((Calibration!$C$9*'Yields HP2a'!BH8)+Calibration!$C$10)</f>
        <v>-1.3020627824793102E-3</v>
      </c>
      <c r="BJ8" s="26">
        <f t="shared" si="11"/>
        <v>-0.34273704191698257</v>
      </c>
      <c r="BL8" s="24">
        <v>7</v>
      </c>
      <c r="BM8" s="44"/>
      <c r="BN8" s="169">
        <f>((Calibration!$C$9*'Yields HP2a'!BM8)+Calibration!$C$10)</f>
        <v>-1.3020627824793102E-3</v>
      </c>
      <c r="BO8" s="26">
        <f t="shared" si="12"/>
        <v>-0.34273704191698257</v>
      </c>
      <c r="BQ8" s="24">
        <v>7</v>
      </c>
      <c r="BR8" s="49"/>
      <c r="BS8" s="169">
        <f>((Calibration!$C$9*'Yields HP2a'!BR8)+Calibration!$C$10)</f>
        <v>-1.3020627824793102E-3</v>
      </c>
      <c r="BT8" s="26">
        <f t="shared" si="13"/>
        <v>-0.34273704191698257</v>
      </c>
      <c r="BV8" s="24">
        <v>7</v>
      </c>
      <c r="BW8" s="49"/>
      <c r="BX8" s="169">
        <f>((Calibration!$C$9*'Yields HP2a'!BW8)+Calibration!$C$10)</f>
        <v>-1.3020627824793102E-3</v>
      </c>
      <c r="BY8" s="26">
        <f t="shared" si="14"/>
        <v>-0.34273704191698257</v>
      </c>
      <c r="CA8" s="24">
        <v>7</v>
      </c>
      <c r="CB8" s="49">
        <v>1.7336929999999999</v>
      </c>
      <c r="CC8" s="169">
        <f>((Calibration!$C$9*'Yields HP2a'!CB8)+Calibration!$C$10)</f>
        <v>2.8528173111079871E-3</v>
      </c>
      <c r="CD8" s="26">
        <f t="shared" si="15"/>
        <v>0.75093626781721523</v>
      </c>
      <c r="CF8" s="24">
        <v>7</v>
      </c>
      <c r="CG8" s="49"/>
      <c r="CH8" s="169">
        <f>((Calibration!$C$9*'Yields HP2a'!CG8)+Calibration!$C$10)</f>
        <v>-1.3020627824793102E-3</v>
      </c>
      <c r="CI8" s="26">
        <f t="shared" si="16"/>
        <v>-0.34273704191698257</v>
      </c>
    </row>
    <row r="9" spans="1:87" ht="22" thickBot="1">
      <c r="A9" s="27" t="s">
        <v>34</v>
      </c>
      <c r="B9" s="28">
        <v>500</v>
      </c>
      <c r="D9" s="24">
        <v>8</v>
      </c>
      <c r="E9" s="25"/>
      <c r="F9" s="169">
        <f>((Calibration!$C$9*'Yields HP2a'!E9)+Calibration!$C$10)</f>
        <v>-1.3020627824793102E-3</v>
      </c>
      <c r="G9" s="26">
        <f t="shared" si="0"/>
        <v>-0.34273704191698257</v>
      </c>
      <c r="I9" s="24">
        <v>8</v>
      </c>
      <c r="J9" s="25"/>
      <c r="K9" s="169">
        <f>((Calibration!$C$9*'Yields HP2a'!J9)+Calibration!$C$10)</f>
        <v>-1.3020627824793102E-3</v>
      </c>
      <c r="L9" s="26">
        <f t="shared" si="1"/>
        <v>-0.34273704191698257</v>
      </c>
      <c r="N9" s="24">
        <v>8</v>
      </c>
      <c r="P9" s="169">
        <f>((Calibration!$C$9*'Yields HP2a'!O9)+Calibration!$C$10)</f>
        <v>-1.3020627824793102E-3</v>
      </c>
      <c r="Q9" s="26">
        <f t="shared" si="2"/>
        <v>-0.34273704191698257</v>
      </c>
      <c r="S9" s="24">
        <v>8</v>
      </c>
      <c r="U9" s="169">
        <f>((Calibration!$C$9*'Yields HP2a'!T9)+Calibration!$C$10)</f>
        <v>-1.3020627824793102E-3</v>
      </c>
      <c r="V9" s="26">
        <f t="shared" si="3"/>
        <v>-0.34273704191698257</v>
      </c>
      <c r="X9" s="24">
        <v>8</v>
      </c>
      <c r="Y9" s="43"/>
      <c r="Z9" s="169">
        <f>((Calibration!$C$9*'Yields HP2a'!Y9)+Calibration!$C$10)</f>
        <v>-1.3020627824793102E-3</v>
      </c>
      <c r="AA9" s="26">
        <f t="shared" si="4"/>
        <v>-0.34273704191698257</v>
      </c>
      <c r="AC9" s="24">
        <v>8</v>
      </c>
      <c r="AD9" s="44"/>
      <c r="AE9" s="169">
        <f>((Calibration!$C$9*'Yields HP2a'!AD9)+Calibration!$C$10)</f>
        <v>-1.3020627824793102E-3</v>
      </c>
      <c r="AF9" s="26">
        <f t="shared" si="5"/>
        <v>-0.34273704191698257</v>
      </c>
      <c r="AH9" s="24">
        <v>8</v>
      </c>
      <c r="AI9" s="43"/>
      <c r="AJ9" s="169">
        <f>((Calibration!$C$9*'Yields HP2a'!AI9)+Calibration!$C$10)</f>
        <v>-1.3020627824793102E-3</v>
      </c>
      <c r="AK9" s="26">
        <f t="shared" si="6"/>
        <v>-0.34273704191698257</v>
      </c>
      <c r="AM9" s="24">
        <v>8</v>
      </c>
      <c r="AO9" s="169">
        <f>((Calibration!$C$9*'Yields HP2a'!AN9)+Calibration!$C$10)</f>
        <v>-1.3020627824793102E-3</v>
      </c>
      <c r="AP9" s="26">
        <f t="shared" si="7"/>
        <v>-0.34273704191698257</v>
      </c>
      <c r="AR9" s="24">
        <v>8</v>
      </c>
      <c r="AS9" s="14"/>
      <c r="AT9" s="169">
        <f>((Calibration!$C$9*'Yields HP2a'!AS9)+Calibration!$C$10)</f>
        <v>-1.3020627824793102E-3</v>
      </c>
      <c r="AU9" s="26">
        <f t="shared" si="8"/>
        <v>-0.34273704191698257</v>
      </c>
      <c r="AW9" s="24">
        <v>8</v>
      </c>
      <c r="AX9" s="51"/>
      <c r="AY9" s="169">
        <f>((Calibration!$C$9*'Yields HP2a'!AX9)+Calibration!$C$10)</f>
        <v>-1.3020627824793102E-3</v>
      </c>
      <c r="AZ9" s="26">
        <f t="shared" si="9"/>
        <v>-0.34273704191698257</v>
      </c>
      <c r="BB9" s="24">
        <v>8</v>
      </c>
      <c r="BC9" s="51"/>
      <c r="BD9" s="169">
        <f>((Calibration!$C$9*'Yields HP2a'!BC9)+Calibration!$C$10)</f>
        <v>-1.3020627824793102E-3</v>
      </c>
      <c r="BE9" s="26">
        <f t="shared" si="10"/>
        <v>-0.34273704191698257</v>
      </c>
      <c r="BG9" s="24">
        <v>8</v>
      </c>
      <c r="BH9" s="51"/>
      <c r="BI9" s="169">
        <f>((Calibration!$C$9*'Yields HP2a'!BH9)+Calibration!$C$10)</f>
        <v>-1.3020627824793102E-3</v>
      </c>
      <c r="BJ9" s="26">
        <f t="shared" si="11"/>
        <v>-0.34273704191698257</v>
      </c>
      <c r="BL9" s="24">
        <v>8</v>
      </c>
      <c r="BM9" s="14"/>
      <c r="BN9" s="169">
        <f>((Calibration!$C$9*'Yields HP2a'!BM9)+Calibration!$C$10)</f>
        <v>-1.3020627824793102E-3</v>
      </c>
      <c r="BO9" s="26">
        <f t="shared" si="12"/>
        <v>-0.34273704191698257</v>
      </c>
      <c r="BQ9" s="24">
        <v>8</v>
      </c>
      <c r="BR9" s="51"/>
      <c r="BS9" s="169">
        <f>((Calibration!$C$9*'Yields HP2a'!BR9)+Calibration!$C$10)</f>
        <v>-1.3020627824793102E-3</v>
      </c>
      <c r="BT9" s="26">
        <f t="shared" si="13"/>
        <v>-0.34273704191698257</v>
      </c>
      <c r="BV9" s="24">
        <v>8</v>
      </c>
      <c r="BW9" s="51"/>
      <c r="BX9" s="169">
        <f>((Calibration!$C$9*'Yields HP2a'!BW9)+Calibration!$C$10)</f>
        <v>-1.3020627824793102E-3</v>
      </c>
      <c r="BY9" s="26">
        <f t="shared" si="14"/>
        <v>-0.34273704191698257</v>
      </c>
      <c r="CA9" s="24">
        <v>8</v>
      </c>
      <c r="CB9" s="51"/>
      <c r="CC9" s="169">
        <f>((Calibration!$C$9*'Yields HP2a'!CB9)+Calibration!$C$10)</f>
        <v>-1.3020627824793102E-3</v>
      </c>
      <c r="CD9" s="26">
        <f t="shared" si="15"/>
        <v>-0.34273704191698257</v>
      </c>
      <c r="CF9" s="24">
        <v>8</v>
      </c>
      <c r="CG9" s="51"/>
      <c r="CH9" s="169">
        <f>((Calibration!$C$9*'Yields HP2a'!CG9)+Calibration!$C$10)</f>
        <v>-1.3020627824793102E-3</v>
      </c>
      <c r="CI9" s="26">
        <f t="shared" si="16"/>
        <v>-0.34273704191698257</v>
      </c>
    </row>
    <row r="10" spans="1:87">
      <c r="A10" s="33" t="s">
        <v>35</v>
      </c>
      <c r="B10" s="34">
        <f>B5*(B3*B7)*(B6/B9)</f>
        <v>0.37990138888888891</v>
      </c>
      <c r="D10" s="24">
        <v>9</v>
      </c>
      <c r="E10" s="25"/>
      <c r="F10" s="169">
        <f>((Calibration!$C$9*'Yields HP2a'!E10)+Calibration!$C$10)</f>
        <v>-1.3020627824793102E-3</v>
      </c>
      <c r="G10" s="26">
        <f t="shared" si="0"/>
        <v>-0.34273704191698257</v>
      </c>
      <c r="I10" s="24">
        <v>9</v>
      </c>
      <c r="J10" s="25"/>
      <c r="K10" s="169">
        <f>((Calibration!$C$9*'Yields HP2a'!J10)+Calibration!$C$10)</f>
        <v>-1.3020627824793102E-3</v>
      </c>
      <c r="L10" s="26">
        <f t="shared" si="1"/>
        <v>-0.34273704191698257</v>
      </c>
      <c r="N10" s="24">
        <v>9</v>
      </c>
      <c r="P10" s="169">
        <f>((Calibration!$C$9*'Yields HP2a'!O10)+Calibration!$C$10)</f>
        <v>-1.3020627824793102E-3</v>
      </c>
      <c r="Q10" s="26">
        <f t="shared" si="2"/>
        <v>-0.34273704191698257</v>
      </c>
      <c r="S10" s="24">
        <v>9</v>
      </c>
      <c r="U10" s="169">
        <f>((Calibration!$C$9*'Yields HP2a'!T10)+Calibration!$C$10)</f>
        <v>-1.3020627824793102E-3</v>
      </c>
      <c r="V10" s="26">
        <f t="shared" si="3"/>
        <v>-0.34273704191698257</v>
      </c>
      <c r="X10" s="24">
        <v>9</v>
      </c>
      <c r="Y10" s="167"/>
      <c r="Z10" s="169">
        <f>((Calibration!$C$9*'Yields HP2a'!Y10)+Calibration!$C$10)</f>
        <v>-1.3020627824793102E-3</v>
      </c>
      <c r="AA10" s="26">
        <f t="shared" si="4"/>
        <v>-0.34273704191698257</v>
      </c>
      <c r="AC10" s="24">
        <v>9</v>
      </c>
      <c r="AD10" s="167"/>
      <c r="AE10" s="169">
        <f>((Calibration!$C$9*'Yields HP2a'!AD10)+Calibration!$C$10)</f>
        <v>-1.3020627824793102E-3</v>
      </c>
      <c r="AF10" s="26">
        <f t="shared" si="5"/>
        <v>-0.34273704191698257</v>
      </c>
      <c r="AH10" s="24">
        <v>9</v>
      </c>
      <c r="AI10" s="43"/>
      <c r="AJ10" s="169">
        <f>((Calibration!$C$9*'Yields HP2a'!AI10)+Calibration!$C$10)</f>
        <v>-1.3020627824793102E-3</v>
      </c>
      <c r="AK10" s="26">
        <f t="shared" si="6"/>
        <v>-0.34273704191698257</v>
      </c>
      <c r="AM10" s="24">
        <v>9</v>
      </c>
      <c r="AO10" s="169">
        <f>((Calibration!$C$9*'Yields HP2a'!AN10)+Calibration!$C$10)</f>
        <v>-1.3020627824793102E-3</v>
      </c>
      <c r="AP10" s="26">
        <f t="shared" si="7"/>
        <v>-0.34273704191698257</v>
      </c>
      <c r="AR10" s="24">
        <v>9</v>
      </c>
      <c r="AS10" s="44"/>
      <c r="AT10" s="169">
        <f>((Calibration!$C$9*'Yields HP2a'!AS10)+Calibration!$C$10)</f>
        <v>-1.3020627824793102E-3</v>
      </c>
      <c r="AU10" s="26">
        <f t="shared" si="8"/>
        <v>-0.34273704191698257</v>
      </c>
      <c r="AW10" s="24">
        <v>9</v>
      </c>
      <c r="AX10" s="49"/>
      <c r="AY10" s="169">
        <f>((Calibration!$C$9*'Yields HP2a'!AX10)+Calibration!$C$10)</f>
        <v>-1.3020627824793102E-3</v>
      </c>
      <c r="AZ10" s="26">
        <f t="shared" si="9"/>
        <v>-0.34273704191698257</v>
      </c>
      <c r="BB10" s="24">
        <v>9</v>
      </c>
      <c r="BC10" s="49"/>
      <c r="BD10" s="169">
        <f>((Calibration!$C$9*'Yields HP2a'!BC10)+Calibration!$C$10)</f>
        <v>-1.3020627824793102E-3</v>
      </c>
      <c r="BE10" s="26">
        <f t="shared" si="10"/>
        <v>-0.34273704191698257</v>
      </c>
      <c r="BG10" s="24">
        <v>9</v>
      </c>
      <c r="BH10" s="49"/>
      <c r="BI10" s="169">
        <f>((Calibration!$C$9*'Yields HP2a'!BH10)+Calibration!$C$10)</f>
        <v>-1.3020627824793102E-3</v>
      </c>
      <c r="BJ10" s="26">
        <f t="shared" si="11"/>
        <v>-0.34273704191698257</v>
      </c>
      <c r="BL10" s="24">
        <v>9</v>
      </c>
      <c r="BM10" s="43"/>
      <c r="BN10" s="169">
        <f>((Calibration!$C$9*'Yields HP2a'!BM10)+Calibration!$C$10)</f>
        <v>-1.3020627824793102E-3</v>
      </c>
      <c r="BO10" s="26">
        <f t="shared" si="12"/>
        <v>-0.34273704191698257</v>
      </c>
      <c r="BQ10" s="24">
        <v>9</v>
      </c>
      <c r="BR10" s="49"/>
      <c r="BS10" s="169">
        <f>((Calibration!$C$9*'Yields HP2a'!BR10)+Calibration!$C$10)</f>
        <v>-1.3020627824793102E-3</v>
      </c>
      <c r="BT10" s="26">
        <f t="shared" si="13"/>
        <v>-0.34273704191698257</v>
      </c>
      <c r="BV10" s="24">
        <v>9</v>
      </c>
      <c r="BW10" s="49"/>
      <c r="BX10" s="169">
        <f>((Calibration!$C$9*'Yields HP2a'!BW10)+Calibration!$C$10)</f>
        <v>-1.3020627824793102E-3</v>
      </c>
      <c r="BY10" s="26">
        <f t="shared" si="14"/>
        <v>-0.34273704191698257</v>
      </c>
      <c r="CA10" s="24">
        <v>9</v>
      </c>
      <c r="CB10" s="49"/>
      <c r="CC10" s="169">
        <f>((Calibration!$C$9*'Yields HP2a'!CB10)+Calibration!$C$10)</f>
        <v>-1.3020627824793102E-3</v>
      </c>
      <c r="CD10" s="26">
        <f t="shared" si="15"/>
        <v>-0.34273704191698257</v>
      </c>
      <c r="CF10" s="24">
        <v>9</v>
      </c>
      <c r="CG10" s="49"/>
      <c r="CH10" s="169">
        <f>((Calibration!$C$9*'Yields HP2a'!CG10)+Calibration!$C$10)</f>
        <v>-1.3020627824793102E-3</v>
      </c>
      <c r="CI10" s="26">
        <f t="shared" si="16"/>
        <v>-0.34273704191698257</v>
      </c>
    </row>
    <row r="11" spans="1:87">
      <c r="A11" s="33" t="s">
        <v>36</v>
      </c>
      <c r="B11" s="35">
        <v>1</v>
      </c>
      <c r="D11" s="24">
        <v>10</v>
      </c>
      <c r="E11" s="25"/>
      <c r="F11" s="169">
        <f>((Calibration!$C$9*'Yields HP2a'!E11)+Calibration!$C$10)</f>
        <v>-1.3020627824793102E-3</v>
      </c>
      <c r="G11" s="26">
        <f t="shared" si="0"/>
        <v>-0.34273704191698257</v>
      </c>
      <c r="I11" s="24">
        <v>10</v>
      </c>
      <c r="J11" s="25"/>
      <c r="K11" s="169">
        <f>((Calibration!$C$9*'Yields HP2a'!J11)+Calibration!$C$10)</f>
        <v>-1.3020627824793102E-3</v>
      </c>
      <c r="L11" s="26">
        <f t="shared" si="1"/>
        <v>-0.34273704191698257</v>
      </c>
      <c r="N11" s="24">
        <v>10</v>
      </c>
      <c r="P11" s="169">
        <f>((Calibration!$C$9*'Yields HP2a'!O11)+Calibration!$C$10)</f>
        <v>-1.3020627824793102E-3</v>
      </c>
      <c r="Q11" s="26">
        <f t="shared" si="2"/>
        <v>-0.34273704191698257</v>
      </c>
      <c r="S11" s="24">
        <v>10</v>
      </c>
      <c r="U11" s="169">
        <f>((Calibration!$C$9*'Yields HP2a'!T11)+Calibration!$C$10)</f>
        <v>-1.3020627824793102E-3</v>
      </c>
      <c r="V11" s="26">
        <f t="shared" si="3"/>
        <v>-0.34273704191698257</v>
      </c>
      <c r="X11" s="24">
        <v>10</v>
      </c>
      <c r="Y11" s="167"/>
      <c r="Z11" s="169">
        <f>((Calibration!$C$9*'Yields HP2a'!Y11)+Calibration!$C$10)</f>
        <v>-1.3020627824793102E-3</v>
      </c>
      <c r="AA11" s="26">
        <f t="shared" si="4"/>
        <v>-0.34273704191698257</v>
      </c>
      <c r="AC11" s="24">
        <v>10</v>
      </c>
      <c r="AD11" s="167"/>
      <c r="AE11" s="169">
        <f>((Calibration!$C$9*'Yields HP2a'!AD11)+Calibration!$C$10)</f>
        <v>-1.3020627824793102E-3</v>
      </c>
      <c r="AF11" s="26">
        <f t="shared" si="5"/>
        <v>-0.34273704191698257</v>
      </c>
      <c r="AH11" s="24">
        <v>10</v>
      </c>
      <c r="AI11" s="43"/>
      <c r="AJ11" s="169">
        <f>((Calibration!$C$9*'Yields HP2a'!AI11)+Calibration!$C$10)</f>
        <v>-1.3020627824793102E-3</v>
      </c>
      <c r="AK11" s="26">
        <f t="shared" si="6"/>
        <v>-0.34273704191698257</v>
      </c>
      <c r="AM11" s="24">
        <v>10</v>
      </c>
      <c r="AO11" s="169">
        <f>((Calibration!$C$9*'Yields HP2a'!AN11)+Calibration!$C$10)</f>
        <v>-1.3020627824793102E-3</v>
      </c>
      <c r="AP11" s="26">
        <f t="shared" si="7"/>
        <v>-0.34273704191698257</v>
      </c>
      <c r="AR11" s="24">
        <v>10</v>
      </c>
      <c r="AS11" s="44"/>
      <c r="AT11" s="169">
        <f>((Calibration!$C$9*'Yields HP2a'!AS11)+Calibration!$C$10)</f>
        <v>-1.3020627824793102E-3</v>
      </c>
      <c r="AU11" s="26">
        <f t="shared" si="8"/>
        <v>-0.34273704191698257</v>
      </c>
      <c r="AW11" s="24">
        <v>10</v>
      </c>
      <c r="AX11" s="49"/>
      <c r="AY11" s="169">
        <f>((Calibration!$C$9*'Yields HP2a'!AX11)+Calibration!$C$10)</f>
        <v>-1.3020627824793102E-3</v>
      </c>
      <c r="AZ11" s="26">
        <f t="shared" si="9"/>
        <v>-0.34273704191698257</v>
      </c>
      <c r="BB11" s="24">
        <v>10</v>
      </c>
      <c r="BC11" s="49"/>
      <c r="BD11" s="169">
        <f>((Calibration!$C$9*'Yields HP2a'!BC11)+Calibration!$C$10)</f>
        <v>-1.3020627824793102E-3</v>
      </c>
      <c r="BE11" s="26">
        <f t="shared" si="10"/>
        <v>-0.34273704191698257</v>
      </c>
      <c r="BG11" s="24">
        <v>10</v>
      </c>
      <c r="BH11" s="49"/>
      <c r="BI11" s="169">
        <f>((Calibration!$C$9*'Yields HP2a'!BH11)+Calibration!$C$10)</f>
        <v>-1.3020627824793102E-3</v>
      </c>
      <c r="BJ11" s="26">
        <f t="shared" si="11"/>
        <v>-0.34273704191698257</v>
      </c>
      <c r="BL11" s="24">
        <v>10</v>
      </c>
      <c r="BM11" s="43"/>
      <c r="BN11" s="169">
        <f>((Calibration!$C$9*'Yields HP2a'!BM11)+Calibration!$C$10)</f>
        <v>-1.3020627824793102E-3</v>
      </c>
      <c r="BO11" s="26">
        <f t="shared" si="12"/>
        <v>-0.34273704191698257</v>
      </c>
      <c r="BQ11" s="24">
        <v>10</v>
      </c>
      <c r="BR11" s="49"/>
      <c r="BS11" s="169">
        <f>((Calibration!$C$9*'Yields HP2a'!BR11)+Calibration!$C$10)</f>
        <v>-1.3020627824793102E-3</v>
      </c>
      <c r="BT11" s="26">
        <f t="shared" si="13"/>
        <v>-0.34273704191698257</v>
      </c>
      <c r="BV11" s="24">
        <v>10</v>
      </c>
      <c r="BW11" s="49"/>
      <c r="BX11" s="169">
        <f>((Calibration!$C$9*'Yields HP2a'!BW11)+Calibration!$C$10)</f>
        <v>-1.3020627824793102E-3</v>
      </c>
      <c r="BY11" s="26">
        <f t="shared" si="14"/>
        <v>-0.34273704191698257</v>
      </c>
      <c r="CA11" s="24">
        <v>10</v>
      </c>
      <c r="CB11" s="49"/>
      <c r="CC11" s="169">
        <f>((Calibration!$C$9*'Yields HP2a'!CB11)+Calibration!$C$10)</f>
        <v>-1.3020627824793102E-3</v>
      </c>
      <c r="CD11" s="26">
        <f t="shared" si="15"/>
        <v>-0.34273704191698257</v>
      </c>
      <c r="CF11" s="24">
        <v>10</v>
      </c>
      <c r="CG11" s="49"/>
      <c r="CH11" s="169">
        <f>((Calibration!$C$9*'Yields HP2a'!CG11)+Calibration!$C$10)</f>
        <v>-1.3020627824793102E-3</v>
      </c>
      <c r="CI11" s="26">
        <f t="shared" si="16"/>
        <v>-0.34273704191698257</v>
      </c>
    </row>
    <row r="12" spans="1:87">
      <c r="A12" s="33" t="s">
        <v>37</v>
      </c>
      <c r="B12" s="35">
        <v>1</v>
      </c>
      <c r="D12" s="24">
        <v>11</v>
      </c>
      <c r="E12" s="25"/>
      <c r="F12" s="169">
        <f>((Calibration!$C$9*'Yields HP2a'!E12)+Calibration!$C$10)</f>
        <v>-1.3020627824793102E-3</v>
      </c>
      <c r="G12" s="26">
        <f t="shared" si="0"/>
        <v>-0.34273704191698257</v>
      </c>
      <c r="I12" s="24">
        <v>11</v>
      </c>
      <c r="J12" s="25"/>
      <c r="K12" s="169">
        <f>((Calibration!$C$9*'Yields HP2a'!J12)+Calibration!$C$10)</f>
        <v>-1.3020627824793102E-3</v>
      </c>
      <c r="L12" s="26">
        <f t="shared" si="1"/>
        <v>-0.34273704191698257</v>
      </c>
      <c r="N12" s="24">
        <v>11</v>
      </c>
      <c r="P12" s="169">
        <f>((Calibration!$C$9*'Yields HP2a'!O12)+Calibration!$C$10)</f>
        <v>-1.3020627824793102E-3</v>
      </c>
      <c r="Q12" s="26">
        <f t="shared" si="2"/>
        <v>-0.34273704191698257</v>
      </c>
      <c r="S12" s="24">
        <v>11</v>
      </c>
      <c r="U12" s="169">
        <f>((Calibration!$C$9*'Yields HP2a'!T12)+Calibration!$C$10)</f>
        <v>-1.3020627824793102E-3</v>
      </c>
      <c r="V12" s="26">
        <f t="shared" si="3"/>
        <v>-0.34273704191698257</v>
      </c>
      <c r="X12" s="24">
        <v>11</v>
      </c>
      <c r="Y12" s="43"/>
      <c r="Z12" s="169">
        <f>((Calibration!$C$9*'Yields HP2a'!Y12)+Calibration!$C$10)</f>
        <v>-1.3020627824793102E-3</v>
      </c>
      <c r="AA12" s="26">
        <f t="shared" si="4"/>
        <v>-0.34273704191698257</v>
      </c>
      <c r="AC12" s="24">
        <v>11</v>
      </c>
      <c r="AD12" s="44"/>
      <c r="AE12" s="169">
        <f>((Calibration!$C$9*'Yields HP2a'!AD12)+Calibration!$C$10)</f>
        <v>-1.3020627824793102E-3</v>
      </c>
      <c r="AF12" s="26">
        <f t="shared" si="5"/>
        <v>-0.34273704191698257</v>
      </c>
      <c r="AH12" s="24">
        <v>11</v>
      </c>
      <c r="AI12" s="43"/>
      <c r="AJ12" s="169">
        <f>((Calibration!$C$9*'Yields HP2a'!AI12)+Calibration!$C$10)</f>
        <v>-1.3020627824793102E-3</v>
      </c>
      <c r="AK12" s="26">
        <f t="shared" si="6"/>
        <v>-0.34273704191698257</v>
      </c>
      <c r="AM12" s="24">
        <v>11</v>
      </c>
      <c r="AO12" s="169">
        <f>((Calibration!$C$9*'Yields HP2a'!AN12)+Calibration!$C$10)</f>
        <v>-1.3020627824793102E-3</v>
      </c>
      <c r="AP12" s="26">
        <f t="shared" si="7"/>
        <v>-0.34273704191698257</v>
      </c>
      <c r="AR12" s="24">
        <v>11</v>
      </c>
      <c r="AS12" s="14"/>
      <c r="AT12" s="169">
        <f>((Calibration!$C$9*'Yields HP2a'!AS12)+Calibration!$C$10)</f>
        <v>-1.3020627824793102E-3</v>
      </c>
      <c r="AU12" s="26">
        <f t="shared" si="8"/>
        <v>-0.34273704191698257</v>
      </c>
      <c r="AW12" s="24">
        <v>11</v>
      </c>
      <c r="AX12" s="51"/>
      <c r="AY12" s="169">
        <f>((Calibration!$C$9*'Yields HP2a'!AX12)+Calibration!$C$10)</f>
        <v>-1.3020627824793102E-3</v>
      </c>
      <c r="AZ12" s="26">
        <f t="shared" si="9"/>
        <v>-0.34273704191698257</v>
      </c>
      <c r="BB12" s="24">
        <v>11</v>
      </c>
      <c r="BC12" s="51"/>
      <c r="BD12" s="169">
        <f>((Calibration!$C$9*'Yields HP2a'!BC12)+Calibration!$C$10)</f>
        <v>-1.3020627824793102E-3</v>
      </c>
      <c r="BE12" s="26">
        <f t="shared" si="10"/>
        <v>-0.34273704191698257</v>
      </c>
      <c r="BG12" s="24">
        <v>11</v>
      </c>
      <c r="BH12" s="51"/>
      <c r="BI12" s="169">
        <f>((Calibration!$C$9*'Yields HP2a'!BH12)+Calibration!$C$10)</f>
        <v>-1.3020627824793102E-3</v>
      </c>
      <c r="BJ12" s="26">
        <f t="shared" si="11"/>
        <v>-0.34273704191698257</v>
      </c>
      <c r="BL12" s="24">
        <v>11</v>
      </c>
      <c r="BM12" s="14"/>
      <c r="BN12" s="169">
        <f>((Calibration!$C$9*'Yields HP2a'!BM12)+Calibration!$C$10)</f>
        <v>-1.3020627824793102E-3</v>
      </c>
      <c r="BO12" s="26">
        <f t="shared" si="12"/>
        <v>-0.34273704191698257</v>
      </c>
      <c r="BQ12" s="24">
        <v>11</v>
      </c>
      <c r="BR12" s="51"/>
      <c r="BS12" s="169">
        <f>((Calibration!$C$9*'Yields HP2a'!BR12)+Calibration!$C$10)</f>
        <v>-1.3020627824793102E-3</v>
      </c>
      <c r="BT12" s="26">
        <f t="shared" si="13"/>
        <v>-0.34273704191698257</v>
      </c>
      <c r="BV12" s="24">
        <v>11</v>
      </c>
      <c r="BW12" s="51"/>
      <c r="BX12" s="169">
        <f>((Calibration!$C$9*'Yields HP2a'!BW12)+Calibration!$C$10)</f>
        <v>-1.3020627824793102E-3</v>
      </c>
      <c r="BY12" s="26">
        <f t="shared" si="14"/>
        <v>-0.34273704191698257</v>
      </c>
      <c r="CA12" s="24">
        <v>11</v>
      </c>
      <c r="CB12" s="51"/>
      <c r="CC12" s="169">
        <f>((Calibration!$C$9*'Yields HP2a'!CB12)+Calibration!$C$10)</f>
        <v>-1.3020627824793102E-3</v>
      </c>
      <c r="CD12" s="26">
        <f t="shared" si="15"/>
        <v>-0.34273704191698257</v>
      </c>
      <c r="CF12" s="24">
        <v>11</v>
      </c>
      <c r="CG12" s="51"/>
      <c r="CH12" s="169">
        <f>((Calibration!$C$9*'Yields HP2a'!CG12)+Calibration!$C$10)</f>
        <v>-1.3020627824793102E-3</v>
      </c>
      <c r="CI12" s="26">
        <f t="shared" si="16"/>
        <v>-0.34273704191698257</v>
      </c>
    </row>
    <row r="13" spans="1:87" ht="22" thickBot="1">
      <c r="A13" s="29" t="s">
        <v>38</v>
      </c>
      <c r="B13" s="36">
        <f>(B10-Calibration!$C$10)/Calibration!$C$9</f>
        <v>159.06349662376928</v>
      </c>
      <c r="D13" s="37">
        <v>12</v>
      </c>
      <c r="E13" s="25"/>
      <c r="F13" s="169">
        <f>((Calibration!$C$9*'Yields HP2a'!E13)+Calibration!$C$10)</f>
        <v>-1.3020627824793102E-3</v>
      </c>
      <c r="G13" s="26">
        <f t="shared" si="0"/>
        <v>-0.34273704191698257</v>
      </c>
      <c r="I13" s="37">
        <v>12</v>
      </c>
      <c r="J13" s="25"/>
      <c r="K13" s="169">
        <f>((Calibration!$C$9*'Yields HP2a'!J13)+Calibration!$C$10)</f>
        <v>-1.3020627824793102E-3</v>
      </c>
      <c r="L13" s="26">
        <f t="shared" si="1"/>
        <v>-0.34273704191698257</v>
      </c>
      <c r="N13" s="24" t="s">
        <v>39</v>
      </c>
      <c r="P13" s="169">
        <f>((Calibration!$C$9*'Yields HP2a'!O13)+Calibration!$C$10)</f>
        <v>-1.3020627824793102E-3</v>
      </c>
      <c r="Q13" s="26">
        <f t="shared" si="2"/>
        <v>-0.34273704191698257</v>
      </c>
      <c r="S13" s="24">
        <v>12</v>
      </c>
      <c r="U13" s="169">
        <f>((Calibration!$C$9*'Yields HP2a'!T13)+Calibration!$C$10)</f>
        <v>-1.3020627824793102E-3</v>
      </c>
      <c r="V13" s="26">
        <f t="shared" si="3"/>
        <v>-0.34273704191698257</v>
      </c>
      <c r="X13" s="24">
        <v>12</v>
      </c>
      <c r="Y13" s="167"/>
      <c r="Z13" s="169">
        <f>((Calibration!$C$9*'Yields HP2a'!Y13)+Calibration!$C$10)</f>
        <v>-1.3020627824793102E-3</v>
      </c>
      <c r="AA13" s="26">
        <f t="shared" si="4"/>
        <v>-0.34273704191698257</v>
      </c>
      <c r="AC13" s="24">
        <v>12</v>
      </c>
      <c r="AD13" s="167"/>
      <c r="AE13" s="169">
        <f>((Calibration!$C$9*'Yields HP2a'!AD13)+Calibration!$C$10)</f>
        <v>-1.3020627824793102E-3</v>
      </c>
      <c r="AF13" s="26">
        <f t="shared" si="5"/>
        <v>-0.34273704191698257</v>
      </c>
      <c r="AH13" s="24">
        <v>12</v>
      </c>
      <c r="AI13" s="44"/>
      <c r="AJ13" s="169">
        <f>((Calibration!$C$9*'Yields HP2a'!AI13)+Calibration!$C$10)</f>
        <v>-1.3020627824793102E-3</v>
      </c>
      <c r="AK13" s="26">
        <f t="shared" si="6"/>
        <v>-0.34273704191698257</v>
      </c>
      <c r="AM13" s="24">
        <v>12</v>
      </c>
      <c r="AO13" s="169">
        <f>((Calibration!$C$9*'Yields HP2a'!AN13)+Calibration!$C$10)</f>
        <v>-1.3020627824793102E-3</v>
      </c>
      <c r="AP13" s="26">
        <f t="shared" si="7"/>
        <v>-0.34273704191698257</v>
      </c>
      <c r="AR13" s="24">
        <v>12</v>
      </c>
      <c r="AS13" s="43"/>
      <c r="AT13" s="169">
        <f>((Calibration!$C$9*'Yields HP2a'!AS13)+Calibration!$C$10)</f>
        <v>-1.3020627824793102E-3</v>
      </c>
      <c r="AU13" s="26">
        <f t="shared" si="8"/>
        <v>-0.34273704191698257</v>
      </c>
      <c r="AW13" s="24">
        <v>12</v>
      </c>
      <c r="AX13" s="49"/>
      <c r="AY13" s="169">
        <f>((Calibration!$C$9*'Yields HP2a'!AX13)+Calibration!$C$10)</f>
        <v>-1.3020627824793102E-3</v>
      </c>
      <c r="AZ13" s="26">
        <f t="shared" si="9"/>
        <v>-0.34273704191698257</v>
      </c>
      <c r="BB13" s="24">
        <v>12</v>
      </c>
      <c r="BC13" s="49"/>
      <c r="BD13" s="169">
        <f>((Calibration!$C$9*'Yields HP2a'!BC13)+Calibration!$C$10)</f>
        <v>-1.3020627824793102E-3</v>
      </c>
      <c r="BE13" s="26">
        <f t="shared" si="10"/>
        <v>-0.34273704191698257</v>
      </c>
      <c r="BG13" s="24">
        <v>12</v>
      </c>
      <c r="BH13" s="49"/>
      <c r="BI13" s="169">
        <f>((Calibration!$C$9*'Yields HP2a'!BH13)+Calibration!$C$10)</f>
        <v>-1.3020627824793102E-3</v>
      </c>
      <c r="BJ13" s="26">
        <f t="shared" si="11"/>
        <v>-0.34273704191698257</v>
      </c>
      <c r="BL13" s="24">
        <v>12</v>
      </c>
      <c r="BM13" s="44"/>
      <c r="BN13" s="169">
        <f>((Calibration!$C$9*'Yields HP2a'!BM13)+Calibration!$C$10)</f>
        <v>-1.3020627824793102E-3</v>
      </c>
      <c r="BO13" s="26">
        <f t="shared" si="12"/>
        <v>-0.34273704191698257</v>
      </c>
      <c r="BQ13" s="24">
        <v>12</v>
      </c>
      <c r="BR13" s="49"/>
      <c r="BS13" s="169">
        <f>((Calibration!$C$9*'Yields HP2a'!BR13)+Calibration!$C$10)</f>
        <v>-1.3020627824793102E-3</v>
      </c>
      <c r="BT13" s="26">
        <f t="shared" si="13"/>
        <v>-0.34273704191698257</v>
      </c>
      <c r="BV13" s="24">
        <v>12</v>
      </c>
      <c r="BW13" s="49"/>
      <c r="BX13" s="169">
        <f>((Calibration!$C$9*'Yields HP2a'!BW13)+Calibration!$C$10)</f>
        <v>-1.3020627824793102E-3</v>
      </c>
      <c r="BY13" s="26">
        <f t="shared" si="14"/>
        <v>-0.34273704191698257</v>
      </c>
      <c r="CA13" s="24">
        <v>12</v>
      </c>
      <c r="CB13" s="49">
        <v>2.0791879999999998</v>
      </c>
      <c r="CC13" s="169">
        <f>((Calibration!$C$9*'Yields HP2a'!CB13)+Calibration!$C$10)</f>
        <v>3.6808129815836385E-3</v>
      </c>
      <c r="CD13" s="26">
        <f t="shared" si="15"/>
        <v>0.96888642401362179</v>
      </c>
      <c r="CF13" s="24">
        <v>12</v>
      </c>
      <c r="CG13" s="49"/>
      <c r="CH13" s="169">
        <f>((Calibration!$C$9*'Yields HP2a'!CG13)+Calibration!$C$10)</f>
        <v>-1.3020627824793102E-3</v>
      </c>
      <c r="CI13" s="26">
        <f t="shared" si="16"/>
        <v>-0.34273704191698257</v>
      </c>
    </row>
    <row r="14" spans="1:87" ht="22" thickBot="1">
      <c r="A14" s="185" t="s">
        <v>40</v>
      </c>
      <c r="B14" s="185"/>
      <c r="D14" s="24">
        <v>13</v>
      </c>
      <c r="E14" s="25"/>
      <c r="F14" s="169">
        <f>((Calibration!$C$9*'Yields HP2a'!E14)+Calibration!$C$10)</f>
        <v>-1.3020627824793102E-3</v>
      </c>
      <c r="G14" s="26">
        <f t="shared" si="0"/>
        <v>-0.34273704191698257</v>
      </c>
      <c r="I14" s="24">
        <v>13</v>
      </c>
      <c r="J14" s="25"/>
      <c r="K14" s="169">
        <f>((Calibration!$C$9*'Yields HP2a'!J14)+Calibration!$C$10)</f>
        <v>-1.3020627824793102E-3</v>
      </c>
      <c r="L14" s="26">
        <f t="shared" si="1"/>
        <v>-0.34273704191698257</v>
      </c>
      <c r="N14" s="24">
        <v>13</v>
      </c>
      <c r="P14" s="169">
        <f>((Calibration!$C$9*'Yields HP2a'!O14)+Calibration!$C$10)</f>
        <v>-1.3020627824793102E-3</v>
      </c>
      <c r="Q14" s="26">
        <f t="shared" si="2"/>
        <v>-0.34273704191698257</v>
      </c>
      <c r="S14" s="24">
        <v>13</v>
      </c>
      <c r="U14" s="169">
        <f>((Calibration!$C$9*'Yields HP2a'!T14)+Calibration!$C$10)</f>
        <v>-1.3020627824793102E-3</v>
      </c>
      <c r="V14" s="26">
        <f t="shared" si="3"/>
        <v>-0.34273704191698257</v>
      </c>
      <c r="X14" s="24">
        <v>13</v>
      </c>
      <c r="Y14" s="44"/>
      <c r="Z14" s="169">
        <f>((Calibration!$C$9*'Yields HP2a'!Y14)+Calibration!$C$10)</f>
        <v>-1.3020627824793102E-3</v>
      </c>
      <c r="AA14" s="26">
        <f t="shared" si="4"/>
        <v>-0.34273704191698257</v>
      </c>
      <c r="AC14" s="24">
        <v>13</v>
      </c>
      <c r="AD14" s="167"/>
      <c r="AE14" s="169">
        <f>((Calibration!$C$9*'Yields HP2a'!AD14)+Calibration!$C$10)</f>
        <v>-1.3020627824793102E-3</v>
      </c>
      <c r="AF14" s="26">
        <f t="shared" si="5"/>
        <v>-0.34273704191698257</v>
      </c>
      <c r="AH14" s="24">
        <v>13</v>
      </c>
      <c r="AI14" s="43"/>
      <c r="AJ14" s="169">
        <f>((Calibration!$C$9*'Yields HP2a'!AI14)+Calibration!$C$10)</f>
        <v>-1.3020627824793102E-3</v>
      </c>
      <c r="AK14" s="26">
        <f t="shared" si="6"/>
        <v>-0.34273704191698257</v>
      </c>
      <c r="AM14" s="24">
        <v>13</v>
      </c>
      <c r="AO14" s="169">
        <f>((Calibration!$C$9*'Yields HP2a'!AN14)+Calibration!$C$10)</f>
        <v>-1.3020627824793102E-3</v>
      </c>
      <c r="AP14" s="26">
        <f t="shared" si="7"/>
        <v>-0.34273704191698257</v>
      </c>
      <c r="AR14" s="24">
        <v>13</v>
      </c>
      <c r="AS14" s="44"/>
      <c r="AT14" s="169">
        <f>((Calibration!$C$9*'Yields HP2a'!AS14)+Calibration!$C$10)</f>
        <v>-1.3020627824793102E-3</v>
      </c>
      <c r="AU14" s="26">
        <f t="shared" si="8"/>
        <v>-0.34273704191698257</v>
      </c>
      <c r="AW14" s="24">
        <v>13</v>
      </c>
      <c r="AX14" s="51"/>
      <c r="AY14" s="169">
        <f>((Calibration!$C$9*'Yields HP2a'!AX14)+Calibration!$C$10)</f>
        <v>-1.3020627824793102E-3</v>
      </c>
      <c r="AZ14" s="26">
        <f t="shared" si="9"/>
        <v>-0.34273704191698257</v>
      </c>
      <c r="BB14" s="24">
        <v>13</v>
      </c>
      <c r="BC14" s="51"/>
      <c r="BD14" s="169">
        <f>((Calibration!$C$9*'Yields HP2a'!BC14)+Calibration!$C$10)</f>
        <v>-1.3020627824793102E-3</v>
      </c>
      <c r="BE14" s="26">
        <f t="shared" si="10"/>
        <v>-0.34273704191698257</v>
      </c>
      <c r="BG14" s="24">
        <v>13</v>
      </c>
      <c r="BH14" s="51"/>
      <c r="BI14" s="169">
        <f>((Calibration!$C$9*'Yields HP2a'!BH14)+Calibration!$C$10)</f>
        <v>-1.3020627824793102E-3</v>
      </c>
      <c r="BJ14" s="26">
        <f t="shared" si="11"/>
        <v>-0.34273704191698257</v>
      </c>
      <c r="BL14" s="24">
        <v>13</v>
      </c>
      <c r="BM14" s="43"/>
      <c r="BN14" s="169">
        <f>((Calibration!$C$9*'Yields HP2a'!BM14)+Calibration!$C$10)</f>
        <v>-1.3020627824793102E-3</v>
      </c>
      <c r="BO14" s="26">
        <f t="shared" si="12"/>
        <v>-0.34273704191698257</v>
      </c>
      <c r="BQ14" s="24">
        <v>13</v>
      </c>
      <c r="BR14" s="51"/>
      <c r="BS14" s="169">
        <f>((Calibration!$C$9*'Yields HP2a'!BR14)+Calibration!$C$10)</f>
        <v>-1.3020627824793102E-3</v>
      </c>
      <c r="BT14" s="26">
        <f t="shared" si="13"/>
        <v>-0.34273704191698257</v>
      </c>
      <c r="BV14" s="24">
        <v>13</v>
      </c>
      <c r="BW14" s="51"/>
      <c r="BX14" s="169">
        <f>((Calibration!$C$9*'Yields HP2a'!BW14)+Calibration!$C$10)</f>
        <v>-1.3020627824793102E-3</v>
      </c>
      <c r="BY14" s="26">
        <f t="shared" si="14"/>
        <v>-0.34273704191698257</v>
      </c>
      <c r="CA14" s="24">
        <v>13</v>
      </c>
      <c r="CB14" s="51">
        <v>1.7099169999999999</v>
      </c>
      <c r="CC14" s="169">
        <f>((Calibration!$C$9*'Yields HP2a'!CB14)+Calibration!$C$10)</f>
        <v>2.7958369638924592E-3</v>
      </c>
      <c r="CD14" s="26">
        <f t="shared" si="15"/>
        <v>0.73593754739079598</v>
      </c>
      <c r="CF14" s="24">
        <v>13</v>
      </c>
      <c r="CG14" s="51"/>
      <c r="CH14" s="169">
        <f>((Calibration!$C$9*'Yields HP2a'!CG14)+Calibration!$C$10)</f>
        <v>-1.3020627824793102E-3</v>
      </c>
      <c r="CI14" s="26">
        <f t="shared" si="16"/>
        <v>-0.34273704191698257</v>
      </c>
    </row>
    <row r="15" spans="1:87" ht="22" thickBot="1">
      <c r="A15" s="27" t="s">
        <v>28</v>
      </c>
      <c r="B15" s="28">
        <v>1.046</v>
      </c>
      <c r="D15" s="24">
        <v>14</v>
      </c>
      <c r="E15" s="25"/>
      <c r="F15" s="169">
        <f>((Calibration!$C$9*'Yields HP2a'!E15)+Calibration!$C$10)</f>
        <v>-1.3020627824793102E-3</v>
      </c>
      <c r="G15" s="26">
        <f t="shared" si="0"/>
        <v>-0.34273704191698257</v>
      </c>
      <c r="I15" s="24">
        <v>14</v>
      </c>
      <c r="J15" s="25"/>
      <c r="K15" s="169">
        <f>((Calibration!$C$9*'Yields HP2a'!J15)+Calibration!$C$10)</f>
        <v>-1.3020627824793102E-3</v>
      </c>
      <c r="L15" s="26">
        <f t="shared" si="1"/>
        <v>-0.34273704191698257</v>
      </c>
      <c r="N15" s="24">
        <v>14</v>
      </c>
      <c r="P15" s="169">
        <f>((Calibration!$C$9*'Yields HP2a'!O15)+Calibration!$C$10)</f>
        <v>-1.3020627824793102E-3</v>
      </c>
      <c r="Q15" s="26">
        <f t="shared" si="2"/>
        <v>-0.34273704191698257</v>
      </c>
      <c r="S15" s="24">
        <v>14</v>
      </c>
      <c r="U15" s="169">
        <f>((Calibration!$C$9*'Yields HP2a'!T15)+Calibration!$C$10)</f>
        <v>-1.3020627824793102E-3</v>
      </c>
      <c r="V15" s="26">
        <f t="shared" si="3"/>
        <v>-0.34273704191698257</v>
      </c>
      <c r="X15" s="24">
        <v>14</v>
      </c>
      <c r="Y15" s="167"/>
      <c r="Z15" s="169">
        <f>((Calibration!$C$9*'Yields HP2a'!Y15)+Calibration!$C$10)</f>
        <v>-1.3020627824793102E-3</v>
      </c>
      <c r="AA15" s="26">
        <f t="shared" si="4"/>
        <v>-0.34273704191698257</v>
      </c>
      <c r="AC15" s="24">
        <v>14</v>
      </c>
      <c r="AD15" s="167"/>
      <c r="AE15" s="169">
        <f>((Calibration!$C$9*'Yields HP2a'!AD15)+Calibration!$C$10)</f>
        <v>-1.3020627824793102E-3</v>
      </c>
      <c r="AF15" s="26">
        <f t="shared" si="5"/>
        <v>-0.34273704191698257</v>
      </c>
      <c r="AH15" s="24">
        <v>14</v>
      </c>
      <c r="AI15" s="44"/>
      <c r="AJ15" s="169">
        <f>((Calibration!$C$9*'Yields HP2a'!AI15)+Calibration!$C$10)</f>
        <v>-1.3020627824793102E-3</v>
      </c>
      <c r="AK15" s="26">
        <f t="shared" si="6"/>
        <v>-0.34273704191698257</v>
      </c>
      <c r="AM15" s="24">
        <v>14</v>
      </c>
      <c r="AO15" s="169">
        <f>((Calibration!$C$9*'Yields HP2a'!AN15)+Calibration!$C$10)</f>
        <v>-1.3020627824793102E-3</v>
      </c>
      <c r="AP15" s="26">
        <f t="shared" si="7"/>
        <v>-0.34273704191698257</v>
      </c>
      <c r="AR15" s="24">
        <v>14</v>
      </c>
      <c r="AS15" s="44"/>
      <c r="AT15" s="169">
        <f>((Calibration!$C$9*'Yields HP2a'!AS15)+Calibration!$C$10)</f>
        <v>-1.3020627824793102E-3</v>
      </c>
      <c r="AU15" s="26">
        <f t="shared" si="8"/>
        <v>-0.34273704191698257</v>
      </c>
      <c r="AW15" s="24">
        <v>14</v>
      </c>
      <c r="AX15" s="51"/>
      <c r="AY15" s="169">
        <f>((Calibration!$C$9*'Yields HP2a'!AX15)+Calibration!$C$10)</f>
        <v>-1.3020627824793102E-3</v>
      </c>
      <c r="AZ15" s="26">
        <f t="shared" si="9"/>
        <v>-0.34273704191698257</v>
      </c>
      <c r="BB15" s="24">
        <v>14</v>
      </c>
      <c r="BC15" s="51"/>
      <c r="BD15" s="169">
        <f>((Calibration!$C$9*'Yields HP2a'!BC15)+Calibration!$C$10)</f>
        <v>-1.3020627824793102E-3</v>
      </c>
      <c r="BE15" s="26">
        <f t="shared" si="10"/>
        <v>-0.34273704191698257</v>
      </c>
      <c r="BG15" s="24">
        <v>14</v>
      </c>
      <c r="BH15" s="51"/>
      <c r="BI15" s="169">
        <f>((Calibration!$C$9*'Yields HP2a'!BH15)+Calibration!$C$10)</f>
        <v>-1.3020627824793102E-3</v>
      </c>
      <c r="BJ15" s="26">
        <f t="shared" si="11"/>
        <v>-0.34273704191698257</v>
      </c>
      <c r="BL15" s="24">
        <v>14</v>
      </c>
      <c r="BM15" s="43"/>
      <c r="BN15" s="169">
        <f>((Calibration!$C$9*'Yields HP2a'!BM15)+Calibration!$C$10)</f>
        <v>-1.3020627824793102E-3</v>
      </c>
      <c r="BO15" s="26">
        <f t="shared" si="12"/>
        <v>-0.34273704191698257</v>
      </c>
      <c r="BQ15" s="24">
        <v>14</v>
      </c>
      <c r="BR15" s="51"/>
      <c r="BS15" s="169">
        <f>((Calibration!$C$9*'Yields HP2a'!BR15)+Calibration!$C$10)</f>
        <v>-1.3020627824793102E-3</v>
      </c>
      <c r="BT15" s="26">
        <f t="shared" si="13"/>
        <v>-0.34273704191698257</v>
      </c>
      <c r="BV15" s="24">
        <v>14</v>
      </c>
      <c r="BW15" s="51"/>
      <c r="BX15" s="169">
        <f>((Calibration!$C$9*'Yields HP2a'!BW15)+Calibration!$C$10)</f>
        <v>-1.3020627824793102E-3</v>
      </c>
      <c r="BY15" s="26">
        <f t="shared" si="14"/>
        <v>-0.34273704191698257</v>
      </c>
      <c r="CA15" s="24">
        <v>14</v>
      </c>
      <c r="CB15" s="51"/>
      <c r="CC15" s="169">
        <f>((Calibration!$C$9*'Yields HP2a'!CB15)+Calibration!$C$10)</f>
        <v>-1.3020627824793102E-3</v>
      </c>
      <c r="CD15" s="26">
        <f t="shared" si="15"/>
        <v>-0.34273704191698257</v>
      </c>
      <c r="CF15" s="24">
        <v>14</v>
      </c>
      <c r="CG15" s="51"/>
      <c r="CH15" s="169">
        <f>((Calibration!$C$9*'Yields HP2a'!CG15)+Calibration!$C$10)</f>
        <v>-1.3020627824793102E-3</v>
      </c>
      <c r="CI15" s="26">
        <f t="shared" si="16"/>
        <v>-0.34273704191698257</v>
      </c>
    </row>
    <row r="16" spans="1:87" ht="22" thickBot="1">
      <c r="A16" s="27" t="s">
        <v>29</v>
      </c>
      <c r="B16" s="28">
        <v>600</v>
      </c>
      <c r="D16" s="24">
        <v>15</v>
      </c>
      <c r="E16" s="25"/>
      <c r="F16" s="169">
        <f>((Calibration!$C$9*'Yields HP2a'!E16)+Calibration!$C$10)</f>
        <v>-1.3020627824793102E-3</v>
      </c>
      <c r="G16" s="26">
        <f t="shared" si="0"/>
        <v>-0.34273704191698257</v>
      </c>
      <c r="I16" s="24">
        <v>15</v>
      </c>
      <c r="J16" s="25"/>
      <c r="K16" s="169">
        <f>((Calibration!$C$9*'Yields HP2a'!J16)+Calibration!$C$10)</f>
        <v>-1.3020627824793102E-3</v>
      </c>
      <c r="L16" s="26">
        <f t="shared" si="1"/>
        <v>-0.34273704191698257</v>
      </c>
      <c r="N16" s="24">
        <v>15</v>
      </c>
      <c r="P16" s="169">
        <f>((Calibration!$C$9*'Yields HP2a'!O16)+Calibration!$C$10)</f>
        <v>-1.3020627824793102E-3</v>
      </c>
      <c r="Q16" s="26">
        <f t="shared" si="2"/>
        <v>-0.34273704191698257</v>
      </c>
      <c r="S16" s="24">
        <v>15</v>
      </c>
      <c r="U16" s="169">
        <f>((Calibration!$C$9*'Yields HP2a'!T16)+Calibration!$C$10)</f>
        <v>-1.3020627824793102E-3</v>
      </c>
      <c r="V16" s="26">
        <f t="shared" si="3"/>
        <v>-0.34273704191698257</v>
      </c>
      <c r="X16" s="24">
        <v>15</v>
      </c>
      <c r="Y16" s="167"/>
      <c r="Z16" s="169">
        <f>((Calibration!$C$9*'Yields HP2a'!Y16)+Calibration!$C$10)</f>
        <v>-1.3020627824793102E-3</v>
      </c>
      <c r="AA16" s="26">
        <f t="shared" si="4"/>
        <v>-0.34273704191698257</v>
      </c>
      <c r="AC16" s="24">
        <v>15</v>
      </c>
      <c r="AD16" s="167"/>
      <c r="AE16" s="169">
        <f>((Calibration!$C$9*'Yields HP2a'!AD16)+Calibration!$C$10)</f>
        <v>-1.3020627824793102E-3</v>
      </c>
      <c r="AF16" s="26">
        <f t="shared" si="5"/>
        <v>-0.34273704191698257</v>
      </c>
      <c r="AH16" s="24">
        <v>15</v>
      </c>
      <c r="AI16" s="44"/>
      <c r="AJ16" s="169">
        <f>((Calibration!$C$9*'Yields HP2a'!AI16)+Calibration!$C$10)</f>
        <v>-1.3020627824793102E-3</v>
      </c>
      <c r="AK16" s="26">
        <f t="shared" si="6"/>
        <v>-0.34273704191698257</v>
      </c>
      <c r="AM16" s="24">
        <v>15</v>
      </c>
      <c r="AO16" s="169">
        <f>((Calibration!$C$9*'Yields HP2a'!AN16)+Calibration!$C$10)</f>
        <v>-1.3020627824793102E-3</v>
      </c>
      <c r="AP16" s="26">
        <f t="shared" si="7"/>
        <v>-0.34273704191698257</v>
      </c>
      <c r="AR16" s="24">
        <v>15</v>
      </c>
      <c r="AS16" s="44"/>
      <c r="AT16" s="169">
        <f>((Calibration!$C$9*'Yields HP2a'!AS16)+Calibration!$C$10)</f>
        <v>-1.3020627824793102E-3</v>
      </c>
      <c r="AU16" s="26">
        <f t="shared" si="8"/>
        <v>-0.34273704191698257</v>
      </c>
      <c r="AW16" s="24">
        <v>15</v>
      </c>
      <c r="AX16" s="51"/>
      <c r="AY16" s="169">
        <f>((Calibration!$C$9*'Yields HP2a'!AX16)+Calibration!$C$10)</f>
        <v>-1.3020627824793102E-3</v>
      </c>
      <c r="AZ16" s="26">
        <f t="shared" si="9"/>
        <v>-0.34273704191698257</v>
      </c>
      <c r="BB16" s="24">
        <v>15</v>
      </c>
      <c r="BC16" s="51"/>
      <c r="BD16" s="169">
        <f>((Calibration!$C$9*'Yields HP2a'!BC16)+Calibration!$C$10)</f>
        <v>-1.3020627824793102E-3</v>
      </c>
      <c r="BE16" s="26">
        <f t="shared" si="10"/>
        <v>-0.34273704191698257</v>
      </c>
      <c r="BG16" s="24">
        <v>15</v>
      </c>
      <c r="BH16" s="51"/>
      <c r="BI16" s="169">
        <f>((Calibration!$C$9*'Yields HP2a'!BH16)+Calibration!$C$10)</f>
        <v>-1.3020627824793102E-3</v>
      </c>
      <c r="BJ16" s="26">
        <f t="shared" si="11"/>
        <v>-0.34273704191698257</v>
      </c>
      <c r="BL16" s="24">
        <v>15</v>
      </c>
      <c r="BM16" s="43"/>
      <c r="BN16" s="169">
        <f>((Calibration!$C$9*'Yields HP2a'!BM16)+Calibration!$C$10)</f>
        <v>-1.3020627824793102E-3</v>
      </c>
      <c r="BO16" s="26">
        <f t="shared" si="12"/>
        <v>-0.34273704191698257</v>
      </c>
      <c r="BQ16" s="24">
        <v>15</v>
      </c>
      <c r="BR16" s="51"/>
      <c r="BS16" s="169">
        <f>((Calibration!$C$9*'Yields HP2a'!BR16)+Calibration!$C$10)</f>
        <v>-1.3020627824793102E-3</v>
      </c>
      <c r="BT16" s="26">
        <f t="shared" si="13"/>
        <v>-0.34273704191698257</v>
      </c>
      <c r="BV16" s="24">
        <v>15</v>
      </c>
      <c r="BW16" s="51"/>
      <c r="BX16" s="169">
        <f>((Calibration!$C$9*'Yields HP2a'!BW16)+Calibration!$C$10)</f>
        <v>-1.3020627824793102E-3</v>
      </c>
      <c r="BY16" s="26">
        <f t="shared" si="14"/>
        <v>-0.34273704191698257</v>
      </c>
      <c r="CA16" s="24">
        <v>15</v>
      </c>
      <c r="CB16" s="51"/>
      <c r="CC16" s="169">
        <f>((Calibration!$C$9*'Yields HP2a'!CB16)+Calibration!$C$10)</f>
        <v>-1.3020627824793102E-3</v>
      </c>
      <c r="CD16" s="26">
        <f t="shared" si="15"/>
        <v>-0.34273704191698257</v>
      </c>
      <c r="CF16" s="24">
        <v>15</v>
      </c>
      <c r="CG16" s="51"/>
      <c r="CH16" s="169">
        <f>((Calibration!$C$9*'Yields HP2a'!CG16)+Calibration!$C$10)</f>
        <v>-1.3020627824793102E-3</v>
      </c>
      <c r="CI16" s="26">
        <f t="shared" si="16"/>
        <v>-0.34273704191698257</v>
      </c>
    </row>
    <row r="17" spans="1:87" ht="22" thickBot="1">
      <c r="A17" s="29" t="s">
        <v>30</v>
      </c>
      <c r="B17" s="30">
        <f>(B15/B16)*1000</f>
        <v>1.7433333333333334</v>
      </c>
      <c r="D17" s="24">
        <v>16</v>
      </c>
      <c r="E17" s="25"/>
      <c r="F17" s="169">
        <f>((Calibration!$C$9*'Yields HP2a'!E17)+Calibration!$C$10)</f>
        <v>-1.3020627824793102E-3</v>
      </c>
      <c r="G17" s="26">
        <f t="shared" si="0"/>
        <v>-0.34273704191698257</v>
      </c>
      <c r="I17" s="24">
        <v>16</v>
      </c>
      <c r="J17" s="25"/>
      <c r="K17" s="169">
        <f>((Calibration!$C$9*'Yields HP2a'!J17)+Calibration!$C$10)</f>
        <v>-1.3020627824793102E-3</v>
      </c>
      <c r="L17" s="26">
        <f t="shared" si="1"/>
        <v>-0.34273704191698257</v>
      </c>
      <c r="N17" s="24">
        <v>16</v>
      </c>
      <c r="P17" s="169">
        <f>((Calibration!$C$9*'Yields HP2a'!O17)+Calibration!$C$10)</f>
        <v>-1.3020627824793102E-3</v>
      </c>
      <c r="Q17" s="26">
        <f t="shared" si="2"/>
        <v>-0.34273704191698257</v>
      </c>
      <c r="S17" s="24">
        <v>16</v>
      </c>
      <c r="U17" s="169">
        <f>((Calibration!$C$9*'Yields HP2a'!T17)+Calibration!$C$10)</f>
        <v>-1.3020627824793102E-3</v>
      </c>
      <c r="V17" s="26">
        <f t="shared" si="3"/>
        <v>-0.34273704191698257</v>
      </c>
      <c r="X17" s="24">
        <v>16</v>
      </c>
      <c r="Y17" s="167"/>
      <c r="Z17" s="169">
        <f>((Calibration!$C$9*'Yields HP2a'!Y17)+Calibration!$C$10)</f>
        <v>-1.3020627824793102E-3</v>
      </c>
      <c r="AA17" s="26">
        <f t="shared" si="4"/>
        <v>-0.34273704191698257</v>
      </c>
      <c r="AC17" s="24">
        <v>16</v>
      </c>
      <c r="AD17" s="167"/>
      <c r="AE17" s="169">
        <f>((Calibration!$C$9*'Yields HP2a'!AD17)+Calibration!$C$10)</f>
        <v>-1.3020627824793102E-3</v>
      </c>
      <c r="AF17" s="26">
        <f t="shared" si="5"/>
        <v>-0.34273704191698257</v>
      </c>
      <c r="AH17" s="24">
        <v>16</v>
      </c>
      <c r="AI17" s="44"/>
      <c r="AJ17" s="169">
        <f>((Calibration!$C$9*'Yields HP2a'!AI17)+Calibration!$C$10)</f>
        <v>-1.3020627824793102E-3</v>
      </c>
      <c r="AK17" s="26">
        <f t="shared" si="6"/>
        <v>-0.34273704191698257</v>
      </c>
      <c r="AM17" s="24">
        <v>16</v>
      </c>
      <c r="AO17" s="169">
        <f>((Calibration!$C$9*'Yields HP2a'!AN17)+Calibration!$C$10)</f>
        <v>-1.3020627824793102E-3</v>
      </c>
      <c r="AP17" s="26">
        <f t="shared" si="7"/>
        <v>-0.34273704191698257</v>
      </c>
      <c r="AR17" s="24">
        <v>16</v>
      </c>
      <c r="AS17" s="44"/>
      <c r="AT17" s="169">
        <f>((Calibration!$C$9*'Yields HP2a'!AS17)+Calibration!$C$10)</f>
        <v>-1.3020627824793102E-3</v>
      </c>
      <c r="AU17" s="26">
        <f t="shared" si="8"/>
        <v>-0.34273704191698257</v>
      </c>
      <c r="AW17" s="24">
        <v>16</v>
      </c>
      <c r="AX17" s="53"/>
      <c r="AY17" s="169">
        <f>((Calibration!$C$9*'Yields HP2a'!AX17)+Calibration!$C$10)</f>
        <v>-1.3020627824793102E-3</v>
      </c>
      <c r="AZ17" s="26">
        <f t="shared" si="9"/>
        <v>-0.34273704191698257</v>
      </c>
      <c r="BB17" s="24">
        <v>16</v>
      </c>
      <c r="BC17" s="53"/>
      <c r="BD17" s="169">
        <f>((Calibration!$C$9*'Yields HP2a'!BC17)+Calibration!$C$10)</f>
        <v>-1.3020627824793102E-3</v>
      </c>
      <c r="BE17" s="26">
        <f t="shared" si="10"/>
        <v>-0.34273704191698257</v>
      </c>
      <c r="BG17" s="24">
        <v>16</v>
      </c>
      <c r="BH17" s="53"/>
      <c r="BI17" s="169">
        <f>((Calibration!$C$9*'Yields HP2a'!BH17)+Calibration!$C$10)</f>
        <v>-1.3020627824793102E-3</v>
      </c>
      <c r="BJ17" s="26">
        <f t="shared" si="11"/>
        <v>-0.34273704191698257</v>
      </c>
      <c r="BL17" s="24">
        <v>16</v>
      </c>
      <c r="BM17" s="44"/>
      <c r="BN17" s="169">
        <f>((Calibration!$C$9*'Yields HP2a'!BM17)+Calibration!$C$10)</f>
        <v>-1.3020627824793102E-3</v>
      </c>
      <c r="BO17" s="26">
        <f t="shared" si="12"/>
        <v>-0.34273704191698257</v>
      </c>
      <c r="BQ17" s="24">
        <v>16</v>
      </c>
      <c r="BR17" s="53"/>
      <c r="BS17" s="169">
        <f>((Calibration!$C$9*'Yields HP2a'!BR17)+Calibration!$C$10)</f>
        <v>-1.3020627824793102E-3</v>
      </c>
      <c r="BT17" s="26">
        <f t="shared" si="13"/>
        <v>-0.34273704191698257</v>
      </c>
      <c r="BV17" s="24">
        <v>16</v>
      </c>
      <c r="BW17" s="53"/>
      <c r="BX17" s="169">
        <f>((Calibration!$C$9*'Yields HP2a'!BW17)+Calibration!$C$10)</f>
        <v>-1.3020627824793102E-3</v>
      </c>
      <c r="BY17" s="26">
        <f t="shared" si="14"/>
        <v>-0.34273704191698257</v>
      </c>
      <c r="CA17" s="24">
        <v>16</v>
      </c>
      <c r="CB17" s="53"/>
      <c r="CC17" s="169">
        <f>((Calibration!$C$9*'Yields HP2a'!CB17)+Calibration!$C$10)</f>
        <v>-1.3020627824793102E-3</v>
      </c>
      <c r="CD17" s="26">
        <f t="shared" si="15"/>
        <v>-0.34273704191698257</v>
      </c>
      <c r="CF17" s="24">
        <v>16</v>
      </c>
      <c r="CG17" s="53"/>
      <c r="CH17" s="169">
        <f>((Calibration!$C$9*'Yields HP2a'!CG17)+Calibration!$C$10)</f>
        <v>-1.3020627824793102E-3</v>
      </c>
      <c r="CI17" s="26">
        <f t="shared" si="16"/>
        <v>-0.34273704191698257</v>
      </c>
    </row>
    <row r="18" spans="1:87" ht="22" thickBot="1">
      <c r="A18" s="27" t="s">
        <v>31</v>
      </c>
      <c r="B18" s="28">
        <v>250</v>
      </c>
      <c r="D18" s="24">
        <v>17</v>
      </c>
      <c r="E18" s="25"/>
      <c r="F18" s="169">
        <f>((Calibration!$C$9*'Yields HP2a'!E18)+Calibration!$C$10)</f>
        <v>-1.3020627824793102E-3</v>
      </c>
      <c r="G18" s="26">
        <f t="shared" si="0"/>
        <v>-0.34273704191698257</v>
      </c>
      <c r="I18" s="24">
        <v>17</v>
      </c>
      <c r="J18" s="25"/>
      <c r="K18" s="169">
        <f>((Calibration!$C$9*'Yields HP2a'!J18)+Calibration!$C$10)</f>
        <v>-1.3020627824793102E-3</v>
      </c>
      <c r="L18" s="26">
        <f t="shared" si="1"/>
        <v>-0.34273704191698257</v>
      </c>
      <c r="N18" s="24">
        <v>17</v>
      </c>
      <c r="P18" s="169">
        <f>((Calibration!$C$9*'Yields HP2a'!O18)+Calibration!$C$10)</f>
        <v>-1.3020627824793102E-3</v>
      </c>
      <c r="Q18" s="26">
        <f t="shared" si="2"/>
        <v>-0.34273704191698257</v>
      </c>
      <c r="S18" s="24">
        <v>17</v>
      </c>
      <c r="U18" s="169">
        <f>((Calibration!$C$9*'Yields HP2a'!T18)+Calibration!$C$10)</f>
        <v>-1.3020627824793102E-3</v>
      </c>
      <c r="V18" s="26">
        <f t="shared" si="3"/>
        <v>-0.34273704191698257</v>
      </c>
      <c r="X18" s="24">
        <v>17</v>
      </c>
      <c r="Y18" s="167"/>
      <c r="Z18" s="169">
        <f>((Calibration!$C$9*'Yields HP2a'!Y18)+Calibration!$C$10)</f>
        <v>-1.3020627824793102E-3</v>
      </c>
      <c r="AA18" s="26">
        <f t="shared" si="4"/>
        <v>-0.34273704191698257</v>
      </c>
      <c r="AC18" s="24">
        <v>17</v>
      </c>
      <c r="AD18" s="167"/>
      <c r="AE18" s="169">
        <f>((Calibration!$C$9*'Yields HP2a'!AD18)+Calibration!$C$10)</f>
        <v>-1.3020627824793102E-3</v>
      </c>
      <c r="AF18" s="26">
        <f t="shared" si="5"/>
        <v>-0.34273704191698257</v>
      </c>
      <c r="AH18" s="24">
        <v>17</v>
      </c>
      <c r="AI18" s="167"/>
      <c r="AJ18" s="169">
        <f>((Calibration!$C$9*'Yields HP2a'!AI18)+Calibration!$C$10)</f>
        <v>-1.3020627824793102E-3</v>
      </c>
      <c r="AK18" s="26">
        <f t="shared" si="6"/>
        <v>-0.34273704191698257</v>
      </c>
      <c r="AM18" s="24">
        <v>17</v>
      </c>
      <c r="AO18" s="169">
        <f>((Calibration!$C$9*'Yields HP2a'!AN18)+Calibration!$C$10)</f>
        <v>-1.3020627824793102E-3</v>
      </c>
      <c r="AP18" s="26">
        <f t="shared" si="7"/>
        <v>-0.34273704191698257</v>
      </c>
      <c r="AR18" s="24">
        <v>17</v>
      </c>
      <c r="AS18" s="44"/>
      <c r="AT18" s="169">
        <f>((Calibration!$C$9*'Yields HP2a'!AS18)+Calibration!$C$10)</f>
        <v>-1.3020627824793102E-3</v>
      </c>
      <c r="AU18" s="26">
        <f t="shared" si="8"/>
        <v>-0.34273704191698257</v>
      </c>
      <c r="AW18" s="24">
        <v>17</v>
      </c>
      <c r="AX18" s="49"/>
      <c r="AY18" s="169">
        <f>((Calibration!$C$9*'Yields HP2a'!AX18)+Calibration!$C$10)</f>
        <v>-1.3020627824793102E-3</v>
      </c>
      <c r="AZ18" s="26">
        <f t="shared" si="9"/>
        <v>-0.34273704191698257</v>
      </c>
      <c r="BB18" s="24">
        <v>17</v>
      </c>
      <c r="BC18" s="49"/>
      <c r="BD18" s="169">
        <f>((Calibration!$C$9*'Yields HP2a'!BC18)+Calibration!$C$10)</f>
        <v>-1.3020627824793102E-3</v>
      </c>
      <c r="BE18" s="26">
        <f t="shared" si="10"/>
        <v>-0.34273704191698257</v>
      </c>
      <c r="BG18" s="24">
        <v>17</v>
      </c>
      <c r="BH18" s="49"/>
      <c r="BI18" s="169">
        <f>((Calibration!$C$9*'Yields HP2a'!BH18)+Calibration!$C$10)</f>
        <v>-1.3020627824793102E-3</v>
      </c>
      <c r="BJ18" s="26">
        <f t="shared" si="11"/>
        <v>-0.34273704191698257</v>
      </c>
      <c r="BL18" s="24">
        <v>17</v>
      </c>
      <c r="BM18" s="43"/>
      <c r="BN18" s="169">
        <f>((Calibration!$C$9*'Yields HP2a'!BM18)+Calibration!$C$10)</f>
        <v>-1.3020627824793102E-3</v>
      </c>
      <c r="BO18" s="26">
        <f t="shared" si="12"/>
        <v>-0.34273704191698257</v>
      </c>
      <c r="BQ18" s="24">
        <v>17</v>
      </c>
      <c r="BR18" s="49"/>
      <c r="BS18" s="169">
        <f>((Calibration!$C$9*'Yields HP2a'!BR18)+Calibration!$C$10)</f>
        <v>-1.3020627824793102E-3</v>
      </c>
      <c r="BT18" s="26">
        <f t="shared" si="13"/>
        <v>-0.34273704191698257</v>
      </c>
      <c r="BV18" s="24">
        <v>17</v>
      </c>
      <c r="BW18" s="49"/>
      <c r="BX18" s="169">
        <f>((Calibration!$C$9*'Yields HP2a'!BW18)+Calibration!$C$10)</f>
        <v>-1.3020627824793102E-3</v>
      </c>
      <c r="BY18" s="26">
        <f t="shared" si="14"/>
        <v>-0.34273704191698257</v>
      </c>
      <c r="CA18" s="24">
        <v>17</v>
      </c>
      <c r="CB18" s="49"/>
      <c r="CC18" s="169">
        <f>((Calibration!$C$9*'Yields HP2a'!CB18)+Calibration!$C$10)</f>
        <v>-1.3020627824793102E-3</v>
      </c>
      <c r="CD18" s="26">
        <f t="shared" si="15"/>
        <v>-0.34273704191698257</v>
      </c>
      <c r="CF18" s="24">
        <v>17</v>
      </c>
      <c r="CG18" s="49"/>
      <c r="CH18" s="169">
        <f>((Calibration!$C$9*'Yields HP2a'!CG18)+Calibration!$C$10)</f>
        <v>-1.3020627824793102E-3</v>
      </c>
      <c r="CI18" s="26">
        <f t="shared" si="16"/>
        <v>-0.34273704191698257</v>
      </c>
    </row>
    <row r="19" spans="1:87">
      <c r="A19" s="29" t="s">
        <v>32</v>
      </c>
      <c r="B19" s="31">
        <f>$B18/$B16</f>
        <v>0.41666666666666669</v>
      </c>
      <c r="D19" s="24">
        <v>18</v>
      </c>
      <c r="E19" s="25"/>
      <c r="F19" s="169">
        <f>((Calibration!$C$9*'Yields HP2a'!E19)+Calibration!$C$10)</f>
        <v>-1.3020627824793102E-3</v>
      </c>
      <c r="G19" s="26">
        <f t="shared" si="0"/>
        <v>-0.34273704191698257</v>
      </c>
      <c r="I19" s="24">
        <v>18</v>
      </c>
      <c r="J19" s="25"/>
      <c r="K19" s="169">
        <f>((Calibration!$C$9*'Yields HP2a'!J19)+Calibration!$C$10)</f>
        <v>-1.3020627824793102E-3</v>
      </c>
      <c r="L19" s="26">
        <f t="shared" si="1"/>
        <v>-0.34273704191698257</v>
      </c>
      <c r="N19" s="24">
        <v>18</v>
      </c>
      <c r="P19" s="169">
        <f>((Calibration!$C$9*'Yields HP2a'!O19)+Calibration!$C$10)</f>
        <v>-1.3020627824793102E-3</v>
      </c>
      <c r="Q19" s="26">
        <f t="shared" si="2"/>
        <v>-0.34273704191698257</v>
      </c>
      <c r="S19" s="24">
        <v>18</v>
      </c>
      <c r="U19" s="169">
        <f>((Calibration!$C$9*'Yields HP2a'!T19)+Calibration!$C$10)</f>
        <v>-1.3020627824793102E-3</v>
      </c>
      <c r="V19" s="26">
        <f t="shared" si="3"/>
        <v>-0.34273704191698257</v>
      </c>
      <c r="X19" s="24">
        <v>18</v>
      </c>
      <c r="Y19" s="167"/>
      <c r="Z19" s="169">
        <f>((Calibration!$C$9*'Yields HP2a'!Y19)+Calibration!$C$10)</f>
        <v>-1.3020627824793102E-3</v>
      </c>
      <c r="AA19" s="26">
        <f t="shared" si="4"/>
        <v>-0.34273704191698257</v>
      </c>
      <c r="AC19" s="24">
        <v>18</v>
      </c>
      <c r="AD19" s="167"/>
      <c r="AE19" s="169">
        <f>((Calibration!$C$9*'Yields HP2a'!AD19)+Calibration!$C$10)</f>
        <v>-1.3020627824793102E-3</v>
      </c>
      <c r="AF19" s="26">
        <f t="shared" si="5"/>
        <v>-0.34273704191698257</v>
      </c>
      <c r="AH19" s="24">
        <v>18</v>
      </c>
      <c r="AI19" s="167"/>
      <c r="AJ19" s="169">
        <f>((Calibration!$C$9*'Yields HP2a'!AI19)+Calibration!$C$10)</f>
        <v>-1.3020627824793102E-3</v>
      </c>
      <c r="AK19" s="26">
        <f t="shared" si="6"/>
        <v>-0.34273704191698257</v>
      </c>
      <c r="AM19" s="24">
        <v>18</v>
      </c>
      <c r="AO19" s="169">
        <f>((Calibration!$C$9*'Yields HP2a'!AN19)+Calibration!$C$10)</f>
        <v>-1.3020627824793102E-3</v>
      </c>
      <c r="AP19" s="26">
        <f t="shared" si="7"/>
        <v>-0.34273704191698257</v>
      </c>
      <c r="AR19" s="24">
        <v>18</v>
      </c>
      <c r="AS19" s="44"/>
      <c r="AT19" s="169">
        <f>((Calibration!$C$9*'Yields HP2a'!AS19)+Calibration!$C$10)</f>
        <v>-1.3020627824793102E-3</v>
      </c>
      <c r="AU19" s="26">
        <f t="shared" si="8"/>
        <v>-0.34273704191698257</v>
      </c>
      <c r="AW19" s="24">
        <v>18</v>
      </c>
      <c r="AX19" s="49"/>
      <c r="AY19" s="169">
        <f>((Calibration!$C$9*'Yields HP2a'!AX19)+Calibration!$C$10)</f>
        <v>-1.3020627824793102E-3</v>
      </c>
      <c r="AZ19" s="26">
        <f t="shared" si="9"/>
        <v>-0.34273704191698257</v>
      </c>
      <c r="BB19" s="24">
        <v>18</v>
      </c>
      <c r="BC19" s="49"/>
      <c r="BD19" s="169">
        <f>((Calibration!$C$9*'Yields HP2a'!BC19)+Calibration!$C$10)</f>
        <v>-1.3020627824793102E-3</v>
      </c>
      <c r="BE19" s="26">
        <f t="shared" si="10"/>
        <v>-0.34273704191698257</v>
      </c>
      <c r="BG19" s="24">
        <v>18</v>
      </c>
      <c r="BH19" s="49"/>
      <c r="BI19" s="169">
        <f>((Calibration!$C$9*'Yields HP2a'!BH19)+Calibration!$C$10)</f>
        <v>-1.3020627824793102E-3</v>
      </c>
      <c r="BJ19" s="26">
        <f t="shared" si="11"/>
        <v>-0.34273704191698257</v>
      </c>
      <c r="BL19" s="24">
        <v>18</v>
      </c>
      <c r="BM19" s="44"/>
      <c r="BN19" s="169">
        <f>((Calibration!$C$9*'Yields HP2a'!BM19)+Calibration!$C$10)</f>
        <v>-1.3020627824793102E-3</v>
      </c>
      <c r="BO19" s="26">
        <f t="shared" si="12"/>
        <v>-0.34273704191698257</v>
      </c>
      <c r="BQ19" s="24">
        <v>18</v>
      </c>
      <c r="BR19" s="49"/>
      <c r="BS19" s="169">
        <f>((Calibration!$C$9*'Yields HP2a'!BR19)+Calibration!$C$10)</f>
        <v>-1.3020627824793102E-3</v>
      </c>
      <c r="BT19" s="26">
        <f t="shared" si="13"/>
        <v>-0.34273704191698257</v>
      </c>
      <c r="BV19" s="24">
        <v>18</v>
      </c>
      <c r="BW19" s="49"/>
      <c r="BX19" s="169">
        <f>((Calibration!$C$9*'Yields HP2a'!BW19)+Calibration!$C$10)</f>
        <v>-1.3020627824793102E-3</v>
      </c>
      <c r="BY19" s="26">
        <f t="shared" si="14"/>
        <v>-0.34273704191698257</v>
      </c>
      <c r="CA19" s="24">
        <v>18</v>
      </c>
      <c r="CB19" s="49"/>
      <c r="CC19" s="169">
        <f>((Calibration!$C$9*'Yields HP2a'!CB19)+Calibration!$C$10)</f>
        <v>-1.3020627824793102E-3</v>
      </c>
      <c r="CD19" s="26">
        <f t="shared" si="15"/>
        <v>-0.34273704191698257</v>
      </c>
      <c r="CF19" s="24">
        <v>18</v>
      </c>
      <c r="CG19" s="49"/>
      <c r="CH19" s="169">
        <f>((Calibration!$C$9*'Yields HP2a'!CG19)+Calibration!$C$10)</f>
        <v>-1.3020627824793102E-3</v>
      </c>
      <c r="CI19" s="26">
        <f t="shared" si="16"/>
        <v>-0.34273704191698257</v>
      </c>
    </row>
    <row r="20" spans="1:87" ht="22" thickBot="1">
      <c r="A20" s="29" t="s">
        <v>33</v>
      </c>
      <c r="B20" s="32">
        <f>B15*B19</f>
        <v>0.43583333333333335</v>
      </c>
      <c r="D20" s="24">
        <v>19</v>
      </c>
      <c r="E20" s="25"/>
      <c r="F20" s="169">
        <f>((Calibration!$C$9*'Yields HP2a'!E20)+Calibration!$C$10)</f>
        <v>-1.3020627824793102E-3</v>
      </c>
      <c r="G20" s="26">
        <f t="shared" si="0"/>
        <v>-0.34273704191698257</v>
      </c>
      <c r="I20" s="24">
        <v>19</v>
      </c>
      <c r="J20" s="25"/>
      <c r="K20" s="169">
        <f>((Calibration!$C$9*'Yields HP2a'!J20)+Calibration!$C$10)</f>
        <v>-1.3020627824793102E-3</v>
      </c>
      <c r="L20" s="26">
        <f t="shared" si="1"/>
        <v>-0.34273704191698257</v>
      </c>
      <c r="N20" s="24">
        <v>19</v>
      </c>
      <c r="P20" s="169">
        <f>((Calibration!$C$9*'Yields HP2a'!O20)+Calibration!$C$10)</f>
        <v>-1.3020627824793102E-3</v>
      </c>
      <c r="Q20" s="26">
        <f t="shared" si="2"/>
        <v>-0.34273704191698257</v>
      </c>
      <c r="S20" s="24">
        <v>19</v>
      </c>
      <c r="U20" s="169">
        <f>((Calibration!$C$9*'Yields HP2a'!T20)+Calibration!$C$10)</f>
        <v>-1.3020627824793102E-3</v>
      </c>
      <c r="V20" s="26">
        <f t="shared" si="3"/>
        <v>-0.34273704191698257</v>
      </c>
      <c r="X20" s="24">
        <v>19</v>
      </c>
      <c r="Y20" s="43"/>
      <c r="Z20" s="169">
        <f>((Calibration!$C$9*'Yields HP2a'!Y20)+Calibration!$C$10)</f>
        <v>-1.3020627824793102E-3</v>
      </c>
      <c r="AA20" s="26">
        <f t="shared" si="4"/>
        <v>-0.34273704191698257</v>
      </c>
      <c r="AC20" s="24">
        <v>19</v>
      </c>
      <c r="AD20" s="44"/>
      <c r="AE20" s="169">
        <f>((Calibration!$C$9*'Yields HP2a'!AD20)+Calibration!$C$10)</f>
        <v>-1.3020627824793102E-3</v>
      </c>
      <c r="AF20" s="26">
        <f t="shared" si="5"/>
        <v>-0.34273704191698257</v>
      </c>
      <c r="AH20" s="24">
        <v>19</v>
      </c>
      <c r="AI20" s="43"/>
      <c r="AJ20" s="169">
        <f>((Calibration!$C$9*'Yields HP2a'!AI20)+Calibration!$C$10)</f>
        <v>-1.3020627824793102E-3</v>
      </c>
      <c r="AK20" s="26">
        <f t="shared" si="6"/>
        <v>-0.34273704191698257</v>
      </c>
      <c r="AM20" s="24">
        <v>19</v>
      </c>
      <c r="AO20" s="169">
        <f>((Calibration!$C$9*'Yields HP2a'!AN20)+Calibration!$C$10)</f>
        <v>-1.3020627824793102E-3</v>
      </c>
      <c r="AP20" s="26">
        <f t="shared" si="7"/>
        <v>-0.34273704191698257</v>
      </c>
      <c r="AR20" s="24">
        <v>19</v>
      </c>
      <c r="AS20" s="43"/>
      <c r="AT20" s="169">
        <f>((Calibration!$C$9*'Yields HP2a'!AS20)+Calibration!$C$10)</f>
        <v>-1.3020627824793102E-3</v>
      </c>
      <c r="AU20" s="26">
        <f t="shared" si="8"/>
        <v>-0.34273704191698257</v>
      </c>
      <c r="AW20" s="24">
        <v>19</v>
      </c>
      <c r="AX20" s="49"/>
      <c r="AY20" s="169">
        <f>((Calibration!$C$9*'Yields HP2a'!AX20)+Calibration!$C$10)</f>
        <v>-1.3020627824793102E-3</v>
      </c>
      <c r="AZ20" s="26">
        <f t="shared" si="9"/>
        <v>-0.34273704191698257</v>
      </c>
      <c r="BB20" s="24">
        <v>19</v>
      </c>
      <c r="BC20" s="49"/>
      <c r="BD20" s="169">
        <f>((Calibration!$C$9*'Yields HP2a'!BC20)+Calibration!$C$10)</f>
        <v>-1.3020627824793102E-3</v>
      </c>
      <c r="BE20" s="26">
        <f t="shared" si="10"/>
        <v>-0.34273704191698257</v>
      </c>
      <c r="BG20" s="24">
        <v>19</v>
      </c>
      <c r="BH20" s="49"/>
      <c r="BI20" s="169">
        <f>((Calibration!$C$9*'Yields HP2a'!BH20)+Calibration!$C$10)</f>
        <v>-1.3020627824793102E-3</v>
      </c>
      <c r="BJ20" s="26">
        <f t="shared" si="11"/>
        <v>-0.34273704191698257</v>
      </c>
      <c r="BL20" s="24">
        <v>19</v>
      </c>
      <c r="BM20" s="44"/>
      <c r="BN20" s="169">
        <f>((Calibration!$C$9*'Yields HP2a'!BM20)+Calibration!$C$10)</f>
        <v>-1.3020627824793102E-3</v>
      </c>
      <c r="BO20" s="26">
        <f t="shared" si="12"/>
        <v>-0.34273704191698257</v>
      </c>
      <c r="BQ20" s="24">
        <v>19</v>
      </c>
      <c r="BR20" s="49"/>
      <c r="BS20" s="169">
        <f>((Calibration!$C$9*'Yields HP2a'!BR20)+Calibration!$C$10)</f>
        <v>-1.3020627824793102E-3</v>
      </c>
      <c r="BT20" s="26">
        <f t="shared" si="13"/>
        <v>-0.34273704191698257</v>
      </c>
      <c r="BV20" s="24">
        <v>19</v>
      </c>
      <c r="BW20" s="49"/>
      <c r="BX20" s="169">
        <f>((Calibration!$C$9*'Yields HP2a'!BW20)+Calibration!$C$10)</f>
        <v>-1.3020627824793102E-3</v>
      </c>
      <c r="BY20" s="26">
        <f t="shared" si="14"/>
        <v>-0.34273704191698257</v>
      </c>
      <c r="CA20" s="24">
        <v>19</v>
      </c>
      <c r="CB20" s="49">
        <v>2.2768250000000001</v>
      </c>
      <c r="CC20" s="169">
        <f>((Calibration!$C$9*'Yields HP2a'!CB20)+Calibration!$C$10)</f>
        <v>4.1544597212637979E-3</v>
      </c>
      <c r="CD20" s="26">
        <f t="shared" si="15"/>
        <v>1.0935626567237602</v>
      </c>
      <c r="CF20" s="24">
        <v>19</v>
      </c>
      <c r="CG20" s="49"/>
      <c r="CH20" s="169">
        <f>((Calibration!$C$9*'Yields HP2a'!CG20)+Calibration!$C$10)</f>
        <v>-1.3020627824793102E-3</v>
      </c>
      <c r="CI20" s="26">
        <f t="shared" si="16"/>
        <v>-0.34273704191698257</v>
      </c>
    </row>
    <row r="21" spans="1:87" ht="22" thickBot="1">
      <c r="A21" s="27" t="s">
        <v>34</v>
      </c>
      <c r="B21" s="28">
        <v>500</v>
      </c>
      <c r="D21" s="24">
        <v>20</v>
      </c>
      <c r="E21" s="25"/>
      <c r="F21" s="169">
        <f>((Calibration!$C$9*'Yields HP2a'!E21)+Calibration!$C$10)</f>
        <v>-1.3020627824793102E-3</v>
      </c>
      <c r="G21" s="26">
        <f t="shared" si="0"/>
        <v>-0.34273704191698257</v>
      </c>
      <c r="I21" s="24">
        <v>20</v>
      </c>
      <c r="J21" s="25"/>
      <c r="K21" s="169">
        <f>((Calibration!$C$9*'Yields HP2a'!J21)+Calibration!$C$10)</f>
        <v>-1.3020627824793102E-3</v>
      </c>
      <c r="L21" s="26">
        <f t="shared" si="1"/>
        <v>-0.34273704191698257</v>
      </c>
      <c r="N21" s="24">
        <v>20</v>
      </c>
      <c r="P21" s="169">
        <f>((Calibration!$C$9*'Yields HP2a'!O21)+Calibration!$C$10)</f>
        <v>-1.3020627824793102E-3</v>
      </c>
      <c r="Q21" s="26">
        <f t="shared" si="2"/>
        <v>-0.34273704191698257</v>
      </c>
      <c r="S21" s="24">
        <v>20</v>
      </c>
      <c r="U21" s="169">
        <f>((Calibration!$C$9*'Yields HP2a'!T21)+Calibration!$C$10)</f>
        <v>-1.3020627824793102E-3</v>
      </c>
      <c r="V21" s="26">
        <f t="shared" si="3"/>
        <v>-0.34273704191698257</v>
      </c>
      <c r="X21" s="24">
        <v>20</v>
      </c>
      <c r="Y21" s="43"/>
      <c r="Z21" s="169">
        <f>((Calibration!$C$9*'Yields HP2a'!Y21)+Calibration!$C$10)</f>
        <v>-1.3020627824793102E-3</v>
      </c>
      <c r="AA21" s="26">
        <f t="shared" si="4"/>
        <v>-0.34273704191698257</v>
      </c>
      <c r="AC21" s="24">
        <v>20</v>
      </c>
      <c r="AD21" s="44"/>
      <c r="AE21" s="169">
        <f>((Calibration!$C$9*'Yields HP2a'!AD21)+Calibration!$C$10)</f>
        <v>-1.3020627824793102E-3</v>
      </c>
      <c r="AF21" s="26">
        <f t="shared" si="5"/>
        <v>-0.34273704191698257</v>
      </c>
      <c r="AH21" s="24">
        <v>20</v>
      </c>
      <c r="AI21" s="43"/>
      <c r="AJ21" s="169">
        <f>((Calibration!$C$9*'Yields HP2a'!AI21)+Calibration!$C$10)</f>
        <v>-1.3020627824793102E-3</v>
      </c>
      <c r="AK21" s="26">
        <f t="shared" si="6"/>
        <v>-0.34273704191698257</v>
      </c>
      <c r="AM21" s="24">
        <v>20</v>
      </c>
      <c r="AO21" s="169">
        <f>((Calibration!$C$9*'Yields HP2a'!AN21)+Calibration!$C$10)</f>
        <v>-1.3020627824793102E-3</v>
      </c>
      <c r="AP21" s="26">
        <f t="shared" si="7"/>
        <v>-0.34273704191698257</v>
      </c>
      <c r="AR21" s="24">
        <v>20</v>
      </c>
      <c r="AS21" s="14"/>
      <c r="AT21" s="169">
        <f>((Calibration!$C$9*'Yields HP2a'!AS21)+Calibration!$C$10)</f>
        <v>-1.3020627824793102E-3</v>
      </c>
      <c r="AU21" s="26">
        <f t="shared" si="8"/>
        <v>-0.34273704191698257</v>
      </c>
      <c r="AW21" s="24">
        <v>20</v>
      </c>
      <c r="AX21" s="51"/>
      <c r="AY21" s="169">
        <f>((Calibration!$C$9*'Yields HP2a'!AX21)+Calibration!$C$10)</f>
        <v>-1.3020627824793102E-3</v>
      </c>
      <c r="AZ21" s="26">
        <f t="shared" si="9"/>
        <v>-0.34273704191698257</v>
      </c>
      <c r="BB21" s="24">
        <v>20</v>
      </c>
      <c r="BC21" s="51"/>
      <c r="BD21" s="169">
        <f>((Calibration!$C$9*'Yields HP2a'!BC21)+Calibration!$C$10)</f>
        <v>-1.3020627824793102E-3</v>
      </c>
      <c r="BE21" s="26">
        <f t="shared" si="10"/>
        <v>-0.34273704191698257</v>
      </c>
      <c r="BG21" s="24">
        <v>20</v>
      </c>
      <c r="BH21" s="51"/>
      <c r="BI21" s="169">
        <f>((Calibration!$C$9*'Yields HP2a'!BH21)+Calibration!$C$10)</f>
        <v>-1.3020627824793102E-3</v>
      </c>
      <c r="BJ21" s="26">
        <f t="shared" si="11"/>
        <v>-0.34273704191698257</v>
      </c>
      <c r="BL21" s="24">
        <v>20</v>
      </c>
      <c r="BM21" s="14"/>
      <c r="BN21" s="169">
        <f>((Calibration!$C$9*'Yields HP2a'!BM21)+Calibration!$C$10)</f>
        <v>-1.3020627824793102E-3</v>
      </c>
      <c r="BO21" s="26">
        <f t="shared" si="12"/>
        <v>-0.34273704191698257</v>
      </c>
      <c r="BQ21" s="24">
        <v>20</v>
      </c>
      <c r="BR21" s="51"/>
      <c r="BS21" s="169">
        <f>((Calibration!$C$9*'Yields HP2a'!BR21)+Calibration!$C$10)</f>
        <v>-1.3020627824793102E-3</v>
      </c>
      <c r="BT21" s="26">
        <f t="shared" si="13"/>
        <v>-0.34273704191698257</v>
      </c>
      <c r="BV21" s="24">
        <v>20</v>
      </c>
      <c r="BW21" s="51"/>
      <c r="BX21" s="169">
        <f>((Calibration!$C$9*'Yields HP2a'!BW21)+Calibration!$C$10)</f>
        <v>-1.3020627824793102E-3</v>
      </c>
      <c r="BY21" s="26">
        <f t="shared" si="14"/>
        <v>-0.34273704191698257</v>
      </c>
      <c r="CA21" s="24">
        <v>20</v>
      </c>
      <c r="CB21" s="51"/>
      <c r="CC21" s="169">
        <f>((Calibration!$C$9*'Yields HP2a'!CB21)+Calibration!$C$10)</f>
        <v>-1.3020627824793102E-3</v>
      </c>
      <c r="CD21" s="26">
        <f t="shared" si="15"/>
        <v>-0.34273704191698257</v>
      </c>
      <c r="CF21" s="24">
        <v>20</v>
      </c>
      <c r="CG21" s="51"/>
      <c r="CH21" s="169">
        <f>((Calibration!$C$9*'Yields HP2a'!CG21)+Calibration!$C$10)</f>
        <v>-1.3020627824793102E-3</v>
      </c>
      <c r="CI21" s="26">
        <f t="shared" si="16"/>
        <v>-0.34273704191698257</v>
      </c>
    </row>
    <row r="22" spans="1:87">
      <c r="A22" s="33" t="s">
        <v>35</v>
      </c>
      <c r="B22" s="34">
        <f>B17*(B15*B19)*(B18/B21)</f>
        <v>0.37990138888888891</v>
      </c>
      <c r="D22" s="24">
        <v>21</v>
      </c>
      <c r="E22" s="25"/>
      <c r="F22" s="169">
        <f>((Calibration!$C$9*'Yields HP2a'!E22)+Calibration!$C$10)</f>
        <v>-1.3020627824793102E-3</v>
      </c>
      <c r="G22" s="26">
        <f t="shared" si="0"/>
        <v>-0.34273704191698257</v>
      </c>
      <c r="I22" s="24">
        <v>21</v>
      </c>
      <c r="J22" s="25"/>
      <c r="K22" s="169">
        <f>((Calibration!$C$9*'Yields HP2a'!J22)+Calibration!$C$10)</f>
        <v>-1.3020627824793102E-3</v>
      </c>
      <c r="L22" s="26">
        <f t="shared" si="1"/>
        <v>-0.34273704191698257</v>
      </c>
      <c r="N22" s="24">
        <v>21</v>
      </c>
      <c r="P22" s="169">
        <f>((Calibration!$C$9*'Yields HP2a'!O22)+Calibration!$C$10)</f>
        <v>-1.3020627824793102E-3</v>
      </c>
      <c r="Q22" s="26">
        <f t="shared" si="2"/>
        <v>-0.34273704191698257</v>
      </c>
      <c r="S22" s="24">
        <v>21</v>
      </c>
      <c r="U22" s="169">
        <f>((Calibration!$C$9*'Yields HP2a'!T22)+Calibration!$C$10)</f>
        <v>-1.3020627824793102E-3</v>
      </c>
      <c r="V22" s="26">
        <f t="shared" si="3"/>
        <v>-0.34273704191698257</v>
      </c>
      <c r="X22" s="24">
        <v>21</v>
      </c>
      <c r="Y22" s="167"/>
      <c r="Z22" s="169">
        <f>((Calibration!$C$9*'Yields HP2a'!Y22)+Calibration!$C$10)</f>
        <v>-1.3020627824793102E-3</v>
      </c>
      <c r="AA22" s="26">
        <f t="shared" si="4"/>
        <v>-0.34273704191698257</v>
      </c>
      <c r="AC22" s="24">
        <v>21</v>
      </c>
      <c r="AD22" s="167"/>
      <c r="AE22" s="169">
        <f>((Calibration!$C$9*'Yields HP2a'!AD22)+Calibration!$C$10)</f>
        <v>-1.3020627824793102E-3</v>
      </c>
      <c r="AF22" s="26">
        <f t="shared" si="5"/>
        <v>-0.34273704191698257</v>
      </c>
      <c r="AH22" s="24">
        <v>21</v>
      </c>
      <c r="AI22" s="43"/>
      <c r="AJ22" s="169">
        <f>((Calibration!$C$9*'Yields HP2a'!AI22)+Calibration!$C$10)</f>
        <v>-1.3020627824793102E-3</v>
      </c>
      <c r="AK22" s="26">
        <f t="shared" si="6"/>
        <v>-0.34273704191698257</v>
      </c>
      <c r="AM22" s="24">
        <v>21</v>
      </c>
      <c r="AO22" s="169">
        <f>((Calibration!$C$9*'Yields HP2a'!AN22)+Calibration!$C$10)</f>
        <v>-1.3020627824793102E-3</v>
      </c>
      <c r="AP22" s="26">
        <f t="shared" si="7"/>
        <v>-0.34273704191698257</v>
      </c>
      <c r="AR22" s="24">
        <v>21</v>
      </c>
      <c r="AS22" s="44"/>
      <c r="AT22" s="169">
        <f>((Calibration!$C$9*'Yields HP2a'!AS22)+Calibration!$C$10)</f>
        <v>-1.3020627824793102E-3</v>
      </c>
      <c r="AU22" s="26">
        <f t="shared" si="8"/>
        <v>-0.34273704191698257</v>
      </c>
      <c r="AW22" s="24">
        <v>21</v>
      </c>
      <c r="AX22" s="49"/>
      <c r="AY22" s="169">
        <f>((Calibration!$C$9*'Yields HP2a'!AX22)+Calibration!$C$10)</f>
        <v>-1.3020627824793102E-3</v>
      </c>
      <c r="AZ22" s="26">
        <f t="shared" si="9"/>
        <v>-0.34273704191698257</v>
      </c>
      <c r="BB22" s="24">
        <v>21</v>
      </c>
      <c r="BC22" s="49"/>
      <c r="BD22" s="169">
        <f>((Calibration!$C$9*'Yields HP2a'!BC22)+Calibration!$C$10)</f>
        <v>-1.3020627824793102E-3</v>
      </c>
      <c r="BE22" s="26">
        <f t="shared" si="10"/>
        <v>-0.34273704191698257</v>
      </c>
      <c r="BG22" s="24">
        <v>21</v>
      </c>
      <c r="BH22" s="49"/>
      <c r="BI22" s="169">
        <f>((Calibration!$C$9*'Yields HP2a'!BH22)+Calibration!$C$10)</f>
        <v>-1.3020627824793102E-3</v>
      </c>
      <c r="BJ22" s="26">
        <f t="shared" si="11"/>
        <v>-0.34273704191698257</v>
      </c>
      <c r="BL22" s="24">
        <v>21</v>
      </c>
      <c r="BM22" s="43"/>
      <c r="BN22" s="169">
        <f>((Calibration!$C$9*'Yields HP2a'!BM22)+Calibration!$C$10)</f>
        <v>-1.3020627824793102E-3</v>
      </c>
      <c r="BO22" s="26">
        <f t="shared" si="12"/>
        <v>-0.34273704191698257</v>
      </c>
      <c r="BQ22" s="24">
        <v>21</v>
      </c>
      <c r="BR22" s="49"/>
      <c r="BS22" s="169">
        <f>((Calibration!$C$9*'Yields HP2a'!BR22)+Calibration!$C$10)</f>
        <v>-1.3020627824793102E-3</v>
      </c>
      <c r="BT22" s="26">
        <f t="shared" si="13"/>
        <v>-0.34273704191698257</v>
      </c>
      <c r="BV22" s="24">
        <v>21</v>
      </c>
      <c r="BW22" s="49"/>
      <c r="BX22" s="169">
        <f>((Calibration!$C$9*'Yields HP2a'!BW22)+Calibration!$C$10)</f>
        <v>-1.3020627824793102E-3</v>
      </c>
      <c r="BY22" s="26">
        <f t="shared" si="14"/>
        <v>-0.34273704191698257</v>
      </c>
      <c r="CA22" s="24">
        <v>21</v>
      </c>
      <c r="CB22" s="49"/>
      <c r="CC22" s="169">
        <f>((Calibration!$C$9*'Yields HP2a'!CB22)+Calibration!$C$10)</f>
        <v>-1.3020627824793102E-3</v>
      </c>
      <c r="CD22" s="26">
        <f t="shared" si="15"/>
        <v>-0.34273704191698257</v>
      </c>
      <c r="CF22" s="24">
        <v>21</v>
      </c>
      <c r="CG22" s="49"/>
      <c r="CH22" s="169">
        <f>((Calibration!$C$9*'Yields HP2a'!CG22)+Calibration!$C$10)</f>
        <v>-1.3020627824793102E-3</v>
      </c>
      <c r="CI22" s="26">
        <f t="shared" si="16"/>
        <v>-0.34273704191698257</v>
      </c>
    </row>
    <row r="23" spans="1:87">
      <c r="A23" s="33" t="s">
        <v>36</v>
      </c>
      <c r="B23" s="35">
        <v>1</v>
      </c>
      <c r="D23" s="24">
        <v>22</v>
      </c>
      <c r="E23" s="25"/>
      <c r="F23" s="169">
        <f>((Calibration!$C$9*'Yields HP2a'!E23)+Calibration!$C$10)</f>
        <v>-1.3020627824793102E-3</v>
      </c>
      <c r="G23" s="26">
        <f t="shared" si="0"/>
        <v>-0.34273704191698257</v>
      </c>
      <c r="I23" s="24">
        <v>22</v>
      </c>
      <c r="J23" s="25"/>
      <c r="K23" s="169">
        <f>((Calibration!$C$9*'Yields HP2a'!J23)+Calibration!$C$10)</f>
        <v>-1.3020627824793102E-3</v>
      </c>
      <c r="L23" s="26">
        <f t="shared" si="1"/>
        <v>-0.34273704191698257</v>
      </c>
      <c r="N23" s="24">
        <v>22</v>
      </c>
      <c r="P23" s="169">
        <f>((Calibration!$C$9*'Yields HP2a'!O23)+Calibration!$C$10)</f>
        <v>-1.3020627824793102E-3</v>
      </c>
      <c r="Q23" s="26">
        <f t="shared" si="2"/>
        <v>-0.34273704191698257</v>
      </c>
      <c r="S23" s="24">
        <v>22</v>
      </c>
      <c r="U23" s="169">
        <f>((Calibration!$C$9*'Yields HP2a'!T23)+Calibration!$C$10)</f>
        <v>-1.3020627824793102E-3</v>
      </c>
      <c r="V23" s="26">
        <f t="shared" si="3"/>
        <v>-0.34273704191698257</v>
      </c>
      <c r="X23" s="24">
        <v>22</v>
      </c>
      <c r="Y23" s="167"/>
      <c r="Z23" s="169">
        <f>((Calibration!$C$9*'Yields HP2a'!Y23)+Calibration!$C$10)</f>
        <v>-1.3020627824793102E-3</v>
      </c>
      <c r="AA23" s="26">
        <f t="shared" si="4"/>
        <v>-0.34273704191698257</v>
      </c>
      <c r="AC23" s="24">
        <v>22</v>
      </c>
      <c r="AD23" s="167"/>
      <c r="AE23" s="169">
        <f>((Calibration!$C$9*'Yields HP2a'!AD23)+Calibration!$C$10)</f>
        <v>-1.3020627824793102E-3</v>
      </c>
      <c r="AF23" s="26">
        <f t="shared" si="5"/>
        <v>-0.34273704191698257</v>
      </c>
      <c r="AH23" s="24">
        <v>22</v>
      </c>
      <c r="AI23" s="43"/>
      <c r="AJ23" s="169">
        <f>((Calibration!$C$9*'Yields HP2a'!AI23)+Calibration!$C$10)</f>
        <v>-1.3020627824793102E-3</v>
      </c>
      <c r="AK23" s="26">
        <f t="shared" si="6"/>
        <v>-0.34273704191698257</v>
      </c>
      <c r="AM23" s="24">
        <v>22</v>
      </c>
      <c r="AO23" s="169">
        <f>((Calibration!$C$9*'Yields HP2a'!AN23)+Calibration!$C$10)</f>
        <v>-1.3020627824793102E-3</v>
      </c>
      <c r="AP23" s="26">
        <f t="shared" si="7"/>
        <v>-0.34273704191698257</v>
      </c>
      <c r="AR23" s="24">
        <v>22</v>
      </c>
      <c r="AS23" s="44"/>
      <c r="AT23" s="169">
        <f>((Calibration!$C$9*'Yields HP2a'!AS23)+Calibration!$C$10)</f>
        <v>-1.3020627824793102E-3</v>
      </c>
      <c r="AU23" s="26">
        <f t="shared" si="8"/>
        <v>-0.34273704191698257</v>
      </c>
      <c r="AW23" s="24">
        <v>22</v>
      </c>
      <c r="AX23" s="49"/>
      <c r="AY23" s="169">
        <f>((Calibration!$C$9*'Yields HP2a'!AX23)+Calibration!$C$10)</f>
        <v>-1.3020627824793102E-3</v>
      </c>
      <c r="AZ23" s="26">
        <f t="shared" si="9"/>
        <v>-0.34273704191698257</v>
      </c>
      <c r="BB23" s="24">
        <v>22</v>
      </c>
      <c r="BC23" s="49"/>
      <c r="BD23" s="169">
        <f>((Calibration!$C$9*'Yields HP2a'!BC23)+Calibration!$C$10)</f>
        <v>-1.3020627824793102E-3</v>
      </c>
      <c r="BE23" s="26">
        <f t="shared" si="10"/>
        <v>-0.34273704191698257</v>
      </c>
      <c r="BG23" s="24">
        <v>22</v>
      </c>
      <c r="BH23" s="49"/>
      <c r="BI23" s="169">
        <f>((Calibration!$C$9*'Yields HP2a'!BH23)+Calibration!$C$10)</f>
        <v>-1.3020627824793102E-3</v>
      </c>
      <c r="BJ23" s="26">
        <f t="shared" si="11"/>
        <v>-0.34273704191698257</v>
      </c>
      <c r="BL23" s="24">
        <v>22</v>
      </c>
      <c r="BM23" s="43"/>
      <c r="BN23" s="169">
        <f>((Calibration!$C$9*'Yields HP2a'!BM23)+Calibration!$C$10)</f>
        <v>-1.3020627824793102E-3</v>
      </c>
      <c r="BO23" s="26">
        <f t="shared" si="12"/>
        <v>-0.34273704191698257</v>
      </c>
      <c r="BQ23" s="24">
        <v>22</v>
      </c>
      <c r="BR23" s="49"/>
      <c r="BS23" s="169">
        <f>((Calibration!$C$9*'Yields HP2a'!BR23)+Calibration!$C$10)</f>
        <v>-1.3020627824793102E-3</v>
      </c>
      <c r="BT23" s="26">
        <f t="shared" si="13"/>
        <v>-0.34273704191698257</v>
      </c>
      <c r="BV23" s="24">
        <v>22</v>
      </c>
      <c r="BW23" s="49"/>
      <c r="BX23" s="169">
        <f>((Calibration!$C$9*'Yields HP2a'!BW23)+Calibration!$C$10)</f>
        <v>-1.3020627824793102E-3</v>
      </c>
      <c r="BY23" s="26">
        <f t="shared" si="14"/>
        <v>-0.34273704191698257</v>
      </c>
      <c r="CA23" s="24">
        <v>22</v>
      </c>
      <c r="CB23" s="49"/>
      <c r="CC23" s="169">
        <f>((Calibration!$C$9*'Yields HP2a'!CB23)+Calibration!$C$10)</f>
        <v>-1.3020627824793102E-3</v>
      </c>
      <c r="CD23" s="26">
        <f t="shared" si="15"/>
        <v>-0.34273704191698257</v>
      </c>
      <c r="CF23" s="24">
        <v>22</v>
      </c>
      <c r="CG23" s="49"/>
      <c r="CH23" s="169">
        <f>((Calibration!$C$9*'Yields HP2a'!CG23)+Calibration!$C$10)</f>
        <v>-1.3020627824793102E-3</v>
      </c>
      <c r="CI23" s="26">
        <f t="shared" si="16"/>
        <v>-0.34273704191698257</v>
      </c>
    </row>
    <row r="24" spans="1:87">
      <c r="A24" s="33" t="s">
        <v>37</v>
      </c>
      <c r="B24" s="35">
        <v>1</v>
      </c>
      <c r="D24" s="24">
        <v>23</v>
      </c>
      <c r="E24" s="25"/>
      <c r="F24" s="169">
        <f>((Calibration!$C$9*'Yields HP2a'!E24)+Calibration!$C$10)</f>
        <v>-1.3020627824793102E-3</v>
      </c>
      <c r="G24" s="26">
        <f t="shared" si="0"/>
        <v>-0.34273704191698257</v>
      </c>
      <c r="I24" s="24">
        <v>23</v>
      </c>
      <c r="J24" s="25"/>
      <c r="K24" s="169">
        <f>((Calibration!$C$9*'Yields HP2a'!J24)+Calibration!$C$10)</f>
        <v>-1.3020627824793102E-3</v>
      </c>
      <c r="L24" s="26">
        <f t="shared" si="1"/>
        <v>-0.34273704191698257</v>
      </c>
      <c r="N24" s="24">
        <v>23</v>
      </c>
      <c r="P24" s="169">
        <f>((Calibration!$C$9*'Yields HP2a'!O24)+Calibration!$C$10)</f>
        <v>-1.3020627824793102E-3</v>
      </c>
      <c r="Q24" s="26">
        <f t="shared" si="2"/>
        <v>-0.34273704191698257</v>
      </c>
      <c r="S24" s="24">
        <v>23</v>
      </c>
      <c r="U24" s="169">
        <f>((Calibration!$C$9*'Yields HP2a'!T24)+Calibration!$C$10)</f>
        <v>-1.3020627824793102E-3</v>
      </c>
      <c r="V24" s="26">
        <f t="shared" si="3"/>
        <v>-0.34273704191698257</v>
      </c>
      <c r="X24" s="24">
        <v>23</v>
      </c>
      <c r="Y24" s="43"/>
      <c r="Z24" s="169">
        <f>((Calibration!$C$9*'Yields HP2a'!Y24)+Calibration!$C$10)</f>
        <v>-1.3020627824793102E-3</v>
      </c>
      <c r="AA24" s="26">
        <f t="shared" si="4"/>
        <v>-0.34273704191698257</v>
      </c>
      <c r="AC24" s="24">
        <v>23</v>
      </c>
      <c r="AD24" s="44"/>
      <c r="AE24" s="169">
        <f>((Calibration!$C$9*'Yields HP2a'!AD24)+Calibration!$C$10)</f>
        <v>-1.3020627824793102E-3</v>
      </c>
      <c r="AF24" s="26">
        <f t="shared" si="5"/>
        <v>-0.34273704191698257</v>
      </c>
      <c r="AH24" s="24">
        <v>23</v>
      </c>
      <c r="AI24" s="43"/>
      <c r="AJ24" s="169">
        <f>((Calibration!$C$9*'Yields HP2a'!AI24)+Calibration!$C$10)</f>
        <v>-1.3020627824793102E-3</v>
      </c>
      <c r="AK24" s="26">
        <f t="shared" si="6"/>
        <v>-0.34273704191698257</v>
      </c>
      <c r="AM24" s="24">
        <v>23</v>
      </c>
      <c r="AO24" s="169">
        <f>((Calibration!$C$9*'Yields HP2a'!AN24)+Calibration!$C$10)</f>
        <v>-1.3020627824793102E-3</v>
      </c>
      <c r="AP24" s="26">
        <f t="shared" si="7"/>
        <v>-0.34273704191698257</v>
      </c>
      <c r="AR24" s="24">
        <v>23</v>
      </c>
      <c r="AS24" s="14"/>
      <c r="AT24" s="169">
        <f>((Calibration!$C$9*'Yields HP2a'!AS24)+Calibration!$C$10)</f>
        <v>-1.3020627824793102E-3</v>
      </c>
      <c r="AU24" s="26">
        <f t="shared" si="8"/>
        <v>-0.34273704191698257</v>
      </c>
      <c r="AW24" s="24">
        <v>23</v>
      </c>
      <c r="AX24" s="51"/>
      <c r="AY24" s="169">
        <f>((Calibration!$C$9*'Yields HP2a'!AX24)+Calibration!$C$10)</f>
        <v>-1.3020627824793102E-3</v>
      </c>
      <c r="AZ24" s="26">
        <f t="shared" si="9"/>
        <v>-0.34273704191698257</v>
      </c>
      <c r="BB24" s="24">
        <v>23</v>
      </c>
      <c r="BC24" s="51"/>
      <c r="BD24" s="169">
        <f>((Calibration!$C$9*'Yields HP2a'!BC24)+Calibration!$C$10)</f>
        <v>-1.3020627824793102E-3</v>
      </c>
      <c r="BE24" s="26">
        <f t="shared" si="10"/>
        <v>-0.34273704191698257</v>
      </c>
      <c r="BG24" s="24">
        <v>23</v>
      </c>
      <c r="BH24" s="51"/>
      <c r="BI24" s="169">
        <f>((Calibration!$C$9*'Yields HP2a'!BH24)+Calibration!$C$10)</f>
        <v>-1.3020627824793102E-3</v>
      </c>
      <c r="BJ24" s="26">
        <f t="shared" si="11"/>
        <v>-0.34273704191698257</v>
      </c>
      <c r="BL24" s="24">
        <v>23</v>
      </c>
      <c r="BM24" s="14"/>
      <c r="BN24" s="169">
        <f>((Calibration!$C$9*'Yields HP2a'!BM24)+Calibration!$C$10)</f>
        <v>-1.3020627824793102E-3</v>
      </c>
      <c r="BO24" s="26">
        <f t="shared" si="12"/>
        <v>-0.34273704191698257</v>
      </c>
      <c r="BQ24" s="24">
        <v>23</v>
      </c>
      <c r="BR24" s="51"/>
      <c r="BS24" s="169">
        <f>((Calibration!$C$9*'Yields HP2a'!BR24)+Calibration!$C$10)</f>
        <v>-1.3020627824793102E-3</v>
      </c>
      <c r="BT24" s="26">
        <f t="shared" si="13"/>
        <v>-0.34273704191698257</v>
      </c>
      <c r="BV24" s="24">
        <v>23</v>
      </c>
      <c r="BW24" s="51"/>
      <c r="BX24" s="169">
        <f>((Calibration!$C$9*'Yields HP2a'!BW24)+Calibration!$C$10)</f>
        <v>-1.3020627824793102E-3</v>
      </c>
      <c r="BY24" s="26">
        <f t="shared" si="14"/>
        <v>-0.34273704191698257</v>
      </c>
      <c r="CA24" s="24">
        <v>23</v>
      </c>
      <c r="CB24" s="51"/>
      <c r="CC24" s="169">
        <f>((Calibration!$C$9*'Yields HP2a'!CB24)+Calibration!$C$10)</f>
        <v>-1.3020627824793102E-3</v>
      </c>
      <c r="CD24" s="26">
        <f t="shared" si="15"/>
        <v>-0.34273704191698257</v>
      </c>
      <c r="CF24" s="24">
        <v>23</v>
      </c>
      <c r="CG24" s="51"/>
      <c r="CH24" s="169">
        <f>((Calibration!$C$9*'Yields HP2a'!CG24)+Calibration!$C$10)</f>
        <v>-1.3020627824793102E-3</v>
      </c>
      <c r="CI24" s="26">
        <f t="shared" si="16"/>
        <v>-0.34273704191698257</v>
      </c>
    </row>
    <row r="25" spans="1:87" ht="22" thickBot="1">
      <c r="A25" s="29" t="s">
        <v>38</v>
      </c>
      <c r="B25" s="36">
        <f>(B22-Calibration!$C$21)/Calibration!$C$22</f>
        <v>154.49697476926494</v>
      </c>
      <c r="D25" s="37">
        <v>24</v>
      </c>
      <c r="E25" s="25"/>
      <c r="F25" s="169">
        <f>((Calibration!$C$9*'Yields HP2a'!E25)+Calibration!$C$10)</f>
        <v>-1.3020627824793102E-3</v>
      </c>
      <c r="G25" s="26">
        <f t="shared" si="0"/>
        <v>-0.34273704191698257</v>
      </c>
      <c r="I25" s="37">
        <v>24</v>
      </c>
      <c r="J25" s="25"/>
      <c r="K25" s="169">
        <f>((Calibration!$C$9*'Yields HP2a'!J25)+Calibration!$C$10)</f>
        <v>-1.3020627824793102E-3</v>
      </c>
      <c r="L25" s="26">
        <f t="shared" si="1"/>
        <v>-0.34273704191698257</v>
      </c>
      <c r="N25" s="24">
        <v>24</v>
      </c>
      <c r="P25" s="169">
        <f>((Calibration!$C$9*'Yields HP2a'!O25)+Calibration!$C$10)</f>
        <v>-1.3020627824793102E-3</v>
      </c>
      <c r="Q25" s="26">
        <f t="shared" si="2"/>
        <v>-0.34273704191698257</v>
      </c>
      <c r="S25" s="24">
        <v>24</v>
      </c>
      <c r="U25" s="169">
        <f>((Calibration!$C$9*'Yields HP2a'!T25)+Calibration!$C$10)</f>
        <v>-1.3020627824793102E-3</v>
      </c>
      <c r="V25" s="26">
        <f t="shared" si="3"/>
        <v>-0.34273704191698257</v>
      </c>
      <c r="X25" s="24">
        <v>24</v>
      </c>
      <c r="Y25" s="167"/>
      <c r="Z25" s="169">
        <f>((Calibration!$C$9*'Yields HP2a'!Y25)+Calibration!$C$10)</f>
        <v>-1.3020627824793102E-3</v>
      </c>
      <c r="AA25" s="26">
        <f t="shared" si="4"/>
        <v>-0.34273704191698257</v>
      </c>
      <c r="AC25" s="24">
        <v>24</v>
      </c>
      <c r="AD25" s="167"/>
      <c r="AE25" s="169">
        <f>((Calibration!$C$9*'Yields HP2a'!AD25)+Calibration!$C$10)</f>
        <v>-1.3020627824793102E-3</v>
      </c>
      <c r="AF25" s="26">
        <f t="shared" si="5"/>
        <v>-0.34273704191698257</v>
      </c>
      <c r="AH25" s="24">
        <v>24</v>
      </c>
      <c r="AI25" s="43"/>
      <c r="AJ25" s="169">
        <f>((Calibration!$C$9*'Yields HP2a'!AI25)+Calibration!$C$10)</f>
        <v>-1.3020627824793102E-3</v>
      </c>
      <c r="AK25" s="26">
        <f t="shared" si="6"/>
        <v>-0.34273704191698257</v>
      </c>
      <c r="AM25" s="24">
        <v>24</v>
      </c>
      <c r="AO25" s="169">
        <f>((Calibration!$C$9*'Yields HP2a'!AN25)+Calibration!$C$10)</f>
        <v>-1.3020627824793102E-3</v>
      </c>
      <c r="AP25" s="26">
        <f t="shared" si="7"/>
        <v>-0.34273704191698257</v>
      </c>
      <c r="AR25" s="24">
        <v>24</v>
      </c>
      <c r="AS25" s="44"/>
      <c r="AT25" s="169">
        <f>((Calibration!$C$9*'Yields HP2a'!AS25)+Calibration!$C$10)</f>
        <v>-1.3020627824793102E-3</v>
      </c>
      <c r="AU25" s="26">
        <f t="shared" si="8"/>
        <v>-0.34273704191698257</v>
      </c>
      <c r="AW25" s="24">
        <v>24</v>
      </c>
      <c r="AX25" s="49"/>
      <c r="AY25" s="169">
        <f>((Calibration!$C$9*'Yields HP2a'!AX25)+Calibration!$C$10)</f>
        <v>-1.3020627824793102E-3</v>
      </c>
      <c r="AZ25" s="26">
        <f t="shared" si="9"/>
        <v>-0.34273704191698257</v>
      </c>
      <c r="BB25" s="24">
        <v>24</v>
      </c>
      <c r="BC25" s="49"/>
      <c r="BD25" s="169">
        <f>((Calibration!$C$9*'Yields HP2a'!BC25)+Calibration!$C$10)</f>
        <v>-1.3020627824793102E-3</v>
      </c>
      <c r="BE25" s="26">
        <f t="shared" si="10"/>
        <v>-0.34273704191698257</v>
      </c>
      <c r="BG25" s="24">
        <v>24</v>
      </c>
      <c r="BH25" s="49"/>
      <c r="BI25" s="169">
        <f>((Calibration!$C$9*'Yields HP2a'!BH25)+Calibration!$C$10)</f>
        <v>-1.3020627824793102E-3</v>
      </c>
      <c r="BJ25" s="26">
        <f t="shared" si="11"/>
        <v>-0.34273704191698257</v>
      </c>
      <c r="BL25" s="24">
        <v>24</v>
      </c>
      <c r="BM25" s="43"/>
      <c r="BN25" s="169">
        <f>((Calibration!$C$9*'Yields HP2a'!BM25)+Calibration!$C$10)</f>
        <v>-1.3020627824793102E-3</v>
      </c>
      <c r="BO25" s="26">
        <f t="shared" si="12"/>
        <v>-0.34273704191698257</v>
      </c>
      <c r="BQ25" s="24">
        <v>24</v>
      </c>
      <c r="BR25" s="49"/>
      <c r="BS25" s="169">
        <f>((Calibration!$C$9*'Yields HP2a'!BR25)+Calibration!$C$10)</f>
        <v>-1.3020627824793102E-3</v>
      </c>
      <c r="BT25" s="26">
        <f t="shared" si="13"/>
        <v>-0.34273704191698257</v>
      </c>
      <c r="BV25" s="24">
        <v>24</v>
      </c>
      <c r="BW25" s="49"/>
      <c r="BX25" s="169">
        <f>((Calibration!$C$9*'Yields HP2a'!BW25)+Calibration!$C$10)</f>
        <v>-1.3020627824793102E-3</v>
      </c>
      <c r="BY25" s="26">
        <f t="shared" si="14"/>
        <v>-0.34273704191698257</v>
      </c>
      <c r="CA25" s="24">
        <v>24</v>
      </c>
      <c r="CB25" s="49"/>
      <c r="CC25" s="169">
        <f>((Calibration!$C$9*'Yields HP2a'!CB25)+Calibration!$C$10)</f>
        <v>-1.3020627824793102E-3</v>
      </c>
      <c r="CD25" s="26">
        <f t="shared" si="15"/>
        <v>-0.34273704191698257</v>
      </c>
      <c r="CF25" s="24">
        <v>24</v>
      </c>
      <c r="CG25" s="49"/>
      <c r="CH25" s="169">
        <f>((Calibration!$C$9*'Yields HP2a'!CG25)+Calibration!$C$10)</f>
        <v>-1.3020627824793102E-3</v>
      </c>
      <c r="CI25" s="26">
        <f t="shared" si="16"/>
        <v>-0.34273704191698257</v>
      </c>
    </row>
    <row r="26" spans="1:87" ht="22" thickBot="1">
      <c r="A26" s="186" t="s">
        <v>19</v>
      </c>
      <c r="B26" s="186"/>
      <c r="D26" s="24">
        <v>25</v>
      </c>
      <c r="E26" s="25"/>
      <c r="F26" s="169">
        <f>((Calibration!$C$9*'Yields HP2a'!E26)+Calibration!$C$10)</f>
        <v>-1.3020627824793102E-3</v>
      </c>
      <c r="G26" s="26">
        <f t="shared" si="0"/>
        <v>-0.34273704191698257</v>
      </c>
      <c r="I26" s="24">
        <v>25</v>
      </c>
      <c r="J26" s="25"/>
      <c r="K26" s="169">
        <f>((Calibration!$C$9*'Yields HP2a'!J26)+Calibration!$C$10)</f>
        <v>-1.3020627824793102E-3</v>
      </c>
      <c r="L26" s="26">
        <f t="shared" si="1"/>
        <v>-0.34273704191698257</v>
      </c>
      <c r="N26" s="24">
        <v>25</v>
      </c>
      <c r="P26" s="169">
        <f>((Calibration!$C$9*'Yields HP2a'!O26)+Calibration!$C$10)</f>
        <v>-1.3020627824793102E-3</v>
      </c>
      <c r="Q26" s="26">
        <f t="shared" si="2"/>
        <v>-0.34273704191698257</v>
      </c>
      <c r="S26" s="24">
        <v>25</v>
      </c>
      <c r="T26" s="23">
        <v>33.5</v>
      </c>
      <c r="U26" s="169">
        <f>((Calibration!$C$9*'Yields HP2a'!T26)+Calibration!$C$10)</f>
        <v>7.8982326169413836E-2</v>
      </c>
      <c r="V26" s="26">
        <f t="shared" si="3"/>
        <v>20.790217798470348</v>
      </c>
      <c r="X26" s="24">
        <v>25</v>
      </c>
      <c r="Y26" s="44"/>
      <c r="Z26" s="169">
        <f>((Calibration!$C$9*'Yields HP2a'!Y26)+Calibration!$C$10)</f>
        <v>-1.3020627824793102E-3</v>
      </c>
      <c r="AA26" s="26">
        <f t="shared" si="4"/>
        <v>-0.34273704191698257</v>
      </c>
      <c r="AC26" s="24">
        <v>25</v>
      </c>
      <c r="AD26" s="167"/>
      <c r="AE26" s="169">
        <f>((Calibration!$C$9*'Yields HP2a'!AD26)+Calibration!$C$10)</f>
        <v>-1.3020627824793102E-3</v>
      </c>
      <c r="AF26" s="26">
        <f t="shared" si="5"/>
        <v>-0.34273704191698257</v>
      </c>
      <c r="AH26" s="24">
        <v>25</v>
      </c>
      <c r="AI26" s="43">
        <v>5.7</v>
      </c>
      <c r="AJ26" s="169">
        <f>((Calibration!$C$9*'Yields HP2a'!AI26)+Calibration!$C$10)</f>
        <v>1.235826608396221E-2</v>
      </c>
      <c r="AK26" s="26">
        <f t="shared" si="6"/>
        <v>3.2530194533131005</v>
      </c>
      <c r="AM26" s="24">
        <v>25</v>
      </c>
      <c r="AO26" s="169">
        <f>((Calibration!$C$9*'Yields HP2a'!AN26)+Calibration!$C$10)</f>
        <v>-1.3020627824793102E-3</v>
      </c>
      <c r="AP26" s="26">
        <f t="shared" si="7"/>
        <v>-0.34273704191698257</v>
      </c>
      <c r="AR26" s="24">
        <v>25</v>
      </c>
      <c r="AS26" s="44">
        <v>12.7</v>
      </c>
      <c r="AT26" s="169">
        <f>((Calibration!$C$9*'Yields HP2a'!AS26)+Calibration!$C$10)</f>
        <v>2.9134108551521969E-2</v>
      </c>
      <c r="AU26" s="26">
        <f t="shared" si="8"/>
        <v>7.6688607632447807</v>
      </c>
      <c r="AW26" s="24">
        <v>25</v>
      </c>
      <c r="AX26" s="49"/>
      <c r="AY26" s="169">
        <f>((Calibration!$C$9*'Yields HP2a'!AX26)+Calibration!$C$10)</f>
        <v>-1.3020627824793102E-3</v>
      </c>
      <c r="AZ26" s="26">
        <f t="shared" si="9"/>
        <v>-0.34273704191698257</v>
      </c>
      <c r="BB26" s="24">
        <v>25</v>
      </c>
      <c r="BC26" s="49"/>
      <c r="BD26" s="169">
        <f>((Calibration!$C$9*'Yields HP2a'!BC26)+Calibration!$C$10)</f>
        <v>-1.3020627824793102E-3</v>
      </c>
      <c r="BE26" s="26">
        <f t="shared" si="10"/>
        <v>-0.34273704191698257</v>
      </c>
      <c r="BG26" s="24">
        <v>25</v>
      </c>
      <c r="BH26" s="49"/>
      <c r="BI26" s="169">
        <f>((Calibration!$C$9*'Yields HP2a'!BH26)+Calibration!$C$10)</f>
        <v>-1.3020627824793102E-3</v>
      </c>
      <c r="BJ26" s="26">
        <f t="shared" si="11"/>
        <v>-0.34273704191698257</v>
      </c>
      <c r="BL26" s="24">
        <v>25</v>
      </c>
      <c r="BM26" s="43">
        <v>8</v>
      </c>
      <c r="BN26" s="169">
        <f>((Calibration!$C$9*'Yields HP2a'!BM26)+Calibration!$C$10)</f>
        <v>1.787032860901756E-2</v>
      </c>
      <c r="BO26" s="26">
        <f t="shared" si="12"/>
        <v>4.703938740862081</v>
      </c>
      <c r="BQ26" s="24">
        <v>25</v>
      </c>
      <c r="BR26" s="49"/>
      <c r="BS26" s="169">
        <f>((Calibration!$C$9*'Yields HP2a'!BR26)+Calibration!$C$10)</f>
        <v>-1.3020627824793102E-3</v>
      </c>
      <c r="BT26" s="26">
        <f t="shared" si="13"/>
        <v>-0.34273704191698257</v>
      </c>
      <c r="BV26" s="24">
        <v>25</v>
      </c>
      <c r="BW26" s="49"/>
      <c r="BX26" s="169">
        <f>((Calibration!$C$9*'Yields HP2a'!BW26)+Calibration!$C$10)</f>
        <v>-1.3020627824793102E-3</v>
      </c>
      <c r="BY26" s="26">
        <f t="shared" si="14"/>
        <v>-0.34273704191698257</v>
      </c>
      <c r="CA26" s="24">
        <v>25</v>
      </c>
      <c r="CB26" s="49"/>
      <c r="CC26" s="169">
        <f>((Calibration!$C$9*'Yields HP2a'!CB26)+Calibration!$C$10)</f>
        <v>-1.3020627824793102E-3</v>
      </c>
      <c r="CD26" s="26">
        <f t="shared" si="15"/>
        <v>-0.34273704191698257</v>
      </c>
      <c r="CF26" s="24">
        <v>25</v>
      </c>
      <c r="CG26" s="49"/>
      <c r="CH26" s="169">
        <f>((Calibration!$C$9*'Yields HP2a'!CG26)+Calibration!$C$10)</f>
        <v>-1.3020627824793102E-3</v>
      </c>
      <c r="CI26" s="26">
        <f t="shared" si="16"/>
        <v>-0.34273704191698257</v>
      </c>
    </row>
    <row r="27" spans="1:87" ht="22" thickBot="1">
      <c r="A27" s="27" t="s">
        <v>28</v>
      </c>
      <c r="B27" s="28">
        <v>1.046</v>
      </c>
      <c r="D27" s="24">
        <v>26</v>
      </c>
      <c r="E27" s="25"/>
      <c r="F27" s="169">
        <f>((Calibration!$C$9*'Yields HP2a'!E27)+Calibration!$C$10)</f>
        <v>-1.3020627824793102E-3</v>
      </c>
      <c r="G27" s="26">
        <f t="shared" si="0"/>
        <v>-0.34273704191698257</v>
      </c>
      <c r="I27" s="24">
        <v>26</v>
      </c>
      <c r="J27" s="25"/>
      <c r="K27" s="169">
        <f>((Calibration!$C$9*'Yields HP2a'!J27)+Calibration!$C$10)</f>
        <v>-1.3020627824793102E-3</v>
      </c>
      <c r="L27" s="26">
        <f t="shared" si="1"/>
        <v>-0.34273704191698257</v>
      </c>
      <c r="N27" s="24">
        <v>26</v>
      </c>
      <c r="P27" s="169">
        <f>((Calibration!$C$9*'Yields HP2a'!O27)+Calibration!$C$10)</f>
        <v>-1.3020627824793102E-3</v>
      </c>
      <c r="Q27" s="26">
        <f t="shared" si="2"/>
        <v>-0.34273704191698257</v>
      </c>
      <c r="S27" s="24">
        <v>26</v>
      </c>
      <c r="T27" s="23">
        <v>34.1</v>
      </c>
      <c r="U27" s="169">
        <f>((Calibration!$C$9*'Yields HP2a'!T27)+Calibration!$C$10)</f>
        <v>8.0420255523776102E-2</v>
      </c>
      <c r="V27" s="26">
        <f t="shared" si="3"/>
        <v>21.168718482178779</v>
      </c>
      <c r="X27" s="24">
        <v>26</v>
      </c>
      <c r="Y27" s="167"/>
      <c r="Z27" s="169">
        <f>((Calibration!$C$9*'Yields HP2a'!Y27)+Calibration!$C$10)</f>
        <v>-1.3020627824793102E-3</v>
      </c>
      <c r="AA27" s="26">
        <f t="shared" si="4"/>
        <v>-0.34273704191698257</v>
      </c>
      <c r="AC27" s="24">
        <v>26</v>
      </c>
      <c r="AD27" s="167"/>
      <c r="AE27" s="169">
        <f>((Calibration!$C$9*'Yields HP2a'!AD27)+Calibration!$C$10)</f>
        <v>-1.3020627824793102E-3</v>
      </c>
      <c r="AF27" s="26">
        <f t="shared" si="5"/>
        <v>-0.34273704191698257</v>
      </c>
      <c r="AH27" s="24">
        <v>26</v>
      </c>
      <c r="AI27" s="43">
        <v>8.3000000000000007</v>
      </c>
      <c r="AJ27" s="169">
        <f>((Calibration!$C$9*'Yields HP2a'!AI27)+Calibration!$C$10)</f>
        <v>1.8589293286198693E-2</v>
      </c>
      <c r="AK27" s="26">
        <f t="shared" si="6"/>
        <v>4.8931890827162965</v>
      </c>
      <c r="AM27" s="24">
        <v>26</v>
      </c>
      <c r="AO27" s="169">
        <f>((Calibration!$C$9*'Yields HP2a'!AN27)+Calibration!$C$10)</f>
        <v>-1.3020627824793102E-3</v>
      </c>
      <c r="AP27" s="26">
        <f t="shared" si="7"/>
        <v>-0.34273704191698257</v>
      </c>
      <c r="AR27" s="24">
        <v>26</v>
      </c>
      <c r="AS27" s="43">
        <v>14.4</v>
      </c>
      <c r="AT27" s="169">
        <f>((Calibration!$C$9*'Yields HP2a'!AS27)+Calibration!$C$10)</f>
        <v>3.3208241722215058E-2</v>
      </c>
      <c r="AU27" s="26">
        <f t="shared" si="8"/>
        <v>8.7412793670853333</v>
      </c>
      <c r="AW27" s="24">
        <v>26</v>
      </c>
      <c r="AX27" s="51"/>
      <c r="AY27" s="169">
        <f>((Calibration!$C$9*'Yields HP2a'!AX27)+Calibration!$C$10)</f>
        <v>-1.3020627824793102E-3</v>
      </c>
      <c r="AZ27" s="26">
        <f t="shared" si="9"/>
        <v>-0.34273704191698257</v>
      </c>
      <c r="BB27" s="24">
        <v>26</v>
      </c>
      <c r="BC27" s="51"/>
      <c r="BD27" s="169">
        <f>((Calibration!$C$9*'Yields HP2a'!BC27)+Calibration!$C$10)</f>
        <v>-1.3020627824793102E-3</v>
      </c>
      <c r="BE27" s="26">
        <f t="shared" si="10"/>
        <v>-0.34273704191698257</v>
      </c>
      <c r="BG27" s="24">
        <v>26</v>
      </c>
      <c r="BH27" s="51"/>
      <c r="BI27" s="169">
        <f>((Calibration!$C$9*'Yields HP2a'!BH27)+Calibration!$C$10)</f>
        <v>-1.3020627824793102E-3</v>
      </c>
      <c r="BJ27" s="26">
        <f t="shared" si="11"/>
        <v>-0.34273704191698257</v>
      </c>
      <c r="BL27" s="24">
        <v>26</v>
      </c>
      <c r="BM27" s="44">
        <v>8.8000000000000007</v>
      </c>
      <c r="BN27" s="169">
        <f>((Calibration!$C$9*'Yields HP2a'!BM27)+Calibration!$C$10)</f>
        <v>1.9787567748167249E-2</v>
      </c>
      <c r="BO27" s="26">
        <f t="shared" si="12"/>
        <v>5.2086063191399887</v>
      </c>
      <c r="BQ27" s="24">
        <v>26</v>
      </c>
      <c r="BR27" s="51"/>
      <c r="BS27" s="169">
        <f>((Calibration!$C$9*'Yields HP2a'!BR27)+Calibration!$C$10)</f>
        <v>-1.3020627824793102E-3</v>
      </c>
      <c r="BT27" s="26">
        <f t="shared" si="13"/>
        <v>-0.34273704191698257</v>
      </c>
      <c r="BV27" s="24">
        <v>26</v>
      </c>
      <c r="BW27" s="51"/>
      <c r="BX27" s="169">
        <f>((Calibration!$C$9*'Yields HP2a'!BW27)+Calibration!$C$10)</f>
        <v>-1.3020627824793102E-3</v>
      </c>
      <c r="BY27" s="26">
        <f t="shared" si="14"/>
        <v>-0.34273704191698257</v>
      </c>
      <c r="CA27" s="24">
        <v>26</v>
      </c>
      <c r="CB27" s="51"/>
      <c r="CC27" s="169">
        <f>((Calibration!$C$9*'Yields HP2a'!CB27)+Calibration!$C$10)</f>
        <v>-1.3020627824793102E-3</v>
      </c>
      <c r="CD27" s="26">
        <f t="shared" si="15"/>
        <v>-0.34273704191698257</v>
      </c>
      <c r="CF27" s="24">
        <v>26</v>
      </c>
      <c r="CG27" s="51"/>
      <c r="CH27" s="169">
        <f>((Calibration!$C$9*'Yields HP2a'!CG27)+Calibration!$C$10)</f>
        <v>-1.3020627824793102E-3</v>
      </c>
      <c r="CI27" s="26">
        <f t="shared" si="16"/>
        <v>-0.34273704191698257</v>
      </c>
    </row>
    <row r="28" spans="1:87" ht="22" thickBot="1">
      <c r="A28" s="27" t="s">
        <v>29</v>
      </c>
      <c r="B28" s="28">
        <v>600</v>
      </c>
      <c r="D28" s="24">
        <v>27</v>
      </c>
      <c r="E28" s="25"/>
      <c r="F28" s="169">
        <f>((Calibration!$C$9*'Yields HP2a'!E28)+Calibration!$C$10)</f>
        <v>-1.3020627824793102E-3</v>
      </c>
      <c r="G28" s="26">
        <f t="shared" si="0"/>
        <v>-0.34273704191698257</v>
      </c>
      <c r="I28" s="24">
        <v>27</v>
      </c>
      <c r="J28" s="25"/>
      <c r="K28" s="169">
        <f>((Calibration!$C$9*'Yields HP2a'!J28)+Calibration!$C$10)</f>
        <v>-1.3020627824793102E-3</v>
      </c>
      <c r="L28" s="26">
        <f t="shared" si="1"/>
        <v>-0.34273704191698257</v>
      </c>
      <c r="N28" s="24">
        <v>27</v>
      </c>
      <c r="P28" s="169">
        <f>((Calibration!$C$9*'Yields HP2a'!O28)+Calibration!$C$10)</f>
        <v>-1.3020627824793102E-3</v>
      </c>
      <c r="Q28" s="26">
        <f t="shared" si="2"/>
        <v>-0.34273704191698257</v>
      </c>
      <c r="S28" s="24">
        <v>27</v>
      </c>
      <c r="T28" s="23">
        <v>31.6</v>
      </c>
      <c r="U28" s="169">
        <f>((Calibration!$C$9*'Yields HP2a'!T28)+Calibration!$C$10)</f>
        <v>7.4428883213933331E-2</v>
      </c>
      <c r="V28" s="26">
        <f t="shared" si="3"/>
        <v>19.591632300060322</v>
      </c>
      <c r="X28" s="24">
        <v>27</v>
      </c>
      <c r="Y28" s="167"/>
      <c r="Z28" s="169">
        <f>((Calibration!$C$9*'Yields HP2a'!Y28)+Calibration!$C$10)</f>
        <v>-1.3020627824793102E-3</v>
      </c>
      <c r="AA28" s="26">
        <f t="shared" si="4"/>
        <v>-0.34273704191698257</v>
      </c>
      <c r="AC28" s="24">
        <v>27</v>
      </c>
      <c r="AD28" s="167"/>
      <c r="AE28" s="169">
        <f>((Calibration!$C$9*'Yields HP2a'!AD28)+Calibration!$C$10)</f>
        <v>-1.3020627824793102E-3</v>
      </c>
      <c r="AF28" s="26">
        <f t="shared" si="5"/>
        <v>-0.34273704191698257</v>
      </c>
      <c r="AH28" s="24">
        <v>27</v>
      </c>
      <c r="AI28" s="44">
        <v>5.4</v>
      </c>
      <c r="AJ28" s="169">
        <f>((Calibration!$C$9*'Yields HP2a'!AI28)+Calibration!$C$10)</f>
        <v>1.1639301406781079E-2</v>
      </c>
      <c r="AK28" s="26">
        <f t="shared" si="6"/>
        <v>3.0637691114588863</v>
      </c>
      <c r="AM28" s="24">
        <v>27</v>
      </c>
      <c r="AO28" s="169">
        <f>((Calibration!$C$9*'Yields HP2a'!AN28)+Calibration!$C$10)</f>
        <v>-1.3020627824793102E-3</v>
      </c>
      <c r="AP28" s="26">
        <f t="shared" si="7"/>
        <v>-0.34273704191698257</v>
      </c>
      <c r="AR28" s="24">
        <v>27</v>
      </c>
      <c r="AS28" s="14">
        <v>12.9</v>
      </c>
      <c r="AT28" s="169">
        <f>((Calibration!$C$9*'Yields HP2a'!AS28)+Calibration!$C$10)</f>
        <v>2.9613418336309393E-2</v>
      </c>
      <c r="AU28" s="26">
        <f t="shared" si="8"/>
        <v>7.7950276578142574</v>
      </c>
      <c r="AW28" s="24">
        <v>27</v>
      </c>
      <c r="AX28" s="51"/>
      <c r="AY28" s="169">
        <f>((Calibration!$C$9*'Yields HP2a'!AX28)+Calibration!$C$10)</f>
        <v>-1.3020627824793102E-3</v>
      </c>
      <c r="AZ28" s="26">
        <f t="shared" si="9"/>
        <v>-0.34273704191698257</v>
      </c>
      <c r="BB28" s="24">
        <v>27</v>
      </c>
      <c r="BC28" s="51"/>
      <c r="BD28" s="169">
        <f>((Calibration!$C$9*'Yields HP2a'!BC28)+Calibration!$C$10)</f>
        <v>-1.3020627824793102E-3</v>
      </c>
      <c r="BE28" s="26">
        <f t="shared" si="10"/>
        <v>-0.34273704191698257</v>
      </c>
      <c r="BG28" s="24">
        <v>27</v>
      </c>
      <c r="BH28" s="51"/>
      <c r="BI28" s="169">
        <f>((Calibration!$C$9*'Yields HP2a'!BH28)+Calibration!$C$10)</f>
        <v>-1.3020627824793102E-3</v>
      </c>
      <c r="BJ28" s="26">
        <f t="shared" si="11"/>
        <v>-0.34273704191698257</v>
      </c>
      <c r="BL28" s="24">
        <v>27</v>
      </c>
      <c r="BM28" s="43">
        <v>8</v>
      </c>
      <c r="BN28" s="169">
        <f>((Calibration!$C$9*'Yields HP2a'!BM28)+Calibration!$C$10)</f>
        <v>1.787032860901756E-2</v>
      </c>
      <c r="BO28" s="26">
        <f t="shared" si="12"/>
        <v>4.703938740862081</v>
      </c>
      <c r="BQ28" s="24">
        <v>27</v>
      </c>
      <c r="BR28" s="51"/>
      <c r="BS28" s="169">
        <f>((Calibration!$C$9*'Yields HP2a'!BR28)+Calibration!$C$10)</f>
        <v>-1.3020627824793102E-3</v>
      </c>
      <c r="BT28" s="26">
        <f t="shared" si="13"/>
        <v>-0.34273704191698257</v>
      </c>
      <c r="BV28" s="24">
        <v>27</v>
      </c>
      <c r="BW28" s="51"/>
      <c r="BX28" s="169">
        <f>((Calibration!$C$9*'Yields HP2a'!BW28)+Calibration!$C$10)</f>
        <v>-1.3020627824793102E-3</v>
      </c>
      <c r="BY28" s="26">
        <f t="shared" si="14"/>
        <v>-0.34273704191698257</v>
      </c>
      <c r="CA28" s="24">
        <v>27</v>
      </c>
      <c r="CB28" s="51"/>
      <c r="CC28" s="169">
        <f>((Calibration!$C$9*'Yields HP2a'!CB28)+Calibration!$C$10)</f>
        <v>-1.3020627824793102E-3</v>
      </c>
      <c r="CD28" s="26">
        <f t="shared" si="15"/>
        <v>-0.34273704191698257</v>
      </c>
      <c r="CF28" s="24">
        <v>27</v>
      </c>
      <c r="CG28" s="51"/>
      <c r="CH28" s="169">
        <f>((Calibration!$C$9*'Yields HP2a'!CG28)+Calibration!$C$10)</f>
        <v>-1.3020627824793102E-3</v>
      </c>
      <c r="CI28" s="26">
        <f t="shared" si="16"/>
        <v>-0.34273704191698257</v>
      </c>
    </row>
    <row r="29" spans="1:87" ht="22" thickBot="1">
      <c r="A29" s="29" t="s">
        <v>30</v>
      </c>
      <c r="B29" s="30">
        <f>(B27/B28)*1000</f>
        <v>1.7433333333333334</v>
      </c>
      <c r="D29" s="24">
        <v>28</v>
      </c>
      <c r="E29" s="25"/>
      <c r="F29" s="169">
        <f>((Calibration!$C$9*'Yields HP2a'!E29)+Calibration!$C$10)</f>
        <v>-1.3020627824793102E-3</v>
      </c>
      <c r="G29" s="26">
        <f t="shared" si="0"/>
        <v>-0.34273704191698257</v>
      </c>
      <c r="I29" s="24">
        <v>28</v>
      </c>
      <c r="J29" s="25"/>
      <c r="K29" s="169">
        <f>((Calibration!$C$9*'Yields HP2a'!J29)+Calibration!$C$10)</f>
        <v>-1.3020627824793102E-3</v>
      </c>
      <c r="L29" s="26">
        <f t="shared" si="1"/>
        <v>-0.34273704191698257</v>
      </c>
      <c r="N29" s="24">
        <v>28</v>
      </c>
      <c r="P29" s="169">
        <f>((Calibration!$C$9*'Yields HP2a'!O29)+Calibration!$C$10)</f>
        <v>-1.3020627824793102E-3</v>
      </c>
      <c r="Q29" s="26">
        <f t="shared" si="2"/>
        <v>-0.34273704191698257</v>
      </c>
      <c r="S29" s="24">
        <v>28</v>
      </c>
      <c r="T29" s="23">
        <v>30.2</v>
      </c>
      <c r="U29" s="169">
        <f>((Calibration!$C$9*'Yields HP2a'!T29)+Calibration!$C$10)</f>
        <v>7.1073714720421372E-2</v>
      </c>
      <c r="V29" s="26">
        <f t="shared" si="3"/>
        <v>18.708464038073984</v>
      </c>
      <c r="X29" s="24">
        <v>28</v>
      </c>
      <c r="Y29" s="167"/>
      <c r="Z29" s="169">
        <f>((Calibration!$C$9*'Yields HP2a'!Y29)+Calibration!$C$10)</f>
        <v>-1.3020627824793102E-3</v>
      </c>
      <c r="AA29" s="26">
        <f t="shared" si="4"/>
        <v>-0.34273704191698257</v>
      </c>
      <c r="AC29" s="24">
        <v>28</v>
      </c>
      <c r="AD29" s="167"/>
      <c r="AE29" s="169">
        <f>((Calibration!$C$9*'Yields HP2a'!AD29)+Calibration!$C$10)</f>
        <v>-1.3020627824793102E-3</v>
      </c>
      <c r="AF29" s="26">
        <f t="shared" si="5"/>
        <v>-0.34273704191698257</v>
      </c>
      <c r="AH29" s="24">
        <v>28</v>
      </c>
      <c r="AI29" s="44">
        <v>5.2</v>
      </c>
      <c r="AJ29" s="169">
        <f>((Calibration!$C$9*'Yields HP2a'!AI29)+Calibration!$C$10)</f>
        <v>1.1159991621993656E-2</v>
      </c>
      <c r="AK29" s="26">
        <f t="shared" si="6"/>
        <v>2.9376022168894091</v>
      </c>
      <c r="AM29" s="24">
        <v>28</v>
      </c>
      <c r="AO29" s="169">
        <f>((Calibration!$C$9*'Yields HP2a'!AN29)+Calibration!$C$10)</f>
        <v>-1.3020627824793102E-3</v>
      </c>
      <c r="AP29" s="26">
        <f t="shared" si="7"/>
        <v>-0.34273704191698257</v>
      </c>
      <c r="AR29" s="24">
        <v>28</v>
      </c>
      <c r="AS29" s="14">
        <v>13</v>
      </c>
      <c r="AT29" s="169">
        <f>((Calibration!$C$9*'Yields HP2a'!AS29)+Calibration!$C$10)</f>
        <v>2.9853073228703102E-2</v>
      </c>
      <c r="AU29" s="26">
        <f t="shared" si="8"/>
        <v>7.8581111050989954</v>
      </c>
      <c r="AW29" s="24">
        <v>28</v>
      </c>
      <c r="AX29" s="51"/>
      <c r="AY29" s="169">
        <f>((Calibration!$C$9*'Yields HP2a'!AX29)+Calibration!$C$10)</f>
        <v>-1.3020627824793102E-3</v>
      </c>
      <c r="AZ29" s="26">
        <f t="shared" si="9"/>
        <v>-0.34273704191698257</v>
      </c>
      <c r="BB29" s="24">
        <v>28</v>
      </c>
      <c r="BC29" s="51"/>
      <c r="BD29" s="169">
        <f>((Calibration!$C$9*'Yields HP2a'!BC29)+Calibration!$C$10)</f>
        <v>-1.3020627824793102E-3</v>
      </c>
      <c r="BE29" s="26">
        <f t="shared" si="10"/>
        <v>-0.34273704191698257</v>
      </c>
      <c r="BG29" s="24">
        <v>28</v>
      </c>
      <c r="BH29" s="51"/>
      <c r="BI29" s="169">
        <f>((Calibration!$C$9*'Yields HP2a'!BH29)+Calibration!$C$10)</f>
        <v>-1.3020627824793102E-3</v>
      </c>
      <c r="BJ29" s="26">
        <f t="shared" si="11"/>
        <v>-0.34273704191698257</v>
      </c>
      <c r="BL29" s="24">
        <v>28</v>
      </c>
      <c r="BM29" s="43">
        <v>7.9</v>
      </c>
      <c r="BN29" s="169">
        <f>((Calibration!$C$9*'Yields HP2a'!BM29)+Calibration!$C$10)</f>
        <v>1.763067371662385E-2</v>
      </c>
      <c r="BO29" s="26">
        <f t="shared" si="12"/>
        <v>4.6408552935773431</v>
      </c>
      <c r="BQ29" s="24">
        <v>28</v>
      </c>
      <c r="BR29" s="51"/>
      <c r="BS29" s="169">
        <f>((Calibration!$C$9*'Yields HP2a'!BR29)+Calibration!$C$10)</f>
        <v>-1.3020627824793102E-3</v>
      </c>
      <c r="BT29" s="26">
        <f t="shared" si="13"/>
        <v>-0.34273704191698257</v>
      </c>
      <c r="BV29" s="24">
        <v>28</v>
      </c>
      <c r="BW29" s="51"/>
      <c r="BX29" s="169">
        <f>((Calibration!$C$9*'Yields HP2a'!BW29)+Calibration!$C$10)</f>
        <v>-1.3020627824793102E-3</v>
      </c>
      <c r="BY29" s="26">
        <f t="shared" si="14"/>
        <v>-0.34273704191698257</v>
      </c>
      <c r="CA29" s="24">
        <v>28</v>
      </c>
      <c r="CB29" s="51"/>
      <c r="CC29" s="169">
        <f>((Calibration!$C$9*'Yields HP2a'!CB29)+Calibration!$C$10)</f>
        <v>-1.3020627824793102E-3</v>
      </c>
      <c r="CD29" s="26">
        <f t="shared" si="15"/>
        <v>-0.34273704191698257</v>
      </c>
      <c r="CF29" s="24">
        <v>28</v>
      </c>
      <c r="CG29" s="51"/>
      <c r="CH29" s="169">
        <f>((Calibration!$C$9*'Yields HP2a'!CG29)+Calibration!$C$10)</f>
        <v>-1.3020627824793102E-3</v>
      </c>
      <c r="CI29" s="26">
        <f t="shared" si="16"/>
        <v>-0.34273704191698257</v>
      </c>
    </row>
    <row r="30" spans="1:87" ht="22" thickBot="1">
      <c r="A30" s="27" t="s">
        <v>31</v>
      </c>
      <c r="B30" s="28">
        <v>250</v>
      </c>
      <c r="D30" s="24">
        <v>29</v>
      </c>
      <c r="E30" s="25"/>
      <c r="F30" s="169">
        <f>((Calibration!$C$9*'Yields HP2a'!E30)+Calibration!$C$10)</f>
        <v>-1.3020627824793102E-3</v>
      </c>
      <c r="G30" s="26">
        <f t="shared" si="0"/>
        <v>-0.34273704191698257</v>
      </c>
      <c r="I30" s="24">
        <v>29</v>
      </c>
      <c r="J30" s="25"/>
      <c r="K30" s="169">
        <f>((Calibration!$C$9*'Yields HP2a'!J30)+Calibration!$C$10)</f>
        <v>-1.3020627824793102E-3</v>
      </c>
      <c r="L30" s="26">
        <f t="shared" si="1"/>
        <v>-0.34273704191698257</v>
      </c>
      <c r="N30" s="24">
        <v>29</v>
      </c>
      <c r="P30" s="169">
        <f>((Calibration!$C$9*'Yields HP2a'!O30)+Calibration!$C$10)</f>
        <v>-1.3020627824793102E-3</v>
      </c>
      <c r="Q30" s="26">
        <f t="shared" si="2"/>
        <v>-0.34273704191698257</v>
      </c>
      <c r="S30" s="24">
        <v>29</v>
      </c>
      <c r="U30" s="169">
        <f>((Calibration!$C$9*'Yields HP2a'!T30)+Calibration!$C$10)</f>
        <v>-1.3020627824793102E-3</v>
      </c>
      <c r="V30" s="26">
        <f t="shared" si="3"/>
        <v>-0.34273704191698257</v>
      </c>
      <c r="X30" s="24">
        <v>29</v>
      </c>
      <c r="Y30" s="167"/>
      <c r="Z30" s="169">
        <f>((Calibration!$C$9*'Yields HP2a'!Y30)+Calibration!$C$10)</f>
        <v>-1.3020627824793102E-3</v>
      </c>
      <c r="AA30" s="26">
        <f t="shared" si="4"/>
        <v>-0.34273704191698257</v>
      </c>
      <c r="AC30" s="24">
        <v>29</v>
      </c>
      <c r="AD30" s="167"/>
      <c r="AE30" s="169">
        <f>((Calibration!$C$9*'Yields HP2a'!AD30)+Calibration!$C$10)</f>
        <v>-1.3020627824793102E-3</v>
      </c>
      <c r="AF30" s="26">
        <f t="shared" si="5"/>
        <v>-0.34273704191698257</v>
      </c>
      <c r="AH30" s="24">
        <v>29</v>
      </c>
      <c r="AI30" s="167"/>
      <c r="AJ30" s="169">
        <f>((Calibration!$C$9*'Yields HP2a'!AI30)+Calibration!$C$10)</f>
        <v>-1.3020627824793102E-3</v>
      </c>
      <c r="AK30" s="26">
        <f t="shared" si="6"/>
        <v>-0.34273704191698257</v>
      </c>
      <c r="AM30" s="24">
        <v>29</v>
      </c>
      <c r="AO30" s="169">
        <f>((Calibration!$C$9*'Yields HP2a'!AN30)+Calibration!$C$10)</f>
        <v>-1.3020627824793102E-3</v>
      </c>
      <c r="AP30" s="26">
        <f t="shared" si="7"/>
        <v>-0.34273704191698257</v>
      </c>
      <c r="AR30" s="24">
        <v>29</v>
      </c>
      <c r="AS30" s="43"/>
      <c r="AT30" s="169">
        <f>((Calibration!$C$9*'Yields HP2a'!AS30)+Calibration!$C$10)</f>
        <v>-1.3020627824793102E-3</v>
      </c>
      <c r="AU30" s="26">
        <f t="shared" si="8"/>
        <v>-0.34273704191698257</v>
      </c>
      <c r="AW30" s="24">
        <v>29</v>
      </c>
      <c r="AX30" s="49"/>
      <c r="AY30" s="169">
        <f>((Calibration!$C$9*'Yields HP2a'!AX30)+Calibration!$C$10)</f>
        <v>-1.3020627824793102E-3</v>
      </c>
      <c r="AZ30" s="26">
        <f t="shared" si="9"/>
        <v>-0.34273704191698257</v>
      </c>
      <c r="BB30" s="24">
        <v>29</v>
      </c>
      <c r="BC30" s="49"/>
      <c r="BD30" s="169">
        <f>((Calibration!$C$9*'Yields HP2a'!BC30)+Calibration!$C$10)</f>
        <v>-1.3020627824793102E-3</v>
      </c>
      <c r="BE30" s="26">
        <f t="shared" si="10"/>
        <v>-0.34273704191698257</v>
      </c>
      <c r="BG30" s="24">
        <v>29</v>
      </c>
      <c r="BH30" s="49"/>
      <c r="BI30" s="169">
        <f>((Calibration!$C$9*'Yields HP2a'!BH30)+Calibration!$C$10)</f>
        <v>-1.3020627824793102E-3</v>
      </c>
      <c r="BJ30" s="26">
        <f t="shared" si="11"/>
        <v>-0.34273704191698257</v>
      </c>
      <c r="BL30" s="24">
        <v>29</v>
      </c>
      <c r="BM30" s="44"/>
      <c r="BN30" s="169">
        <f>((Calibration!$C$9*'Yields HP2a'!BM30)+Calibration!$C$10)</f>
        <v>-1.3020627824793102E-3</v>
      </c>
      <c r="BO30" s="26">
        <f t="shared" si="12"/>
        <v>-0.34273704191698257</v>
      </c>
      <c r="BQ30" s="24">
        <v>29</v>
      </c>
      <c r="BR30" s="49"/>
      <c r="BS30" s="169">
        <f>((Calibration!$C$9*'Yields HP2a'!BR30)+Calibration!$C$10)</f>
        <v>-1.3020627824793102E-3</v>
      </c>
      <c r="BT30" s="26">
        <f t="shared" si="13"/>
        <v>-0.34273704191698257</v>
      </c>
      <c r="BV30" s="24">
        <v>29</v>
      </c>
      <c r="BW30" s="49"/>
      <c r="BX30" s="169">
        <f>((Calibration!$C$9*'Yields HP2a'!BW30)+Calibration!$C$10)</f>
        <v>-1.3020627824793102E-3</v>
      </c>
      <c r="BY30" s="26">
        <f t="shared" si="14"/>
        <v>-0.34273704191698257</v>
      </c>
      <c r="CA30" s="24">
        <v>29</v>
      </c>
      <c r="CB30" s="49"/>
      <c r="CC30" s="169">
        <f>((Calibration!$C$9*'Yields HP2a'!CB30)+Calibration!$C$10)</f>
        <v>-1.3020627824793102E-3</v>
      </c>
      <c r="CD30" s="26">
        <f t="shared" si="15"/>
        <v>-0.34273704191698257</v>
      </c>
      <c r="CF30" s="24">
        <v>29</v>
      </c>
      <c r="CG30" s="49"/>
      <c r="CH30" s="169">
        <f>((Calibration!$C$9*'Yields HP2a'!CG30)+Calibration!$C$10)</f>
        <v>-1.3020627824793102E-3</v>
      </c>
      <c r="CI30" s="26">
        <f t="shared" si="16"/>
        <v>-0.34273704191698257</v>
      </c>
    </row>
    <row r="31" spans="1:87">
      <c r="A31" s="29" t="s">
        <v>32</v>
      </c>
      <c r="B31" s="31">
        <f>$B30/$B28</f>
        <v>0.41666666666666669</v>
      </c>
      <c r="D31" s="24">
        <v>30</v>
      </c>
      <c r="E31" s="25"/>
      <c r="F31" s="169">
        <f>((Calibration!$C$9*'Yields HP2a'!E31)+Calibration!$C$10)</f>
        <v>-1.3020627824793102E-3</v>
      </c>
      <c r="G31" s="26">
        <f t="shared" si="0"/>
        <v>-0.34273704191698257</v>
      </c>
      <c r="I31" s="24">
        <v>30</v>
      </c>
      <c r="J31" s="25"/>
      <c r="K31" s="169">
        <f>((Calibration!$C$9*'Yields HP2a'!J31)+Calibration!$C$10)</f>
        <v>-1.3020627824793102E-3</v>
      </c>
      <c r="L31" s="26">
        <f t="shared" si="1"/>
        <v>-0.34273704191698257</v>
      </c>
      <c r="N31" s="24">
        <v>30</v>
      </c>
      <c r="P31" s="169">
        <f>((Calibration!$C$9*'Yields HP2a'!O31)+Calibration!$C$10)</f>
        <v>-1.3020627824793102E-3</v>
      </c>
      <c r="Q31" s="26">
        <f t="shared" si="2"/>
        <v>-0.34273704191698257</v>
      </c>
      <c r="S31" s="24">
        <v>30</v>
      </c>
      <c r="U31" s="169">
        <f>((Calibration!$C$9*'Yields HP2a'!T31)+Calibration!$C$10)</f>
        <v>-1.3020627824793102E-3</v>
      </c>
      <c r="V31" s="26">
        <f t="shared" si="3"/>
        <v>-0.34273704191698257</v>
      </c>
      <c r="X31" s="24">
        <v>30</v>
      </c>
      <c r="Y31" s="167"/>
      <c r="Z31" s="169">
        <f>((Calibration!$C$9*'Yields HP2a'!Y31)+Calibration!$C$10)</f>
        <v>-1.3020627824793102E-3</v>
      </c>
      <c r="AA31" s="26">
        <f t="shared" si="4"/>
        <v>-0.34273704191698257</v>
      </c>
      <c r="AC31" s="24">
        <v>30</v>
      </c>
      <c r="AD31" s="167"/>
      <c r="AE31" s="169">
        <f>((Calibration!$C$9*'Yields HP2a'!AD31)+Calibration!$C$10)</f>
        <v>-1.3020627824793102E-3</v>
      </c>
      <c r="AF31" s="26">
        <f t="shared" si="5"/>
        <v>-0.34273704191698257</v>
      </c>
      <c r="AH31" s="24">
        <v>30</v>
      </c>
      <c r="AI31" s="167"/>
      <c r="AJ31" s="169">
        <f>((Calibration!$C$9*'Yields HP2a'!AI31)+Calibration!$C$10)</f>
        <v>-1.3020627824793102E-3</v>
      </c>
      <c r="AK31" s="26">
        <f t="shared" si="6"/>
        <v>-0.34273704191698257</v>
      </c>
      <c r="AM31" s="24">
        <v>30</v>
      </c>
      <c r="AO31" s="169">
        <f>((Calibration!$C$9*'Yields HP2a'!AN31)+Calibration!$C$10)</f>
        <v>-1.3020627824793102E-3</v>
      </c>
      <c r="AP31" s="26">
        <f t="shared" si="7"/>
        <v>-0.34273704191698257</v>
      </c>
      <c r="AR31" s="24">
        <v>30</v>
      </c>
      <c r="AS31"/>
      <c r="AT31" s="169">
        <f>((Calibration!$C$9*'Yields HP2a'!AS31)+Calibration!$C$10)</f>
        <v>-1.3020627824793102E-3</v>
      </c>
      <c r="AU31" s="26">
        <f t="shared" si="8"/>
        <v>-0.34273704191698257</v>
      </c>
      <c r="AW31" s="24">
        <v>30</v>
      </c>
      <c r="AX31" s="53"/>
      <c r="AY31" s="169">
        <f>((Calibration!$C$9*'Yields HP2a'!AX31)+Calibration!$C$10)</f>
        <v>-1.3020627824793102E-3</v>
      </c>
      <c r="AZ31" s="26">
        <f t="shared" si="9"/>
        <v>-0.34273704191698257</v>
      </c>
      <c r="BB31" s="24">
        <v>30</v>
      </c>
      <c r="BC31" s="53"/>
      <c r="BD31" s="169">
        <f>((Calibration!$C$9*'Yields HP2a'!BC31)+Calibration!$C$10)</f>
        <v>-1.3020627824793102E-3</v>
      </c>
      <c r="BE31" s="26">
        <f t="shared" si="10"/>
        <v>-0.34273704191698257</v>
      </c>
      <c r="BG31" s="24">
        <v>30</v>
      </c>
      <c r="BH31" s="53"/>
      <c r="BI31" s="169">
        <f>((Calibration!$C$9*'Yields HP2a'!BH31)+Calibration!$C$10)</f>
        <v>-1.3020627824793102E-3</v>
      </c>
      <c r="BJ31" s="26">
        <f t="shared" si="11"/>
        <v>-0.34273704191698257</v>
      </c>
      <c r="BL31" s="24">
        <v>30</v>
      </c>
      <c r="BM31" s="43"/>
      <c r="BN31" s="169">
        <f>((Calibration!$C$9*'Yields HP2a'!BM31)+Calibration!$C$10)</f>
        <v>-1.3020627824793102E-3</v>
      </c>
      <c r="BO31" s="26">
        <f t="shared" si="12"/>
        <v>-0.34273704191698257</v>
      </c>
      <c r="BQ31" s="24">
        <v>30</v>
      </c>
      <c r="BR31" s="53"/>
      <c r="BS31" s="169">
        <f>((Calibration!$C$9*'Yields HP2a'!BR31)+Calibration!$C$10)</f>
        <v>-1.3020627824793102E-3</v>
      </c>
      <c r="BT31" s="26">
        <f t="shared" si="13"/>
        <v>-0.34273704191698257</v>
      </c>
      <c r="BV31" s="24">
        <v>30</v>
      </c>
      <c r="BW31" s="53"/>
      <c r="BX31" s="169">
        <f>((Calibration!$C$9*'Yields HP2a'!BW31)+Calibration!$C$10)</f>
        <v>-1.3020627824793102E-3</v>
      </c>
      <c r="BY31" s="26">
        <f t="shared" si="14"/>
        <v>-0.34273704191698257</v>
      </c>
      <c r="CA31" s="24">
        <v>30</v>
      </c>
      <c r="CB31" s="53"/>
      <c r="CC31" s="169">
        <f>((Calibration!$C$9*'Yields HP2a'!CB31)+Calibration!$C$10)</f>
        <v>-1.3020627824793102E-3</v>
      </c>
      <c r="CD31" s="26">
        <f t="shared" si="15"/>
        <v>-0.34273704191698257</v>
      </c>
      <c r="CF31" s="24">
        <v>30</v>
      </c>
      <c r="CG31" s="53"/>
      <c r="CH31" s="169">
        <f>((Calibration!$C$9*'Yields HP2a'!CG31)+Calibration!$C$10)</f>
        <v>-1.3020627824793102E-3</v>
      </c>
      <c r="CI31" s="26">
        <f t="shared" si="16"/>
        <v>-0.34273704191698257</v>
      </c>
    </row>
    <row r="32" spans="1:87" ht="22" thickBot="1">
      <c r="A32" s="29" t="s">
        <v>33</v>
      </c>
      <c r="B32" s="32">
        <f>B27*B31</f>
        <v>0.43583333333333335</v>
      </c>
      <c r="D32" s="24">
        <v>31</v>
      </c>
      <c r="E32" s="25"/>
      <c r="F32" s="169">
        <f>((Calibration!$C$9*'Yields HP2a'!E32)+Calibration!$C$10)</f>
        <v>-1.3020627824793102E-3</v>
      </c>
      <c r="G32" s="26">
        <f t="shared" si="0"/>
        <v>-0.34273704191698257</v>
      </c>
      <c r="I32" s="24">
        <v>31</v>
      </c>
      <c r="J32" s="25"/>
      <c r="K32" s="169">
        <f>((Calibration!$C$9*'Yields HP2a'!J32)+Calibration!$C$10)</f>
        <v>-1.3020627824793102E-3</v>
      </c>
      <c r="L32" s="26">
        <f t="shared" si="1"/>
        <v>-0.34273704191698257</v>
      </c>
      <c r="N32" s="24">
        <v>31</v>
      </c>
      <c r="P32" s="169">
        <f>((Calibration!$C$9*'Yields HP2a'!O32)+Calibration!$C$10)</f>
        <v>-1.3020627824793102E-3</v>
      </c>
      <c r="Q32" s="26">
        <f t="shared" si="2"/>
        <v>-0.34273704191698257</v>
      </c>
      <c r="S32" s="24">
        <v>31</v>
      </c>
      <c r="U32" s="169">
        <f>((Calibration!$C$9*'Yields HP2a'!T32)+Calibration!$C$10)</f>
        <v>-1.3020627824793102E-3</v>
      </c>
      <c r="V32" s="26">
        <f t="shared" si="3"/>
        <v>-0.34273704191698257</v>
      </c>
      <c r="X32" s="24">
        <v>31</v>
      </c>
      <c r="Y32" s="43"/>
      <c r="Z32" s="169">
        <f>((Calibration!$C$9*'Yields HP2a'!Y32)+Calibration!$C$10)</f>
        <v>-1.3020627824793102E-3</v>
      </c>
      <c r="AA32" s="26">
        <f t="shared" si="4"/>
        <v>-0.34273704191698257</v>
      </c>
      <c r="AC32" s="24">
        <v>31</v>
      </c>
      <c r="AD32" s="44"/>
      <c r="AE32" s="169">
        <f>((Calibration!$C$9*'Yields HP2a'!AD32)+Calibration!$C$10)</f>
        <v>-1.3020627824793102E-3</v>
      </c>
      <c r="AF32" s="26">
        <f t="shared" si="5"/>
        <v>-0.34273704191698257</v>
      </c>
      <c r="AH32" s="24">
        <v>31</v>
      </c>
      <c r="AI32" s="43"/>
      <c r="AJ32" s="169">
        <f>((Calibration!$C$9*'Yields HP2a'!AI32)+Calibration!$C$10)</f>
        <v>-1.3020627824793102E-3</v>
      </c>
      <c r="AK32" s="26">
        <f t="shared" si="6"/>
        <v>-0.34273704191698257</v>
      </c>
      <c r="AM32" s="24">
        <v>31</v>
      </c>
      <c r="AO32" s="169">
        <f>((Calibration!$C$9*'Yields HP2a'!AN32)+Calibration!$C$10)</f>
        <v>-1.3020627824793102E-3</v>
      </c>
      <c r="AP32" s="26">
        <f t="shared" si="7"/>
        <v>-0.34273704191698257</v>
      </c>
      <c r="AR32" s="24">
        <v>31</v>
      </c>
      <c r="AS32" s="43"/>
      <c r="AT32" s="169">
        <f>((Calibration!$C$9*'Yields HP2a'!AS32)+Calibration!$C$10)</f>
        <v>-1.3020627824793102E-3</v>
      </c>
      <c r="AU32" s="26">
        <f t="shared" si="8"/>
        <v>-0.34273704191698257</v>
      </c>
      <c r="AW32" s="24">
        <v>31</v>
      </c>
      <c r="AX32" s="49"/>
      <c r="AY32" s="169">
        <f>((Calibration!$C$9*'Yields HP2a'!AX32)+Calibration!$C$10)</f>
        <v>-1.3020627824793102E-3</v>
      </c>
      <c r="AZ32" s="26">
        <f t="shared" si="9"/>
        <v>-0.34273704191698257</v>
      </c>
      <c r="BB32" s="24">
        <v>31</v>
      </c>
      <c r="BC32" s="49"/>
      <c r="BD32" s="169">
        <f>((Calibration!$C$9*'Yields HP2a'!BC32)+Calibration!$C$10)</f>
        <v>-1.3020627824793102E-3</v>
      </c>
      <c r="BE32" s="26">
        <f t="shared" si="10"/>
        <v>-0.34273704191698257</v>
      </c>
      <c r="BG32" s="24">
        <v>31</v>
      </c>
      <c r="BH32" s="49"/>
      <c r="BI32" s="169">
        <f>((Calibration!$C$9*'Yields HP2a'!BH32)+Calibration!$C$10)</f>
        <v>-1.3020627824793102E-3</v>
      </c>
      <c r="BJ32" s="26">
        <f t="shared" si="11"/>
        <v>-0.34273704191698257</v>
      </c>
      <c r="BL32" s="24">
        <v>31</v>
      </c>
      <c r="BM32" s="44"/>
      <c r="BN32" s="169">
        <f>((Calibration!$C$9*'Yields HP2a'!BM32)+Calibration!$C$10)</f>
        <v>-1.3020627824793102E-3</v>
      </c>
      <c r="BO32" s="26">
        <f t="shared" si="12"/>
        <v>-0.34273704191698257</v>
      </c>
      <c r="BQ32" s="24">
        <v>31</v>
      </c>
      <c r="BR32" s="49"/>
      <c r="BS32" s="169">
        <f>((Calibration!$C$9*'Yields HP2a'!BR32)+Calibration!$C$10)</f>
        <v>-1.3020627824793102E-3</v>
      </c>
      <c r="BT32" s="26">
        <f t="shared" si="13"/>
        <v>-0.34273704191698257</v>
      </c>
      <c r="BV32" s="24">
        <v>31</v>
      </c>
      <c r="BW32" s="49"/>
      <c r="BX32" s="169">
        <f>((Calibration!$C$9*'Yields HP2a'!BW32)+Calibration!$C$10)</f>
        <v>-1.3020627824793102E-3</v>
      </c>
      <c r="BY32" s="26">
        <f t="shared" si="14"/>
        <v>-0.34273704191698257</v>
      </c>
      <c r="CA32" s="24">
        <v>31</v>
      </c>
      <c r="CB32" s="49"/>
      <c r="CC32" s="169">
        <f>((Calibration!$C$9*'Yields HP2a'!CB32)+Calibration!$C$10)</f>
        <v>-1.3020627824793102E-3</v>
      </c>
      <c r="CD32" s="26">
        <f t="shared" si="15"/>
        <v>-0.34273704191698257</v>
      </c>
      <c r="CF32" s="24">
        <v>31</v>
      </c>
      <c r="CG32" s="49"/>
      <c r="CH32" s="169">
        <f>((Calibration!$C$9*'Yields HP2a'!CG32)+Calibration!$C$10)</f>
        <v>-1.3020627824793102E-3</v>
      </c>
      <c r="CI32" s="26">
        <f t="shared" si="16"/>
        <v>-0.34273704191698257</v>
      </c>
    </row>
    <row r="33" spans="1:87" ht="22" thickBot="1">
      <c r="A33" s="27" t="s">
        <v>34</v>
      </c>
      <c r="B33" s="28">
        <v>500</v>
      </c>
      <c r="D33" s="24">
        <v>32</v>
      </c>
      <c r="E33" s="25"/>
      <c r="F33" s="169">
        <f>((Calibration!$C$9*'Yields HP2a'!E33)+Calibration!$C$10)</f>
        <v>-1.3020627824793102E-3</v>
      </c>
      <c r="G33" s="26">
        <f t="shared" si="0"/>
        <v>-0.34273704191698257</v>
      </c>
      <c r="I33" s="24">
        <v>32</v>
      </c>
      <c r="J33" s="25"/>
      <c r="K33" s="169">
        <f>((Calibration!$C$9*'Yields HP2a'!J33)+Calibration!$C$10)</f>
        <v>-1.3020627824793102E-3</v>
      </c>
      <c r="L33" s="26">
        <f t="shared" si="1"/>
        <v>-0.34273704191698257</v>
      </c>
      <c r="N33" s="24">
        <v>32</v>
      </c>
      <c r="P33" s="169">
        <f>((Calibration!$C$9*'Yields HP2a'!O33)+Calibration!$C$10)</f>
        <v>-1.3020627824793102E-3</v>
      </c>
      <c r="Q33" s="26">
        <f t="shared" si="2"/>
        <v>-0.34273704191698257</v>
      </c>
      <c r="S33" s="24">
        <v>32</v>
      </c>
      <c r="U33" s="169">
        <f>((Calibration!$C$9*'Yields HP2a'!T33)+Calibration!$C$10)</f>
        <v>-1.3020627824793102E-3</v>
      </c>
      <c r="V33" s="26">
        <f t="shared" si="3"/>
        <v>-0.34273704191698257</v>
      </c>
      <c r="X33" s="24">
        <v>32</v>
      </c>
      <c r="Y33" s="43"/>
      <c r="Z33" s="169">
        <f>((Calibration!$C$9*'Yields HP2a'!Y33)+Calibration!$C$10)</f>
        <v>-1.3020627824793102E-3</v>
      </c>
      <c r="AA33" s="26">
        <f t="shared" si="4"/>
        <v>-0.34273704191698257</v>
      </c>
      <c r="AC33" s="24">
        <v>32</v>
      </c>
      <c r="AD33" s="44"/>
      <c r="AE33" s="169">
        <f>((Calibration!$C$9*'Yields HP2a'!AD33)+Calibration!$C$10)</f>
        <v>-1.3020627824793102E-3</v>
      </c>
      <c r="AF33" s="26">
        <f t="shared" si="5"/>
        <v>-0.34273704191698257</v>
      </c>
      <c r="AH33" s="24">
        <v>32</v>
      </c>
      <c r="AI33" s="43"/>
      <c r="AJ33" s="169">
        <f>((Calibration!$C$9*'Yields HP2a'!AI33)+Calibration!$C$10)</f>
        <v>-1.3020627824793102E-3</v>
      </c>
      <c r="AK33" s="26">
        <f t="shared" si="6"/>
        <v>-0.34273704191698257</v>
      </c>
      <c r="AM33" s="24">
        <v>32</v>
      </c>
      <c r="AO33" s="169">
        <f>((Calibration!$C$9*'Yields HP2a'!AN33)+Calibration!$C$10)</f>
        <v>-1.3020627824793102E-3</v>
      </c>
      <c r="AP33" s="26">
        <f t="shared" si="7"/>
        <v>-0.34273704191698257</v>
      </c>
      <c r="AR33" s="24">
        <v>32</v>
      </c>
      <c r="AS33" s="14"/>
      <c r="AT33" s="169">
        <f>((Calibration!$C$9*'Yields HP2a'!AS33)+Calibration!$C$10)</f>
        <v>-1.3020627824793102E-3</v>
      </c>
      <c r="AU33" s="26">
        <f t="shared" si="8"/>
        <v>-0.34273704191698257</v>
      </c>
      <c r="AW33" s="24">
        <v>32</v>
      </c>
      <c r="AX33" s="51"/>
      <c r="AY33" s="169">
        <f>((Calibration!$C$9*'Yields HP2a'!AX33)+Calibration!$C$10)</f>
        <v>-1.3020627824793102E-3</v>
      </c>
      <c r="AZ33" s="26">
        <f t="shared" si="9"/>
        <v>-0.34273704191698257</v>
      </c>
      <c r="BB33" s="24">
        <v>32</v>
      </c>
      <c r="BC33" s="51"/>
      <c r="BD33" s="169">
        <f>((Calibration!$C$9*'Yields HP2a'!BC33)+Calibration!$C$10)</f>
        <v>-1.3020627824793102E-3</v>
      </c>
      <c r="BE33" s="26">
        <f t="shared" si="10"/>
        <v>-0.34273704191698257</v>
      </c>
      <c r="BG33" s="24">
        <v>32</v>
      </c>
      <c r="BH33" s="51"/>
      <c r="BI33" s="169">
        <f>((Calibration!$C$9*'Yields HP2a'!BH33)+Calibration!$C$10)</f>
        <v>-1.3020627824793102E-3</v>
      </c>
      <c r="BJ33" s="26">
        <f t="shared" si="11"/>
        <v>-0.34273704191698257</v>
      </c>
      <c r="BL33" s="24">
        <v>32</v>
      </c>
      <c r="BM33" s="14"/>
      <c r="BN33" s="169">
        <f>((Calibration!$C$9*'Yields HP2a'!BM33)+Calibration!$C$10)</f>
        <v>-1.3020627824793102E-3</v>
      </c>
      <c r="BO33" s="26">
        <f t="shared" si="12"/>
        <v>-0.34273704191698257</v>
      </c>
      <c r="BQ33" s="24">
        <v>32</v>
      </c>
      <c r="BR33" s="51"/>
      <c r="BS33" s="169">
        <f>((Calibration!$C$9*'Yields HP2a'!BR33)+Calibration!$C$10)</f>
        <v>-1.3020627824793102E-3</v>
      </c>
      <c r="BT33" s="26">
        <f t="shared" si="13"/>
        <v>-0.34273704191698257</v>
      </c>
      <c r="BV33" s="24">
        <v>32</v>
      </c>
      <c r="BW33" s="51"/>
      <c r="BX33" s="169">
        <f>((Calibration!$C$9*'Yields HP2a'!BW33)+Calibration!$C$10)</f>
        <v>-1.3020627824793102E-3</v>
      </c>
      <c r="BY33" s="26">
        <f t="shared" si="14"/>
        <v>-0.34273704191698257</v>
      </c>
      <c r="CA33" s="24">
        <v>32</v>
      </c>
      <c r="CB33" s="51"/>
      <c r="CC33" s="169">
        <f>((Calibration!$C$9*'Yields HP2a'!CB33)+Calibration!$C$10)</f>
        <v>-1.3020627824793102E-3</v>
      </c>
      <c r="CD33" s="26">
        <f t="shared" si="15"/>
        <v>-0.34273704191698257</v>
      </c>
      <c r="CF33" s="24">
        <v>32</v>
      </c>
      <c r="CG33" s="51"/>
      <c r="CH33" s="169">
        <f>((Calibration!$C$9*'Yields HP2a'!CG33)+Calibration!$C$10)</f>
        <v>-1.3020627824793102E-3</v>
      </c>
      <c r="CI33" s="26">
        <f t="shared" si="16"/>
        <v>-0.34273704191698257</v>
      </c>
    </row>
    <row r="34" spans="1:87">
      <c r="A34" s="33" t="s">
        <v>35</v>
      </c>
      <c r="B34" s="34">
        <f>B29*(B27*B31)*(B30/B33)</f>
        <v>0.37990138888888891</v>
      </c>
      <c r="D34" s="24">
        <v>33</v>
      </c>
      <c r="E34" s="25"/>
      <c r="F34" s="169">
        <f>((Calibration!$C$9*'Yields HP2a'!E34)+Calibration!$C$10)</f>
        <v>-1.3020627824793102E-3</v>
      </c>
      <c r="G34" s="26">
        <f t="shared" si="0"/>
        <v>-0.34273704191698257</v>
      </c>
      <c r="I34" s="24">
        <v>33</v>
      </c>
      <c r="J34" s="25"/>
      <c r="K34" s="169">
        <f>((Calibration!$C$9*'Yields HP2a'!J34)+Calibration!$C$10)</f>
        <v>-1.3020627824793102E-3</v>
      </c>
      <c r="L34" s="26">
        <f t="shared" si="1"/>
        <v>-0.34273704191698257</v>
      </c>
      <c r="N34" s="24">
        <v>33</v>
      </c>
      <c r="P34" s="169">
        <f>((Calibration!$C$9*'Yields HP2a'!O34)+Calibration!$C$10)</f>
        <v>-1.3020627824793102E-3</v>
      </c>
      <c r="Q34" s="26">
        <f t="shared" si="2"/>
        <v>-0.34273704191698257</v>
      </c>
      <c r="S34" s="24">
        <v>33</v>
      </c>
      <c r="U34" s="169">
        <f>((Calibration!$C$9*'Yields HP2a'!T34)+Calibration!$C$10)</f>
        <v>-1.3020627824793102E-3</v>
      </c>
      <c r="V34" s="26">
        <f t="shared" si="3"/>
        <v>-0.34273704191698257</v>
      </c>
      <c r="X34" s="24">
        <v>33</v>
      </c>
      <c r="Y34" s="167"/>
      <c r="Z34" s="169">
        <f>((Calibration!$C$9*'Yields HP2a'!Y34)+Calibration!$C$10)</f>
        <v>-1.3020627824793102E-3</v>
      </c>
      <c r="AA34" s="26">
        <f t="shared" si="4"/>
        <v>-0.34273704191698257</v>
      </c>
      <c r="AC34" s="24">
        <v>33</v>
      </c>
      <c r="AD34" s="167"/>
      <c r="AE34" s="169">
        <f>((Calibration!$C$9*'Yields HP2a'!AD34)+Calibration!$C$10)</f>
        <v>-1.3020627824793102E-3</v>
      </c>
      <c r="AF34" s="26">
        <f t="shared" si="5"/>
        <v>-0.34273704191698257</v>
      </c>
      <c r="AH34" s="24">
        <v>33</v>
      </c>
      <c r="AI34" s="43"/>
      <c r="AJ34" s="169">
        <f>((Calibration!$C$9*'Yields HP2a'!AI34)+Calibration!$C$10)</f>
        <v>-1.3020627824793102E-3</v>
      </c>
      <c r="AK34" s="26">
        <f t="shared" si="6"/>
        <v>-0.34273704191698257</v>
      </c>
      <c r="AM34" s="24">
        <v>33</v>
      </c>
      <c r="AO34" s="169">
        <f>((Calibration!$C$9*'Yields HP2a'!AN34)+Calibration!$C$10)</f>
        <v>-1.3020627824793102E-3</v>
      </c>
      <c r="AP34" s="26">
        <f t="shared" si="7"/>
        <v>-0.34273704191698257</v>
      </c>
      <c r="AR34" s="24">
        <v>33</v>
      </c>
      <c r="AS34" s="43"/>
      <c r="AT34" s="169">
        <f>((Calibration!$C$9*'Yields HP2a'!AS34)+Calibration!$C$10)</f>
        <v>-1.3020627824793102E-3</v>
      </c>
      <c r="AU34" s="26">
        <f t="shared" si="8"/>
        <v>-0.34273704191698257</v>
      </c>
      <c r="AW34" s="24">
        <v>33</v>
      </c>
      <c r="AX34" s="49"/>
      <c r="AY34" s="169">
        <f>((Calibration!$C$9*'Yields HP2a'!AX34)+Calibration!$C$10)</f>
        <v>-1.3020627824793102E-3</v>
      </c>
      <c r="AZ34" s="26">
        <f t="shared" si="9"/>
        <v>-0.34273704191698257</v>
      </c>
      <c r="BB34" s="24">
        <v>33</v>
      </c>
      <c r="BC34" s="49"/>
      <c r="BD34" s="169">
        <f>((Calibration!$C$9*'Yields HP2a'!BC34)+Calibration!$C$10)</f>
        <v>-1.3020627824793102E-3</v>
      </c>
      <c r="BE34" s="26">
        <f t="shared" si="10"/>
        <v>-0.34273704191698257</v>
      </c>
      <c r="BG34" s="24">
        <v>33</v>
      </c>
      <c r="BH34" s="49"/>
      <c r="BI34" s="169">
        <f>((Calibration!$C$9*'Yields HP2a'!BH34)+Calibration!$C$10)</f>
        <v>-1.3020627824793102E-3</v>
      </c>
      <c r="BJ34" s="26">
        <f t="shared" si="11"/>
        <v>-0.34273704191698257</v>
      </c>
      <c r="BL34" s="24">
        <v>33</v>
      </c>
      <c r="BM34" s="44"/>
      <c r="BN34" s="169">
        <f>((Calibration!$C$9*'Yields HP2a'!BM34)+Calibration!$C$10)</f>
        <v>-1.3020627824793102E-3</v>
      </c>
      <c r="BO34" s="26">
        <f t="shared" si="12"/>
        <v>-0.34273704191698257</v>
      </c>
      <c r="BQ34" s="24">
        <v>33</v>
      </c>
      <c r="BR34" s="49"/>
      <c r="BS34" s="169">
        <f>((Calibration!$C$9*'Yields HP2a'!BR34)+Calibration!$C$10)</f>
        <v>-1.3020627824793102E-3</v>
      </c>
      <c r="BT34" s="26">
        <f t="shared" si="13"/>
        <v>-0.34273704191698257</v>
      </c>
      <c r="BV34" s="24">
        <v>33</v>
      </c>
      <c r="BW34" s="49"/>
      <c r="BX34" s="169">
        <f>((Calibration!$C$9*'Yields HP2a'!BW34)+Calibration!$C$10)</f>
        <v>-1.3020627824793102E-3</v>
      </c>
      <c r="BY34" s="26">
        <f t="shared" si="14"/>
        <v>-0.34273704191698257</v>
      </c>
      <c r="CA34" s="24">
        <v>33</v>
      </c>
      <c r="CB34" s="49"/>
      <c r="CC34" s="169">
        <f>((Calibration!$C$9*'Yields HP2a'!CB34)+Calibration!$C$10)</f>
        <v>-1.3020627824793102E-3</v>
      </c>
      <c r="CD34" s="26">
        <f t="shared" si="15"/>
        <v>-0.34273704191698257</v>
      </c>
      <c r="CF34" s="24">
        <v>33</v>
      </c>
      <c r="CG34" s="49"/>
      <c r="CH34" s="169">
        <f>((Calibration!$C$9*'Yields HP2a'!CG34)+Calibration!$C$10)</f>
        <v>-1.3020627824793102E-3</v>
      </c>
      <c r="CI34" s="26">
        <f t="shared" si="16"/>
        <v>-0.34273704191698257</v>
      </c>
    </row>
    <row r="35" spans="1:87">
      <c r="A35" s="33" t="s">
        <v>36</v>
      </c>
      <c r="B35" s="35">
        <v>1</v>
      </c>
      <c r="D35" s="24">
        <v>34</v>
      </c>
      <c r="E35" s="25"/>
      <c r="F35" s="169">
        <f>((Calibration!$C$9*'Yields HP2a'!E35)+Calibration!$C$10)</f>
        <v>-1.3020627824793102E-3</v>
      </c>
      <c r="G35" s="26">
        <f t="shared" si="0"/>
        <v>-0.34273704191698257</v>
      </c>
      <c r="I35" s="24">
        <v>34</v>
      </c>
      <c r="J35" s="25"/>
      <c r="K35" s="169">
        <f>((Calibration!$C$9*'Yields HP2a'!J35)+Calibration!$C$10)</f>
        <v>-1.3020627824793102E-3</v>
      </c>
      <c r="L35" s="26">
        <f t="shared" si="1"/>
        <v>-0.34273704191698257</v>
      </c>
      <c r="N35" s="24">
        <v>34</v>
      </c>
      <c r="P35" s="169">
        <f>((Calibration!$C$9*'Yields HP2a'!O35)+Calibration!$C$10)</f>
        <v>-1.3020627824793102E-3</v>
      </c>
      <c r="Q35" s="26">
        <f t="shared" si="2"/>
        <v>-0.34273704191698257</v>
      </c>
      <c r="S35" s="24">
        <v>34</v>
      </c>
      <c r="U35" s="169">
        <f>((Calibration!$C$9*'Yields HP2a'!T35)+Calibration!$C$10)</f>
        <v>-1.3020627824793102E-3</v>
      </c>
      <c r="V35" s="26">
        <f t="shared" si="3"/>
        <v>-0.34273704191698257</v>
      </c>
      <c r="X35" s="24">
        <v>34</v>
      </c>
      <c r="Y35" s="167"/>
      <c r="Z35" s="169">
        <f>((Calibration!$C$9*'Yields HP2a'!Y35)+Calibration!$C$10)</f>
        <v>-1.3020627824793102E-3</v>
      </c>
      <c r="AA35" s="26">
        <f t="shared" si="4"/>
        <v>-0.34273704191698257</v>
      </c>
      <c r="AC35" s="24">
        <v>34</v>
      </c>
      <c r="AD35" s="167"/>
      <c r="AE35" s="169">
        <f>((Calibration!$C$9*'Yields HP2a'!AD35)+Calibration!$C$10)</f>
        <v>-1.3020627824793102E-3</v>
      </c>
      <c r="AF35" s="26">
        <f t="shared" si="5"/>
        <v>-0.34273704191698257</v>
      </c>
      <c r="AH35" s="24">
        <v>34</v>
      </c>
      <c r="AI35" s="43"/>
      <c r="AJ35" s="169">
        <f>((Calibration!$C$9*'Yields HP2a'!AI35)+Calibration!$C$10)</f>
        <v>-1.3020627824793102E-3</v>
      </c>
      <c r="AK35" s="26">
        <f t="shared" si="6"/>
        <v>-0.34273704191698257</v>
      </c>
      <c r="AM35" s="24">
        <v>34</v>
      </c>
      <c r="AO35" s="169">
        <f>((Calibration!$C$9*'Yields HP2a'!AN35)+Calibration!$C$10)</f>
        <v>-1.3020627824793102E-3</v>
      </c>
      <c r="AP35" s="26">
        <f t="shared" si="7"/>
        <v>-0.34273704191698257</v>
      </c>
      <c r="AR35" s="24">
        <v>34</v>
      </c>
      <c r="AS35" s="44"/>
      <c r="AT35" s="169">
        <f>((Calibration!$C$9*'Yields HP2a'!AS35)+Calibration!$C$10)</f>
        <v>-1.3020627824793102E-3</v>
      </c>
      <c r="AU35" s="26">
        <f t="shared" si="8"/>
        <v>-0.34273704191698257</v>
      </c>
      <c r="AW35" s="24">
        <v>34</v>
      </c>
      <c r="AX35" s="49"/>
      <c r="AY35" s="169">
        <f>((Calibration!$C$9*'Yields HP2a'!AX35)+Calibration!$C$10)</f>
        <v>-1.3020627824793102E-3</v>
      </c>
      <c r="AZ35" s="26">
        <f t="shared" si="9"/>
        <v>-0.34273704191698257</v>
      </c>
      <c r="BB35" s="24">
        <v>34</v>
      </c>
      <c r="BC35" s="49"/>
      <c r="BD35" s="169">
        <f>((Calibration!$C$9*'Yields HP2a'!BC35)+Calibration!$C$10)</f>
        <v>-1.3020627824793102E-3</v>
      </c>
      <c r="BE35" s="26">
        <f t="shared" si="10"/>
        <v>-0.34273704191698257</v>
      </c>
      <c r="BG35" s="24">
        <v>34</v>
      </c>
      <c r="BH35" s="49"/>
      <c r="BI35" s="169">
        <f>((Calibration!$C$9*'Yields HP2a'!BH35)+Calibration!$C$10)</f>
        <v>-1.3020627824793102E-3</v>
      </c>
      <c r="BJ35" s="26">
        <f t="shared" si="11"/>
        <v>-0.34273704191698257</v>
      </c>
      <c r="BL35" s="24">
        <v>34</v>
      </c>
      <c r="BM35" s="43"/>
      <c r="BN35" s="169">
        <f>((Calibration!$C$9*'Yields HP2a'!BM35)+Calibration!$C$10)</f>
        <v>-1.3020627824793102E-3</v>
      </c>
      <c r="BO35" s="26">
        <f t="shared" si="12"/>
        <v>-0.34273704191698257</v>
      </c>
      <c r="BQ35" s="24">
        <v>34</v>
      </c>
      <c r="BR35" s="49"/>
      <c r="BS35" s="169">
        <f>((Calibration!$C$9*'Yields HP2a'!BR35)+Calibration!$C$10)</f>
        <v>-1.3020627824793102E-3</v>
      </c>
      <c r="BT35" s="26">
        <f t="shared" si="13"/>
        <v>-0.34273704191698257</v>
      </c>
      <c r="BV35" s="24">
        <v>34</v>
      </c>
      <c r="BW35" s="49"/>
      <c r="BX35" s="169">
        <f>((Calibration!$C$9*'Yields HP2a'!BW35)+Calibration!$C$10)</f>
        <v>-1.3020627824793102E-3</v>
      </c>
      <c r="BY35" s="26">
        <f t="shared" si="14"/>
        <v>-0.34273704191698257</v>
      </c>
      <c r="CA35" s="24">
        <v>34</v>
      </c>
      <c r="CB35" s="49"/>
      <c r="CC35" s="169">
        <f>((Calibration!$C$9*'Yields HP2a'!CB35)+Calibration!$C$10)</f>
        <v>-1.3020627824793102E-3</v>
      </c>
      <c r="CD35" s="26">
        <f t="shared" si="15"/>
        <v>-0.34273704191698257</v>
      </c>
      <c r="CF35" s="24">
        <v>34</v>
      </c>
      <c r="CG35" s="49"/>
      <c r="CH35" s="169">
        <f>((Calibration!$C$9*'Yields HP2a'!CG35)+Calibration!$C$10)</f>
        <v>-1.3020627824793102E-3</v>
      </c>
      <c r="CI35" s="26">
        <f t="shared" si="16"/>
        <v>-0.34273704191698257</v>
      </c>
    </row>
    <row r="36" spans="1:87">
      <c r="A36" s="33" t="s">
        <v>37</v>
      </c>
      <c r="B36" s="35">
        <v>1</v>
      </c>
      <c r="D36" s="24">
        <v>35</v>
      </c>
      <c r="E36" s="25"/>
      <c r="F36" s="169">
        <f>((Calibration!$C$9*'Yields HP2a'!E36)+Calibration!$C$10)</f>
        <v>-1.3020627824793102E-3</v>
      </c>
      <c r="G36" s="26">
        <f t="shared" si="0"/>
        <v>-0.34273704191698257</v>
      </c>
      <c r="I36" s="24">
        <v>35</v>
      </c>
      <c r="J36" s="25"/>
      <c r="K36" s="169">
        <f>((Calibration!$C$9*'Yields HP2a'!J36)+Calibration!$C$10)</f>
        <v>-1.3020627824793102E-3</v>
      </c>
      <c r="L36" s="26">
        <f t="shared" si="1"/>
        <v>-0.34273704191698257</v>
      </c>
      <c r="N36" s="24">
        <v>35</v>
      </c>
      <c r="P36" s="169">
        <f>((Calibration!$C$9*'Yields HP2a'!O36)+Calibration!$C$10)</f>
        <v>-1.3020627824793102E-3</v>
      </c>
      <c r="Q36" s="26">
        <f t="shared" si="2"/>
        <v>-0.34273704191698257</v>
      </c>
      <c r="S36" s="24">
        <v>35</v>
      </c>
      <c r="U36" s="169">
        <f>((Calibration!$C$9*'Yields HP2a'!T36)+Calibration!$C$10)</f>
        <v>-1.3020627824793102E-3</v>
      </c>
      <c r="V36" s="26">
        <f t="shared" si="3"/>
        <v>-0.34273704191698257</v>
      </c>
      <c r="X36" s="24">
        <v>35</v>
      </c>
      <c r="Y36" s="43"/>
      <c r="Z36" s="169">
        <f>((Calibration!$C$9*'Yields HP2a'!Y36)+Calibration!$C$10)</f>
        <v>-1.3020627824793102E-3</v>
      </c>
      <c r="AA36" s="26">
        <f t="shared" si="4"/>
        <v>-0.34273704191698257</v>
      </c>
      <c r="AC36" s="24">
        <v>35</v>
      </c>
      <c r="AD36" s="44"/>
      <c r="AE36" s="169">
        <f>((Calibration!$C$9*'Yields HP2a'!AD36)+Calibration!$C$10)</f>
        <v>-1.3020627824793102E-3</v>
      </c>
      <c r="AF36" s="26">
        <f t="shared" si="5"/>
        <v>-0.34273704191698257</v>
      </c>
      <c r="AH36" s="24">
        <v>35</v>
      </c>
      <c r="AI36" s="43"/>
      <c r="AJ36" s="169">
        <f>((Calibration!$C$9*'Yields HP2a'!AI36)+Calibration!$C$10)</f>
        <v>-1.3020627824793102E-3</v>
      </c>
      <c r="AK36" s="26">
        <f t="shared" si="6"/>
        <v>-0.34273704191698257</v>
      </c>
      <c r="AM36" s="24">
        <v>35</v>
      </c>
      <c r="AO36" s="169">
        <f>((Calibration!$C$9*'Yields HP2a'!AN36)+Calibration!$C$10)</f>
        <v>-1.3020627824793102E-3</v>
      </c>
      <c r="AP36" s="26">
        <f t="shared" si="7"/>
        <v>-0.34273704191698257</v>
      </c>
      <c r="AR36" s="24">
        <v>35</v>
      </c>
      <c r="AS36" s="14"/>
      <c r="AT36" s="169">
        <f>((Calibration!$C$9*'Yields HP2a'!AS36)+Calibration!$C$10)</f>
        <v>-1.3020627824793102E-3</v>
      </c>
      <c r="AU36" s="26">
        <f t="shared" si="8"/>
        <v>-0.34273704191698257</v>
      </c>
      <c r="AW36" s="24">
        <v>35</v>
      </c>
      <c r="AX36" s="51"/>
      <c r="AY36" s="169">
        <f>((Calibration!$C$9*'Yields HP2a'!AX36)+Calibration!$C$10)</f>
        <v>-1.3020627824793102E-3</v>
      </c>
      <c r="AZ36" s="26">
        <f t="shared" si="9"/>
        <v>-0.34273704191698257</v>
      </c>
      <c r="BB36" s="24">
        <v>35</v>
      </c>
      <c r="BC36" s="51"/>
      <c r="BD36" s="169">
        <f>((Calibration!$C$9*'Yields HP2a'!BC36)+Calibration!$C$10)</f>
        <v>-1.3020627824793102E-3</v>
      </c>
      <c r="BE36" s="26">
        <f t="shared" si="10"/>
        <v>-0.34273704191698257</v>
      </c>
      <c r="BG36" s="24">
        <v>35</v>
      </c>
      <c r="BH36" s="51"/>
      <c r="BI36" s="169">
        <f>((Calibration!$C$9*'Yields HP2a'!BH36)+Calibration!$C$10)</f>
        <v>-1.3020627824793102E-3</v>
      </c>
      <c r="BJ36" s="26">
        <f t="shared" si="11"/>
        <v>-0.34273704191698257</v>
      </c>
      <c r="BL36" s="24">
        <v>35</v>
      </c>
      <c r="BM36" s="14"/>
      <c r="BN36" s="169">
        <f>((Calibration!$C$9*'Yields HP2a'!BM36)+Calibration!$C$10)</f>
        <v>-1.3020627824793102E-3</v>
      </c>
      <c r="BO36" s="26">
        <f t="shared" si="12"/>
        <v>-0.34273704191698257</v>
      </c>
      <c r="BQ36" s="24">
        <v>35</v>
      </c>
      <c r="BR36" s="51"/>
      <c r="BS36" s="169">
        <f>((Calibration!$C$9*'Yields HP2a'!BR36)+Calibration!$C$10)</f>
        <v>-1.3020627824793102E-3</v>
      </c>
      <c r="BT36" s="26">
        <f t="shared" si="13"/>
        <v>-0.34273704191698257</v>
      </c>
      <c r="BV36" s="24">
        <v>35</v>
      </c>
      <c r="BW36" s="51"/>
      <c r="BX36" s="169">
        <f>((Calibration!$C$9*'Yields HP2a'!BW36)+Calibration!$C$10)</f>
        <v>-1.3020627824793102E-3</v>
      </c>
      <c r="BY36" s="26">
        <f t="shared" si="14"/>
        <v>-0.34273704191698257</v>
      </c>
      <c r="CA36" s="24">
        <v>35</v>
      </c>
      <c r="CB36" s="51"/>
      <c r="CC36" s="169">
        <f>((Calibration!$C$9*'Yields HP2a'!CB36)+Calibration!$C$10)</f>
        <v>-1.3020627824793102E-3</v>
      </c>
      <c r="CD36" s="26">
        <f t="shared" si="15"/>
        <v>-0.34273704191698257</v>
      </c>
      <c r="CF36" s="24">
        <v>35</v>
      </c>
      <c r="CG36" s="51"/>
      <c r="CH36" s="169">
        <f>((Calibration!$C$9*'Yields HP2a'!CG36)+Calibration!$C$10)</f>
        <v>-1.3020627824793102E-3</v>
      </c>
      <c r="CI36" s="26">
        <f t="shared" si="16"/>
        <v>-0.34273704191698257</v>
      </c>
    </row>
    <row r="37" spans="1:87" ht="22" thickBot="1">
      <c r="A37" s="29" t="s">
        <v>38</v>
      </c>
      <c r="B37" s="36">
        <f>(B34-Calibration!$C$10)/Calibration!$C$9</f>
        <v>159.06349662376928</v>
      </c>
      <c r="D37" s="37">
        <v>36</v>
      </c>
      <c r="E37" s="25"/>
      <c r="F37" s="169">
        <f>((Calibration!$C$9*'Yields HP2a'!E37)+Calibration!$C$10)</f>
        <v>-1.3020627824793102E-3</v>
      </c>
      <c r="G37" s="26">
        <f t="shared" si="0"/>
        <v>-0.34273704191698257</v>
      </c>
      <c r="I37" s="37">
        <v>36</v>
      </c>
      <c r="J37" s="25"/>
      <c r="K37" s="169">
        <f>((Calibration!$C$9*'Yields HP2a'!J37)+Calibration!$C$10)</f>
        <v>-1.3020627824793102E-3</v>
      </c>
      <c r="L37" s="26">
        <f t="shared" si="1"/>
        <v>-0.34273704191698257</v>
      </c>
      <c r="N37" s="24">
        <v>36</v>
      </c>
      <c r="P37" s="169">
        <f>((Calibration!$C$9*'Yields HP2a'!O37)+Calibration!$C$10)</f>
        <v>-1.3020627824793102E-3</v>
      </c>
      <c r="Q37" s="26">
        <f t="shared" si="2"/>
        <v>-0.34273704191698257</v>
      </c>
      <c r="S37" s="24">
        <v>36</v>
      </c>
      <c r="U37" s="169">
        <f>((Calibration!$C$9*'Yields HP2a'!T37)+Calibration!$C$10)</f>
        <v>-1.3020627824793102E-3</v>
      </c>
      <c r="V37" s="26">
        <f t="shared" si="3"/>
        <v>-0.34273704191698257</v>
      </c>
      <c r="X37" s="24">
        <v>36</v>
      </c>
      <c r="Y37" s="167"/>
      <c r="Z37" s="169">
        <f>((Calibration!$C$9*'Yields HP2a'!Y37)+Calibration!$C$10)</f>
        <v>-1.3020627824793102E-3</v>
      </c>
      <c r="AA37" s="26">
        <f t="shared" si="4"/>
        <v>-0.34273704191698257</v>
      </c>
      <c r="AC37" s="24">
        <v>36</v>
      </c>
      <c r="AD37" s="44"/>
      <c r="AE37" s="169">
        <f>((Calibration!$C$9*'Yields HP2a'!AD37)+Calibration!$C$10)</f>
        <v>-1.3020627824793102E-3</v>
      </c>
      <c r="AF37" s="26">
        <f t="shared" si="5"/>
        <v>-0.34273704191698257</v>
      </c>
      <c r="AH37" s="24">
        <v>36</v>
      </c>
      <c r="AI37" s="43"/>
      <c r="AJ37" s="169">
        <f>((Calibration!$C$9*'Yields HP2a'!AI37)+Calibration!$C$10)</f>
        <v>-1.3020627824793102E-3</v>
      </c>
      <c r="AK37" s="26">
        <f t="shared" si="6"/>
        <v>-0.34273704191698257</v>
      </c>
      <c r="AM37" s="24">
        <v>36</v>
      </c>
      <c r="AO37" s="169">
        <f>((Calibration!$C$9*'Yields HP2a'!AN37)+Calibration!$C$10)</f>
        <v>-1.3020627824793102E-3</v>
      </c>
      <c r="AP37" s="26">
        <f t="shared" si="7"/>
        <v>-0.34273704191698257</v>
      </c>
      <c r="AR37" s="24">
        <v>36</v>
      </c>
      <c r="AS37" s="14"/>
      <c r="AT37" s="169">
        <f>((Calibration!$C$9*'Yields HP2a'!AS37)+Calibration!$C$10)</f>
        <v>-1.3020627824793102E-3</v>
      </c>
      <c r="AU37" s="26">
        <f t="shared" si="8"/>
        <v>-0.34273704191698257</v>
      </c>
      <c r="AW37" s="24">
        <v>36</v>
      </c>
      <c r="AX37" s="51"/>
      <c r="AY37" s="169">
        <f>((Calibration!$C$9*'Yields HP2a'!AX37)+Calibration!$C$10)</f>
        <v>-1.3020627824793102E-3</v>
      </c>
      <c r="AZ37" s="26">
        <f t="shared" si="9"/>
        <v>-0.34273704191698257</v>
      </c>
      <c r="BB37" s="24">
        <v>36</v>
      </c>
      <c r="BC37" s="51"/>
      <c r="BD37" s="169">
        <f>((Calibration!$C$9*'Yields HP2a'!BC37)+Calibration!$C$10)</f>
        <v>-1.3020627824793102E-3</v>
      </c>
      <c r="BE37" s="26">
        <f t="shared" si="10"/>
        <v>-0.34273704191698257</v>
      </c>
      <c r="BG37" s="24">
        <v>36</v>
      </c>
      <c r="BH37" s="51"/>
      <c r="BI37" s="169">
        <f>((Calibration!$C$9*'Yields HP2a'!BH37)+Calibration!$C$10)</f>
        <v>-1.3020627824793102E-3</v>
      </c>
      <c r="BJ37" s="26">
        <f t="shared" si="11"/>
        <v>-0.34273704191698257</v>
      </c>
      <c r="BL37" s="24">
        <v>36</v>
      </c>
      <c r="BM37" s="43"/>
      <c r="BN37" s="169">
        <f>((Calibration!$C$9*'Yields HP2a'!BM37)+Calibration!$C$10)</f>
        <v>-1.3020627824793102E-3</v>
      </c>
      <c r="BO37" s="26">
        <f t="shared" si="12"/>
        <v>-0.34273704191698257</v>
      </c>
      <c r="BQ37" s="24">
        <v>36</v>
      </c>
      <c r="BR37" s="51"/>
      <c r="BS37" s="169">
        <f>((Calibration!$C$9*'Yields HP2a'!BR37)+Calibration!$C$10)</f>
        <v>-1.3020627824793102E-3</v>
      </c>
      <c r="BT37" s="26">
        <f t="shared" si="13"/>
        <v>-0.34273704191698257</v>
      </c>
      <c r="BV37" s="24">
        <v>36</v>
      </c>
      <c r="BW37" s="51"/>
      <c r="BX37" s="169">
        <f>((Calibration!$C$9*'Yields HP2a'!BW37)+Calibration!$C$10)</f>
        <v>-1.3020627824793102E-3</v>
      </c>
      <c r="BY37" s="26">
        <f t="shared" si="14"/>
        <v>-0.34273704191698257</v>
      </c>
      <c r="CA37" s="24">
        <v>36</v>
      </c>
      <c r="CB37" s="51"/>
      <c r="CC37" s="169">
        <f>((Calibration!$C$9*'Yields HP2a'!CB37)+Calibration!$C$10)</f>
        <v>-1.3020627824793102E-3</v>
      </c>
      <c r="CD37" s="26">
        <f t="shared" si="15"/>
        <v>-0.34273704191698257</v>
      </c>
      <c r="CF37" s="24">
        <v>36</v>
      </c>
      <c r="CG37" s="51"/>
      <c r="CH37" s="169">
        <f>((Calibration!$C$9*'Yields HP2a'!CG37)+Calibration!$C$10)</f>
        <v>-1.3020627824793102E-3</v>
      </c>
      <c r="CI37" s="26">
        <f t="shared" si="16"/>
        <v>-0.34273704191698257</v>
      </c>
    </row>
    <row r="38" spans="1:87" ht="22" thickBot="1">
      <c r="A38" s="182" t="s">
        <v>19</v>
      </c>
      <c r="B38" s="182"/>
      <c r="D38" s="24">
        <v>37</v>
      </c>
      <c r="E38" s="25"/>
      <c r="F38" s="169">
        <f>((Calibration!$C$9*'Yields HP2a'!E38)+Calibration!$C$10)</f>
        <v>-1.3020627824793102E-3</v>
      </c>
      <c r="G38" s="26">
        <f t="shared" si="0"/>
        <v>-0.34273704191698257</v>
      </c>
      <c r="I38" s="24">
        <v>37</v>
      </c>
      <c r="J38" s="25"/>
      <c r="K38" s="169">
        <f>((Calibration!$C$9*'Yields HP2a'!J38)+Calibration!$C$10)</f>
        <v>-1.3020627824793102E-3</v>
      </c>
      <c r="L38" s="26">
        <f t="shared" si="1"/>
        <v>-0.34273704191698257</v>
      </c>
      <c r="N38" s="24">
        <v>37</v>
      </c>
      <c r="P38" s="169">
        <f>((Calibration!$C$9*'Yields HP2a'!O38)+Calibration!$C$10)</f>
        <v>-1.3020627824793102E-3</v>
      </c>
      <c r="Q38" s="26">
        <f t="shared" si="2"/>
        <v>-0.34273704191698257</v>
      </c>
      <c r="S38" s="24">
        <v>37</v>
      </c>
      <c r="T38" s="23">
        <v>29.6</v>
      </c>
      <c r="U38" s="169">
        <f>((Calibration!$C$9*'Yields HP2a'!T38)+Calibration!$C$10)</f>
        <v>6.9635785366059119E-2</v>
      </c>
      <c r="V38" s="26">
        <f t="shared" si="3"/>
        <v>18.329963354365557</v>
      </c>
      <c r="X38" s="24">
        <v>37</v>
      </c>
      <c r="Y38" s="44"/>
      <c r="Z38" s="169">
        <f>((Calibration!$C$9*'Yields HP2a'!Y38)+Calibration!$C$10)</f>
        <v>-1.3020627824793102E-3</v>
      </c>
      <c r="AA38" s="26">
        <f t="shared" si="4"/>
        <v>-0.34273704191698257</v>
      </c>
      <c r="AC38" s="24">
        <v>37</v>
      </c>
      <c r="AD38" s="167"/>
      <c r="AE38" s="169">
        <f>((Calibration!$C$9*'Yields HP2a'!AD38)+Calibration!$C$10)</f>
        <v>-1.3020627824793102E-3</v>
      </c>
      <c r="AF38" s="26">
        <f t="shared" si="5"/>
        <v>-0.34273704191698257</v>
      </c>
      <c r="AG38" s="38"/>
      <c r="AH38" s="24">
        <v>37</v>
      </c>
      <c r="AI38" s="43">
        <v>6</v>
      </c>
      <c r="AJ38" s="169">
        <f>((Calibration!$C$9*'Yields HP2a'!AI38)+Calibration!$C$10)</f>
        <v>1.3077230761143342E-2</v>
      </c>
      <c r="AK38" s="26">
        <f t="shared" si="6"/>
        <v>3.4422697951673151</v>
      </c>
      <c r="AM38" s="24">
        <v>37</v>
      </c>
      <c r="AO38" s="169">
        <f>((Calibration!$C$9*'Yields HP2a'!AN38)+Calibration!$C$10)</f>
        <v>-1.3020627824793102E-3</v>
      </c>
      <c r="AP38" s="26">
        <f t="shared" si="7"/>
        <v>-0.34273704191698257</v>
      </c>
      <c r="AR38" s="24">
        <v>37</v>
      </c>
      <c r="AS38" s="44"/>
      <c r="AT38" s="169">
        <f>((Calibration!$C$9*'Yields HP2a'!AS38)+Calibration!$C$10)</f>
        <v>-1.3020627824793102E-3</v>
      </c>
      <c r="AU38" s="26">
        <f t="shared" si="8"/>
        <v>-0.34273704191698257</v>
      </c>
      <c r="AW38" s="24">
        <v>37</v>
      </c>
      <c r="AX38" s="49"/>
      <c r="AY38" s="169">
        <f>((Calibration!$C$9*'Yields HP2a'!AX38)+Calibration!$C$10)</f>
        <v>-1.3020627824793102E-3</v>
      </c>
      <c r="AZ38" s="26">
        <f t="shared" si="9"/>
        <v>-0.34273704191698257</v>
      </c>
      <c r="BB38" s="24">
        <v>37</v>
      </c>
      <c r="BC38" s="49"/>
      <c r="BD38" s="169">
        <f>((Calibration!$C$9*'Yields HP2a'!BC38)+Calibration!$C$10)</f>
        <v>-1.3020627824793102E-3</v>
      </c>
      <c r="BE38" s="26">
        <f t="shared" si="10"/>
        <v>-0.34273704191698257</v>
      </c>
      <c r="BG38" s="24">
        <v>37</v>
      </c>
      <c r="BH38" s="49"/>
      <c r="BI38" s="169">
        <f>((Calibration!$C$9*'Yields HP2a'!BH38)+Calibration!$C$10)</f>
        <v>-1.3020627824793102E-3</v>
      </c>
      <c r="BJ38" s="26">
        <f t="shared" si="11"/>
        <v>-0.34273704191698257</v>
      </c>
      <c r="BL38" s="24">
        <v>37</v>
      </c>
      <c r="BM38" s="43">
        <v>6.2</v>
      </c>
      <c r="BN38" s="169">
        <f>((Calibration!$C$9*'Yields HP2a'!BM38)+Calibration!$C$10)</f>
        <v>1.3556540545930765E-2</v>
      </c>
      <c r="BO38" s="26">
        <f t="shared" si="12"/>
        <v>3.5684366897367918</v>
      </c>
      <c r="BQ38" s="24">
        <v>37</v>
      </c>
      <c r="BR38" s="49"/>
      <c r="BS38" s="169">
        <f>((Calibration!$C$9*'Yields HP2a'!BR38)+Calibration!$C$10)</f>
        <v>-1.3020627824793102E-3</v>
      </c>
      <c r="BT38" s="26">
        <f t="shared" si="13"/>
        <v>-0.34273704191698257</v>
      </c>
      <c r="BV38" s="24">
        <v>37</v>
      </c>
      <c r="BW38" s="49"/>
      <c r="BX38" s="169">
        <f>((Calibration!$C$9*'Yields HP2a'!BW38)+Calibration!$C$10)</f>
        <v>-1.3020627824793102E-3</v>
      </c>
      <c r="BY38" s="26">
        <f t="shared" si="14"/>
        <v>-0.34273704191698257</v>
      </c>
      <c r="CA38" s="24">
        <v>37</v>
      </c>
      <c r="CB38" s="49"/>
      <c r="CC38" s="169">
        <f>((Calibration!$C$9*'Yields HP2a'!CB38)+Calibration!$C$10)</f>
        <v>-1.3020627824793102E-3</v>
      </c>
      <c r="CD38" s="26">
        <f t="shared" si="15"/>
        <v>-0.34273704191698257</v>
      </c>
      <c r="CF38" s="24">
        <v>37</v>
      </c>
      <c r="CG38" s="49"/>
      <c r="CH38" s="169">
        <f>((Calibration!$C$9*'Yields HP2a'!CG38)+Calibration!$C$10)</f>
        <v>-1.3020627824793102E-3</v>
      </c>
      <c r="CI38" s="26">
        <f t="shared" si="16"/>
        <v>-0.34273704191698257</v>
      </c>
    </row>
    <row r="39" spans="1:87" ht="22" thickBot="1">
      <c r="A39" s="27" t="s">
        <v>28</v>
      </c>
      <c r="B39" s="28">
        <v>1.046</v>
      </c>
      <c r="D39" s="24">
        <v>38</v>
      </c>
      <c r="E39" s="25"/>
      <c r="F39" s="169">
        <f>((Calibration!$C$9*'Yields HP2a'!E39)+Calibration!$C$10)</f>
        <v>-1.3020627824793102E-3</v>
      </c>
      <c r="G39" s="26">
        <f t="shared" si="0"/>
        <v>-0.34273704191698257</v>
      </c>
      <c r="I39" s="24">
        <v>38</v>
      </c>
      <c r="J39" s="25"/>
      <c r="K39" s="169">
        <f>((Calibration!$C$9*'Yields HP2a'!J39)+Calibration!$C$10)</f>
        <v>-1.3020627824793102E-3</v>
      </c>
      <c r="L39" s="26">
        <f t="shared" si="1"/>
        <v>-0.34273704191698257</v>
      </c>
      <c r="N39" s="24">
        <v>38</v>
      </c>
      <c r="P39" s="169">
        <f>((Calibration!$C$9*'Yields HP2a'!O39)+Calibration!$C$10)</f>
        <v>-1.3020627824793102E-3</v>
      </c>
      <c r="Q39" s="26">
        <f t="shared" si="2"/>
        <v>-0.34273704191698257</v>
      </c>
      <c r="S39" s="24">
        <v>38</v>
      </c>
      <c r="T39" s="23">
        <v>30</v>
      </c>
      <c r="U39" s="169">
        <f>((Calibration!$C$9*'Yields HP2a'!T39)+Calibration!$C$10)</f>
        <v>7.0594404935633959E-2</v>
      </c>
      <c r="V39" s="26">
        <f t="shared" si="3"/>
        <v>18.582297143504508</v>
      </c>
      <c r="X39" s="24">
        <v>38</v>
      </c>
      <c r="Y39" s="167"/>
      <c r="Z39" s="169">
        <f>((Calibration!$C$9*'Yields HP2a'!Y39)+Calibration!$C$10)</f>
        <v>-1.3020627824793102E-3</v>
      </c>
      <c r="AA39" s="26">
        <f t="shared" si="4"/>
        <v>-0.34273704191698257</v>
      </c>
      <c r="AC39" s="24">
        <v>38</v>
      </c>
      <c r="AD39" s="167"/>
      <c r="AE39" s="169">
        <f>((Calibration!$C$9*'Yields HP2a'!AD39)+Calibration!$C$10)</f>
        <v>-1.3020627824793102E-3</v>
      </c>
      <c r="AF39" s="26">
        <f t="shared" si="5"/>
        <v>-0.34273704191698257</v>
      </c>
      <c r="AG39" s="38"/>
      <c r="AH39" s="24">
        <v>38</v>
      </c>
      <c r="AI39" s="43">
        <v>6.2</v>
      </c>
      <c r="AJ39" s="169">
        <f>((Calibration!$C$9*'Yields HP2a'!AI39)+Calibration!$C$10)</f>
        <v>1.3556540545930765E-2</v>
      </c>
      <c r="AK39" s="26">
        <f t="shared" si="6"/>
        <v>3.5684366897367918</v>
      </c>
      <c r="AM39" s="24">
        <v>38</v>
      </c>
      <c r="AO39" s="169">
        <f>((Calibration!$C$9*'Yields HP2a'!AN39)+Calibration!$C$10)</f>
        <v>-1.3020627824793102E-3</v>
      </c>
      <c r="AP39" s="26">
        <f t="shared" si="7"/>
        <v>-0.34273704191698257</v>
      </c>
      <c r="AR39" s="24">
        <v>38</v>
      </c>
      <c r="AS39" s="44"/>
      <c r="AT39" s="169">
        <f>((Calibration!$C$9*'Yields HP2a'!AS39)+Calibration!$C$10)</f>
        <v>-1.3020627824793102E-3</v>
      </c>
      <c r="AU39" s="26">
        <f t="shared" si="8"/>
        <v>-0.34273704191698257</v>
      </c>
      <c r="AW39" s="24">
        <v>38</v>
      </c>
      <c r="AX39" s="50"/>
      <c r="AY39" s="169">
        <f>((Calibration!$C$9*'Yields HP2a'!AX39)+Calibration!$C$10)</f>
        <v>-1.3020627824793102E-3</v>
      </c>
      <c r="AZ39" s="26">
        <f t="shared" si="9"/>
        <v>-0.34273704191698257</v>
      </c>
      <c r="BB39" s="24">
        <v>38</v>
      </c>
      <c r="BC39" s="50"/>
      <c r="BD39" s="169">
        <f>((Calibration!$C$9*'Yields HP2a'!BC39)+Calibration!$C$10)</f>
        <v>-1.3020627824793102E-3</v>
      </c>
      <c r="BE39" s="26">
        <f t="shared" si="10"/>
        <v>-0.34273704191698257</v>
      </c>
      <c r="BG39" s="24">
        <v>38</v>
      </c>
      <c r="BH39" s="50"/>
      <c r="BI39" s="169">
        <f>((Calibration!$C$9*'Yields HP2a'!BH39)+Calibration!$C$10)</f>
        <v>-1.3020627824793102E-3</v>
      </c>
      <c r="BJ39" s="26">
        <f t="shared" si="11"/>
        <v>-0.34273704191698257</v>
      </c>
      <c r="BL39" s="24">
        <v>38</v>
      </c>
      <c r="BM39" s="44">
        <v>6.6</v>
      </c>
      <c r="BN39" s="169">
        <f>((Calibration!$C$9*'Yields HP2a'!BM39)+Calibration!$C$10)</f>
        <v>1.4515160115505608E-2</v>
      </c>
      <c r="BO39" s="26">
        <f t="shared" si="12"/>
        <v>3.8207704788757448</v>
      </c>
      <c r="BQ39" s="24">
        <v>38</v>
      </c>
      <c r="BR39" s="50"/>
      <c r="BS39" s="169">
        <f>((Calibration!$C$9*'Yields HP2a'!BR39)+Calibration!$C$10)</f>
        <v>-1.3020627824793102E-3</v>
      </c>
      <c r="BT39" s="26">
        <f t="shared" si="13"/>
        <v>-0.34273704191698257</v>
      </c>
      <c r="BV39" s="24">
        <v>38</v>
      </c>
      <c r="BW39" s="50"/>
      <c r="BX39" s="169">
        <f>((Calibration!$C$9*'Yields HP2a'!BW39)+Calibration!$C$10)</f>
        <v>-1.3020627824793102E-3</v>
      </c>
      <c r="BY39" s="26">
        <f t="shared" si="14"/>
        <v>-0.34273704191698257</v>
      </c>
      <c r="CA39" s="24">
        <v>38</v>
      </c>
      <c r="CB39" s="50"/>
      <c r="CC39" s="169">
        <f>((Calibration!$C$9*'Yields HP2a'!CB39)+Calibration!$C$10)</f>
        <v>-1.3020627824793102E-3</v>
      </c>
      <c r="CD39" s="26">
        <f t="shared" si="15"/>
        <v>-0.34273704191698257</v>
      </c>
      <c r="CF39" s="24">
        <v>38</v>
      </c>
      <c r="CG39" s="50"/>
      <c r="CH39" s="169">
        <f>((Calibration!$C$9*'Yields HP2a'!CG39)+Calibration!$C$10)</f>
        <v>-1.3020627824793102E-3</v>
      </c>
      <c r="CI39" s="26">
        <f t="shared" si="16"/>
        <v>-0.34273704191698257</v>
      </c>
    </row>
    <row r="40" spans="1:87" ht="22" thickBot="1">
      <c r="A40" s="27" t="s">
        <v>29</v>
      </c>
      <c r="B40" s="28">
        <v>600</v>
      </c>
      <c r="D40" s="24">
        <v>39</v>
      </c>
      <c r="E40" s="25"/>
      <c r="F40" s="169">
        <f>((Calibration!$C$9*'Yields HP2a'!E40)+Calibration!$C$10)</f>
        <v>-1.3020627824793102E-3</v>
      </c>
      <c r="G40" s="26">
        <f t="shared" si="0"/>
        <v>-0.34273704191698257</v>
      </c>
      <c r="I40" s="24">
        <v>39</v>
      </c>
      <c r="J40" s="25"/>
      <c r="K40" s="169">
        <f>((Calibration!$C$9*'Yields HP2a'!J40)+Calibration!$C$10)</f>
        <v>-1.3020627824793102E-3</v>
      </c>
      <c r="L40" s="26">
        <f t="shared" si="1"/>
        <v>-0.34273704191698257</v>
      </c>
      <c r="N40" s="24">
        <v>39</v>
      </c>
      <c r="P40" s="169">
        <f>((Calibration!$C$9*'Yields HP2a'!O40)+Calibration!$C$10)</f>
        <v>-1.3020627824793102E-3</v>
      </c>
      <c r="Q40" s="26">
        <f t="shared" si="2"/>
        <v>-0.34273704191698257</v>
      </c>
      <c r="S40" s="24">
        <v>39</v>
      </c>
      <c r="T40" s="23">
        <v>25.4</v>
      </c>
      <c r="U40" s="169">
        <f>((Calibration!$C$9*'Yields HP2a'!T40)+Calibration!$C$10)</f>
        <v>5.9570279885523249E-2</v>
      </c>
      <c r="V40" s="26">
        <f t="shared" si="3"/>
        <v>15.680458568406545</v>
      </c>
      <c r="X40" s="24">
        <v>39</v>
      </c>
      <c r="Y40" s="167"/>
      <c r="Z40" s="169">
        <f>((Calibration!$C$9*'Yields HP2a'!Y40)+Calibration!$C$10)</f>
        <v>-1.3020627824793102E-3</v>
      </c>
      <c r="AA40" s="26">
        <f t="shared" si="4"/>
        <v>-0.34273704191698257</v>
      </c>
      <c r="AC40" s="24">
        <v>39</v>
      </c>
      <c r="AD40" s="44"/>
      <c r="AE40" s="169">
        <f>((Calibration!$C$9*'Yields HP2a'!AD40)+Calibration!$C$10)</f>
        <v>-1.3020627824793102E-3</v>
      </c>
      <c r="AF40" s="26">
        <f t="shared" si="5"/>
        <v>-0.34273704191698257</v>
      </c>
      <c r="AG40" s="38"/>
      <c r="AH40" s="24">
        <v>39</v>
      </c>
      <c r="AI40" s="44">
        <v>5.3</v>
      </c>
      <c r="AJ40" s="169">
        <f>((Calibration!$C$9*'Yields HP2a'!AI40)+Calibration!$C$10)</f>
        <v>1.1399646514387365E-2</v>
      </c>
      <c r="AK40" s="26">
        <f t="shared" si="6"/>
        <v>3.0006856641741471</v>
      </c>
      <c r="AM40" s="24">
        <v>39</v>
      </c>
      <c r="AO40" s="169">
        <f>((Calibration!$C$9*'Yields HP2a'!AN40)+Calibration!$C$10)</f>
        <v>-1.3020627824793102E-3</v>
      </c>
      <c r="AP40" s="26">
        <f t="shared" si="7"/>
        <v>-0.34273704191698257</v>
      </c>
      <c r="AR40" s="24">
        <v>39</v>
      </c>
      <c r="AS40" s="14"/>
      <c r="AT40" s="169">
        <f>((Calibration!$C$9*'Yields HP2a'!AS40)+Calibration!$C$10)</f>
        <v>-1.3020627824793102E-3</v>
      </c>
      <c r="AU40" s="26">
        <f t="shared" si="8"/>
        <v>-0.34273704191698257</v>
      </c>
      <c r="AW40" s="24">
        <v>39</v>
      </c>
      <c r="AX40" s="51"/>
      <c r="AY40" s="169">
        <f>((Calibration!$C$9*'Yields HP2a'!AX40)+Calibration!$C$10)</f>
        <v>-1.3020627824793102E-3</v>
      </c>
      <c r="AZ40" s="26">
        <f t="shared" si="9"/>
        <v>-0.34273704191698257</v>
      </c>
      <c r="BB40" s="24">
        <v>39</v>
      </c>
      <c r="BC40" s="51"/>
      <c r="BD40" s="169">
        <f>((Calibration!$C$9*'Yields HP2a'!BC40)+Calibration!$C$10)</f>
        <v>-1.3020627824793102E-3</v>
      </c>
      <c r="BE40" s="26">
        <f t="shared" si="10"/>
        <v>-0.34273704191698257</v>
      </c>
      <c r="BG40" s="24">
        <v>39</v>
      </c>
      <c r="BH40" s="51"/>
      <c r="BI40" s="169">
        <f>((Calibration!$C$9*'Yields HP2a'!BH40)+Calibration!$C$10)</f>
        <v>-1.3020627824793102E-3</v>
      </c>
      <c r="BJ40" s="26">
        <f t="shared" si="11"/>
        <v>-0.34273704191698257</v>
      </c>
      <c r="BL40" s="24">
        <v>39</v>
      </c>
      <c r="BM40" s="43">
        <v>5.9</v>
      </c>
      <c r="BN40" s="169">
        <f>((Calibration!$C$9*'Yields HP2a'!BM40)+Calibration!$C$10)</f>
        <v>1.2837575868749632E-2</v>
      </c>
      <c r="BO40" s="26">
        <f t="shared" si="12"/>
        <v>3.3791863478825768</v>
      </c>
      <c r="BQ40" s="24">
        <v>39</v>
      </c>
      <c r="BR40" s="51"/>
      <c r="BS40" s="169">
        <f>((Calibration!$C$9*'Yields HP2a'!BR40)+Calibration!$C$10)</f>
        <v>-1.3020627824793102E-3</v>
      </c>
      <c r="BT40" s="26">
        <f t="shared" si="13"/>
        <v>-0.34273704191698257</v>
      </c>
      <c r="BV40" s="24">
        <v>39</v>
      </c>
      <c r="BW40" s="51"/>
      <c r="BX40" s="169">
        <f>((Calibration!$C$9*'Yields HP2a'!BW40)+Calibration!$C$10)</f>
        <v>-1.3020627824793102E-3</v>
      </c>
      <c r="BY40" s="26">
        <f t="shared" si="14"/>
        <v>-0.34273704191698257</v>
      </c>
      <c r="CA40" s="24">
        <v>39</v>
      </c>
      <c r="CB40" s="51"/>
      <c r="CC40" s="169">
        <f>((Calibration!$C$9*'Yields HP2a'!CB40)+Calibration!$C$10)</f>
        <v>-1.3020627824793102E-3</v>
      </c>
      <c r="CD40" s="26">
        <f t="shared" si="15"/>
        <v>-0.34273704191698257</v>
      </c>
      <c r="CF40" s="24">
        <v>39</v>
      </c>
      <c r="CG40" s="51"/>
      <c r="CH40" s="169">
        <f>((Calibration!$C$9*'Yields HP2a'!CG40)+Calibration!$C$10)</f>
        <v>-1.3020627824793102E-3</v>
      </c>
      <c r="CI40" s="26">
        <f t="shared" si="16"/>
        <v>-0.34273704191698257</v>
      </c>
    </row>
    <row r="41" spans="1:87" ht="22" thickBot="1">
      <c r="A41" s="29" t="s">
        <v>30</v>
      </c>
      <c r="B41" s="30">
        <f>(B39/B40)*1000</f>
        <v>1.7433333333333334</v>
      </c>
      <c r="D41" s="24">
        <v>40</v>
      </c>
      <c r="E41" s="25"/>
      <c r="F41" s="169">
        <f>((Calibration!$C$9*'Yields HP2a'!E41)+Calibration!$C$10)</f>
        <v>-1.3020627824793102E-3</v>
      </c>
      <c r="G41" s="26">
        <f t="shared" si="0"/>
        <v>-0.34273704191698257</v>
      </c>
      <c r="I41" s="24">
        <v>40</v>
      </c>
      <c r="J41" s="25"/>
      <c r="K41" s="169">
        <f>((Calibration!$C$9*'Yields HP2a'!J41)+Calibration!$C$10)</f>
        <v>-1.3020627824793102E-3</v>
      </c>
      <c r="L41" s="26">
        <f t="shared" si="1"/>
        <v>-0.34273704191698257</v>
      </c>
      <c r="N41" s="24">
        <v>40</v>
      </c>
      <c r="P41" s="169">
        <f>((Calibration!$C$9*'Yields HP2a'!O41)+Calibration!$C$10)</f>
        <v>-1.3020627824793102E-3</v>
      </c>
      <c r="Q41" s="26">
        <f t="shared" si="2"/>
        <v>-0.34273704191698257</v>
      </c>
      <c r="S41" s="24">
        <v>40</v>
      </c>
      <c r="T41" s="23">
        <v>26.2</v>
      </c>
      <c r="U41" s="169">
        <f>((Calibration!$C$9*'Yields HP2a'!T41)+Calibration!$C$10)</f>
        <v>6.1487519024672935E-2</v>
      </c>
      <c r="V41" s="26">
        <f t="shared" si="3"/>
        <v>16.18512614668445</v>
      </c>
      <c r="X41" s="24">
        <v>40</v>
      </c>
      <c r="Y41" s="167"/>
      <c r="Z41" s="169">
        <f>((Calibration!$C$9*'Yields HP2a'!Y41)+Calibration!$C$10)</f>
        <v>-1.3020627824793102E-3</v>
      </c>
      <c r="AA41" s="26">
        <f t="shared" si="4"/>
        <v>-0.34273704191698257</v>
      </c>
      <c r="AC41" s="24">
        <v>40</v>
      </c>
      <c r="AD41" s="44"/>
      <c r="AE41" s="169">
        <f>((Calibration!$C$9*'Yields HP2a'!AD41)+Calibration!$C$10)</f>
        <v>-1.3020627824793102E-3</v>
      </c>
      <c r="AF41" s="26">
        <f t="shared" si="5"/>
        <v>-0.34273704191698257</v>
      </c>
      <c r="AG41" s="38"/>
      <c r="AH41" s="24">
        <v>40</v>
      </c>
      <c r="AI41" s="44">
        <v>5.8</v>
      </c>
      <c r="AJ41" s="169">
        <f>((Calibration!$C$9*'Yields HP2a'!AI41)+Calibration!$C$10)</f>
        <v>1.259792097635592E-2</v>
      </c>
      <c r="AK41" s="26">
        <f t="shared" si="6"/>
        <v>3.3161029005978384</v>
      </c>
      <c r="AM41" s="24">
        <v>40</v>
      </c>
      <c r="AO41" s="169">
        <f>((Calibration!$C$9*'Yields HP2a'!AN41)+Calibration!$C$10)</f>
        <v>-1.3020627824793102E-3</v>
      </c>
      <c r="AP41" s="26">
        <f t="shared" si="7"/>
        <v>-0.34273704191698257</v>
      </c>
      <c r="AR41" s="24">
        <v>40</v>
      </c>
      <c r="AS41" s="14"/>
      <c r="AT41" s="169">
        <f>((Calibration!$C$9*'Yields HP2a'!AS41)+Calibration!$C$10)</f>
        <v>-1.3020627824793102E-3</v>
      </c>
      <c r="AU41" s="26">
        <f t="shared" si="8"/>
        <v>-0.34273704191698257</v>
      </c>
      <c r="AW41" s="24">
        <v>40</v>
      </c>
      <c r="AX41" s="51"/>
      <c r="AY41" s="169">
        <f>((Calibration!$C$9*'Yields HP2a'!AX41)+Calibration!$C$10)</f>
        <v>-1.3020627824793102E-3</v>
      </c>
      <c r="AZ41" s="26">
        <f t="shared" si="9"/>
        <v>-0.34273704191698257</v>
      </c>
      <c r="BB41" s="24">
        <v>40</v>
      </c>
      <c r="BC41" s="51"/>
      <c r="BD41" s="169">
        <f>((Calibration!$C$9*'Yields HP2a'!BC41)+Calibration!$C$10)</f>
        <v>-1.3020627824793102E-3</v>
      </c>
      <c r="BE41" s="26">
        <f t="shared" si="10"/>
        <v>-0.34273704191698257</v>
      </c>
      <c r="BG41" s="24">
        <v>40</v>
      </c>
      <c r="BH41" s="51"/>
      <c r="BI41" s="169">
        <f>((Calibration!$C$9*'Yields HP2a'!BH41)+Calibration!$C$10)</f>
        <v>-1.3020627824793102E-3</v>
      </c>
      <c r="BJ41" s="26">
        <f t="shared" si="11"/>
        <v>-0.34273704191698257</v>
      </c>
      <c r="BL41" s="24">
        <v>40</v>
      </c>
      <c r="BM41" s="43">
        <v>6.5</v>
      </c>
      <c r="BN41" s="169">
        <f>((Calibration!$C$9*'Yields HP2a'!BM41)+Calibration!$C$10)</f>
        <v>1.4275505223111896E-2</v>
      </c>
      <c r="BO41" s="26">
        <f t="shared" si="12"/>
        <v>3.7576870315910069</v>
      </c>
      <c r="BQ41" s="24">
        <v>40</v>
      </c>
      <c r="BR41" s="51"/>
      <c r="BS41" s="169">
        <f>((Calibration!$C$9*'Yields HP2a'!BR41)+Calibration!$C$10)</f>
        <v>-1.3020627824793102E-3</v>
      </c>
      <c r="BT41" s="26">
        <f t="shared" si="13"/>
        <v>-0.34273704191698257</v>
      </c>
      <c r="BV41" s="24">
        <v>40</v>
      </c>
      <c r="BW41" s="51"/>
      <c r="BX41" s="169">
        <f>((Calibration!$C$9*'Yields HP2a'!BW41)+Calibration!$C$10)</f>
        <v>-1.3020627824793102E-3</v>
      </c>
      <c r="BY41" s="26">
        <f t="shared" si="14"/>
        <v>-0.34273704191698257</v>
      </c>
      <c r="CA41" s="24">
        <v>40</v>
      </c>
      <c r="CB41" s="51"/>
      <c r="CC41" s="169">
        <f>((Calibration!$C$9*'Yields HP2a'!CB41)+Calibration!$C$10)</f>
        <v>-1.3020627824793102E-3</v>
      </c>
      <c r="CD41" s="26">
        <f t="shared" si="15"/>
        <v>-0.34273704191698257</v>
      </c>
      <c r="CF41" s="24">
        <v>40</v>
      </c>
      <c r="CG41" s="51"/>
      <c r="CH41" s="169">
        <f>((Calibration!$C$9*'Yields HP2a'!CG41)+Calibration!$C$10)</f>
        <v>-1.3020627824793102E-3</v>
      </c>
      <c r="CI41" s="26">
        <f t="shared" si="16"/>
        <v>-0.34273704191698257</v>
      </c>
    </row>
    <row r="42" spans="1:87" ht="22" thickBot="1">
      <c r="A42" s="27" t="s">
        <v>31</v>
      </c>
      <c r="B42" s="28">
        <v>250</v>
      </c>
      <c r="D42" s="24">
        <v>41</v>
      </c>
      <c r="E42" s="25"/>
      <c r="F42" s="169">
        <f>((Calibration!$C$9*'Yields HP2a'!E42)+Calibration!$C$10)</f>
        <v>-1.3020627824793102E-3</v>
      </c>
      <c r="G42" s="26">
        <f t="shared" si="0"/>
        <v>-0.34273704191698257</v>
      </c>
      <c r="I42" s="24">
        <v>41</v>
      </c>
      <c r="J42" s="25"/>
      <c r="K42" s="169">
        <f>((Calibration!$C$9*'Yields HP2a'!J42)+Calibration!$C$10)</f>
        <v>-1.3020627824793102E-3</v>
      </c>
      <c r="L42" s="26">
        <f t="shared" si="1"/>
        <v>-0.34273704191698257</v>
      </c>
      <c r="N42" s="24">
        <v>41</v>
      </c>
      <c r="P42" s="169">
        <f>((Calibration!$C$9*'Yields HP2a'!O42)+Calibration!$C$10)</f>
        <v>-1.3020627824793102E-3</v>
      </c>
      <c r="Q42" s="26">
        <f t="shared" si="2"/>
        <v>-0.34273704191698257</v>
      </c>
      <c r="S42" s="24">
        <v>41</v>
      </c>
      <c r="U42" s="169">
        <f>((Calibration!$C$9*'Yields HP2a'!T42)+Calibration!$C$10)</f>
        <v>-1.3020627824793102E-3</v>
      </c>
      <c r="V42" s="26">
        <f t="shared" si="3"/>
        <v>-0.34273704191698257</v>
      </c>
      <c r="X42" s="24">
        <v>41</v>
      </c>
      <c r="Y42" s="167"/>
      <c r="Z42" s="169">
        <f>((Calibration!$C$9*'Yields HP2a'!Y42)+Calibration!$C$10)</f>
        <v>-1.3020627824793102E-3</v>
      </c>
      <c r="AA42" s="26">
        <f t="shared" si="4"/>
        <v>-0.34273704191698257</v>
      </c>
      <c r="AC42" s="24">
        <v>41</v>
      </c>
      <c r="AD42" s="167"/>
      <c r="AE42" s="169">
        <f>((Calibration!$C$9*'Yields HP2a'!AD42)+Calibration!$C$10)</f>
        <v>-1.3020627824793102E-3</v>
      </c>
      <c r="AF42" s="26">
        <f t="shared" si="5"/>
        <v>-0.34273704191698257</v>
      </c>
      <c r="AH42" s="24">
        <v>41</v>
      </c>
      <c r="AI42" s="43"/>
      <c r="AJ42" s="169">
        <f>((Calibration!$C$9*'Yields HP2a'!AI42)+Calibration!$C$10)</f>
        <v>-1.3020627824793102E-3</v>
      </c>
      <c r="AK42" s="26">
        <f t="shared" si="6"/>
        <v>-0.34273704191698257</v>
      </c>
      <c r="AM42" s="24">
        <v>41</v>
      </c>
      <c r="AO42" s="169">
        <f>((Calibration!$C$9*'Yields HP2a'!AN42)+Calibration!$C$10)</f>
        <v>-1.3020627824793102E-3</v>
      </c>
      <c r="AP42" s="26">
        <f t="shared" si="7"/>
        <v>-0.34273704191698257</v>
      </c>
      <c r="AR42" s="24">
        <v>41</v>
      </c>
      <c r="AS42" s="43"/>
      <c r="AT42" s="169">
        <f>((Calibration!$C$9*'Yields HP2a'!AS42)+Calibration!$C$10)</f>
        <v>-1.3020627824793102E-3</v>
      </c>
      <c r="AU42" s="26">
        <f t="shared" si="8"/>
        <v>-0.34273704191698257</v>
      </c>
      <c r="AW42" s="24">
        <v>41</v>
      </c>
      <c r="AX42" s="51"/>
      <c r="AY42" s="169">
        <f>((Calibration!$C$9*'Yields HP2a'!AX42)+Calibration!$C$10)</f>
        <v>-1.3020627824793102E-3</v>
      </c>
      <c r="AZ42" s="26">
        <f t="shared" si="9"/>
        <v>-0.34273704191698257</v>
      </c>
      <c r="BB42" s="24">
        <v>41</v>
      </c>
      <c r="BC42" s="51"/>
      <c r="BD42" s="169">
        <f>((Calibration!$C$9*'Yields HP2a'!BC42)+Calibration!$C$10)</f>
        <v>-1.3020627824793102E-3</v>
      </c>
      <c r="BE42" s="26">
        <f t="shared" si="10"/>
        <v>-0.34273704191698257</v>
      </c>
      <c r="BG42" s="24">
        <v>41</v>
      </c>
      <c r="BH42" s="51"/>
      <c r="BI42" s="169">
        <f>((Calibration!$C$9*'Yields HP2a'!BH42)+Calibration!$C$10)</f>
        <v>-1.3020627824793102E-3</v>
      </c>
      <c r="BJ42" s="26">
        <f t="shared" si="11"/>
        <v>-0.34273704191698257</v>
      </c>
      <c r="BL42" s="24">
        <v>41</v>
      </c>
      <c r="BM42" s="44"/>
      <c r="BN42" s="169">
        <f>((Calibration!$C$9*'Yields HP2a'!BM42)+Calibration!$C$10)</f>
        <v>-1.3020627824793102E-3</v>
      </c>
      <c r="BO42" s="26">
        <f t="shared" si="12"/>
        <v>-0.34273704191698257</v>
      </c>
      <c r="BQ42" s="24">
        <v>41</v>
      </c>
      <c r="BR42" s="51"/>
      <c r="BS42" s="169">
        <f>((Calibration!$C$9*'Yields HP2a'!BR42)+Calibration!$C$10)</f>
        <v>-1.3020627824793102E-3</v>
      </c>
      <c r="BT42" s="26">
        <f t="shared" si="13"/>
        <v>-0.34273704191698257</v>
      </c>
      <c r="BV42" s="24">
        <v>41</v>
      </c>
      <c r="BW42" s="51"/>
      <c r="BX42" s="169">
        <f>((Calibration!$C$9*'Yields HP2a'!BW42)+Calibration!$C$10)</f>
        <v>-1.3020627824793102E-3</v>
      </c>
      <c r="BY42" s="26">
        <f t="shared" si="14"/>
        <v>-0.34273704191698257</v>
      </c>
      <c r="CA42" s="24">
        <v>41</v>
      </c>
      <c r="CB42" s="51"/>
      <c r="CC42" s="169">
        <f>((Calibration!$C$9*'Yields HP2a'!CB42)+Calibration!$C$10)</f>
        <v>-1.3020627824793102E-3</v>
      </c>
      <c r="CD42" s="26">
        <f t="shared" si="15"/>
        <v>-0.34273704191698257</v>
      </c>
      <c r="CF42" s="24">
        <v>41</v>
      </c>
      <c r="CG42" s="51"/>
      <c r="CH42" s="169">
        <f>((Calibration!$C$9*'Yields HP2a'!CG42)+Calibration!$C$10)</f>
        <v>-1.3020627824793102E-3</v>
      </c>
      <c r="CI42" s="26">
        <f t="shared" si="16"/>
        <v>-0.34273704191698257</v>
      </c>
    </row>
    <row r="43" spans="1:87">
      <c r="A43" s="29" t="s">
        <v>32</v>
      </c>
      <c r="B43" s="31">
        <f>$B42/$B40</f>
        <v>0.41666666666666669</v>
      </c>
      <c r="D43" s="24">
        <v>42</v>
      </c>
      <c r="E43" s="25"/>
      <c r="F43" s="169">
        <f>((Calibration!$C$9*'Yields HP2a'!E43)+Calibration!$C$10)</f>
        <v>-1.3020627824793102E-3</v>
      </c>
      <c r="G43" s="26">
        <f t="shared" si="0"/>
        <v>-0.34273704191698257</v>
      </c>
      <c r="I43" s="24">
        <v>42</v>
      </c>
      <c r="J43" s="25"/>
      <c r="K43" s="169">
        <f>((Calibration!$C$9*'Yields HP2a'!J43)+Calibration!$C$10)</f>
        <v>-1.3020627824793102E-3</v>
      </c>
      <c r="L43" s="26">
        <f t="shared" si="1"/>
        <v>-0.34273704191698257</v>
      </c>
      <c r="N43" s="24">
        <v>42</v>
      </c>
      <c r="P43" s="169">
        <f>((Calibration!$C$9*'Yields HP2a'!O43)+Calibration!$C$10)</f>
        <v>-1.3020627824793102E-3</v>
      </c>
      <c r="Q43" s="26">
        <f t="shared" si="2"/>
        <v>-0.34273704191698257</v>
      </c>
      <c r="S43" s="24">
        <v>42</v>
      </c>
      <c r="U43" s="169">
        <f>((Calibration!$C$9*'Yields HP2a'!T43)+Calibration!$C$10)</f>
        <v>-1.3020627824793102E-3</v>
      </c>
      <c r="V43" s="26">
        <f t="shared" si="3"/>
        <v>-0.34273704191698257</v>
      </c>
      <c r="X43" s="24">
        <v>42</v>
      </c>
      <c r="Y43" s="167"/>
      <c r="Z43" s="169">
        <f>((Calibration!$C$9*'Yields HP2a'!Y43)+Calibration!$C$10)</f>
        <v>-1.3020627824793102E-3</v>
      </c>
      <c r="AA43" s="26">
        <f t="shared" si="4"/>
        <v>-0.34273704191698257</v>
      </c>
      <c r="AC43" s="24">
        <v>42</v>
      </c>
      <c r="AD43" s="167"/>
      <c r="AE43" s="169">
        <f>((Calibration!$C$9*'Yields HP2a'!AD43)+Calibration!$C$10)</f>
        <v>-1.3020627824793102E-3</v>
      </c>
      <c r="AF43" s="26">
        <f t="shared" si="5"/>
        <v>-0.34273704191698257</v>
      </c>
      <c r="AH43" s="24">
        <v>42</v>
      </c>
      <c r="AI43" s="167"/>
      <c r="AJ43" s="169">
        <f>((Calibration!$C$9*'Yields HP2a'!AI43)+Calibration!$C$10)</f>
        <v>-1.3020627824793102E-3</v>
      </c>
      <c r="AK43" s="26">
        <f t="shared" si="6"/>
        <v>-0.34273704191698257</v>
      </c>
      <c r="AM43" s="24">
        <v>42</v>
      </c>
      <c r="AO43" s="169">
        <f>((Calibration!$C$9*'Yields HP2a'!AN43)+Calibration!$C$10)</f>
        <v>-1.3020627824793102E-3</v>
      </c>
      <c r="AP43" s="26">
        <f t="shared" si="7"/>
        <v>-0.34273704191698257</v>
      </c>
      <c r="AR43" s="24">
        <v>42</v>
      </c>
      <c r="AS43" s="14"/>
      <c r="AT43" s="169">
        <f>((Calibration!$C$9*'Yields HP2a'!AS43)+Calibration!$C$10)</f>
        <v>-1.3020627824793102E-3</v>
      </c>
      <c r="AU43" s="26">
        <f t="shared" si="8"/>
        <v>-0.34273704191698257</v>
      </c>
      <c r="AW43" s="24">
        <v>42</v>
      </c>
      <c r="AX43" s="53"/>
      <c r="AY43" s="169">
        <f>((Calibration!$C$9*'Yields HP2a'!AX43)+Calibration!$C$10)</f>
        <v>-1.3020627824793102E-3</v>
      </c>
      <c r="AZ43" s="26">
        <f t="shared" si="9"/>
        <v>-0.34273704191698257</v>
      </c>
      <c r="BB43" s="24">
        <v>42</v>
      </c>
      <c r="BC43" s="53"/>
      <c r="BD43" s="169">
        <f>((Calibration!$C$9*'Yields HP2a'!BC43)+Calibration!$C$10)</f>
        <v>-1.3020627824793102E-3</v>
      </c>
      <c r="BE43" s="26">
        <f t="shared" si="10"/>
        <v>-0.34273704191698257</v>
      </c>
      <c r="BG43" s="24">
        <v>42</v>
      </c>
      <c r="BH43" s="53"/>
      <c r="BI43" s="169">
        <f>((Calibration!$C$9*'Yields HP2a'!BH43)+Calibration!$C$10)</f>
        <v>-1.3020627824793102E-3</v>
      </c>
      <c r="BJ43" s="26">
        <f t="shared" si="11"/>
        <v>-0.34273704191698257</v>
      </c>
      <c r="BL43" s="24">
        <v>42</v>
      </c>
      <c r="BM43" s="43"/>
      <c r="BN43" s="169">
        <f>((Calibration!$C$9*'Yields HP2a'!BM43)+Calibration!$C$10)</f>
        <v>-1.3020627824793102E-3</v>
      </c>
      <c r="BO43" s="26">
        <f t="shared" si="12"/>
        <v>-0.34273704191698257</v>
      </c>
      <c r="BQ43" s="24">
        <v>42</v>
      </c>
      <c r="BR43" s="53"/>
      <c r="BS43" s="169">
        <f>((Calibration!$C$9*'Yields HP2a'!BR43)+Calibration!$C$10)</f>
        <v>-1.3020627824793102E-3</v>
      </c>
      <c r="BT43" s="26">
        <f t="shared" si="13"/>
        <v>-0.34273704191698257</v>
      </c>
      <c r="BV43" s="24">
        <v>42</v>
      </c>
      <c r="BW43" s="53"/>
      <c r="BX43" s="169">
        <f>((Calibration!$C$9*'Yields HP2a'!BW43)+Calibration!$C$10)</f>
        <v>-1.3020627824793102E-3</v>
      </c>
      <c r="BY43" s="26">
        <f t="shared" si="14"/>
        <v>-0.34273704191698257</v>
      </c>
      <c r="CA43" s="24">
        <v>42</v>
      </c>
      <c r="CB43" s="53"/>
      <c r="CC43" s="169">
        <f>((Calibration!$C$9*'Yields HP2a'!CB43)+Calibration!$C$10)</f>
        <v>-1.3020627824793102E-3</v>
      </c>
      <c r="CD43" s="26">
        <f t="shared" si="15"/>
        <v>-0.34273704191698257</v>
      </c>
      <c r="CF43" s="24">
        <v>42</v>
      </c>
      <c r="CG43" s="53"/>
      <c r="CH43" s="169">
        <f>((Calibration!$C$9*'Yields HP2a'!CG43)+Calibration!$C$10)</f>
        <v>-1.3020627824793102E-3</v>
      </c>
      <c r="CI43" s="26">
        <f t="shared" si="16"/>
        <v>-0.34273704191698257</v>
      </c>
    </row>
    <row r="44" spans="1:87" ht="22" thickBot="1">
      <c r="A44" s="29" t="s">
        <v>33</v>
      </c>
      <c r="B44" s="32">
        <f>B39*B43</f>
        <v>0.43583333333333335</v>
      </c>
      <c r="D44" s="24">
        <v>43</v>
      </c>
      <c r="E44" s="25"/>
      <c r="F44" s="169">
        <f>((Calibration!$C$9*'Yields HP2a'!E44)+Calibration!$C$10)</f>
        <v>-1.3020627824793102E-3</v>
      </c>
      <c r="G44" s="26">
        <f t="shared" si="0"/>
        <v>-0.34273704191698257</v>
      </c>
      <c r="I44" s="24">
        <v>43</v>
      </c>
      <c r="J44" s="25"/>
      <c r="K44" s="169">
        <f>((Calibration!$C$9*'Yields HP2a'!J44)+Calibration!$C$10)</f>
        <v>-1.3020627824793102E-3</v>
      </c>
      <c r="L44" s="26">
        <f t="shared" si="1"/>
        <v>-0.34273704191698257</v>
      </c>
      <c r="N44" s="24">
        <v>43</v>
      </c>
      <c r="P44" s="169">
        <f>((Calibration!$C$9*'Yields HP2a'!O44)+Calibration!$C$10)</f>
        <v>-1.3020627824793102E-3</v>
      </c>
      <c r="Q44" s="26">
        <f t="shared" si="2"/>
        <v>-0.34273704191698257</v>
      </c>
      <c r="S44" s="24">
        <v>43</v>
      </c>
      <c r="U44" s="169">
        <f>((Calibration!$C$9*'Yields HP2a'!T44)+Calibration!$C$10)</f>
        <v>-1.3020627824793102E-3</v>
      </c>
      <c r="V44" s="26">
        <f t="shared" si="3"/>
        <v>-0.34273704191698257</v>
      </c>
      <c r="X44" s="24">
        <v>43</v>
      </c>
      <c r="Y44" s="43"/>
      <c r="Z44" s="169">
        <f>((Calibration!$C$9*'Yields HP2a'!Y44)+Calibration!$C$10)</f>
        <v>-1.3020627824793102E-3</v>
      </c>
      <c r="AA44" s="26">
        <f t="shared" si="4"/>
        <v>-0.34273704191698257</v>
      </c>
      <c r="AC44" s="24">
        <v>43</v>
      </c>
      <c r="AD44" s="167"/>
      <c r="AE44" s="169">
        <f>((Calibration!$C$9*'Yields HP2a'!AD44)+Calibration!$C$10)</f>
        <v>-1.3020627824793102E-3</v>
      </c>
      <c r="AF44" s="26">
        <f t="shared" si="5"/>
        <v>-0.34273704191698257</v>
      </c>
      <c r="AH44" s="24">
        <v>43</v>
      </c>
      <c r="AI44" s="44"/>
      <c r="AJ44" s="169">
        <f>((Calibration!$C$9*'Yields HP2a'!AI44)+Calibration!$C$10)</f>
        <v>-1.3020627824793102E-3</v>
      </c>
      <c r="AK44" s="26">
        <f t="shared" si="6"/>
        <v>-0.34273704191698257</v>
      </c>
      <c r="AM44" s="24">
        <v>43</v>
      </c>
      <c r="AO44" s="169">
        <f>((Calibration!$C$9*'Yields HP2a'!AN44)+Calibration!$C$10)</f>
        <v>-1.3020627824793102E-3</v>
      </c>
      <c r="AP44" s="26">
        <f t="shared" si="7"/>
        <v>-0.34273704191698257</v>
      </c>
      <c r="AR44" s="24">
        <v>43</v>
      </c>
      <c r="AS44" s="43"/>
      <c r="AT44" s="169">
        <f>((Calibration!$C$9*'Yields HP2a'!AS44)+Calibration!$C$10)</f>
        <v>-1.3020627824793102E-3</v>
      </c>
      <c r="AU44" s="26">
        <f t="shared" si="8"/>
        <v>-0.34273704191698257</v>
      </c>
      <c r="AW44" s="24">
        <v>43</v>
      </c>
      <c r="AX44" s="49"/>
      <c r="AY44" s="169">
        <f>((Calibration!$C$9*'Yields HP2a'!AX44)+Calibration!$C$10)</f>
        <v>-1.3020627824793102E-3</v>
      </c>
      <c r="AZ44" s="26">
        <f t="shared" si="9"/>
        <v>-0.34273704191698257</v>
      </c>
      <c r="BB44" s="24">
        <v>43</v>
      </c>
      <c r="BC44" s="49"/>
      <c r="BD44" s="169">
        <f>((Calibration!$C$9*'Yields HP2a'!BC44)+Calibration!$C$10)</f>
        <v>-1.3020627824793102E-3</v>
      </c>
      <c r="BE44" s="26">
        <f t="shared" si="10"/>
        <v>-0.34273704191698257</v>
      </c>
      <c r="BG44" s="24">
        <v>43</v>
      </c>
      <c r="BH44" s="49"/>
      <c r="BI44" s="169">
        <f>((Calibration!$C$9*'Yields HP2a'!BH44)+Calibration!$C$10)</f>
        <v>-1.3020627824793102E-3</v>
      </c>
      <c r="BJ44" s="26">
        <f t="shared" si="11"/>
        <v>-0.34273704191698257</v>
      </c>
      <c r="BL44" s="24">
        <v>43</v>
      </c>
      <c r="BM44" s="44"/>
      <c r="BN44" s="169">
        <f>((Calibration!$C$9*'Yields HP2a'!BM44)+Calibration!$C$10)</f>
        <v>-1.3020627824793102E-3</v>
      </c>
      <c r="BO44" s="26">
        <f t="shared" si="12"/>
        <v>-0.34273704191698257</v>
      </c>
      <c r="BQ44" s="24">
        <v>43</v>
      </c>
      <c r="BR44" s="49"/>
      <c r="BS44" s="169">
        <f>((Calibration!$C$9*'Yields HP2a'!BR44)+Calibration!$C$10)</f>
        <v>-1.3020627824793102E-3</v>
      </c>
      <c r="BT44" s="26">
        <f t="shared" si="13"/>
        <v>-0.34273704191698257</v>
      </c>
      <c r="BV44" s="24">
        <v>43</v>
      </c>
      <c r="BW44" s="49"/>
      <c r="BX44" s="169">
        <f>((Calibration!$C$9*'Yields HP2a'!BW44)+Calibration!$C$10)</f>
        <v>-1.3020627824793102E-3</v>
      </c>
      <c r="BY44" s="26">
        <f t="shared" si="14"/>
        <v>-0.34273704191698257</v>
      </c>
      <c r="CA44" s="24">
        <v>43</v>
      </c>
      <c r="CB44" s="49"/>
      <c r="CC44" s="169">
        <f>((Calibration!$C$9*'Yields HP2a'!CB44)+Calibration!$C$10)</f>
        <v>-1.3020627824793102E-3</v>
      </c>
      <c r="CD44" s="26">
        <f t="shared" si="15"/>
        <v>-0.34273704191698257</v>
      </c>
      <c r="CF44" s="24">
        <v>43</v>
      </c>
      <c r="CG44" s="49"/>
      <c r="CH44" s="169">
        <f>((Calibration!$C$9*'Yields HP2a'!CG44)+Calibration!$C$10)</f>
        <v>-1.3020627824793102E-3</v>
      </c>
      <c r="CI44" s="26">
        <f t="shared" si="16"/>
        <v>-0.34273704191698257</v>
      </c>
    </row>
    <row r="45" spans="1:87" ht="22" thickBot="1">
      <c r="A45" s="27" t="s">
        <v>34</v>
      </c>
      <c r="B45" s="28">
        <v>500</v>
      </c>
      <c r="D45" s="24">
        <v>44</v>
      </c>
      <c r="E45" s="25"/>
      <c r="F45" s="169">
        <f>((Calibration!$C$9*'Yields HP2a'!E45)+Calibration!$C$10)</f>
        <v>-1.3020627824793102E-3</v>
      </c>
      <c r="G45" s="26">
        <f t="shared" si="0"/>
        <v>-0.34273704191698257</v>
      </c>
      <c r="I45" s="24">
        <v>44</v>
      </c>
      <c r="J45" s="25"/>
      <c r="K45" s="169">
        <f>((Calibration!$C$9*'Yields HP2a'!J45)+Calibration!$C$10)</f>
        <v>-1.3020627824793102E-3</v>
      </c>
      <c r="L45" s="26">
        <f t="shared" si="1"/>
        <v>-0.34273704191698257</v>
      </c>
      <c r="N45" s="24">
        <v>44</v>
      </c>
      <c r="P45" s="169">
        <f>((Calibration!$C$9*'Yields HP2a'!O45)+Calibration!$C$10)</f>
        <v>-1.3020627824793102E-3</v>
      </c>
      <c r="Q45" s="26">
        <f t="shared" si="2"/>
        <v>-0.34273704191698257</v>
      </c>
      <c r="S45" s="24">
        <v>44</v>
      </c>
      <c r="U45" s="169">
        <f>((Calibration!$C$9*'Yields HP2a'!T45)+Calibration!$C$10)</f>
        <v>-1.3020627824793102E-3</v>
      </c>
      <c r="V45" s="26">
        <f t="shared" si="3"/>
        <v>-0.34273704191698257</v>
      </c>
      <c r="X45" s="24">
        <v>44</v>
      </c>
      <c r="Y45" s="43"/>
      <c r="Z45" s="169">
        <f>((Calibration!$C$9*'Yields HP2a'!Y45)+Calibration!$C$10)</f>
        <v>-1.3020627824793102E-3</v>
      </c>
      <c r="AA45" s="26">
        <f t="shared" si="4"/>
        <v>-0.34273704191698257</v>
      </c>
      <c r="AC45" s="24">
        <v>44</v>
      </c>
      <c r="AD45" s="44"/>
      <c r="AE45" s="169">
        <f>((Calibration!$C$9*'Yields HP2a'!AD45)+Calibration!$C$10)</f>
        <v>-1.3020627824793102E-3</v>
      </c>
      <c r="AF45" s="26">
        <f t="shared" si="5"/>
        <v>-0.34273704191698257</v>
      </c>
      <c r="AH45" s="24">
        <v>44</v>
      </c>
      <c r="AI45" s="43"/>
      <c r="AJ45" s="169">
        <f>((Calibration!$C$9*'Yields HP2a'!AI45)+Calibration!$C$10)</f>
        <v>-1.3020627824793102E-3</v>
      </c>
      <c r="AK45" s="26">
        <f t="shared" si="6"/>
        <v>-0.34273704191698257</v>
      </c>
      <c r="AM45" s="24">
        <v>44</v>
      </c>
      <c r="AO45" s="169">
        <f>((Calibration!$C$9*'Yields HP2a'!AN45)+Calibration!$C$10)</f>
        <v>-1.3020627824793102E-3</v>
      </c>
      <c r="AP45" s="26">
        <f t="shared" si="7"/>
        <v>-0.34273704191698257</v>
      </c>
      <c r="AR45" s="24">
        <v>44</v>
      </c>
      <c r="AS45" s="14"/>
      <c r="AT45" s="169">
        <f>((Calibration!$C$9*'Yields HP2a'!AS45)+Calibration!$C$10)</f>
        <v>-1.3020627824793102E-3</v>
      </c>
      <c r="AU45" s="26">
        <f t="shared" si="8"/>
        <v>-0.34273704191698257</v>
      </c>
      <c r="AW45" s="24">
        <v>44</v>
      </c>
      <c r="AX45" s="51"/>
      <c r="AY45" s="169">
        <f>((Calibration!$C$9*'Yields HP2a'!AX45)+Calibration!$C$10)</f>
        <v>-1.3020627824793102E-3</v>
      </c>
      <c r="AZ45" s="26">
        <f t="shared" si="9"/>
        <v>-0.34273704191698257</v>
      </c>
      <c r="BB45" s="24">
        <v>44</v>
      </c>
      <c r="BC45" s="51"/>
      <c r="BD45" s="169">
        <f>((Calibration!$C$9*'Yields HP2a'!BC45)+Calibration!$C$10)</f>
        <v>-1.3020627824793102E-3</v>
      </c>
      <c r="BE45" s="26">
        <f t="shared" si="10"/>
        <v>-0.34273704191698257</v>
      </c>
      <c r="BG45" s="24">
        <v>44</v>
      </c>
      <c r="BH45" s="51"/>
      <c r="BI45" s="169">
        <f>((Calibration!$C$9*'Yields HP2a'!BH45)+Calibration!$C$10)</f>
        <v>-1.3020627824793102E-3</v>
      </c>
      <c r="BJ45" s="26">
        <f t="shared" si="11"/>
        <v>-0.34273704191698257</v>
      </c>
      <c r="BL45" s="24">
        <v>44</v>
      </c>
      <c r="BM45" s="14"/>
      <c r="BN45" s="169">
        <f>((Calibration!$C$9*'Yields HP2a'!BM45)+Calibration!$C$10)</f>
        <v>-1.3020627824793102E-3</v>
      </c>
      <c r="BO45" s="26">
        <f t="shared" si="12"/>
        <v>-0.34273704191698257</v>
      </c>
      <c r="BQ45" s="24">
        <v>44</v>
      </c>
      <c r="BR45" s="51"/>
      <c r="BS45" s="169">
        <f>((Calibration!$C$9*'Yields HP2a'!BR45)+Calibration!$C$10)</f>
        <v>-1.3020627824793102E-3</v>
      </c>
      <c r="BT45" s="26">
        <f t="shared" si="13"/>
        <v>-0.34273704191698257</v>
      </c>
      <c r="BV45" s="24">
        <v>44</v>
      </c>
      <c r="BW45" s="51"/>
      <c r="BX45" s="169">
        <f>((Calibration!$C$9*'Yields HP2a'!BW45)+Calibration!$C$10)</f>
        <v>-1.3020627824793102E-3</v>
      </c>
      <c r="BY45" s="26">
        <f t="shared" si="14"/>
        <v>-0.34273704191698257</v>
      </c>
      <c r="CA45" s="24">
        <v>44</v>
      </c>
      <c r="CB45" s="51"/>
      <c r="CC45" s="169">
        <f>((Calibration!$C$9*'Yields HP2a'!CB45)+Calibration!$C$10)</f>
        <v>-1.3020627824793102E-3</v>
      </c>
      <c r="CD45" s="26">
        <f t="shared" si="15"/>
        <v>-0.34273704191698257</v>
      </c>
      <c r="CF45" s="24">
        <v>44</v>
      </c>
      <c r="CG45" s="51"/>
      <c r="CH45" s="169">
        <f>((Calibration!$C$9*'Yields HP2a'!CG45)+Calibration!$C$10)</f>
        <v>-1.3020627824793102E-3</v>
      </c>
      <c r="CI45" s="26">
        <f t="shared" si="16"/>
        <v>-0.34273704191698257</v>
      </c>
    </row>
    <row r="46" spans="1:87">
      <c r="A46" s="33" t="s">
        <v>35</v>
      </c>
      <c r="B46" s="34">
        <f>B41*(B39*B43)*(B42/B45)</f>
        <v>0.37990138888888891</v>
      </c>
      <c r="D46" s="24">
        <v>45</v>
      </c>
      <c r="E46" s="25"/>
      <c r="F46" s="169">
        <f>((Calibration!$C$9*'Yields HP2a'!E46)+Calibration!$C$10)</f>
        <v>-1.3020627824793102E-3</v>
      </c>
      <c r="G46" s="26">
        <f t="shared" si="0"/>
        <v>-0.34273704191698257</v>
      </c>
      <c r="I46" s="24">
        <v>45</v>
      </c>
      <c r="J46" s="25"/>
      <c r="K46" s="169">
        <f>((Calibration!$C$9*'Yields HP2a'!J46)+Calibration!$C$10)</f>
        <v>-1.3020627824793102E-3</v>
      </c>
      <c r="L46" s="26">
        <f t="shared" si="1"/>
        <v>-0.34273704191698257</v>
      </c>
      <c r="N46" s="24">
        <v>45</v>
      </c>
      <c r="P46" s="169">
        <f>((Calibration!$C$9*'Yields HP2a'!O46)+Calibration!$C$10)</f>
        <v>-1.3020627824793102E-3</v>
      </c>
      <c r="Q46" s="26">
        <f t="shared" si="2"/>
        <v>-0.34273704191698257</v>
      </c>
      <c r="S46" s="24">
        <v>45</v>
      </c>
      <c r="U46" s="169">
        <f>((Calibration!$C$9*'Yields HP2a'!T46)+Calibration!$C$10)</f>
        <v>-1.3020627824793102E-3</v>
      </c>
      <c r="V46" s="26">
        <f t="shared" si="3"/>
        <v>-0.34273704191698257</v>
      </c>
      <c r="X46" s="24">
        <v>45</v>
      </c>
      <c r="Y46" s="167"/>
      <c r="Z46" s="169">
        <f>((Calibration!$C$9*'Yields HP2a'!Y46)+Calibration!$C$10)</f>
        <v>-1.3020627824793102E-3</v>
      </c>
      <c r="AA46" s="26">
        <f t="shared" si="4"/>
        <v>-0.34273704191698257</v>
      </c>
      <c r="AC46" s="24">
        <v>45</v>
      </c>
      <c r="AD46" s="44"/>
      <c r="AE46" s="169">
        <f>((Calibration!$C$9*'Yields HP2a'!AD46)+Calibration!$C$10)</f>
        <v>-1.3020627824793102E-3</v>
      </c>
      <c r="AF46" s="26">
        <f t="shared" si="5"/>
        <v>-0.34273704191698257</v>
      </c>
      <c r="AH46" s="24">
        <v>45</v>
      </c>
      <c r="AI46" s="43"/>
      <c r="AJ46" s="169">
        <f>((Calibration!$C$9*'Yields HP2a'!AI46)+Calibration!$C$10)</f>
        <v>-1.3020627824793102E-3</v>
      </c>
      <c r="AK46" s="26">
        <f t="shared" si="6"/>
        <v>-0.34273704191698257</v>
      </c>
      <c r="AM46" s="24">
        <v>45</v>
      </c>
      <c r="AO46" s="169">
        <f>((Calibration!$C$9*'Yields HP2a'!AN46)+Calibration!$C$10)</f>
        <v>-1.3020627824793102E-3</v>
      </c>
      <c r="AP46" s="26">
        <f t="shared" si="7"/>
        <v>-0.34273704191698257</v>
      </c>
      <c r="AR46" s="24">
        <v>45</v>
      </c>
      <c r="AS46" s="14"/>
      <c r="AT46" s="169">
        <f>((Calibration!$C$9*'Yields HP2a'!AS46)+Calibration!$C$10)</f>
        <v>-1.3020627824793102E-3</v>
      </c>
      <c r="AU46" s="26">
        <f t="shared" si="8"/>
        <v>-0.34273704191698257</v>
      </c>
      <c r="AW46" s="24">
        <v>45</v>
      </c>
      <c r="AX46" s="51"/>
      <c r="AY46" s="169">
        <f>((Calibration!$C$9*'Yields HP2a'!AX46)+Calibration!$C$10)</f>
        <v>-1.3020627824793102E-3</v>
      </c>
      <c r="AZ46" s="26">
        <f t="shared" si="9"/>
        <v>-0.34273704191698257</v>
      </c>
      <c r="BB46" s="24">
        <v>45</v>
      </c>
      <c r="BC46" s="51"/>
      <c r="BD46" s="169">
        <f>((Calibration!$C$9*'Yields HP2a'!BC46)+Calibration!$C$10)</f>
        <v>-1.3020627824793102E-3</v>
      </c>
      <c r="BE46" s="26">
        <f t="shared" si="10"/>
        <v>-0.34273704191698257</v>
      </c>
      <c r="BG46" s="24">
        <v>45</v>
      </c>
      <c r="BH46" s="51"/>
      <c r="BI46" s="169">
        <f>((Calibration!$C$9*'Yields HP2a'!BH46)+Calibration!$C$10)</f>
        <v>-1.3020627824793102E-3</v>
      </c>
      <c r="BJ46" s="26">
        <f t="shared" si="11"/>
        <v>-0.34273704191698257</v>
      </c>
      <c r="BL46" s="24">
        <v>45</v>
      </c>
      <c r="BM46" s="43"/>
      <c r="BN46" s="169">
        <f>((Calibration!$C$9*'Yields HP2a'!BM46)+Calibration!$C$10)</f>
        <v>-1.3020627824793102E-3</v>
      </c>
      <c r="BO46" s="26">
        <f t="shared" si="12"/>
        <v>-0.34273704191698257</v>
      </c>
      <c r="BQ46" s="24">
        <v>45</v>
      </c>
      <c r="BR46" s="51"/>
      <c r="BS46" s="169">
        <f>((Calibration!$C$9*'Yields HP2a'!BR46)+Calibration!$C$10)</f>
        <v>-1.3020627824793102E-3</v>
      </c>
      <c r="BT46" s="26">
        <f t="shared" si="13"/>
        <v>-0.34273704191698257</v>
      </c>
      <c r="BV46" s="24">
        <v>45</v>
      </c>
      <c r="BW46" s="51"/>
      <c r="BX46" s="169">
        <f>((Calibration!$C$9*'Yields HP2a'!BW46)+Calibration!$C$10)</f>
        <v>-1.3020627824793102E-3</v>
      </c>
      <c r="BY46" s="26">
        <f t="shared" si="14"/>
        <v>-0.34273704191698257</v>
      </c>
      <c r="CA46" s="24">
        <v>45</v>
      </c>
      <c r="CB46" s="51"/>
      <c r="CC46" s="169">
        <f>((Calibration!$C$9*'Yields HP2a'!CB46)+Calibration!$C$10)</f>
        <v>-1.3020627824793102E-3</v>
      </c>
      <c r="CD46" s="26">
        <f t="shared" si="15"/>
        <v>-0.34273704191698257</v>
      </c>
      <c r="CF46" s="24">
        <v>45</v>
      </c>
      <c r="CG46" s="51"/>
      <c r="CH46" s="169">
        <f>((Calibration!$C$9*'Yields HP2a'!CG46)+Calibration!$C$10)</f>
        <v>-1.3020627824793102E-3</v>
      </c>
      <c r="CI46" s="26">
        <f t="shared" si="16"/>
        <v>-0.34273704191698257</v>
      </c>
    </row>
    <row r="47" spans="1:87">
      <c r="A47" s="33" t="s">
        <v>36</v>
      </c>
      <c r="B47" s="35">
        <v>1</v>
      </c>
      <c r="D47" s="24">
        <v>46</v>
      </c>
      <c r="E47" s="25"/>
      <c r="F47" s="169">
        <f>((Calibration!$C$9*'Yields HP2a'!E47)+Calibration!$C$10)</f>
        <v>-1.3020627824793102E-3</v>
      </c>
      <c r="G47" s="26">
        <f t="shared" si="0"/>
        <v>-0.34273704191698257</v>
      </c>
      <c r="I47" s="24">
        <v>46</v>
      </c>
      <c r="J47" s="25"/>
      <c r="K47" s="169">
        <f>((Calibration!$C$9*'Yields HP2a'!J47)+Calibration!$C$10)</f>
        <v>-1.3020627824793102E-3</v>
      </c>
      <c r="L47" s="26">
        <f t="shared" si="1"/>
        <v>-0.34273704191698257</v>
      </c>
      <c r="N47" s="24">
        <v>46</v>
      </c>
      <c r="P47" s="169">
        <f>((Calibration!$C$9*'Yields HP2a'!O47)+Calibration!$C$10)</f>
        <v>-1.3020627824793102E-3</v>
      </c>
      <c r="Q47" s="26">
        <f t="shared" si="2"/>
        <v>-0.34273704191698257</v>
      </c>
      <c r="S47" s="24">
        <v>46</v>
      </c>
      <c r="U47" s="169">
        <f>((Calibration!$C$9*'Yields HP2a'!T47)+Calibration!$C$10)</f>
        <v>-1.3020627824793102E-3</v>
      </c>
      <c r="V47" s="26">
        <f t="shared" si="3"/>
        <v>-0.34273704191698257</v>
      </c>
      <c r="X47" s="24">
        <v>46</v>
      </c>
      <c r="Y47" s="167"/>
      <c r="Z47" s="169">
        <f>((Calibration!$C$9*'Yields HP2a'!Y47)+Calibration!$C$10)</f>
        <v>-1.3020627824793102E-3</v>
      </c>
      <c r="AA47" s="26">
        <f t="shared" si="4"/>
        <v>-0.34273704191698257</v>
      </c>
      <c r="AC47" s="24">
        <v>46</v>
      </c>
      <c r="AD47" s="167"/>
      <c r="AE47" s="169">
        <f>((Calibration!$C$9*'Yields HP2a'!AD47)+Calibration!$C$10)</f>
        <v>-1.3020627824793102E-3</v>
      </c>
      <c r="AF47" s="26">
        <f t="shared" si="5"/>
        <v>-0.34273704191698257</v>
      </c>
      <c r="AH47" s="24">
        <v>46</v>
      </c>
      <c r="AI47" s="43"/>
      <c r="AJ47" s="169">
        <f>((Calibration!$C$9*'Yields HP2a'!AI47)+Calibration!$C$10)</f>
        <v>-1.3020627824793102E-3</v>
      </c>
      <c r="AK47" s="26">
        <f t="shared" si="6"/>
        <v>-0.34273704191698257</v>
      </c>
      <c r="AM47" s="24">
        <v>46</v>
      </c>
      <c r="AO47" s="169">
        <f>((Calibration!$C$9*'Yields HP2a'!AN47)+Calibration!$C$10)</f>
        <v>-1.3020627824793102E-3</v>
      </c>
      <c r="AP47" s="26">
        <f t="shared" si="7"/>
        <v>-0.34273704191698257</v>
      </c>
      <c r="AR47" s="24">
        <v>46</v>
      </c>
      <c r="AS47" s="44"/>
      <c r="AT47" s="169">
        <f>((Calibration!$C$9*'Yields HP2a'!AS47)+Calibration!$C$10)</f>
        <v>-1.3020627824793102E-3</v>
      </c>
      <c r="AU47" s="26">
        <f t="shared" si="8"/>
        <v>-0.34273704191698257</v>
      </c>
      <c r="AW47" s="24">
        <v>46</v>
      </c>
      <c r="AX47" s="49"/>
      <c r="AY47" s="169">
        <f>((Calibration!$C$9*'Yields HP2a'!AX47)+Calibration!$C$10)</f>
        <v>-1.3020627824793102E-3</v>
      </c>
      <c r="AZ47" s="26">
        <f t="shared" si="9"/>
        <v>-0.34273704191698257</v>
      </c>
      <c r="BB47" s="24">
        <v>46</v>
      </c>
      <c r="BC47" s="49"/>
      <c r="BD47" s="169">
        <f>((Calibration!$C$9*'Yields HP2a'!BC47)+Calibration!$C$10)</f>
        <v>-1.3020627824793102E-3</v>
      </c>
      <c r="BE47" s="26">
        <f t="shared" si="10"/>
        <v>-0.34273704191698257</v>
      </c>
      <c r="BG47" s="24">
        <v>46</v>
      </c>
      <c r="BH47" s="49"/>
      <c r="BI47" s="169">
        <f>((Calibration!$C$9*'Yields HP2a'!BH47)+Calibration!$C$10)</f>
        <v>-1.3020627824793102E-3</v>
      </c>
      <c r="BJ47" s="26">
        <f t="shared" si="11"/>
        <v>-0.34273704191698257</v>
      </c>
      <c r="BL47" s="24">
        <v>46</v>
      </c>
      <c r="BM47" s="43"/>
      <c r="BN47" s="169">
        <f>((Calibration!$C$9*'Yields HP2a'!BM47)+Calibration!$C$10)</f>
        <v>-1.3020627824793102E-3</v>
      </c>
      <c r="BO47" s="26">
        <f t="shared" si="12"/>
        <v>-0.34273704191698257</v>
      </c>
      <c r="BQ47" s="24">
        <v>46</v>
      </c>
      <c r="BR47" s="49"/>
      <c r="BS47" s="169">
        <f>((Calibration!$C$9*'Yields HP2a'!BR47)+Calibration!$C$10)</f>
        <v>-1.3020627824793102E-3</v>
      </c>
      <c r="BT47" s="26">
        <f t="shared" si="13"/>
        <v>-0.34273704191698257</v>
      </c>
      <c r="BV47" s="24">
        <v>46</v>
      </c>
      <c r="BW47" s="49"/>
      <c r="BX47" s="169">
        <f>((Calibration!$C$9*'Yields HP2a'!BW47)+Calibration!$C$10)</f>
        <v>-1.3020627824793102E-3</v>
      </c>
      <c r="BY47" s="26">
        <f t="shared" si="14"/>
        <v>-0.34273704191698257</v>
      </c>
      <c r="CA47" s="24">
        <v>46</v>
      </c>
      <c r="CB47" s="49"/>
      <c r="CC47" s="169">
        <f>((Calibration!$C$9*'Yields HP2a'!CB47)+Calibration!$C$10)</f>
        <v>-1.3020627824793102E-3</v>
      </c>
      <c r="CD47" s="26">
        <f t="shared" si="15"/>
        <v>-0.34273704191698257</v>
      </c>
      <c r="CF47" s="24">
        <v>46</v>
      </c>
      <c r="CG47" s="49"/>
      <c r="CH47" s="169">
        <f>((Calibration!$C$9*'Yields HP2a'!CG47)+Calibration!$C$10)</f>
        <v>-1.3020627824793102E-3</v>
      </c>
      <c r="CI47" s="26">
        <f t="shared" si="16"/>
        <v>-0.34273704191698257</v>
      </c>
    </row>
    <row r="48" spans="1:87">
      <c r="A48" s="33" t="s">
        <v>37</v>
      </c>
      <c r="B48" s="35">
        <v>1</v>
      </c>
      <c r="D48" s="24">
        <v>47</v>
      </c>
      <c r="E48" s="25"/>
      <c r="F48" s="169">
        <f>((Calibration!$C$9*'Yields HP2a'!E48)+Calibration!$C$10)</f>
        <v>-1.3020627824793102E-3</v>
      </c>
      <c r="G48" s="26">
        <f t="shared" si="0"/>
        <v>-0.34273704191698257</v>
      </c>
      <c r="I48" s="24">
        <v>47</v>
      </c>
      <c r="J48" s="25"/>
      <c r="K48" s="169">
        <f>((Calibration!$C$9*'Yields HP2a'!J48)+Calibration!$C$10)</f>
        <v>-1.3020627824793102E-3</v>
      </c>
      <c r="L48" s="26">
        <f t="shared" si="1"/>
        <v>-0.34273704191698257</v>
      </c>
      <c r="N48" s="24">
        <v>47</v>
      </c>
      <c r="P48" s="169">
        <f>((Calibration!$C$9*'Yields HP2a'!O48)+Calibration!$C$10)</f>
        <v>-1.3020627824793102E-3</v>
      </c>
      <c r="Q48" s="26">
        <f t="shared" si="2"/>
        <v>-0.34273704191698257</v>
      </c>
      <c r="S48" s="24">
        <v>47</v>
      </c>
      <c r="U48" s="169">
        <f>((Calibration!$C$9*'Yields HP2a'!T48)+Calibration!$C$10)</f>
        <v>-1.3020627824793102E-3</v>
      </c>
      <c r="V48" s="26">
        <f t="shared" si="3"/>
        <v>-0.34273704191698257</v>
      </c>
      <c r="X48" s="24">
        <v>47</v>
      </c>
      <c r="Y48" s="43"/>
      <c r="Z48" s="169">
        <f>((Calibration!$C$9*'Yields HP2a'!Y48)+Calibration!$C$10)</f>
        <v>-1.3020627824793102E-3</v>
      </c>
      <c r="AA48" s="26">
        <f t="shared" si="4"/>
        <v>-0.34273704191698257</v>
      </c>
      <c r="AC48" s="24">
        <v>47</v>
      </c>
      <c r="AD48" s="44"/>
      <c r="AE48" s="169">
        <f>((Calibration!$C$9*'Yields HP2a'!AD48)+Calibration!$C$10)</f>
        <v>-1.3020627824793102E-3</v>
      </c>
      <c r="AF48" s="26">
        <f t="shared" si="5"/>
        <v>-0.34273704191698257</v>
      </c>
      <c r="AH48" s="24">
        <v>47</v>
      </c>
      <c r="AI48" s="43"/>
      <c r="AJ48" s="169">
        <f>((Calibration!$C$9*'Yields HP2a'!AI48)+Calibration!$C$10)</f>
        <v>-1.3020627824793102E-3</v>
      </c>
      <c r="AK48" s="26">
        <f t="shared" si="6"/>
        <v>-0.34273704191698257</v>
      </c>
      <c r="AM48" s="24">
        <v>47</v>
      </c>
      <c r="AO48" s="169">
        <f>((Calibration!$C$9*'Yields HP2a'!AN48)+Calibration!$C$10)</f>
        <v>-1.3020627824793102E-3</v>
      </c>
      <c r="AP48" s="26">
        <f t="shared" si="7"/>
        <v>-0.34273704191698257</v>
      </c>
      <c r="AR48" s="24">
        <v>47</v>
      </c>
      <c r="AS48" s="14"/>
      <c r="AT48" s="169">
        <f>((Calibration!$C$9*'Yields HP2a'!AS48)+Calibration!$C$10)</f>
        <v>-1.3020627824793102E-3</v>
      </c>
      <c r="AU48" s="26">
        <f t="shared" si="8"/>
        <v>-0.34273704191698257</v>
      </c>
      <c r="AW48" s="24">
        <v>47</v>
      </c>
      <c r="AX48" s="51"/>
      <c r="AY48" s="169">
        <f>((Calibration!$C$9*'Yields HP2a'!AX48)+Calibration!$C$10)</f>
        <v>-1.3020627824793102E-3</v>
      </c>
      <c r="AZ48" s="26">
        <f t="shared" si="9"/>
        <v>-0.34273704191698257</v>
      </c>
      <c r="BB48" s="24">
        <v>47</v>
      </c>
      <c r="BC48" s="51"/>
      <c r="BD48" s="169">
        <f>((Calibration!$C$9*'Yields HP2a'!BC48)+Calibration!$C$10)</f>
        <v>-1.3020627824793102E-3</v>
      </c>
      <c r="BE48" s="26">
        <f t="shared" si="10"/>
        <v>-0.34273704191698257</v>
      </c>
      <c r="BG48" s="24">
        <v>47</v>
      </c>
      <c r="BH48" s="51"/>
      <c r="BI48" s="169">
        <f>((Calibration!$C$9*'Yields HP2a'!BH48)+Calibration!$C$10)</f>
        <v>-1.3020627824793102E-3</v>
      </c>
      <c r="BJ48" s="26">
        <f t="shared" si="11"/>
        <v>-0.34273704191698257</v>
      </c>
      <c r="BL48" s="24">
        <v>47</v>
      </c>
      <c r="BM48" s="14"/>
      <c r="BN48" s="169">
        <f>((Calibration!$C$9*'Yields HP2a'!BM48)+Calibration!$C$10)</f>
        <v>-1.3020627824793102E-3</v>
      </c>
      <c r="BO48" s="26">
        <f t="shared" si="12"/>
        <v>-0.34273704191698257</v>
      </c>
      <c r="BQ48" s="24">
        <v>47</v>
      </c>
      <c r="BR48" s="51"/>
      <c r="BS48" s="169">
        <f>((Calibration!$C$9*'Yields HP2a'!BR48)+Calibration!$C$10)</f>
        <v>-1.3020627824793102E-3</v>
      </c>
      <c r="BT48" s="26">
        <f t="shared" si="13"/>
        <v>-0.34273704191698257</v>
      </c>
      <c r="BV48" s="24">
        <v>47</v>
      </c>
      <c r="BW48" s="51"/>
      <c r="BX48" s="169">
        <f>((Calibration!$C$9*'Yields HP2a'!BW48)+Calibration!$C$10)</f>
        <v>-1.3020627824793102E-3</v>
      </c>
      <c r="BY48" s="26">
        <f t="shared" si="14"/>
        <v>-0.34273704191698257</v>
      </c>
      <c r="CA48" s="24">
        <v>47</v>
      </c>
      <c r="CB48" s="51"/>
      <c r="CC48" s="169">
        <f>((Calibration!$C$9*'Yields HP2a'!CB48)+Calibration!$C$10)</f>
        <v>-1.3020627824793102E-3</v>
      </c>
      <c r="CD48" s="26">
        <f t="shared" si="15"/>
        <v>-0.34273704191698257</v>
      </c>
      <c r="CF48" s="24">
        <v>47</v>
      </c>
      <c r="CG48" s="51"/>
      <c r="CH48" s="169">
        <f>((Calibration!$C$9*'Yields HP2a'!CG48)+Calibration!$C$10)</f>
        <v>-1.3020627824793102E-3</v>
      </c>
      <c r="CI48" s="26">
        <f t="shared" si="16"/>
        <v>-0.34273704191698257</v>
      </c>
    </row>
    <row r="49" spans="1:87" ht="22" thickBot="1">
      <c r="A49" s="29" t="s">
        <v>38</v>
      </c>
      <c r="B49" s="36">
        <f>(B46-Calibration!$C$10)/Calibration!$C$9</f>
        <v>159.06349662376928</v>
      </c>
      <c r="D49" s="37">
        <v>48</v>
      </c>
      <c r="E49" s="25"/>
      <c r="F49" s="169">
        <f>((Calibration!$C$9*'Yields HP2a'!E49)+Calibration!$C$10)</f>
        <v>-1.3020627824793102E-3</v>
      </c>
      <c r="G49" s="26">
        <f t="shared" si="0"/>
        <v>-0.34273704191698257</v>
      </c>
      <c r="I49" s="37">
        <v>48</v>
      </c>
      <c r="J49" s="25"/>
      <c r="K49" s="169">
        <f>((Calibration!$C$9*'Yields HP2a'!J49)+Calibration!$C$10)</f>
        <v>-1.3020627824793102E-3</v>
      </c>
      <c r="L49" s="26">
        <f t="shared" si="1"/>
        <v>-0.34273704191698257</v>
      </c>
      <c r="N49" s="24">
        <v>48</v>
      </c>
      <c r="P49" s="169">
        <f>((Calibration!$C$9*'Yields HP2a'!O49)+Calibration!$C$10)</f>
        <v>-1.3020627824793102E-3</v>
      </c>
      <c r="Q49" s="26">
        <f t="shared" si="2"/>
        <v>-0.34273704191698257</v>
      </c>
      <c r="S49" s="24">
        <v>48</v>
      </c>
      <c r="U49" s="169">
        <f>((Calibration!$C$9*'Yields HP2a'!T49)+Calibration!$C$10)</f>
        <v>-1.3020627824793102E-3</v>
      </c>
      <c r="V49" s="26">
        <f t="shared" si="3"/>
        <v>-0.34273704191698257</v>
      </c>
      <c r="X49" s="24">
        <v>48</v>
      </c>
      <c r="Y49" s="167"/>
      <c r="Z49" s="169">
        <f>((Calibration!$C$9*'Yields HP2a'!Y49)+Calibration!$C$10)</f>
        <v>-1.3020627824793102E-3</v>
      </c>
      <c r="AA49" s="26">
        <f t="shared" si="4"/>
        <v>-0.34273704191698257</v>
      </c>
      <c r="AC49" s="24">
        <v>48</v>
      </c>
      <c r="AD49" s="167"/>
      <c r="AE49" s="169">
        <f>((Calibration!$C$9*'Yields HP2a'!AD49)+Calibration!$C$10)</f>
        <v>-1.3020627824793102E-3</v>
      </c>
      <c r="AF49" s="26">
        <f t="shared" si="5"/>
        <v>-0.34273704191698257</v>
      </c>
      <c r="AH49" s="24">
        <v>48</v>
      </c>
      <c r="AI49" s="43"/>
      <c r="AJ49" s="169">
        <f>((Calibration!$C$9*'Yields HP2a'!AI49)+Calibration!$C$10)</f>
        <v>-1.3020627824793102E-3</v>
      </c>
      <c r="AK49" s="26">
        <f t="shared" si="6"/>
        <v>-0.34273704191698257</v>
      </c>
      <c r="AM49" s="24">
        <v>48</v>
      </c>
      <c r="AO49" s="169">
        <f>((Calibration!$C$9*'Yields HP2a'!AN49)+Calibration!$C$10)</f>
        <v>-1.3020627824793102E-3</v>
      </c>
      <c r="AP49" s="26">
        <f t="shared" si="7"/>
        <v>-0.34273704191698257</v>
      </c>
      <c r="AR49" s="24">
        <v>48</v>
      </c>
      <c r="AS49" s="44"/>
      <c r="AT49" s="169">
        <f>((Calibration!$C$9*'Yields HP2a'!AS49)+Calibration!$C$10)</f>
        <v>-1.3020627824793102E-3</v>
      </c>
      <c r="AU49" s="26">
        <f t="shared" si="8"/>
        <v>-0.34273704191698257</v>
      </c>
      <c r="AW49" s="24">
        <v>48</v>
      </c>
      <c r="AX49" s="49"/>
      <c r="AY49" s="169">
        <f>((Calibration!$C$9*'Yields HP2a'!AX49)+Calibration!$C$10)</f>
        <v>-1.3020627824793102E-3</v>
      </c>
      <c r="AZ49" s="26">
        <f t="shared" si="9"/>
        <v>-0.34273704191698257</v>
      </c>
      <c r="BB49" s="24">
        <v>48</v>
      </c>
      <c r="BC49" s="49"/>
      <c r="BD49" s="169">
        <f>((Calibration!$C$9*'Yields HP2a'!BC49)+Calibration!$C$10)</f>
        <v>-1.3020627824793102E-3</v>
      </c>
      <c r="BE49" s="26">
        <f t="shared" si="10"/>
        <v>-0.34273704191698257</v>
      </c>
      <c r="BG49" s="24">
        <v>48</v>
      </c>
      <c r="BH49" s="49"/>
      <c r="BI49" s="169">
        <f>((Calibration!$C$9*'Yields HP2a'!BH49)+Calibration!$C$10)</f>
        <v>-1.3020627824793102E-3</v>
      </c>
      <c r="BJ49" s="26">
        <f t="shared" si="11"/>
        <v>-0.34273704191698257</v>
      </c>
      <c r="BL49" s="24">
        <v>48</v>
      </c>
      <c r="BM49" s="43"/>
      <c r="BN49" s="169">
        <f>((Calibration!$C$9*'Yields HP2a'!BM49)+Calibration!$C$10)</f>
        <v>-1.3020627824793102E-3</v>
      </c>
      <c r="BO49" s="26">
        <f t="shared" si="12"/>
        <v>-0.34273704191698257</v>
      </c>
      <c r="BQ49" s="24">
        <v>48</v>
      </c>
      <c r="BR49" s="49"/>
      <c r="BS49" s="169">
        <f>((Calibration!$C$9*'Yields HP2a'!BR49)+Calibration!$C$10)</f>
        <v>-1.3020627824793102E-3</v>
      </c>
      <c r="BT49" s="26">
        <f t="shared" si="13"/>
        <v>-0.34273704191698257</v>
      </c>
      <c r="BV49" s="24">
        <v>48</v>
      </c>
      <c r="BW49" s="49"/>
      <c r="BX49" s="169">
        <f>((Calibration!$C$9*'Yields HP2a'!BW49)+Calibration!$C$10)</f>
        <v>-1.3020627824793102E-3</v>
      </c>
      <c r="BY49" s="26">
        <f t="shared" si="14"/>
        <v>-0.34273704191698257</v>
      </c>
      <c r="CA49" s="24">
        <v>48</v>
      </c>
      <c r="CB49" s="49"/>
      <c r="CC49" s="169">
        <f>((Calibration!$C$9*'Yields HP2a'!CB49)+Calibration!$C$10)</f>
        <v>-1.3020627824793102E-3</v>
      </c>
      <c r="CD49" s="26">
        <f t="shared" si="15"/>
        <v>-0.34273704191698257</v>
      </c>
      <c r="CF49" s="24">
        <v>48</v>
      </c>
      <c r="CG49" s="49"/>
      <c r="CH49" s="169">
        <f>((Calibration!$C$9*'Yields HP2a'!CG49)+Calibration!$C$10)</f>
        <v>-1.3020627824793102E-3</v>
      </c>
      <c r="CI49" s="26">
        <f t="shared" si="16"/>
        <v>-0.34273704191698257</v>
      </c>
    </row>
    <row r="50" spans="1:87" ht="22" thickBot="1">
      <c r="A50" s="182" t="s">
        <v>19</v>
      </c>
      <c r="B50" s="182"/>
      <c r="D50" s="24">
        <v>49</v>
      </c>
      <c r="E50" s="25"/>
      <c r="F50" s="169">
        <f>((Calibration!$C$9*'Yields HP2a'!E50)+Calibration!$C$10)</f>
        <v>-1.3020627824793102E-3</v>
      </c>
      <c r="G50" s="26">
        <f t="shared" si="0"/>
        <v>-0.34273704191698257</v>
      </c>
      <c r="I50" s="24">
        <v>49</v>
      </c>
      <c r="J50" s="25"/>
      <c r="K50" s="169">
        <f>((Calibration!$C$9*'Yields HP2a'!J50)+Calibration!$C$10)</f>
        <v>-1.3020627824793102E-3</v>
      </c>
      <c r="L50" s="26">
        <f t="shared" si="1"/>
        <v>-0.34273704191698257</v>
      </c>
      <c r="N50" s="24">
        <v>49</v>
      </c>
      <c r="P50" s="169">
        <f>((Calibration!$C$9*'Yields HP2a'!O50)+Calibration!$C$10)</f>
        <v>-1.3020627824793102E-3</v>
      </c>
      <c r="Q50" s="26">
        <f t="shared" si="2"/>
        <v>-0.34273704191698257</v>
      </c>
      <c r="S50" s="24">
        <v>49</v>
      </c>
      <c r="T50" s="23">
        <v>44.7</v>
      </c>
      <c r="U50" s="169">
        <f>((Calibration!$C$9*'Yields HP2a'!T50)+Calibration!$C$10)</f>
        <v>0.10582367411750945</v>
      </c>
      <c r="V50" s="26">
        <f t="shared" si="3"/>
        <v>27.855563894361033</v>
      </c>
      <c r="X50" s="24">
        <v>49</v>
      </c>
      <c r="Y50" s="43"/>
      <c r="Z50" s="169">
        <f>((Calibration!$C$9*'Yields HP2a'!Y50)+Calibration!$C$10)</f>
        <v>-1.3020627824793102E-3</v>
      </c>
      <c r="AA50" s="26">
        <f t="shared" si="4"/>
        <v>-0.34273704191698257</v>
      </c>
      <c r="AC50" s="24">
        <v>49</v>
      </c>
      <c r="AD50" s="44"/>
      <c r="AE50" s="169">
        <f>((Calibration!$C$9*'Yields HP2a'!AD50)+Calibration!$C$10)</f>
        <v>-1.3020627824793102E-3</v>
      </c>
      <c r="AF50" s="26">
        <f t="shared" si="5"/>
        <v>-0.34273704191698257</v>
      </c>
      <c r="AH50" s="24">
        <v>49</v>
      </c>
      <c r="AI50" s="43">
        <v>13.6</v>
      </c>
      <c r="AJ50" s="169">
        <f>((Calibration!$C$9*'Yields HP2a'!AI50)+Calibration!$C$10)</f>
        <v>3.1291002583065365E-2</v>
      </c>
      <c r="AK50" s="26">
        <f t="shared" si="6"/>
        <v>8.2366117888074264</v>
      </c>
      <c r="AM50" s="24">
        <v>49</v>
      </c>
      <c r="AO50" s="169">
        <f>((Calibration!$C$9*'Yields HP2a'!AN50)+Calibration!$C$10)</f>
        <v>-1.3020627824793102E-3</v>
      </c>
      <c r="AP50" s="26">
        <f t="shared" si="7"/>
        <v>-0.34273704191698257</v>
      </c>
      <c r="AR50" s="24">
        <v>49</v>
      </c>
      <c r="AS50" s="14"/>
      <c r="AT50" s="169">
        <f>((Calibration!$C$9*'Yields HP2a'!AS50)+Calibration!$C$10)</f>
        <v>-1.3020627824793102E-3</v>
      </c>
      <c r="AU50" s="26">
        <f t="shared" si="8"/>
        <v>-0.34273704191698257</v>
      </c>
      <c r="AW50" s="24">
        <v>49</v>
      </c>
      <c r="AX50" s="51"/>
      <c r="AY50" s="169">
        <f>((Calibration!$C$9*'Yields HP2a'!AX50)+Calibration!$C$10)</f>
        <v>-1.3020627824793102E-3</v>
      </c>
      <c r="AZ50" s="26">
        <f t="shared" si="9"/>
        <v>-0.34273704191698257</v>
      </c>
      <c r="BB50" s="24">
        <v>49</v>
      </c>
      <c r="BC50" s="51"/>
      <c r="BD50" s="169">
        <f>((Calibration!$C$9*'Yields HP2a'!BC50)+Calibration!$C$10)</f>
        <v>-1.3020627824793102E-3</v>
      </c>
      <c r="BE50" s="26">
        <f t="shared" si="10"/>
        <v>-0.34273704191698257</v>
      </c>
      <c r="BG50" s="24">
        <v>49</v>
      </c>
      <c r="BH50" s="51"/>
      <c r="BI50" s="169">
        <f>((Calibration!$C$9*'Yields HP2a'!BH50)+Calibration!$C$10)</f>
        <v>-1.3020627824793102E-3</v>
      </c>
      <c r="BJ50" s="26">
        <f t="shared" si="11"/>
        <v>-0.34273704191698257</v>
      </c>
      <c r="BL50" s="24">
        <v>49</v>
      </c>
      <c r="BM50" s="43">
        <v>18.2</v>
      </c>
      <c r="BN50" s="169">
        <f>((Calibration!$C$9*'Yields HP2a'!BM50)+Calibration!$C$10)</f>
        <v>4.2315127633176068E-2</v>
      </c>
      <c r="BO50" s="26">
        <f t="shared" si="12"/>
        <v>11.138450363905388</v>
      </c>
      <c r="BQ50" s="24">
        <v>49</v>
      </c>
      <c r="BR50" s="51"/>
      <c r="BS50" s="169">
        <f>((Calibration!$C$9*'Yields HP2a'!BR50)+Calibration!$C$10)</f>
        <v>-1.3020627824793102E-3</v>
      </c>
      <c r="BT50" s="26">
        <f t="shared" si="13"/>
        <v>-0.34273704191698257</v>
      </c>
      <c r="BV50" s="24">
        <v>49</v>
      </c>
      <c r="BW50" s="51"/>
      <c r="BX50" s="169">
        <f>((Calibration!$C$9*'Yields HP2a'!BW50)+Calibration!$C$10)</f>
        <v>-1.3020627824793102E-3</v>
      </c>
      <c r="BY50" s="26">
        <f t="shared" si="14"/>
        <v>-0.34273704191698257</v>
      </c>
      <c r="CA50" s="24">
        <v>49</v>
      </c>
      <c r="CB50" s="51"/>
      <c r="CC50" s="169">
        <f>((Calibration!$C$9*'Yields HP2a'!CB50)+Calibration!$C$10)</f>
        <v>-1.3020627824793102E-3</v>
      </c>
      <c r="CD50" s="26">
        <f t="shared" si="15"/>
        <v>-0.34273704191698257</v>
      </c>
      <c r="CF50" s="24">
        <v>49</v>
      </c>
      <c r="CG50" s="51"/>
      <c r="CH50" s="169">
        <f>((Calibration!$C$9*'Yields HP2a'!CG50)+Calibration!$C$10)</f>
        <v>-1.3020627824793102E-3</v>
      </c>
      <c r="CI50" s="26">
        <f t="shared" si="16"/>
        <v>-0.34273704191698257</v>
      </c>
    </row>
    <row r="51" spans="1:87" ht="22" thickBot="1">
      <c r="A51" s="27" t="s">
        <v>28</v>
      </c>
      <c r="B51" s="28">
        <v>1.046</v>
      </c>
      <c r="D51" s="24">
        <v>50</v>
      </c>
      <c r="E51" s="39"/>
      <c r="F51" s="169">
        <f>((Calibration!$C$9*'Yields HP2a'!E51)+Calibration!$C$10)</f>
        <v>-1.3020627824793102E-3</v>
      </c>
      <c r="G51" s="26">
        <f t="shared" si="0"/>
        <v>-0.34273704191698257</v>
      </c>
      <c r="I51" s="24">
        <v>50</v>
      </c>
      <c r="J51" s="39"/>
      <c r="K51" s="169">
        <f>((Calibration!$C$9*'Yields HP2a'!J51)+Calibration!$C$10)</f>
        <v>-1.3020627824793102E-3</v>
      </c>
      <c r="L51" s="26">
        <f t="shared" si="1"/>
        <v>-0.34273704191698257</v>
      </c>
      <c r="N51" s="24">
        <v>50</v>
      </c>
      <c r="P51" s="169">
        <f>((Calibration!$C$9*'Yields HP2a'!O51)+Calibration!$C$10)</f>
        <v>-1.3020627824793102E-3</v>
      </c>
      <c r="Q51" s="26">
        <f t="shared" si="2"/>
        <v>-0.34273704191698257</v>
      </c>
      <c r="S51" s="24">
        <v>50</v>
      </c>
      <c r="U51" s="169">
        <f>((Calibration!$C$9*'Yields HP2a'!T51)+Calibration!$C$10)</f>
        <v>-1.3020627824793102E-3</v>
      </c>
      <c r="V51" s="26">
        <f t="shared" si="3"/>
        <v>-0.34273704191698257</v>
      </c>
      <c r="X51" s="24">
        <v>50</v>
      </c>
      <c r="Y51" s="167"/>
      <c r="Z51" s="169">
        <f>((Calibration!$C$9*'Yields HP2a'!Y51)+Calibration!$C$10)</f>
        <v>-1.3020627824793102E-3</v>
      </c>
      <c r="AA51" s="26">
        <f t="shared" si="4"/>
        <v>-0.34273704191698257</v>
      </c>
      <c r="AC51" s="24">
        <v>50</v>
      </c>
      <c r="AD51" s="167"/>
      <c r="AE51" s="169">
        <f>((Calibration!$C$9*'Yields HP2a'!AD51)+Calibration!$C$10)</f>
        <v>-1.3020627824793102E-3</v>
      </c>
      <c r="AF51" s="26">
        <f t="shared" si="5"/>
        <v>-0.34273704191698257</v>
      </c>
      <c r="AH51" s="24">
        <v>50</v>
      </c>
      <c r="AI51" s="43"/>
      <c r="AJ51" s="169">
        <f>((Calibration!$C$9*'Yields HP2a'!AI51)+Calibration!$C$10)</f>
        <v>-1.3020627824793102E-3</v>
      </c>
      <c r="AK51" s="26">
        <f t="shared" si="6"/>
        <v>-0.34273704191698257</v>
      </c>
      <c r="AM51" s="24">
        <v>50</v>
      </c>
      <c r="AO51" s="169">
        <f>((Calibration!$C$9*'Yields HP2a'!AN51)+Calibration!$C$10)</f>
        <v>-1.3020627824793102E-3</v>
      </c>
      <c r="AP51" s="26">
        <f t="shared" si="7"/>
        <v>-0.34273704191698257</v>
      </c>
      <c r="AR51" s="24">
        <v>50</v>
      </c>
      <c r="AS51" s="44"/>
      <c r="AT51" s="169">
        <f>((Calibration!$C$9*'Yields HP2a'!AS51)+Calibration!$C$10)</f>
        <v>-1.3020627824793102E-3</v>
      </c>
      <c r="AU51" s="26">
        <f t="shared" si="8"/>
        <v>-0.34273704191698257</v>
      </c>
      <c r="AW51" s="24">
        <v>50</v>
      </c>
      <c r="AX51" s="49"/>
      <c r="AY51" s="169">
        <f>((Calibration!$C$9*'Yields HP2a'!AX51)+Calibration!$C$10)</f>
        <v>-1.3020627824793102E-3</v>
      </c>
      <c r="AZ51" s="26">
        <f t="shared" si="9"/>
        <v>-0.34273704191698257</v>
      </c>
      <c r="BB51" s="24">
        <v>50</v>
      </c>
      <c r="BC51" s="49"/>
      <c r="BD51" s="169">
        <f>((Calibration!$C$9*'Yields HP2a'!BC51)+Calibration!$C$10)</f>
        <v>-1.3020627824793102E-3</v>
      </c>
      <c r="BE51" s="26">
        <f t="shared" si="10"/>
        <v>-0.34273704191698257</v>
      </c>
      <c r="BG51" s="24">
        <v>50</v>
      </c>
      <c r="BH51" s="49"/>
      <c r="BI51" s="169">
        <f>((Calibration!$C$9*'Yields HP2a'!BH51)+Calibration!$C$10)</f>
        <v>-1.3020627824793102E-3</v>
      </c>
      <c r="BJ51" s="26">
        <f t="shared" si="11"/>
        <v>-0.34273704191698257</v>
      </c>
      <c r="BL51" s="24">
        <v>50</v>
      </c>
      <c r="BM51" s="43"/>
      <c r="BN51" s="169">
        <f>((Calibration!$C$9*'Yields HP2a'!BM51)+Calibration!$C$10)</f>
        <v>-1.3020627824793102E-3</v>
      </c>
      <c r="BO51" s="26">
        <f t="shared" si="12"/>
        <v>-0.34273704191698257</v>
      </c>
      <c r="BQ51" s="24">
        <v>50</v>
      </c>
      <c r="BR51" s="49"/>
      <c r="BS51" s="169">
        <f>((Calibration!$C$9*'Yields HP2a'!BR51)+Calibration!$C$10)</f>
        <v>-1.3020627824793102E-3</v>
      </c>
      <c r="BT51" s="26">
        <f t="shared" si="13"/>
        <v>-0.34273704191698257</v>
      </c>
      <c r="BV51" s="24">
        <v>50</v>
      </c>
      <c r="BW51" s="49"/>
      <c r="BX51" s="169">
        <f>((Calibration!$C$9*'Yields HP2a'!BW51)+Calibration!$C$10)</f>
        <v>-1.3020627824793102E-3</v>
      </c>
      <c r="BY51" s="26">
        <f t="shared" si="14"/>
        <v>-0.34273704191698257</v>
      </c>
      <c r="CA51" s="24">
        <v>50</v>
      </c>
      <c r="CB51" s="49"/>
      <c r="CC51" s="169">
        <f>((Calibration!$C$9*'Yields HP2a'!CB51)+Calibration!$C$10)</f>
        <v>-1.3020627824793102E-3</v>
      </c>
      <c r="CD51" s="26">
        <f t="shared" si="15"/>
        <v>-0.34273704191698257</v>
      </c>
      <c r="CF51" s="24">
        <v>50</v>
      </c>
      <c r="CG51" s="49"/>
      <c r="CH51" s="169">
        <f>((Calibration!$C$9*'Yields HP2a'!CG51)+Calibration!$C$10)</f>
        <v>-1.3020627824793102E-3</v>
      </c>
      <c r="CI51" s="26">
        <f t="shared" si="16"/>
        <v>-0.34273704191698257</v>
      </c>
    </row>
    <row r="52" spans="1:87" ht="22" thickBot="1">
      <c r="A52" s="27" t="s">
        <v>29</v>
      </c>
      <c r="B52" s="28">
        <v>600</v>
      </c>
      <c r="D52" s="24">
        <v>51</v>
      </c>
      <c r="E52" s="25"/>
      <c r="F52" s="169">
        <f>((Calibration!$C$9*'Yields HP2a'!E52)+Calibration!$C$10)</f>
        <v>-1.3020627824793102E-3</v>
      </c>
      <c r="G52" s="26">
        <f t="shared" si="0"/>
        <v>-0.34273704191698257</v>
      </c>
      <c r="I52" s="24">
        <v>51</v>
      </c>
      <c r="J52" s="25"/>
      <c r="K52" s="169">
        <f>((Calibration!$C$9*'Yields HP2a'!J52)+Calibration!$C$10)</f>
        <v>-1.3020627824793102E-3</v>
      </c>
      <c r="L52" s="26">
        <f t="shared" si="1"/>
        <v>-0.34273704191698257</v>
      </c>
      <c r="N52" s="24">
        <v>51</v>
      </c>
      <c r="P52" s="169">
        <f>((Calibration!$C$9*'Yields HP2a'!O52)+Calibration!$C$10)</f>
        <v>-1.3020627824793102E-3</v>
      </c>
      <c r="Q52" s="26">
        <f t="shared" si="2"/>
        <v>-0.34273704191698257</v>
      </c>
      <c r="S52" s="24">
        <v>51</v>
      </c>
      <c r="T52" s="23">
        <v>45.2</v>
      </c>
      <c r="U52" s="169">
        <f>((Calibration!$C$9*'Yields HP2a'!T52)+Calibration!$C$10)</f>
        <v>0.10702194857947801</v>
      </c>
      <c r="V52" s="26">
        <f t="shared" si="3"/>
        <v>28.170981130784728</v>
      </c>
      <c r="X52" s="24">
        <v>51</v>
      </c>
      <c r="Y52" s="43"/>
      <c r="Z52" s="169">
        <f>((Calibration!$C$9*'Yields HP2a'!Y52)+Calibration!$C$10)</f>
        <v>-1.3020627824793102E-3</v>
      </c>
      <c r="AA52" s="26">
        <f t="shared" si="4"/>
        <v>-0.34273704191698257</v>
      </c>
      <c r="AC52" s="24">
        <v>51</v>
      </c>
      <c r="AD52" s="44"/>
      <c r="AE52" s="169">
        <f>((Calibration!$C$9*'Yields HP2a'!AD52)+Calibration!$C$10)</f>
        <v>-1.3020627824793102E-3</v>
      </c>
      <c r="AF52" s="26">
        <f t="shared" si="5"/>
        <v>-0.34273704191698257</v>
      </c>
      <c r="AH52" s="24">
        <v>51</v>
      </c>
      <c r="AI52" s="43">
        <v>11.7</v>
      </c>
      <c r="AJ52" s="169">
        <f>((Calibration!$C$9*'Yields HP2a'!AI52)+Calibration!$C$10)</f>
        <v>2.673755962758486E-2</v>
      </c>
      <c r="AK52" s="26">
        <f t="shared" si="6"/>
        <v>7.038026290397398</v>
      </c>
      <c r="AM52" s="24">
        <v>51</v>
      </c>
      <c r="AN52" s="23">
        <v>1.7</v>
      </c>
      <c r="AO52" s="169">
        <f>((Calibration!$C$9*'Yields HP2a'!AN52)+Calibration!$C$10)</f>
        <v>2.7720703882137742E-3</v>
      </c>
      <c r="AP52" s="26">
        <f t="shared" si="7"/>
        <v>0.72968156192356837</v>
      </c>
      <c r="AR52" s="24">
        <v>51</v>
      </c>
      <c r="AS52" s="14"/>
      <c r="AT52" s="169">
        <f>((Calibration!$C$9*'Yields HP2a'!AS52)+Calibration!$C$10)</f>
        <v>-1.3020627824793102E-3</v>
      </c>
      <c r="AU52" s="26">
        <f t="shared" si="8"/>
        <v>-0.34273704191698257</v>
      </c>
      <c r="AW52" s="24">
        <v>51</v>
      </c>
      <c r="AX52" s="51"/>
      <c r="AY52" s="169">
        <f>((Calibration!$C$9*'Yields HP2a'!AX52)+Calibration!$C$10)</f>
        <v>-1.3020627824793102E-3</v>
      </c>
      <c r="AZ52" s="26">
        <f t="shared" si="9"/>
        <v>-0.34273704191698257</v>
      </c>
      <c r="BB52" s="24">
        <v>51</v>
      </c>
      <c r="BC52" s="51"/>
      <c r="BD52" s="169">
        <f>((Calibration!$C$9*'Yields HP2a'!BC52)+Calibration!$C$10)</f>
        <v>-1.3020627824793102E-3</v>
      </c>
      <c r="BE52" s="26">
        <f t="shared" si="10"/>
        <v>-0.34273704191698257</v>
      </c>
      <c r="BG52" s="24">
        <v>51</v>
      </c>
      <c r="BH52" s="51"/>
      <c r="BI52" s="169">
        <f>((Calibration!$C$9*'Yields HP2a'!BH52)+Calibration!$C$10)</f>
        <v>-1.3020627824793102E-3</v>
      </c>
      <c r="BJ52" s="26">
        <f t="shared" si="11"/>
        <v>-0.34273704191698257</v>
      </c>
      <c r="BL52" s="24">
        <v>51</v>
      </c>
      <c r="BM52" s="14">
        <v>19.8</v>
      </c>
      <c r="BN52" s="169">
        <f>((Calibration!$C$9*'Yields HP2a'!BM52)+Calibration!$C$10)</f>
        <v>4.6149605911475447E-2</v>
      </c>
      <c r="BO52" s="26">
        <f t="shared" si="12"/>
        <v>12.147785520461202</v>
      </c>
      <c r="BQ52" s="24">
        <v>51</v>
      </c>
      <c r="BR52" s="51"/>
      <c r="BS52" s="169">
        <f>((Calibration!$C$9*'Yields HP2a'!BR52)+Calibration!$C$10)</f>
        <v>-1.3020627824793102E-3</v>
      </c>
      <c r="BT52" s="26">
        <f t="shared" si="13"/>
        <v>-0.34273704191698257</v>
      </c>
      <c r="BV52" s="24">
        <v>51</v>
      </c>
      <c r="BW52" s="51"/>
      <c r="BX52" s="169">
        <f>((Calibration!$C$9*'Yields HP2a'!BW52)+Calibration!$C$10)</f>
        <v>-1.3020627824793102E-3</v>
      </c>
      <c r="BY52" s="26">
        <f t="shared" si="14"/>
        <v>-0.34273704191698257</v>
      </c>
      <c r="CA52" s="24">
        <v>51</v>
      </c>
      <c r="CB52" s="51"/>
      <c r="CC52" s="169">
        <f>((Calibration!$C$9*'Yields HP2a'!CB52)+Calibration!$C$10)</f>
        <v>-1.3020627824793102E-3</v>
      </c>
      <c r="CD52" s="26">
        <f t="shared" si="15"/>
        <v>-0.34273704191698257</v>
      </c>
      <c r="CF52" s="24">
        <v>51</v>
      </c>
      <c r="CG52" s="51"/>
      <c r="CH52" s="169">
        <f>((Calibration!$C$9*'Yields HP2a'!CG52)+Calibration!$C$10)</f>
        <v>-1.3020627824793102E-3</v>
      </c>
      <c r="CI52" s="26">
        <f t="shared" si="16"/>
        <v>-0.34273704191698257</v>
      </c>
    </row>
    <row r="53" spans="1:87" ht="22" thickBot="1">
      <c r="A53" s="29" t="s">
        <v>30</v>
      </c>
      <c r="B53" s="30">
        <f>(B51/B52)*1000</f>
        <v>1.7433333333333334</v>
      </c>
      <c r="D53" s="24">
        <v>52</v>
      </c>
      <c r="E53" s="25"/>
      <c r="F53" s="169">
        <f>((Calibration!$C$9*'Yields HP2a'!E53)+Calibration!$C$10)</f>
        <v>-1.3020627824793102E-3</v>
      </c>
      <c r="G53" s="26">
        <f t="shared" si="0"/>
        <v>-0.34273704191698257</v>
      </c>
      <c r="I53" s="24">
        <v>52</v>
      </c>
      <c r="J53" s="25"/>
      <c r="K53" s="169">
        <f>((Calibration!$C$9*'Yields HP2a'!J53)+Calibration!$C$10)</f>
        <v>-1.3020627824793102E-3</v>
      </c>
      <c r="L53" s="26">
        <f t="shared" si="1"/>
        <v>-0.34273704191698257</v>
      </c>
      <c r="N53" s="24">
        <v>52</v>
      </c>
      <c r="P53" s="169">
        <f>((Calibration!$C$9*'Yields HP2a'!O53)+Calibration!$C$10)</f>
        <v>-1.3020627824793102E-3</v>
      </c>
      <c r="Q53" s="26">
        <f t="shared" si="2"/>
        <v>-0.34273704191698257</v>
      </c>
      <c r="S53" s="24">
        <v>52</v>
      </c>
      <c r="T53" s="23">
        <v>49.1</v>
      </c>
      <c r="U53" s="169">
        <f>((Calibration!$C$9*'Yields HP2a'!T53)+Calibration!$C$10)</f>
        <v>0.11636848938283273</v>
      </c>
      <c r="V53" s="26">
        <f t="shared" si="3"/>
        <v>30.631235574889519</v>
      </c>
      <c r="X53" s="24">
        <v>52</v>
      </c>
      <c r="Y53" s="167"/>
      <c r="Z53" s="169">
        <f>((Calibration!$C$9*'Yields HP2a'!Y53)+Calibration!$C$10)</f>
        <v>-1.3020627824793102E-3</v>
      </c>
      <c r="AA53" s="26">
        <f t="shared" si="4"/>
        <v>-0.34273704191698257</v>
      </c>
      <c r="AC53" s="24">
        <v>52</v>
      </c>
      <c r="AD53" s="167"/>
      <c r="AE53" s="169">
        <f>((Calibration!$C$9*'Yields HP2a'!AD53)+Calibration!$C$10)</f>
        <v>-1.3020627824793102E-3</v>
      </c>
      <c r="AF53" s="26">
        <f t="shared" si="5"/>
        <v>-0.34273704191698257</v>
      </c>
      <c r="AH53" s="24">
        <v>52</v>
      </c>
      <c r="AI53" s="167">
        <v>13.4</v>
      </c>
      <c r="AJ53" s="169">
        <f>((Calibration!$C$9*'Yields HP2a'!AI53)+Calibration!$C$10)</f>
        <v>3.0811692798277945E-2</v>
      </c>
      <c r="AK53" s="26">
        <f t="shared" si="6"/>
        <v>8.1104448942379488</v>
      </c>
      <c r="AM53" s="24">
        <v>52</v>
      </c>
      <c r="AO53" s="169">
        <f>((Calibration!$C$9*'Yields HP2a'!AN53)+Calibration!$C$10)</f>
        <v>-1.3020627824793102E-3</v>
      </c>
      <c r="AP53" s="26">
        <f t="shared" si="7"/>
        <v>-0.34273704191698257</v>
      </c>
      <c r="AR53" s="24">
        <v>52</v>
      </c>
      <c r="AS53" s="43"/>
      <c r="AT53" s="169">
        <f>((Calibration!$C$9*'Yields HP2a'!AS53)+Calibration!$C$10)</f>
        <v>-1.3020627824793102E-3</v>
      </c>
      <c r="AU53" s="26">
        <f t="shared" si="8"/>
        <v>-0.34273704191698257</v>
      </c>
      <c r="AW53" s="24">
        <v>52</v>
      </c>
      <c r="AX53" s="49"/>
      <c r="AY53" s="169">
        <f>((Calibration!$C$9*'Yields HP2a'!AX53)+Calibration!$C$10)</f>
        <v>-1.3020627824793102E-3</v>
      </c>
      <c r="AZ53" s="26">
        <f t="shared" si="9"/>
        <v>-0.34273704191698257</v>
      </c>
      <c r="BB53" s="24">
        <v>52</v>
      </c>
      <c r="BC53" s="49"/>
      <c r="BD53" s="169">
        <f>((Calibration!$C$9*'Yields HP2a'!BC53)+Calibration!$C$10)</f>
        <v>-1.3020627824793102E-3</v>
      </c>
      <c r="BE53" s="26">
        <f t="shared" si="10"/>
        <v>-0.34273704191698257</v>
      </c>
      <c r="BG53" s="24">
        <v>52</v>
      </c>
      <c r="BH53" s="49"/>
      <c r="BI53" s="169">
        <f>((Calibration!$C$9*'Yields HP2a'!BH53)+Calibration!$C$10)</f>
        <v>-1.3020627824793102E-3</v>
      </c>
      <c r="BJ53" s="26">
        <f t="shared" si="11"/>
        <v>-0.34273704191698257</v>
      </c>
      <c r="BL53" s="24">
        <v>52</v>
      </c>
      <c r="BM53" s="44">
        <v>19.8</v>
      </c>
      <c r="BN53" s="169">
        <f>((Calibration!$C$9*'Yields HP2a'!BM53)+Calibration!$C$10)</f>
        <v>4.6149605911475447E-2</v>
      </c>
      <c r="BO53" s="26">
        <f t="shared" si="12"/>
        <v>12.147785520461202</v>
      </c>
      <c r="BQ53" s="24">
        <v>52</v>
      </c>
      <c r="BR53" s="49"/>
      <c r="BS53" s="169">
        <f>((Calibration!$C$9*'Yields HP2a'!BR53)+Calibration!$C$10)</f>
        <v>-1.3020627824793102E-3</v>
      </c>
      <c r="BT53" s="26">
        <f t="shared" si="13"/>
        <v>-0.34273704191698257</v>
      </c>
      <c r="BV53" s="24">
        <v>52</v>
      </c>
      <c r="BW53" s="49"/>
      <c r="BX53" s="169">
        <f>((Calibration!$C$9*'Yields HP2a'!BW53)+Calibration!$C$10)</f>
        <v>-1.3020627824793102E-3</v>
      </c>
      <c r="BY53" s="26">
        <f t="shared" si="14"/>
        <v>-0.34273704191698257</v>
      </c>
      <c r="CA53" s="24">
        <v>52</v>
      </c>
      <c r="CB53" s="49"/>
      <c r="CC53" s="169">
        <f>((Calibration!$C$9*'Yields HP2a'!CB53)+Calibration!$C$10)</f>
        <v>-1.3020627824793102E-3</v>
      </c>
      <c r="CD53" s="26">
        <f t="shared" si="15"/>
        <v>-0.34273704191698257</v>
      </c>
      <c r="CF53" s="24">
        <v>52</v>
      </c>
      <c r="CG53" s="49"/>
      <c r="CH53" s="169">
        <f>((Calibration!$C$9*'Yields HP2a'!CG53)+Calibration!$C$10)</f>
        <v>-1.3020627824793102E-3</v>
      </c>
      <c r="CI53" s="26">
        <f t="shared" si="16"/>
        <v>-0.34273704191698257</v>
      </c>
    </row>
    <row r="54" spans="1:87" ht="22" thickBot="1">
      <c r="A54" s="27" t="s">
        <v>31</v>
      </c>
      <c r="B54" s="28">
        <v>250</v>
      </c>
      <c r="D54" s="24">
        <v>53</v>
      </c>
      <c r="E54" s="25"/>
      <c r="F54" s="169">
        <f>((Calibration!$C$9*'Yields HP2a'!E54)+Calibration!$C$10)</f>
        <v>-1.3020627824793102E-3</v>
      </c>
      <c r="G54" s="26">
        <f t="shared" si="0"/>
        <v>-0.34273704191698257</v>
      </c>
      <c r="I54" s="24">
        <v>53</v>
      </c>
      <c r="J54" s="25"/>
      <c r="K54" s="169">
        <f>((Calibration!$C$9*'Yields HP2a'!J54)+Calibration!$C$10)</f>
        <v>-1.3020627824793102E-3</v>
      </c>
      <c r="L54" s="26">
        <f t="shared" si="1"/>
        <v>-0.34273704191698257</v>
      </c>
      <c r="N54" s="24">
        <v>53</v>
      </c>
      <c r="P54" s="169">
        <f>((Calibration!$C$9*'Yields HP2a'!O54)+Calibration!$C$10)</f>
        <v>-1.3020627824793102E-3</v>
      </c>
      <c r="Q54" s="26">
        <f t="shared" si="2"/>
        <v>-0.34273704191698257</v>
      </c>
      <c r="S54" s="24">
        <v>53</v>
      </c>
      <c r="T54" s="23">
        <v>44.5</v>
      </c>
      <c r="U54" s="169">
        <f>((Calibration!$C$9*'Yields HP2a'!T54)+Calibration!$C$10)</f>
        <v>0.10534436433272203</v>
      </c>
      <c r="V54" s="26">
        <f t="shared" si="3"/>
        <v>27.729396999791561</v>
      </c>
      <c r="X54" s="24">
        <v>53</v>
      </c>
      <c r="Y54" s="167"/>
      <c r="Z54" s="169">
        <f>((Calibration!$C$9*'Yields HP2a'!Y54)+Calibration!$C$10)</f>
        <v>-1.3020627824793102E-3</v>
      </c>
      <c r="AA54" s="26">
        <f t="shared" si="4"/>
        <v>-0.34273704191698257</v>
      </c>
      <c r="AC54" s="24">
        <v>53</v>
      </c>
      <c r="AD54" s="167"/>
      <c r="AE54" s="169">
        <f>((Calibration!$C$9*'Yields HP2a'!AD54)+Calibration!$C$10)</f>
        <v>-1.3020627824793102E-3</v>
      </c>
      <c r="AF54" s="26">
        <f t="shared" si="5"/>
        <v>-0.34273704191698257</v>
      </c>
      <c r="AH54" s="24">
        <v>53</v>
      </c>
      <c r="AI54" s="43">
        <v>15.5</v>
      </c>
      <c r="AJ54" s="169">
        <f>((Calibration!$C$9*'Yields HP2a'!AI54)+Calibration!$C$10)</f>
        <v>3.5844445538545877E-2</v>
      </c>
      <c r="AK54" s="26">
        <f t="shared" si="6"/>
        <v>9.4351972872174539</v>
      </c>
      <c r="AM54" s="24">
        <v>53</v>
      </c>
      <c r="AO54" s="169">
        <f>((Calibration!$C$9*'Yields HP2a'!AN54)+Calibration!$C$10)</f>
        <v>-1.3020627824793102E-3</v>
      </c>
      <c r="AP54" s="26">
        <f t="shared" si="7"/>
        <v>-0.34273704191698257</v>
      </c>
      <c r="AR54" s="24">
        <v>53</v>
      </c>
      <c r="AS54" s="44"/>
      <c r="AT54" s="169">
        <f>((Calibration!$C$9*'Yields HP2a'!AS54)+Calibration!$C$10)</f>
        <v>-1.3020627824793102E-3</v>
      </c>
      <c r="AU54" s="26">
        <f t="shared" si="8"/>
        <v>-0.34273704191698257</v>
      </c>
      <c r="AW54" s="24">
        <v>53</v>
      </c>
      <c r="AX54" s="49"/>
      <c r="AY54" s="169">
        <f>((Calibration!$C$9*'Yields HP2a'!AX54)+Calibration!$C$10)</f>
        <v>-1.3020627824793102E-3</v>
      </c>
      <c r="AZ54" s="26">
        <f t="shared" si="9"/>
        <v>-0.34273704191698257</v>
      </c>
      <c r="BB54" s="24">
        <v>53</v>
      </c>
      <c r="BC54" s="49"/>
      <c r="BD54" s="169">
        <f>((Calibration!$C$9*'Yields HP2a'!BC54)+Calibration!$C$10)</f>
        <v>-1.3020627824793102E-3</v>
      </c>
      <c r="BE54" s="26">
        <f t="shared" si="10"/>
        <v>-0.34273704191698257</v>
      </c>
      <c r="BG54" s="24">
        <v>53</v>
      </c>
      <c r="BH54" s="49"/>
      <c r="BI54" s="169">
        <f>((Calibration!$C$9*'Yields HP2a'!BH54)+Calibration!$C$10)</f>
        <v>-1.3020627824793102E-3</v>
      </c>
      <c r="BJ54" s="26">
        <f t="shared" si="11"/>
        <v>-0.34273704191698257</v>
      </c>
      <c r="BL54" s="24">
        <v>53</v>
      </c>
      <c r="BM54" s="43">
        <v>17.600000000000001</v>
      </c>
      <c r="BN54" s="169">
        <f>((Calibration!$C$9*'Yields HP2a'!BM54)+Calibration!$C$10)</f>
        <v>4.0877198278813809E-2</v>
      </c>
      <c r="BO54" s="26">
        <f t="shared" si="12"/>
        <v>10.759949680196959</v>
      </c>
      <c r="BQ54" s="24">
        <v>53</v>
      </c>
      <c r="BR54" s="49"/>
      <c r="BS54" s="169">
        <f>((Calibration!$C$9*'Yields HP2a'!BR54)+Calibration!$C$10)</f>
        <v>-1.3020627824793102E-3</v>
      </c>
      <c r="BT54" s="26">
        <f t="shared" si="13"/>
        <v>-0.34273704191698257</v>
      </c>
      <c r="BV54" s="24">
        <v>53</v>
      </c>
      <c r="BW54" s="49"/>
      <c r="BX54" s="169">
        <f>((Calibration!$C$9*'Yields HP2a'!BW54)+Calibration!$C$10)</f>
        <v>-1.3020627824793102E-3</v>
      </c>
      <c r="BY54" s="26">
        <f t="shared" si="14"/>
        <v>-0.34273704191698257</v>
      </c>
      <c r="CA54" s="24">
        <v>53</v>
      </c>
      <c r="CB54" s="49"/>
      <c r="CC54" s="169">
        <f>((Calibration!$C$9*'Yields HP2a'!CB54)+Calibration!$C$10)</f>
        <v>-1.3020627824793102E-3</v>
      </c>
      <c r="CD54" s="26">
        <f t="shared" si="15"/>
        <v>-0.34273704191698257</v>
      </c>
      <c r="CF54" s="24">
        <v>53</v>
      </c>
      <c r="CG54" s="49"/>
      <c r="CH54" s="169">
        <f>((Calibration!$C$9*'Yields HP2a'!CG54)+Calibration!$C$10)</f>
        <v>-1.3020627824793102E-3</v>
      </c>
      <c r="CI54" s="26">
        <f t="shared" si="16"/>
        <v>-0.34273704191698257</v>
      </c>
    </row>
    <row r="55" spans="1:87">
      <c r="A55" s="29" t="s">
        <v>32</v>
      </c>
      <c r="B55" s="31">
        <f>$B54/$B52</f>
        <v>0.41666666666666669</v>
      </c>
      <c r="D55" s="24">
        <v>54</v>
      </c>
      <c r="E55" s="25"/>
      <c r="F55" s="169">
        <f>((Calibration!$C$9*'Yields HP2a'!E55)+Calibration!$C$10)</f>
        <v>-1.3020627824793102E-3</v>
      </c>
      <c r="G55" s="26">
        <f t="shared" si="0"/>
        <v>-0.34273704191698257</v>
      </c>
      <c r="I55" s="24">
        <v>54</v>
      </c>
      <c r="J55" s="25"/>
      <c r="K55" s="169">
        <f>((Calibration!$C$9*'Yields HP2a'!J55)+Calibration!$C$10)</f>
        <v>-1.3020627824793102E-3</v>
      </c>
      <c r="L55" s="26">
        <f t="shared" si="1"/>
        <v>-0.34273704191698257</v>
      </c>
      <c r="N55" s="24">
        <v>54</v>
      </c>
      <c r="P55" s="169">
        <f>((Calibration!$C$9*'Yields HP2a'!O55)+Calibration!$C$10)</f>
        <v>-1.3020627824793102E-3</v>
      </c>
      <c r="Q55" s="26">
        <f t="shared" si="2"/>
        <v>-0.34273704191698257</v>
      </c>
      <c r="S55" s="24">
        <v>54</v>
      </c>
      <c r="U55" s="169">
        <f>((Calibration!$C$9*'Yields HP2a'!T55)+Calibration!$C$10)</f>
        <v>-1.3020627824793102E-3</v>
      </c>
      <c r="V55" s="26">
        <f t="shared" si="3"/>
        <v>-0.34273704191698257</v>
      </c>
      <c r="X55" s="24">
        <v>54</v>
      </c>
      <c r="Y55" s="167"/>
      <c r="Z55" s="169">
        <f>((Calibration!$C$9*'Yields HP2a'!Y55)+Calibration!$C$10)</f>
        <v>-1.3020627824793102E-3</v>
      </c>
      <c r="AA55" s="26">
        <f t="shared" si="4"/>
        <v>-0.34273704191698257</v>
      </c>
      <c r="AC55" s="24">
        <v>54</v>
      </c>
      <c r="AD55" s="167"/>
      <c r="AE55" s="169">
        <f>((Calibration!$C$9*'Yields HP2a'!AD55)+Calibration!$C$10)</f>
        <v>-1.3020627824793102E-3</v>
      </c>
      <c r="AF55" s="26">
        <f t="shared" si="5"/>
        <v>-0.34273704191698257</v>
      </c>
      <c r="AH55" s="24">
        <v>54</v>
      </c>
      <c r="AI55" s="44"/>
      <c r="AJ55" s="169">
        <f>((Calibration!$C$9*'Yields HP2a'!AI55)+Calibration!$C$10)</f>
        <v>-1.3020627824793102E-3</v>
      </c>
      <c r="AK55" s="26">
        <f t="shared" si="6"/>
        <v>-0.34273704191698257</v>
      </c>
      <c r="AM55" s="24">
        <v>54</v>
      </c>
      <c r="AO55" s="169">
        <f>((Calibration!$C$9*'Yields HP2a'!AN55)+Calibration!$C$10)</f>
        <v>-1.3020627824793102E-3</v>
      </c>
      <c r="AP55" s="26">
        <f t="shared" si="7"/>
        <v>-0.34273704191698257</v>
      </c>
      <c r="AR55" s="24">
        <v>54</v>
      </c>
      <c r="AS55" s="14"/>
      <c r="AT55" s="169">
        <f>((Calibration!$C$9*'Yields HP2a'!AS55)+Calibration!$C$10)</f>
        <v>-1.3020627824793102E-3</v>
      </c>
      <c r="AU55" s="26">
        <f t="shared" si="8"/>
        <v>-0.34273704191698257</v>
      </c>
      <c r="AW55" s="24">
        <v>54</v>
      </c>
      <c r="AX55" s="51"/>
      <c r="AY55" s="169">
        <f>((Calibration!$C$9*'Yields HP2a'!AX55)+Calibration!$C$10)</f>
        <v>-1.3020627824793102E-3</v>
      </c>
      <c r="AZ55" s="26">
        <f t="shared" si="9"/>
        <v>-0.34273704191698257</v>
      </c>
      <c r="BB55" s="24">
        <v>54</v>
      </c>
      <c r="BC55" s="51"/>
      <c r="BD55" s="169">
        <f>((Calibration!$C$9*'Yields HP2a'!BC55)+Calibration!$C$10)</f>
        <v>-1.3020627824793102E-3</v>
      </c>
      <c r="BE55" s="26">
        <f t="shared" si="10"/>
        <v>-0.34273704191698257</v>
      </c>
      <c r="BG55" s="24">
        <v>54</v>
      </c>
      <c r="BH55" s="51"/>
      <c r="BI55" s="169">
        <f>((Calibration!$C$9*'Yields HP2a'!BH55)+Calibration!$C$10)</f>
        <v>-1.3020627824793102E-3</v>
      </c>
      <c r="BJ55" s="26">
        <f t="shared" si="11"/>
        <v>-0.34273704191698257</v>
      </c>
      <c r="BL55" s="24">
        <v>54</v>
      </c>
      <c r="BM55" s="43"/>
      <c r="BN55" s="169">
        <f>((Calibration!$C$9*'Yields HP2a'!BM55)+Calibration!$C$10)</f>
        <v>-1.3020627824793102E-3</v>
      </c>
      <c r="BO55" s="26">
        <f t="shared" si="12"/>
        <v>-0.34273704191698257</v>
      </c>
      <c r="BQ55" s="24">
        <v>54</v>
      </c>
      <c r="BR55" s="51"/>
      <c r="BS55" s="169">
        <f>((Calibration!$C$9*'Yields HP2a'!BR55)+Calibration!$C$10)</f>
        <v>-1.3020627824793102E-3</v>
      </c>
      <c r="BT55" s="26">
        <f t="shared" si="13"/>
        <v>-0.34273704191698257</v>
      </c>
      <c r="BV55" s="24">
        <v>54</v>
      </c>
      <c r="BW55" s="51"/>
      <c r="BX55" s="169">
        <f>((Calibration!$C$9*'Yields HP2a'!BW55)+Calibration!$C$10)</f>
        <v>-1.3020627824793102E-3</v>
      </c>
      <c r="BY55" s="26">
        <f t="shared" si="14"/>
        <v>-0.34273704191698257</v>
      </c>
      <c r="CA55" s="24">
        <v>54</v>
      </c>
      <c r="CB55" s="51"/>
      <c r="CC55" s="169">
        <f>((Calibration!$C$9*'Yields HP2a'!CB55)+Calibration!$C$10)</f>
        <v>-1.3020627824793102E-3</v>
      </c>
      <c r="CD55" s="26">
        <f t="shared" si="15"/>
        <v>-0.34273704191698257</v>
      </c>
      <c r="CF55" s="24">
        <v>54</v>
      </c>
      <c r="CG55" s="51"/>
      <c r="CH55" s="169">
        <f>((Calibration!$C$9*'Yields HP2a'!CG55)+Calibration!$C$10)</f>
        <v>-1.3020627824793102E-3</v>
      </c>
      <c r="CI55" s="26">
        <f t="shared" si="16"/>
        <v>-0.34273704191698257</v>
      </c>
    </row>
    <row r="56" spans="1:87" ht="22" thickBot="1">
      <c r="A56" s="29" t="s">
        <v>33</v>
      </c>
      <c r="B56" s="32">
        <f>B51*B55</f>
        <v>0.43583333333333335</v>
      </c>
      <c r="D56" s="24">
        <v>55</v>
      </c>
      <c r="E56" s="25"/>
      <c r="F56" s="169">
        <f>((Calibration!$C$9*'Yields HP2a'!E56)+Calibration!$C$10)</f>
        <v>-1.3020627824793102E-3</v>
      </c>
      <c r="G56" s="26">
        <f t="shared" si="0"/>
        <v>-0.34273704191698257</v>
      </c>
      <c r="I56" s="24">
        <v>55</v>
      </c>
      <c r="J56" s="25"/>
      <c r="K56" s="169">
        <f>((Calibration!$C$9*'Yields HP2a'!J56)+Calibration!$C$10)</f>
        <v>-1.3020627824793102E-3</v>
      </c>
      <c r="L56" s="26">
        <f t="shared" si="1"/>
        <v>-0.34273704191698257</v>
      </c>
      <c r="N56" s="24">
        <v>55</v>
      </c>
      <c r="P56" s="169">
        <f>((Calibration!$C$9*'Yields HP2a'!O56)+Calibration!$C$10)</f>
        <v>-1.3020627824793102E-3</v>
      </c>
      <c r="Q56" s="26">
        <f t="shared" si="2"/>
        <v>-0.34273704191698257</v>
      </c>
      <c r="S56" s="24">
        <v>55</v>
      </c>
      <c r="U56" s="169">
        <f>((Calibration!$C$9*'Yields HP2a'!T56)+Calibration!$C$10)</f>
        <v>-1.3020627824793102E-3</v>
      </c>
      <c r="V56" s="26">
        <f t="shared" si="3"/>
        <v>-0.34273704191698257</v>
      </c>
      <c r="X56" s="24">
        <v>55</v>
      </c>
      <c r="Y56" s="43"/>
      <c r="Z56" s="169">
        <f>((Calibration!$C$9*'Yields HP2a'!Y56)+Calibration!$C$10)</f>
        <v>-1.3020627824793102E-3</v>
      </c>
      <c r="AA56" s="26">
        <f t="shared" si="4"/>
        <v>-0.34273704191698257</v>
      </c>
      <c r="AC56" s="24">
        <v>55</v>
      </c>
      <c r="AD56" s="44"/>
      <c r="AE56" s="169">
        <f>((Calibration!$C$9*'Yields HP2a'!AD56)+Calibration!$C$10)</f>
        <v>-1.3020627824793102E-3</v>
      </c>
      <c r="AF56" s="26">
        <f t="shared" si="5"/>
        <v>-0.34273704191698257</v>
      </c>
      <c r="AH56" s="24">
        <v>55</v>
      </c>
      <c r="AI56" s="43"/>
      <c r="AJ56" s="169">
        <f>((Calibration!$C$9*'Yields HP2a'!AI56)+Calibration!$C$10)</f>
        <v>-1.3020627824793102E-3</v>
      </c>
      <c r="AK56" s="26">
        <f t="shared" si="6"/>
        <v>-0.34273704191698257</v>
      </c>
      <c r="AM56" s="24">
        <v>55</v>
      </c>
      <c r="AO56" s="169">
        <f>((Calibration!$C$9*'Yields HP2a'!AN56)+Calibration!$C$10)</f>
        <v>-1.3020627824793102E-3</v>
      </c>
      <c r="AP56" s="26">
        <f t="shared" si="7"/>
        <v>-0.34273704191698257</v>
      </c>
      <c r="AR56" s="24">
        <v>55</v>
      </c>
      <c r="AS56" s="14"/>
      <c r="AT56" s="169">
        <f>((Calibration!$C$9*'Yields HP2a'!AS56)+Calibration!$C$10)</f>
        <v>-1.3020627824793102E-3</v>
      </c>
      <c r="AU56" s="26">
        <f t="shared" si="8"/>
        <v>-0.34273704191698257</v>
      </c>
      <c r="AW56" s="24">
        <v>55</v>
      </c>
      <c r="AX56" s="51"/>
      <c r="AY56" s="169">
        <f>((Calibration!$C$9*'Yields HP2a'!AX56)+Calibration!$C$10)</f>
        <v>-1.3020627824793102E-3</v>
      </c>
      <c r="AZ56" s="26">
        <f t="shared" si="9"/>
        <v>-0.34273704191698257</v>
      </c>
      <c r="BB56" s="24">
        <v>55</v>
      </c>
      <c r="BC56" s="51"/>
      <c r="BD56" s="169">
        <f>((Calibration!$C$9*'Yields HP2a'!BC56)+Calibration!$C$10)</f>
        <v>-1.3020627824793102E-3</v>
      </c>
      <c r="BE56" s="26">
        <f t="shared" si="10"/>
        <v>-0.34273704191698257</v>
      </c>
      <c r="BG56" s="24">
        <v>55</v>
      </c>
      <c r="BH56" s="51"/>
      <c r="BI56" s="169">
        <f>((Calibration!$C$9*'Yields HP2a'!BH56)+Calibration!$C$10)</f>
        <v>-1.3020627824793102E-3</v>
      </c>
      <c r="BJ56" s="26">
        <f t="shared" si="11"/>
        <v>-0.34273704191698257</v>
      </c>
      <c r="BL56" s="24">
        <v>55</v>
      </c>
      <c r="BM56" s="14"/>
      <c r="BN56" s="169">
        <f>((Calibration!$C$9*'Yields HP2a'!BM56)+Calibration!$C$10)</f>
        <v>-1.3020627824793102E-3</v>
      </c>
      <c r="BO56" s="26">
        <f t="shared" si="12"/>
        <v>-0.34273704191698257</v>
      </c>
      <c r="BQ56" s="24">
        <v>55</v>
      </c>
      <c r="BR56" s="51"/>
      <c r="BS56" s="169">
        <f>((Calibration!$C$9*'Yields HP2a'!BR56)+Calibration!$C$10)</f>
        <v>-1.3020627824793102E-3</v>
      </c>
      <c r="BT56" s="26">
        <f t="shared" si="13"/>
        <v>-0.34273704191698257</v>
      </c>
      <c r="BV56" s="24">
        <v>55</v>
      </c>
      <c r="BW56" s="51"/>
      <c r="BX56" s="169">
        <f>((Calibration!$C$9*'Yields HP2a'!BW56)+Calibration!$C$10)</f>
        <v>-1.3020627824793102E-3</v>
      </c>
      <c r="BY56" s="26">
        <f t="shared" si="14"/>
        <v>-0.34273704191698257</v>
      </c>
      <c r="CA56" s="24">
        <v>55</v>
      </c>
      <c r="CB56" s="51"/>
      <c r="CC56" s="169">
        <f>((Calibration!$C$9*'Yields HP2a'!CB56)+Calibration!$C$10)</f>
        <v>-1.3020627824793102E-3</v>
      </c>
      <c r="CD56" s="26">
        <f t="shared" si="15"/>
        <v>-0.34273704191698257</v>
      </c>
      <c r="CF56" s="24">
        <v>55</v>
      </c>
      <c r="CG56" s="51"/>
      <c r="CH56" s="169">
        <f>((Calibration!$C$9*'Yields HP2a'!CG56)+Calibration!$C$10)</f>
        <v>-1.3020627824793102E-3</v>
      </c>
      <c r="CI56" s="26">
        <f t="shared" si="16"/>
        <v>-0.34273704191698257</v>
      </c>
    </row>
    <row r="57" spans="1:87" ht="22" thickBot="1">
      <c r="A57" s="27" t="s">
        <v>34</v>
      </c>
      <c r="B57" s="28">
        <v>500</v>
      </c>
      <c r="D57" s="24">
        <v>56</v>
      </c>
      <c r="E57" s="25"/>
      <c r="F57" s="169">
        <f>((Calibration!$C$9*'Yields HP2a'!E57)+Calibration!$C$10)</f>
        <v>-1.3020627824793102E-3</v>
      </c>
      <c r="G57" s="26">
        <f t="shared" si="0"/>
        <v>-0.34273704191698257</v>
      </c>
      <c r="I57" s="24">
        <v>56</v>
      </c>
      <c r="J57" s="25"/>
      <c r="K57" s="169">
        <f>((Calibration!$C$9*'Yields HP2a'!J57)+Calibration!$C$10)</f>
        <v>-1.3020627824793102E-3</v>
      </c>
      <c r="L57" s="26">
        <f t="shared" si="1"/>
        <v>-0.34273704191698257</v>
      </c>
      <c r="N57" s="24">
        <v>56</v>
      </c>
      <c r="P57" s="169">
        <f>((Calibration!$C$9*'Yields HP2a'!O57)+Calibration!$C$10)</f>
        <v>-1.3020627824793102E-3</v>
      </c>
      <c r="Q57" s="26">
        <f t="shared" si="2"/>
        <v>-0.34273704191698257</v>
      </c>
      <c r="S57" s="24">
        <v>56</v>
      </c>
      <c r="U57" s="169">
        <f>((Calibration!$C$9*'Yields HP2a'!T57)+Calibration!$C$10)</f>
        <v>-1.3020627824793102E-3</v>
      </c>
      <c r="V57" s="26">
        <f t="shared" si="3"/>
        <v>-0.34273704191698257</v>
      </c>
      <c r="X57" s="24">
        <v>56</v>
      </c>
      <c r="Y57" s="44"/>
      <c r="Z57" s="169">
        <f>((Calibration!$C$9*'Yields HP2a'!Y57)+Calibration!$C$10)</f>
        <v>-1.3020627824793102E-3</v>
      </c>
      <c r="AA57" s="26">
        <f t="shared" si="4"/>
        <v>-0.34273704191698257</v>
      </c>
      <c r="AC57" s="24">
        <v>56</v>
      </c>
      <c r="AD57" s="43"/>
      <c r="AE57" s="169">
        <f>((Calibration!$C$9*'Yields HP2a'!AD57)+Calibration!$C$10)</f>
        <v>-1.3020627824793102E-3</v>
      </c>
      <c r="AF57" s="26">
        <f t="shared" si="5"/>
        <v>-0.34273704191698257</v>
      </c>
      <c r="AH57" s="24">
        <v>56</v>
      </c>
      <c r="AI57" s="43"/>
      <c r="AJ57" s="169">
        <f>((Calibration!$C$9*'Yields HP2a'!AI57)+Calibration!$C$10)</f>
        <v>-1.3020627824793102E-3</v>
      </c>
      <c r="AK57" s="26">
        <f t="shared" si="6"/>
        <v>-0.34273704191698257</v>
      </c>
      <c r="AM57" s="24">
        <v>56</v>
      </c>
      <c r="AO57" s="169">
        <f>((Calibration!$C$9*'Yields HP2a'!AN57)+Calibration!$C$10)</f>
        <v>-1.3020627824793102E-3</v>
      </c>
      <c r="AP57" s="26">
        <f t="shared" si="7"/>
        <v>-0.34273704191698257</v>
      </c>
      <c r="AR57" s="24">
        <v>56</v>
      </c>
      <c r="AS57" s="14"/>
      <c r="AT57" s="169">
        <f>((Calibration!$C$9*'Yields HP2a'!AS57)+Calibration!$C$10)</f>
        <v>-1.3020627824793102E-3</v>
      </c>
      <c r="AU57" s="26">
        <f t="shared" si="8"/>
        <v>-0.34273704191698257</v>
      </c>
      <c r="AW57" s="24">
        <v>56</v>
      </c>
      <c r="AX57" s="51"/>
      <c r="AY57" s="169">
        <f>((Calibration!$C$9*'Yields HP2a'!AX57)+Calibration!$C$10)</f>
        <v>-1.3020627824793102E-3</v>
      </c>
      <c r="AZ57" s="26">
        <f t="shared" si="9"/>
        <v>-0.34273704191698257</v>
      </c>
      <c r="BB57" s="24">
        <v>56</v>
      </c>
      <c r="BC57" s="51"/>
      <c r="BD57" s="169">
        <f>((Calibration!$C$9*'Yields HP2a'!BC57)+Calibration!$C$10)</f>
        <v>-1.3020627824793102E-3</v>
      </c>
      <c r="BE57" s="26">
        <f t="shared" si="10"/>
        <v>-0.34273704191698257</v>
      </c>
      <c r="BG57" s="24">
        <v>56</v>
      </c>
      <c r="BH57" s="51"/>
      <c r="BI57" s="169">
        <f>((Calibration!$C$9*'Yields HP2a'!BH57)+Calibration!$C$10)</f>
        <v>-1.3020627824793102E-3</v>
      </c>
      <c r="BJ57" s="26">
        <f t="shared" si="11"/>
        <v>-0.34273704191698257</v>
      </c>
      <c r="BL57" s="24">
        <v>56</v>
      </c>
      <c r="BM57" s="44"/>
      <c r="BN57" s="169">
        <f>((Calibration!$C$9*'Yields HP2a'!BM57)+Calibration!$C$10)</f>
        <v>-1.3020627824793102E-3</v>
      </c>
      <c r="BO57" s="26">
        <f t="shared" si="12"/>
        <v>-0.34273704191698257</v>
      </c>
      <c r="BQ57" s="24">
        <v>56</v>
      </c>
      <c r="BR57" s="51"/>
      <c r="BS57" s="169">
        <f>((Calibration!$C$9*'Yields HP2a'!BR57)+Calibration!$C$10)</f>
        <v>-1.3020627824793102E-3</v>
      </c>
      <c r="BT57" s="26">
        <f t="shared" si="13"/>
        <v>-0.34273704191698257</v>
      </c>
      <c r="BV57" s="24">
        <v>56</v>
      </c>
      <c r="BW57" s="51"/>
      <c r="BX57" s="169">
        <f>((Calibration!$C$9*'Yields HP2a'!BW57)+Calibration!$C$10)</f>
        <v>-1.3020627824793102E-3</v>
      </c>
      <c r="BY57" s="26">
        <f t="shared" si="14"/>
        <v>-0.34273704191698257</v>
      </c>
      <c r="CA57" s="24">
        <v>56</v>
      </c>
      <c r="CB57" s="51"/>
      <c r="CC57" s="169">
        <f>((Calibration!$C$9*'Yields HP2a'!CB57)+Calibration!$C$10)</f>
        <v>-1.3020627824793102E-3</v>
      </c>
      <c r="CD57" s="26">
        <f t="shared" si="15"/>
        <v>-0.34273704191698257</v>
      </c>
      <c r="CF57" s="24">
        <v>56</v>
      </c>
      <c r="CG57" s="51"/>
      <c r="CH57" s="169">
        <f>((Calibration!$C$9*'Yields HP2a'!CG57)+Calibration!$C$10)</f>
        <v>-1.3020627824793102E-3</v>
      </c>
      <c r="CI57" s="26">
        <f t="shared" si="16"/>
        <v>-0.34273704191698257</v>
      </c>
    </row>
    <row r="58" spans="1:87">
      <c r="A58" s="33" t="s">
        <v>35</v>
      </c>
      <c r="B58" s="34">
        <f>B53*(B51*B55)*(B54/B57)</f>
        <v>0.37990138888888891</v>
      </c>
      <c r="D58" s="24">
        <v>57</v>
      </c>
      <c r="E58" s="25"/>
      <c r="F58" s="169">
        <f>((Calibration!$C$9*'Yields HP2a'!E58)+Calibration!$C$10)</f>
        <v>-1.3020627824793102E-3</v>
      </c>
      <c r="G58" s="26">
        <f t="shared" si="0"/>
        <v>-0.34273704191698257</v>
      </c>
      <c r="I58" s="24">
        <v>57</v>
      </c>
      <c r="J58" s="25"/>
      <c r="K58" s="169">
        <f>((Calibration!$C$9*'Yields HP2a'!J58)+Calibration!$C$10)</f>
        <v>-1.3020627824793102E-3</v>
      </c>
      <c r="L58" s="26">
        <f t="shared" si="1"/>
        <v>-0.34273704191698257</v>
      </c>
      <c r="N58" s="24">
        <v>57</v>
      </c>
      <c r="P58" s="169">
        <f>((Calibration!$C$9*'Yields HP2a'!O58)+Calibration!$C$10)</f>
        <v>-1.3020627824793102E-3</v>
      </c>
      <c r="Q58" s="26">
        <f t="shared" si="2"/>
        <v>-0.34273704191698257</v>
      </c>
      <c r="S58" s="24">
        <v>57</v>
      </c>
      <c r="U58" s="169">
        <f>((Calibration!$C$9*'Yields HP2a'!T58)+Calibration!$C$10)</f>
        <v>-1.3020627824793102E-3</v>
      </c>
      <c r="V58" s="26">
        <f t="shared" si="3"/>
        <v>-0.34273704191698257</v>
      </c>
      <c r="X58" s="24">
        <v>57</v>
      </c>
      <c r="Y58" s="167"/>
      <c r="Z58" s="169">
        <f>((Calibration!$C$9*'Yields HP2a'!Y58)+Calibration!$C$10)</f>
        <v>-1.3020627824793102E-3</v>
      </c>
      <c r="AA58" s="26">
        <f t="shared" si="4"/>
        <v>-0.34273704191698257</v>
      </c>
      <c r="AC58" s="24">
        <v>57</v>
      </c>
      <c r="AD58" s="167"/>
      <c r="AE58" s="169">
        <f>((Calibration!$C$9*'Yields HP2a'!AD58)+Calibration!$C$10)</f>
        <v>-1.3020627824793102E-3</v>
      </c>
      <c r="AF58" s="26">
        <f t="shared" si="5"/>
        <v>-0.34273704191698257</v>
      </c>
      <c r="AH58" s="24">
        <v>57</v>
      </c>
      <c r="AI58" s="43"/>
      <c r="AJ58" s="169">
        <f>((Calibration!$C$9*'Yields HP2a'!AI58)+Calibration!$C$10)</f>
        <v>-1.3020627824793102E-3</v>
      </c>
      <c r="AK58" s="26">
        <f t="shared" si="6"/>
        <v>-0.34273704191698257</v>
      </c>
      <c r="AM58" s="24">
        <v>57</v>
      </c>
      <c r="AO58" s="169">
        <f>((Calibration!$C$9*'Yields HP2a'!AN58)+Calibration!$C$10)</f>
        <v>-1.3020627824793102E-3</v>
      </c>
      <c r="AP58" s="26">
        <f t="shared" si="7"/>
        <v>-0.34273704191698257</v>
      </c>
      <c r="AR58" s="24">
        <v>57</v>
      </c>
      <c r="AS58"/>
      <c r="AT58" s="169">
        <f>((Calibration!$C$9*'Yields HP2a'!AS58)+Calibration!$C$10)</f>
        <v>-1.3020627824793102E-3</v>
      </c>
      <c r="AU58" s="26">
        <f t="shared" si="8"/>
        <v>-0.34273704191698257</v>
      </c>
      <c r="AW58" s="24">
        <v>57</v>
      </c>
      <c r="AX58" s="51"/>
      <c r="AY58" s="169">
        <f>((Calibration!$C$9*'Yields HP2a'!AX58)+Calibration!$C$10)</f>
        <v>-1.3020627824793102E-3</v>
      </c>
      <c r="AZ58" s="26">
        <f t="shared" si="9"/>
        <v>-0.34273704191698257</v>
      </c>
      <c r="BB58" s="24">
        <v>57</v>
      </c>
      <c r="BC58" s="51"/>
      <c r="BD58" s="169">
        <f>((Calibration!$C$9*'Yields HP2a'!BC58)+Calibration!$C$10)</f>
        <v>-1.3020627824793102E-3</v>
      </c>
      <c r="BE58" s="26">
        <f t="shared" si="10"/>
        <v>-0.34273704191698257</v>
      </c>
      <c r="BG58" s="24">
        <v>57</v>
      </c>
      <c r="BH58" s="51"/>
      <c r="BI58" s="169">
        <f>((Calibration!$C$9*'Yields HP2a'!BH58)+Calibration!$C$10)</f>
        <v>-1.3020627824793102E-3</v>
      </c>
      <c r="BJ58" s="26">
        <f t="shared" si="11"/>
        <v>-0.34273704191698257</v>
      </c>
      <c r="BL58" s="24">
        <v>57</v>
      </c>
      <c r="BM58" s="43"/>
      <c r="BN58" s="169">
        <f>((Calibration!$C$9*'Yields HP2a'!BM58)+Calibration!$C$10)</f>
        <v>-1.3020627824793102E-3</v>
      </c>
      <c r="BO58" s="26">
        <f t="shared" si="12"/>
        <v>-0.34273704191698257</v>
      </c>
      <c r="BQ58" s="24">
        <v>57</v>
      </c>
      <c r="BR58" s="51"/>
      <c r="BS58" s="169">
        <f>((Calibration!$C$9*'Yields HP2a'!BR58)+Calibration!$C$10)</f>
        <v>-1.3020627824793102E-3</v>
      </c>
      <c r="BT58" s="26">
        <f t="shared" si="13"/>
        <v>-0.34273704191698257</v>
      </c>
      <c r="BV58" s="24">
        <v>57</v>
      </c>
      <c r="BW58" s="51"/>
      <c r="BX58" s="169">
        <f>((Calibration!$C$9*'Yields HP2a'!BW58)+Calibration!$C$10)</f>
        <v>-1.3020627824793102E-3</v>
      </c>
      <c r="BY58" s="26">
        <f t="shared" si="14"/>
        <v>-0.34273704191698257</v>
      </c>
      <c r="CA58" s="24">
        <v>57</v>
      </c>
      <c r="CB58" s="51"/>
      <c r="CC58" s="169">
        <f>((Calibration!$C$9*'Yields HP2a'!CB58)+Calibration!$C$10)</f>
        <v>-1.3020627824793102E-3</v>
      </c>
      <c r="CD58" s="26">
        <f t="shared" si="15"/>
        <v>-0.34273704191698257</v>
      </c>
      <c r="CF58" s="24">
        <v>57</v>
      </c>
      <c r="CG58" s="51"/>
      <c r="CH58" s="169">
        <f>((Calibration!$C$9*'Yields HP2a'!CG58)+Calibration!$C$10)</f>
        <v>-1.3020627824793102E-3</v>
      </c>
      <c r="CI58" s="26">
        <f t="shared" si="16"/>
        <v>-0.34273704191698257</v>
      </c>
    </row>
    <row r="59" spans="1:87">
      <c r="A59" s="33" t="s">
        <v>36</v>
      </c>
      <c r="B59" s="35">
        <v>1</v>
      </c>
      <c r="D59" s="24">
        <v>58</v>
      </c>
      <c r="E59" s="25"/>
      <c r="F59" s="169">
        <f>((Calibration!$C$9*'Yields HP2a'!E59)+Calibration!$C$10)</f>
        <v>-1.3020627824793102E-3</v>
      </c>
      <c r="G59" s="26">
        <f t="shared" si="0"/>
        <v>-0.34273704191698257</v>
      </c>
      <c r="I59" s="24">
        <v>58</v>
      </c>
      <c r="J59" s="25"/>
      <c r="K59" s="169">
        <f>((Calibration!$C$9*'Yields HP2a'!J59)+Calibration!$C$10)</f>
        <v>-1.3020627824793102E-3</v>
      </c>
      <c r="L59" s="26">
        <f t="shared" si="1"/>
        <v>-0.34273704191698257</v>
      </c>
      <c r="N59" s="24">
        <v>58</v>
      </c>
      <c r="P59" s="169">
        <f>((Calibration!$C$9*'Yields HP2a'!O59)+Calibration!$C$10)</f>
        <v>-1.3020627824793102E-3</v>
      </c>
      <c r="Q59" s="26">
        <f t="shared" si="2"/>
        <v>-0.34273704191698257</v>
      </c>
      <c r="S59" s="24">
        <v>58</v>
      </c>
      <c r="U59" s="169">
        <f>((Calibration!$C$9*'Yields HP2a'!T59)+Calibration!$C$10)</f>
        <v>-1.3020627824793102E-3</v>
      </c>
      <c r="V59" s="26">
        <f t="shared" si="3"/>
        <v>-0.34273704191698257</v>
      </c>
      <c r="X59" s="24">
        <v>58</v>
      </c>
      <c r="Y59" s="167"/>
      <c r="Z59" s="169">
        <f>((Calibration!$C$9*'Yields HP2a'!Y59)+Calibration!$C$10)</f>
        <v>-1.3020627824793102E-3</v>
      </c>
      <c r="AA59" s="26">
        <f t="shared" si="4"/>
        <v>-0.34273704191698257</v>
      </c>
      <c r="AC59" s="24">
        <v>58</v>
      </c>
      <c r="AD59" s="167"/>
      <c r="AE59" s="169">
        <f>((Calibration!$C$9*'Yields HP2a'!AD59)+Calibration!$C$10)</f>
        <v>-1.3020627824793102E-3</v>
      </c>
      <c r="AF59" s="26">
        <f t="shared" si="5"/>
        <v>-0.34273704191698257</v>
      </c>
      <c r="AH59" s="24">
        <v>58</v>
      </c>
      <c r="AI59" s="43"/>
      <c r="AJ59" s="169">
        <f>((Calibration!$C$9*'Yields HP2a'!AI59)+Calibration!$C$10)</f>
        <v>-1.3020627824793102E-3</v>
      </c>
      <c r="AK59" s="26">
        <f t="shared" si="6"/>
        <v>-0.34273704191698257</v>
      </c>
      <c r="AM59" s="24">
        <v>58</v>
      </c>
      <c r="AO59" s="169">
        <f>((Calibration!$C$9*'Yields HP2a'!AN59)+Calibration!$C$10)</f>
        <v>-1.3020627824793102E-3</v>
      </c>
      <c r="AP59" s="26">
        <f t="shared" si="7"/>
        <v>-0.34273704191698257</v>
      </c>
      <c r="AR59" s="24">
        <v>58</v>
      </c>
      <c r="AS59" s="43"/>
      <c r="AT59" s="169">
        <f>((Calibration!$C$9*'Yields HP2a'!AS59)+Calibration!$C$10)</f>
        <v>-1.3020627824793102E-3</v>
      </c>
      <c r="AU59" s="26">
        <f t="shared" si="8"/>
        <v>-0.34273704191698257</v>
      </c>
      <c r="AW59" s="24">
        <v>58</v>
      </c>
      <c r="AX59" s="51"/>
      <c r="AY59" s="169">
        <f>((Calibration!$C$9*'Yields HP2a'!AX59)+Calibration!$C$10)</f>
        <v>-1.3020627824793102E-3</v>
      </c>
      <c r="AZ59" s="26">
        <f t="shared" si="9"/>
        <v>-0.34273704191698257</v>
      </c>
      <c r="BB59" s="24">
        <v>58</v>
      </c>
      <c r="BC59" s="51"/>
      <c r="BD59" s="169">
        <f>((Calibration!$C$9*'Yields HP2a'!BC59)+Calibration!$C$10)</f>
        <v>-1.3020627824793102E-3</v>
      </c>
      <c r="BE59" s="26">
        <f t="shared" si="10"/>
        <v>-0.34273704191698257</v>
      </c>
      <c r="BG59" s="24">
        <v>58</v>
      </c>
      <c r="BH59" s="51"/>
      <c r="BI59" s="169">
        <f>((Calibration!$C$9*'Yields HP2a'!BH59)+Calibration!$C$10)</f>
        <v>-1.3020627824793102E-3</v>
      </c>
      <c r="BJ59" s="26">
        <f t="shared" si="11"/>
        <v>-0.34273704191698257</v>
      </c>
      <c r="BL59" s="24">
        <v>58</v>
      </c>
      <c r="BM59" s="44"/>
      <c r="BN59" s="169">
        <f>((Calibration!$C$9*'Yields HP2a'!BM59)+Calibration!$C$10)</f>
        <v>-1.3020627824793102E-3</v>
      </c>
      <c r="BO59" s="26">
        <f t="shared" si="12"/>
        <v>-0.34273704191698257</v>
      </c>
      <c r="BQ59" s="24">
        <v>58</v>
      </c>
      <c r="BR59" s="51"/>
      <c r="BS59" s="169">
        <f>((Calibration!$C$9*'Yields HP2a'!BR59)+Calibration!$C$10)</f>
        <v>-1.3020627824793102E-3</v>
      </c>
      <c r="BT59" s="26">
        <f t="shared" si="13"/>
        <v>-0.34273704191698257</v>
      </c>
      <c r="BV59" s="24">
        <v>58</v>
      </c>
      <c r="BW59" s="51"/>
      <c r="BX59" s="169">
        <f>((Calibration!$C$9*'Yields HP2a'!BW59)+Calibration!$C$10)</f>
        <v>-1.3020627824793102E-3</v>
      </c>
      <c r="BY59" s="26">
        <f t="shared" si="14"/>
        <v>-0.34273704191698257</v>
      </c>
      <c r="CA59" s="24">
        <v>58</v>
      </c>
      <c r="CB59" s="51"/>
      <c r="CC59" s="169">
        <f>((Calibration!$C$9*'Yields HP2a'!CB59)+Calibration!$C$10)</f>
        <v>-1.3020627824793102E-3</v>
      </c>
      <c r="CD59" s="26">
        <f t="shared" si="15"/>
        <v>-0.34273704191698257</v>
      </c>
      <c r="CF59" s="24">
        <v>58</v>
      </c>
      <c r="CG59" s="51"/>
      <c r="CH59" s="169">
        <f>((Calibration!$C$9*'Yields HP2a'!CG59)+Calibration!$C$10)</f>
        <v>-1.3020627824793102E-3</v>
      </c>
      <c r="CI59" s="26">
        <f t="shared" si="16"/>
        <v>-0.34273704191698257</v>
      </c>
    </row>
    <row r="60" spans="1:87">
      <c r="A60" s="33" t="s">
        <v>37</v>
      </c>
      <c r="B60" s="35">
        <v>1</v>
      </c>
      <c r="D60" s="24">
        <v>59</v>
      </c>
      <c r="E60" s="25"/>
      <c r="F60" s="169">
        <f>((Calibration!$C$9*'Yields HP2a'!E60)+Calibration!$C$10)</f>
        <v>-1.3020627824793102E-3</v>
      </c>
      <c r="G60" s="26">
        <f t="shared" si="0"/>
        <v>-0.34273704191698257</v>
      </c>
      <c r="I60" s="24">
        <v>59</v>
      </c>
      <c r="J60" s="25"/>
      <c r="K60" s="169">
        <f>((Calibration!$C$9*'Yields HP2a'!J60)+Calibration!$C$10)</f>
        <v>-1.3020627824793102E-3</v>
      </c>
      <c r="L60" s="26">
        <f t="shared" si="1"/>
        <v>-0.34273704191698257</v>
      </c>
      <c r="N60" s="24">
        <v>59</v>
      </c>
      <c r="P60" s="169">
        <f>((Calibration!$C$9*'Yields HP2a'!O60)+Calibration!$C$10)</f>
        <v>-1.3020627824793102E-3</v>
      </c>
      <c r="Q60" s="26">
        <f t="shared" si="2"/>
        <v>-0.34273704191698257</v>
      </c>
      <c r="S60" s="24">
        <v>59</v>
      </c>
      <c r="U60" s="169">
        <f>((Calibration!$C$9*'Yields HP2a'!T60)+Calibration!$C$10)</f>
        <v>-1.3020627824793102E-3</v>
      </c>
      <c r="V60" s="26">
        <f t="shared" si="3"/>
        <v>-0.34273704191698257</v>
      </c>
      <c r="X60" s="24">
        <v>59</v>
      </c>
      <c r="Y60" s="43"/>
      <c r="Z60" s="169">
        <f>((Calibration!$C$9*'Yields HP2a'!Y60)+Calibration!$C$10)</f>
        <v>-1.3020627824793102E-3</v>
      </c>
      <c r="AA60" s="26">
        <f t="shared" si="4"/>
        <v>-0.34273704191698257</v>
      </c>
      <c r="AC60" s="24">
        <v>59</v>
      </c>
      <c r="AD60" s="44"/>
      <c r="AE60" s="169">
        <f>((Calibration!$C$9*'Yields HP2a'!AD60)+Calibration!$C$10)</f>
        <v>-1.3020627824793102E-3</v>
      </c>
      <c r="AF60" s="26">
        <f t="shared" si="5"/>
        <v>-0.34273704191698257</v>
      </c>
      <c r="AH60" s="24">
        <v>59</v>
      </c>
      <c r="AI60" s="43"/>
      <c r="AJ60" s="169">
        <f>((Calibration!$C$9*'Yields HP2a'!AI60)+Calibration!$C$10)</f>
        <v>-1.3020627824793102E-3</v>
      </c>
      <c r="AK60" s="26">
        <f t="shared" si="6"/>
        <v>-0.34273704191698257</v>
      </c>
      <c r="AM60" s="24">
        <v>59</v>
      </c>
      <c r="AO60" s="169">
        <f>((Calibration!$C$9*'Yields HP2a'!AN60)+Calibration!$C$10)</f>
        <v>-1.3020627824793102E-3</v>
      </c>
      <c r="AP60" s="26">
        <f t="shared" si="7"/>
        <v>-0.34273704191698257</v>
      </c>
      <c r="AR60" s="24">
        <v>59</v>
      </c>
      <c r="AS60" s="44"/>
      <c r="AT60" s="169">
        <f>((Calibration!$C$9*'Yields HP2a'!AS60)+Calibration!$C$10)</f>
        <v>-1.3020627824793102E-3</v>
      </c>
      <c r="AU60" s="26">
        <f t="shared" si="8"/>
        <v>-0.34273704191698257</v>
      </c>
      <c r="AW60" s="24">
        <v>59</v>
      </c>
      <c r="AX60" s="49"/>
      <c r="AY60" s="169">
        <f>((Calibration!$C$9*'Yields HP2a'!AX60)+Calibration!$C$10)</f>
        <v>-1.3020627824793102E-3</v>
      </c>
      <c r="AZ60" s="26">
        <f t="shared" si="9"/>
        <v>-0.34273704191698257</v>
      </c>
      <c r="BB60" s="24">
        <v>59</v>
      </c>
      <c r="BC60" s="49"/>
      <c r="BD60" s="169">
        <f>((Calibration!$C$9*'Yields HP2a'!BC60)+Calibration!$C$10)</f>
        <v>-1.3020627824793102E-3</v>
      </c>
      <c r="BE60" s="26">
        <f t="shared" si="10"/>
        <v>-0.34273704191698257</v>
      </c>
      <c r="BG60" s="24">
        <v>59</v>
      </c>
      <c r="BH60" s="49"/>
      <c r="BI60" s="169">
        <f>((Calibration!$C$9*'Yields HP2a'!BH60)+Calibration!$C$10)</f>
        <v>-1.3020627824793102E-3</v>
      </c>
      <c r="BJ60" s="26">
        <f t="shared" si="11"/>
        <v>-0.34273704191698257</v>
      </c>
      <c r="BL60" s="24">
        <v>59</v>
      </c>
      <c r="BM60" s="43"/>
      <c r="BN60" s="169">
        <f>((Calibration!$C$9*'Yields HP2a'!BM60)+Calibration!$C$10)</f>
        <v>-1.3020627824793102E-3</v>
      </c>
      <c r="BO60" s="26">
        <f t="shared" si="12"/>
        <v>-0.34273704191698257</v>
      </c>
      <c r="BQ60" s="24">
        <v>59</v>
      </c>
      <c r="BR60" s="49"/>
      <c r="BS60" s="169">
        <f>((Calibration!$C$9*'Yields HP2a'!BR60)+Calibration!$C$10)</f>
        <v>-1.3020627824793102E-3</v>
      </c>
      <c r="BT60" s="26">
        <f t="shared" si="13"/>
        <v>-0.34273704191698257</v>
      </c>
      <c r="BV60" s="24">
        <v>59</v>
      </c>
      <c r="BW60" s="49"/>
      <c r="BX60" s="169">
        <f>((Calibration!$C$9*'Yields HP2a'!BW60)+Calibration!$C$10)</f>
        <v>-1.3020627824793102E-3</v>
      </c>
      <c r="BY60" s="26">
        <f t="shared" si="14"/>
        <v>-0.34273704191698257</v>
      </c>
      <c r="CA60" s="24">
        <v>59</v>
      </c>
      <c r="CB60" s="49"/>
      <c r="CC60" s="169">
        <f>((Calibration!$C$9*'Yields HP2a'!CB60)+Calibration!$C$10)</f>
        <v>-1.3020627824793102E-3</v>
      </c>
      <c r="CD60" s="26">
        <f t="shared" si="15"/>
        <v>-0.34273704191698257</v>
      </c>
      <c r="CF60" s="24">
        <v>59</v>
      </c>
      <c r="CG60" s="49"/>
      <c r="CH60" s="169">
        <f>((Calibration!$C$9*'Yields HP2a'!CG60)+Calibration!$C$10)</f>
        <v>-1.3020627824793102E-3</v>
      </c>
      <c r="CI60" s="26">
        <f t="shared" si="16"/>
        <v>-0.34273704191698257</v>
      </c>
    </row>
    <row r="61" spans="1:87" ht="22" thickBot="1">
      <c r="A61" s="29" t="s">
        <v>38</v>
      </c>
      <c r="B61" s="36">
        <f>(B58-Calibration!$C$10)/Calibration!$C$9</f>
        <v>159.06349662376928</v>
      </c>
      <c r="D61" s="37">
        <v>60</v>
      </c>
      <c r="E61" s="25"/>
      <c r="F61" s="169">
        <f>((Calibration!$C$9*'Yields HP2a'!E61)+Calibration!$C$10)</f>
        <v>-1.3020627824793102E-3</v>
      </c>
      <c r="G61" s="26">
        <f t="shared" si="0"/>
        <v>-0.34273704191698257</v>
      </c>
      <c r="I61" s="37">
        <v>60</v>
      </c>
      <c r="J61" s="25"/>
      <c r="K61" s="169">
        <f>((Calibration!$C$9*'Yields HP2a'!J61)+Calibration!$C$10)</f>
        <v>-1.3020627824793102E-3</v>
      </c>
      <c r="L61" s="26">
        <f t="shared" si="1"/>
        <v>-0.34273704191698257</v>
      </c>
      <c r="N61" s="24">
        <v>60</v>
      </c>
      <c r="P61" s="169">
        <f>((Calibration!$C$9*'Yields HP2a'!O61)+Calibration!$C$10)</f>
        <v>-1.3020627824793102E-3</v>
      </c>
      <c r="Q61" s="26">
        <f t="shared" si="2"/>
        <v>-0.34273704191698257</v>
      </c>
      <c r="S61" s="24">
        <v>60</v>
      </c>
      <c r="U61" s="169">
        <f>((Calibration!$C$9*'Yields HP2a'!T61)+Calibration!$C$10)</f>
        <v>-1.3020627824793102E-3</v>
      </c>
      <c r="V61" s="26">
        <f t="shared" si="3"/>
        <v>-0.34273704191698257</v>
      </c>
      <c r="X61" s="24">
        <v>60</v>
      </c>
      <c r="Y61" s="43"/>
      <c r="Z61" s="169">
        <f>((Calibration!$C$9*'Yields HP2a'!Y61)+Calibration!$C$10)</f>
        <v>-1.3020627824793102E-3</v>
      </c>
      <c r="AA61" s="26">
        <f t="shared" si="4"/>
        <v>-0.34273704191698257</v>
      </c>
      <c r="AC61" s="24">
        <v>60</v>
      </c>
      <c r="AD61" s="44"/>
      <c r="AE61" s="169">
        <f>((Calibration!$C$9*'Yields HP2a'!AD61)+Calibration!$C$10)</f>
        <v>-1.3020627824793102E-3</v>
      </c>
      <c r="AF61" s="26">
        <f t="shared" si="5"/>
        <v>-0.34273704191698257</v>
      </c>
      <c r="AH61" s="24">
        <v>60</v>
      </c>
      <c r="AI61" s="43"/>
      <c r="AJ61" s="169">
        <f>((Calibration!$C$9*'Yields HP2a'!AI61)+Calibration!$C$10)</f>
        <v>-1.3020627824793102E-3</v>
      </c>
      <c r="AK61" s="26">
        <f t="shared" si="6"/>
        <v>-0.34273704191698257</v>
      </c>
      <c r="AM61" s="24">
        <v>60</v>
      </c>
      <c r="AO61" s="169">
        <f>((Calibration!$C$9*'Yields HP2a'!AN61)+Calibration!$C$10)</f>
        <v>-1.3020627824793102E-3</v>
      </c>
      <c r="AP61" s="26">
        <f t="shared" si="7"/>
        <v>-0.34273704191698257</v>
      </c>
      <c r="AR61" s="24">
        <v>60</v>
      </c>
      <c r="AS61" s="14"/>
      <c r="AT61" s="169">
        <f>((Calibration!$C$9*'Yields HP2a'!AS61)+Calibration!$C$10)</f>
        <v>-1.3020627824793102E-3</v>
      </c>
      <c r="AU61" s="26">
        <f t="shared" si="8"/>
        <v>-0.34273704191698257</v>
      </c>
      <c r="AW61" s="24">
        <v>60</v>
      </c>
      <c r="AX61" s="51"/>
      <c r="AY61" s="169">
        <f>((Calibration!$C$9*'Yields HP2a'!AX61)+Calibration!$C$10)</f>
        <v>-1.3020627824793102E-3</v>
      </c>
      <c r="AZ61" s="26">
        <f t="shared" si="9"/>
        <v>-0.34273704191698257</v>
      </c>
      <c r="BB61" s="24">
        <v>60</v>
      </c>
      <c r="BC61" s="51"/>
      <c r="BD61" s="169">
        <f>((Calibration!$C$9*'Yields HP2a'!BC61)+Calibration!$C$10)</f>
        <v>-1.3020627824793102E-3</v>
      </c>
      <c r="BE61" s="26">
        <f t="shared" si="10"/>
        <v>-0.34273704191698257</v>
      </c>
      <c r="BG61" s="24">
        <v>60</v>
      </c>
      <c r="BH61" s="51"/>
      <c r="BI61" s="169">
        <f>((Calibration!$C$9*'Yields HP2a'!BH61)+Calibration!$C$10)</f>
        <v>-1.3020627824793102E-3</v>
      </c>
      <c r="BJ61" s="26">
        <f t="shared" si="11"/>
        <v>-0.34273704191698257</v>
      </c>
      <c r="BL61" s="24">
        <v>60</v>
      </c>
      <c r="BM61" s="44"/>
      <c r="BN61" s="169">
        <f>((Calibration!$C$9*'Yields HP2a'!BM61)+Calibration!$C$10)</f>
        <v>-1.3020627824793102E-3</v>
      </c>
      <c r="BO61" s="26">
        <f t="shared" si="12"/>
        <v>-0.34273704191698257</v>
      </c>
      <c r="BQ61" s="24">
        <v>60</v>
      </c>
      <c r="BR61" s="51"/>
      <c r="BS61" s="169">
        <f>((Calibration!$C$9*'Yields HP2a'!BR61)+Calibration!$C$10)</f>
        <v>-1.3020627824793102E-3</v>
      </c>
      <c r="BT61" s="26">
        <f t="shared" si="13"/>
        <v>-0.34273704191698257</v>
      </c>
      <c r="BV61" s="24">
        <v>60</v>
      </c>
      <c r="BW61" s="51"/>
      <c r="BX61" s="169">
        <f>((Calibration!$C$9*'Yields HP2a'!BW61)+Calibration!$C$10)</f>
        <v>-1.3020627824793102E-3</v>
      </c>
      <c r="BY61" s="26">
        <f t="shared" si="14"/>
        <v>-0.34273704191698257</v>
      </c>
      <c r="CA61" s="24">
        <v>60</v>
      </c>
      <c r="CB61" s="51"/>
      <c r="CC61" s="169">
        <f>((Calibration!$C$9*'Yields HP2a'!CB61)+Calibration!$C$10)</f>
        <v>-1.3020627824793102E-3</v>
      </c>
      <c r="CD61" s="26">
        <f t="shared" si="15"/>
        <v>-0.34273704191698257</v>
      </c>
      <c r="CF61" s="24">
        <v>60</v>
      </c>
      <c r="CG61" s="51"/>
      <c r="CH61" s="169">
        <f>((Calibration!$C$9*'Yields HP2a'!CG61)+Calibration!$C$10)</f>
        <v>-1.3020627824793102E-3</v>
      </c>
      <c r="CI61" s="26">
        <f t="shared" si="16"/>
        <v>-0.34273704191698257</v>
      </c>
    </row>
    <row r="62" spans="1:87" ht="22" thickBot="1">
      <c r="A62" s="182" t="s">
        <v>19</v>
      </c>
      <c r="B62" s="182"/>
      <c r="D62" s="24">
        <v>61</v>
      </c>
      <c r="E62" s="25"/>
      <c r="F62" s="169">
        <f>((Calibration!$C$9*'Yields HP2a'!E62)+Calibration!$C$10)</f>
        <v>-1.3020627824793102E-3</v>
      </c>
      <c r="G62" s="26">
        <f t="shared" si="0"/>
        <v>-0.34273704191698257</v>
      </c>
      <c r="I62" s="24">
        <v>61</v>
      </c>
      <c r="J62" s="25"/>
      <c r="K62" s="169">
        <f>((Calibration!$C$9*'Yields HP2a'!J62)+Calibration!$C$10)</f>
        <v>-1.3020627824793102E-3</v>
      </c>
      <c r="L62" s="26">
        <f t="shared" si="1"/>
        <v>-0.34273704191698257</v>
      </c>
      <c r="N62" s="24">
        <v>61</v>
      </c>
      <c r="P62" s="169">
        <f>((Calibration!$C$9*'Yields HP2a'!O62)+Calibration!$C$10)</f>
        <v>-1.3020627824793102E-3</v>
      </c>
      <c r="Q62" s="26">
        <f t="shared" si="2"/>
        <v>-0.34273704191698257</v>
      </c>
      <c r="S62" s="24">
        <v>61</v>
      </c>
      <c r="T62" s="23">
        <v>17.399999999999999</v>
      </c>
      <c r="U62" s="169">
        <f>((Calibration!$C$9*'Yields HP2a'!T62)+Calibration!$C$10)</f>
        <v>4.0397888494026382E-2</v>
      </c>
      <c r="V62" s="26">
        <f t="shared" si="3"/>
        <v>10.633782785627481</v>
      </c>
      <c r="X62" s="24">
        <v>61</v>
      </c>
      <c r="Y62" s="43"/>
      <c r="Z62" s="169">
        <f>((Calibration!$C$9*'Yields HP2a'!Y62)+Calibration!$C$10)</f>
        <v>-1.3020627824793102E-3</v>
      </c>
      <c r="AA62" s="26">
        <f t="shared" si="4"/>
        <v>-0.34273704191698257</v>
      </c>
      <c r="AC62" s="24">
        <v>61</v>
      </c>
      <c r="AD62" s="44"/>
      <c r="AE62" s="169">
        <f>((Calibration!$C$9*'Yields HP2a'!AD62)+Calibration!$C$10)</f>
        <v>-1.3020627824793102E-3</v>
      </c>
      <c r="AF62" s="26">
        <f t="shared" si="5"/>
        <v>-0.34273704191698257</v>
      </c>
      <c r="AH62" s="24">
        <v>61</v>
      </c>
      <c r="AI62" s="43"/>
      <c r="AJ62" s="169">
        <f>((Calibration!$C$9*'Yields HP2a'!AI62)+Calibration!$C$10)</f>
        <v>-1.3020627824793102E-3</v>
      </c>
      <c r="AK62" s="26">
        <f t="shared" si="6"/>
        <v>-0.34273704191698257</v>
      </c>
      <c r="AM62" s="24">
        <v>61</v>
      </c>
      <c r="AO62" s="169">
        <f>((Calibration!$C$9*'Yields HP2a'!AN62)+Calibration!$C$10)</f>
        <v>-1.3020627824793102E-3</v>
      </c>
      <c r="AP62" s="26">
        <f t="shared" si="7"/>
        <v>-0.34273704191698257</v>
      </c>
      <c r="AR62" s="24">
        <v>61</v>
      </c>
      <c r="AS62" s="14">
        <v>8.6999999999999993</v>
      </c>
      <c r="AT62" s="169">
        <f>((Calibration!$C$9*'Yields HP2a'!AS62)+Calibration!$C$10)</f>
        <v>1.9547912855773536E-2</v>
      </c>
      <c r="AU62" s="26">
        <f t="shared" si="8"/>
        <v>5.145522871855249</v>
      </c>
      <c r="AW62" s="24">
        <v>61</v>
      </c>
      <c r="AX62" s="51"/>
      <c r="AY62" s="169">
        <f>((Calibration!$C$9*'Yields HP2a'!AX62)+Calibration!$C$10)</f>
        <v>-1.3020627824793102E-3</v>
      </c>
      <c r="AZ62" s="26">
        <f t="shared" si="9"/>
        <v>-0.34273704191698257</v>
      </c>
      <c r="BB62" s="24">
        <v>61</v>
      </c>
      <c r="BC62" s="51"/>
      <c r="BD62" s="169">
        <f>((Calibration!$C$9*'Yields HP2a'!BC62)+Calibration!$C$10)</f>
        <v>-1.3020627824793102E-3</v>
      </c>
      <c r="BE62" s="26">
        <f t="shared" si="10"/>
        <v>-0.34273704191698257</v>
      </c>
      <c r="BG62" s="24">
        <v>61</v>
      </c>
      <c r="BH62" s="51"/>
      <c r="BI62" s="169">
        <f>((Calibration!$C$9*'Yields HP2a'!BH62)+Calibration!$C$10)</f>
        <v>-1.3020627824793102E-3</v>
      </c>
      <c r="BJ62" s="26">
        <f t="shared" si="11"/>
        <v>-0.34273704191698257</v>
      </c>
      <c r="BL62" s="24">
        <v>61</v>
      </c>
      <c r="BM62" s="43">
        <v>14.7</v>
      </c>
      <c r="BN62" s="169">
        <f>((Calibration!$C$9*'Yields HP2a'!BM62)+Calibration!$C$10)</f>
        <v>3.3927206399396184E-2</v>
      </c>
      <c r="BO62" s="26">
        <f t="shared" si="12"/>
        <v>8.9305297089395452</v>
      </c>
      <c r="BQ62" s="24">
        <v>61</v>
      </c>
      <c r="BR62" s="51"/>
      <c r="BS62" s="169">
        <f>((Calibration!$C$9*'Yields HP2a'!BR62)+Calibration!$C$10)</f>
        <v>-1.3020627824793102E-3</v>
      </c>
      <c r="BT62" s="26">
        <f t="shared" si="13"/>
        <v>-0.34273704191698257</v>
      </c>
      <c r="BV62" s="24">
        <v>61</v>
      </c>
      <c r="BW62" s="51"/>
      <c r="BX62" s="169">
        <f>((Calibration!$C$9*'Yields HP2a'!BW62)+Calibration!$C$10)</f>
        <v>-1.3020627824793102E-3</v>
      </c>
      <c r="BY62" s="26">
        <f t="shared" si="14"/>
        <v>-0.34273704191698257</v>
      </c>
      <c r="CA62" s="24">
        <v>61</v>
      </c>
      <c r="CB62" s="51"/>
      <c r="CC62" s="169">
        <f>((Calibration!$C$9*'Yields HP2a'!CB62)+Calibration!$C$10)</f>
        <v>-1.3020627824793102E-3</v>
      </c>
      <c r="CD62" s="26">
        <f t="shared" si="15"/>
        <v>-0.34273704191698257</v>
      </c>
      <c r="CF62" s="24">
        <v>61</v>
      </c>
      <c r="CG62" s="51"/>
      <c r="CH62" s="169">
        <f>((Calibration!$C$9*'Yields HP2a'!CG62)+Calibration!$C$10)</f>
        <v>-1.3020627824793102E-3</v>
      </c>
      <c r="CI62" s="26">
        <f t="shared" si="16"/>
        <v>-0.34273704191698257</v>
      </c>
    </row>
    <row r="63" spans="1:87" ht="22" thickBot="1">
      <c r="A63" s="27" t="s">
        <v>28</v>
      </c>
      <c r="B63" s="28">
        <v>1.046</v>
      </c>
      <c r="D63" s="24">
        <v>62</v>
      </c>
      <c r="E63" s="25"/>
      <c r="F63" s="169">
        <f>((Calibration!$C$9*'Yields HP2a'!E63)+Calibration!$C$10)</f>
        <v>-1.3020627824793102E-3</v>
      </c>
      <c r="G63" s="26">
        <f t="shared" si="0"/>
        <v>-0.34273704191698257</v>
      </c>
      <c r="I63" s="24">
        <v>62</v>
      </c>
      <c r="J63" s="25"/>
      <c r="K63" s="169">
        <f>((Calibration!$C$9*'Yields HP2a'!J63)+Calibration!$C$10)</f>
        <v>-1.3020627824793102E-3</v>
      </c>
      <c r="L63" s="26">
        <f t="shared" si="1"/>
        <v>-0.34273704191698257</v>
      </c>
      <c r="N63" s="24">
        <v>62</v>
      </c>
      <c r="P63" s="169">
        <f>((Calibration!$C$9*'Yields HP2a'!O63)+Calibration!$C$10)</f>
        <v>-1.3020627824793102E-3</v>
      </c>
      <c r="Q63" s="26">
        <f t="shared" si="2"/>
        <v>-0.34273704191698257</v>
      </c>
      <c r="S63" s="24">
        <v>62</v>
      </c>
      <c r="T63" s="23">
        <v>18.5</v>
      </c>
      <c r="U63" s="169">
        <f>((Calibration!$C$9*'Yields HP2a'!T63)+Calibration!$C$10)</f>
        <v>4.3034092310357201E-2</v>
      </c>
      <c r="V63" s="26">
        <f t="shared" si="3"/>
        <v>11.327700705759602</v>
      </c>
      <c r="X63" s="24">
        <v>62</v>
      </c>
      <c r="Y63" s="167"/>
      <c r="Z63" s="169">
        <f>((Calibration!$C$9*'Yields HP2a'!Y63)+Calibration!$C$10)</f>
        <v>-1.3020627824793102E-3</v>
      </c>
      <c r="AA63" s="26">
        <f t="shared" si="4"/>
        <v>-0.34273704191698257</v>
      </c>
      <c r="AC63" s="24">
        <v>62</v>
      </c>
      <c r="AD63" s="167"/>
      <c r="AE63" s="169">
        <f>((Calibration!$C$9*'Yields HP2a'!AD63)+Calibration!$C$10)</f>
        <v>-1.3020627824793102E-3</v>
      </c>
      <c r="AF63" s="26">
        <f t="shared" si="5"/>
        <v>-0.34273704191698257</v>
      </c>
      <c r="AH63" s="24">
        <v>62</v>
      </c>
      <c r="AI63" s="43"/>
      <c r="AJ63" s="169">
        <f>((Calibration!$C$9*'Yields HP2a'!AI63)+Calibration!$C$10)</f>
        <v>-1.3020627824793102E-3</v>
      </c>
      <c r="AK63" s="26">
        <f t="shared" si="6"/>
        <v>-0.34273704191698257</v>
      </c>
      <c r="AM63" s="24">
        <v>62</v>
      </c>
      <c r="AO63" s="169">
        <f>((Calibration!$C$9*'Yields HP2a'!AN63)+Calibration!$C$10)</f>
        <v>-1.3020627824793102E-3</v>
      </c>
      <c r="AP63" s="26">
        <f t="shared" si="7"/>
        <v>-0.34273704191698257</v>
      </c>
      <c r="AR63" s="24">
        <v>62</v>
      </c>
      <c r="AS63" s="44">
        <v>8.1999999999999993</v>
      </c>
      <c r="AT63" s="169">
        <f>((Calibration!$C$9*'Yields HP2a'!AS63)+Calibration!$C$10)</f>
        <v>1.834963839380498E-2</v>
      </c>
      <c r="AU63" s="26">
        <f t="shared" si="8"/>
        <v>4.8301056354315568</v>
      </c>
      <c r="AW63" s="24">
        <v>62</v>
      </c>
      <c r="AX63" s="49"/>
      <c r="AY63" s="169">
        <f>((Calibration!$C$9*'Yields HP2a'!AX63)+Calibration!$C$10)</f>
        <v>-1.3020627824793102E-3</v>
      </c>
      <c r="AZ63" s="26">
        <f t="shared" si="9"/>
        <v>-0.34273704191698257</v>
      </c>
      <c r="BB63" s="24">
        <v>62</v>
      </c>
      <c r="BC63" s="49"/>
      <c r="BD63" s="169">
        <f>((Calibration!$C$9*'Yields HP2a'!BC63)+Calibration!$C$10)</f>
        <v>-1.3020627824793102E-3</v>
      </c>
      <c r="BE63" s="26">
        <f t="shared" si="10"/>
        <v>-0.34273704191698257</v>
      </c>
      <c r="BG63" s="24">
        <v>62</v>
      </c>
      <c r="BH63" s="49"/>
      <c r="BI63" s="169">
        <f>((Calibration!$C$9*'Yields HP2a'!BH63)+Calibration!$C$10)</f>
        <v>-1.3020627824793102E-3</v>
      </c>
      <c r="BJ63" s="26">
        <f t="shared" si="11"/>
        <v>-0.34273704191698257</v>
      </c>
      <c r="BL63" s="24">
        <v>62</v>
      </c>
      <c r="BM63" s="43">
        <v>15.2</v>
      </c>
      <c r="BN63" s="169">
        <f>((Calibration!$C$9*'Yields HP2a'!BM63)+Calibration!$C$10)</f>
        <v>3.5125480861364744E-2</v>
      </c>
      <c r="BO63" s="26">
        <f t="shared" si="12"/>
        <v>9.2459469453632384</v>
      </c>
      <c r="BQ63" s="24">
        <v>62</v>
      </c>
      <c r="BR63" s="49"/>
      <c r="BS63" s="169">
        <f>((Calibration!$C$9*'Yields HP2a'!BR63)+Calibration!$C$10)</f>
        <v>-1.3020627824793102E-3</v>
      </c>
      <c r="BT63" s="26">
        <f t="shared" si="13"/>
        <v>-0.34273704191698257</v>
      </c>
      <c r="BV63" s="24">
        <v>62</v>
      </c>
      <c r="BW63" s="49"/>
      <c r="BX63" s="169">
        <f>((Calibration!$C$9*'Yields HP2a'!BW63)+Calibration!$C$10)</f>
        <v>-1.3020627824793102E-3</v>
      </c>
      <c r="BY63" s="26">
        <f t="shared" si="14"/>
        <v>-0.34273704191698257</v>
      </c>
      <c r="CA63" s="24">
        <v>62</v>
      </c>
      <c r="CB63" s="49"/>
      <c r="CC63" s="169">
        <f>((Calibration!$C$9*'Yields HP2a'!CB63)+Calibration!$C$10)</f>
        <v>-1.3020627824793102E-3</v>
      </c>
      <c r="CD63" s="26">
        <f t="shared" si="15"/>
        <v>-0.34273704191698257</v>
      </c>
      <c r="CF63" s="24">
        <v>62</v>
      </c>
      <c r="CG63" s="49"/>
      <c r="CH63" s="169">
        <f>((Calibration!$C$9*'Yields HP2a'!CG63)+Calibration!$C$10)</f>
        <v>-1.3020627824793102E-3</v>
      </c>
      <c r="CI63" s="26">
        <f t="shared" si="16"/>
        <v>-0.34273704191698257</v>
      </c>
    </row>
    <row r="64" spans="1:87" ht="22" thickBot="1">
      <c r="A64" s="27" t="s">
        <v>29</v>
      </c>
      <c r="B64" s="28">
        <v>600</v>
      </c>
      <c r="D64" s="24">
        <v>63</v>
      </c>
      <c r="E64" s="25"/>
      <c r="F64" s="169">
        <f>((Calibration!$C$9*'Yields HP2a'!E64)+Calibration!$C$10)</f>
        <v>-1.3020627824793102E-3</v>
      </c>
      <c r="G64" s="26">
        <f t="shared" si="0"/>
        <v>-0.34273704191698257</v>
      </c>
      <c r="I64" s="24">
        <v>63</v>
      </c>
      <c r="J64" s="25"/>
      <c r="K64" s="169">
        <f>((Calibration!$C$9*'Yields HP2a'!J64)+Calibration!$C$10)</f>
        <v>-1.3020627824793102E-3</v>
      </c>
      <c r="L64" s="26">
        <f t="shared" si="1"/>
        <v>-0.34273704191698257</v>
      </c>
      <c r="N64" s="24">
        <v>63</v>
      </c>
      <c r="P64" s="169">
        <f>((Calibration!$C$9*'Yields HP2a'!O64)+Calibration!$C$10)</f>
        <v>-1.3020627824793102E-3</v>
      </c>
      <c r="Q64" s="26">
        <f t="shared" si="2"/>
        <v>-0.34273704191698257</v>
      </c>
      <c r="S64" s="24">
        <v>63</v>
      </c>
      <c r="T64" s="23">
        <v>18.3</v>
      </c>
      <c r="U64" s="169">
        <f>((Calibration!$C$9*'Yields HP2a'!T64)+Calibration!$C$10)</f>
        <v>4.2554782525569781E-2</v>
      </c>
      <c r="V64" s="26">
        <f t="shared" si="3"/>
        <v>11.201533811190126</v>
      </c>
      <c r="X64" s="24">
        <v>63</v>
      </c>
      <c r="Y64" s="43"/>
      <c r="Z64" s="169">
        <f>((Calibration!$C$9*'Yields HP2a'!Y64)+Calibration!$C$10)</f>
        <v>-1.3020627824793102E-3</v>
      </c>
      <c r="AA64" s="26">
        <f t="shared" si="4"/>
        <v>-0.34273704191698257</v>
      </c>
      <c r="AC64" s="24">
        <v>63</v>
      </c>
      <c r="AD64" s="44"/>
      <c r="AE64" s="169">
        <f>((Calibration!$C$9*'Yields HP2a'!AD64)+Calibration!$C$10)</f>
        <v>-1.3020627824793102E-3</v>
      </c>
      <c r="AF64" s="26">
        <f t="shared" si="5"/>
        <v>-0.34273704191698257</v>
      </c>
      <c r="AH64" s="24">
        <v>63</v>
      </c>
      <c r="AI64" s="43"/>
      <c r="AJ64" s="169">
        <f>((Calibration!$C$9*'Yields HP2a'!AI64)+Calibration!$C$10)</f>
        <v>-1.3020627824793102E-3</v>
      </c>
      <c r="AK64" s="26">
        <f t="shared" si="6"/>
        <v>-0.34273704191698257</v>
      </c>
      <c r="AM64" s="24">
        <v>63</v>
      </c>
      <c r="AO64" s="169">
        <f>((Calibration!$C$9*'Yields HP2a'!AN64)+Calibration!$C$10)</f>
        <v>-1.3020627824793102E-3</v>
      </c>
      <c r="AP64" s="26">
        <f t="shared" si="7"/>
        <v>-0.34273704191698257</v>
      </c>
      <c r="AR64" s="24">
        <v>63</v>
      </c>
      <c r="AS64" s="14">
        <v>8.3000000000000007</v>
      </c>
      <c r="AT64" s="169">
        <f>((Calibration!$C$9*'Yields HP2a'!AS64)+Calibration!$C$10)</f>
        <v>1.8589293286198693E-2</v>
      </c>
      <c r="AU64" s="26">
        <f t="shared" si="8"/>
        <v>4.8931890827162965</v>
      </c>
      <c r="AW64" s="24">
        <v>63</v>
      </c>
      <c r="AX64" s="51"/>
      <c r="AY64" s="169">
        <f>((Calibration!$C$9*'Yields HP2a'!AX64)+Calibration!$C$10)</f>
        <v>-1.3020627824793102E-3</v>
      </c>
      <c r="AZ64" s="26">
        <f t="shared" si="9"/>
        <v>-0.34273704191698257</v>
      </c>
      <c r="BB64" s="24">
        <v>63</v>
      </c>
      <c r="BC64" s="51"/>
      <c r="BD64" s="169">
        <f>((Calibration!$C$9*'Yields HP2a'!BC64)+Calibration!$C$10)</f>
        <v>-1.3020627824793102E-3</v>
      </c>
      <c r="BE64" s="26">
        <f t="shared" si="10"/>
        <v>-0.34273704191698257</v>
      </c>
      <c r="BG64" s="24">
        <v>63</v>
      </c>
      <c r="BH64" s="51"/>
      <c r="BI64" s="169">
        <f>((Calibration!$C$9*'Yields HP2a'!BH64)+Calibration!$C$10)</f>
        <v>-1.3020627824793102E-3</v>
      </c>
      <c r="BJ64" s="26">
        <f t="shared" si="11"/>
        <v>-0.34273704191698257</v>
      </c>
      <c r="BL64" s="24">
        <v>63</v>
      </c>
      <c r="BM64" s="14">
        <v>16.399999999999999</v>
      </c>
      <c r="BN64" s="169">
        <f>((Calibration!$C$9*'Yields HP2a'!BM64)+Calibration!$C$10)</f>
        <v>3.8001339570089269E-2</v>
      </c>
      <c r="BO64" s="26">
        <f t="shared" si="12"/>
        <v>10.002948312780097</v>
      </c>
      <c r="BQ64" s="24">
        <v>63</v>
      </c>
      <c r="BR64" s="51"/>
      <c r="BS64" s="169">
        <f>((Calibration!$C$9*'Yields HP2a'!BR64)+Calibration!$C$10)</f>
        <v>-1.3020627824793102E-3</v>
      </c>
      <c r="BT64" s="26">
        <f t="shared" si="13"/>
        <v>-0.34273704191698257</v>
      </c>
      <c r="BV64" s="24">
        <v>63</v>
      </c>
      <c r="BW64" s="51"/>
      <c r="BX64" s="169">
        <f>((Calibration!$C$9*'Yields HP2a'!BW64)+Calibration!$C$10)</f>
        <v>-1.3020627824793102E-3</v>
      </c>
      <c r="BY64" s="26">
        <f t="shared" si="14"/>
        <v>-0.34273704191698257</v>
      </c>
      <c r="CA64" s="24">
        <v>63</v>
      </c>
      <c r="CB64" s="51"/>
      <c r="CC64" s="169">
        <f>((Calibration!$C$9*'Yields HP2a'!CB64)+Calibration!$C$10)</f>
        <v>-1.3020627824793102E-3</v>
      </c>
      <c r="CD64" s="26">
        <f t="shared" si="15"/>
        <v>-0.34273704191698257</v>
      </c>
      <c r="CF64" s="24">
        <v>63</v>
      </c>
      <c r="CG64" s="51"/>
      <c r="CH64" s="169">
        <f>((Calibration!$C$9*'Yields HP2a'!CG64)+Calibration!$C$10)</f>
        <v>-1.3020627824793102E-3</v>
      </c>
      <c r="CI64" s="26">
        <f t="shared" si="16"/>
        <v>-0.34273704191698257</v>
      </c>
    </row>
    <row r="65" spans="1:87" ht="22" thickBot="1">
      <c r="A65" s="29" t="s">
        <v>30</v>
      </c>
      <c r="B65" s="30">
        <f>(B63/B64)*1000</f>
        <v>1.7433333333333334</v>
      </c>
      <c r="D65" s="24">
        <v>64</v>
      </c>
      <c r="E65" s="25"/>
      <c r="F65" s="169">
        <f>((Calibration!$C$9*'Yields HP2a'!E65)+Calibration!$C$10)</f>
        <v>-1.3020627824793102E-3</v>
      </c>
      <c r="G65" s="26">
        <f t="shared" si="0"/>
        <v>-0.34273704191698257</v>
      </c>
      <c r="I65" s="24">
        <v>64</v>
      </c>
      <c r="J65" s="25"/>
      <c r="K65" s="169">
        <f>((Calibration!$C$9*'Yields HP2a'!J65)+Calibration!$C$10)</f>
        <v>-1.3020627824793102E-3</v>
      </c>
      <c r="L65" s="26">
        <f t="shared" si="1"/>
        <v>-0.34273704191698257</v>
      </c>
      <c r="N65" s="24">
        <v>64</v>
      </c>
      <c r="P65" s="169">
        <f>((Calibration!$C$9*'Yields HP2a'!O65)+Calibration!$C$10)</f>
        <v>-1.3020627824793102E-3</v>
      </c>
      <c r="Q65" s="26">
        <f t="shared" si="2"/>
        <v>-0.34273704191698257</v>
      </c>
      <c r="S65" s="24">
        <v>64</v>
      </c>
      <c r="T65" s="23">
        <v>17.399999999999999</v>
      </c>
      <c r="U65" s="169">
        <f>((Calibration!$C$9*'Yields HP2a'!T65)+Calibration!$C$10)</f>
        <v>4.0397888494026382E-2</v>
      </c>
      <c r="V65" s="26">
        <f t="shared" si="3"/>
        <v>10.633782785627481</v>
      </c>
      <c r="X65" s="24">
        <v>64</v>
      </c>
      <c r="Y65" s="167"/>
      <c r="Z65" s="169">
        <f>((Calibration!$C$9*'Yields HP2a'!Y65)+Calibration!$C$10)</f>
        <v>-1.3020627824793102E-3</v>
      </c>
      <c r="AA65" s="26">
        <f t="shared" si="4"/>
        <v>-0.34273704191698257</v>
      </c>
      <c r="AC65" s="24">
        <v>64</v>
      </c>
      <c r="AD65" s="167"/>
      <c r="AE65" s="169">
        <f>((Calibration!$C$9*'Yields HP2a'!AD65)+Calibration!$C$10)</f>
        <v>-1.3020627824793102E-3</v>
      </c>
      <c r="AF65" s="26">
        <f t="shared" si="5"/>
        <v>-0.34273704191698257</v>
      </c>
      <c r="AH65" s="24">
        <v>64</v>
      </c>
      <c r="AI65" s="167"/>
      <c r="AJ65" s="169">
        <f>((Calibration!$C$9*'Yields HP2a'!AI65)+Calibration!$C$10)</f>
        <v>-1.3020627824793102E-3</v>
      </c>
      <c r="AK65" s="26">
        <f t="shared" si="6"/>
        <v>-0.34273704191698257</v>
      </c>
      <c r="AM65" s="24">
        <v>64</v>
      </c>
      <c r="AO65" s="169">
        <f>((Calibration!$C$9*'Yields HP2a'!AN65)+Calibration!$C$10)</f>
        <v>-1.3020627824793102E-3</v>
      </c>
      <c r="AP65" s="26">
        <f t="shared" si="7"/>
        <v>-0.34273704191698257</v>
      </c>
      <c r="AR65" s="24">
        <v>64</v>
      </c>
      <c r="AS65" s="43">
        <v>8.4</v>
      </c>
      <c r="AT65" s="169">
        <f>((Calibration!$C$9*'Yields HP2a'!AS65)+Calibration!$C$10)</f>
        <v>1.8828948178592403E-2</v>
      </c>
      <c r="AU65" s="26">
        <f t="shared" si="8"/>
        <v>4.9562725300010344</v>
      </c>
      <c r="AW65" s="24">
        <v>64</v>
      </c>
      <c r="AX65" s="49"/>
      <c r="AY65" s="169">
        <f>((Calibration!$C$9*'Yields HP2a'!AX65)+Calibration!$C$10)</f>
        <v>-1.3020627824793102E-3</v>
      </c>
      <c r="AZ65" s="26">
        <f t="shared" si="9"/>
        <v>-0.34273704191698257</v>
      </c>
      <c r="BB65" s="24">
        <v>64</v>
      </c>
      <c r="BC65" s="49"/>
      <c r="BD65" s="169">
        <f>((Calibration!$C$9*'Yields HP2a'!BC65)+Calibration!$C$10)</f>
        <v>-1.3020627824793102E-3</v>
      </c>
      <c r="BE65" s="26">
        <f t="shared" si="10"/>
        <v>-0.34273704191698257</v>
      </c>
      <c r="BG65" s="24">
        <v>64</v>
      </c>
      <c r="BH65" s="49"/>
      <c r="BI65" s="169">
        <f>((Calibration!$C$9*'Yields HP2a'!BH65)+Calibration!$C$10)</f>
        <v>-1.3020627824793102E-3</v>
      </c>
      <c r="BJ65" s="26">
        <f t="shared" si="11"/>
        <v>-0.34273704191698257</v>
      </c>
      <c r="BL65" s="24">
        <v>64</v>
      </c>
      <c r="BM65" s="44">
        <v>13.75</v>
      </c>
      <c r="BN65" s="169">
        <f>((Calibration!$C$9*'Yields HP2a'!BM65)+Calibration!$C$10)</f>
        <v>3.1650484921655939E-2</v>
      </c>
      <c r="BO65" s="26">
        <f t="shared" si="12"/>
        <v>8.3312369597345342</v>
      </c>
      <c r="BQ65" s="24">
        <v>64</v>
      </c>
      <c r="BR65" s="49"/>
      <c r="BS65" s="169">
        <f>((Calibration!$C$9*'Yields HP2a'!BR65)+Calibration!$C$10)</f>
        <v>-1.3020627824793102E-3</v>
      </c>
      <c r="BT65" s="26">
        <f t="shared" si="13"/>
        <v>-0.34273704191698257</v>
      </c>
      <c r="BV65" s="24">
        <v>64</v>
      </c>
      <c r="BW65" s="49"/>
      <c r="BX65" s="169">
        <f>((Calibration!$C$9*'Yields HP2a'!BW65)+Calibration!$C$10)</f>
        <v>-1.3020627824793102E-3</v>
      </c>
      <c r="BY65" s="26">
        <f t="shared" si="14"/>
        <v>-0.34273704191698257</v>
      </c>
      <c r="CA65" s="24">
        <v>64</v>
      </c>
      <c r="CB65" s="49"/>
      <c r="CC65" s="169">
        <f>((Calibration!$C$9*'Yields HP2a'!CB65)+Calibration!$C$10)</f>
        <v>-1.3020627824793102E-3</v>
      </c>
      <c r="CD65" s="26">
        <f t="shared" si="15"/>
        <v>-0.34273704191698257</v>
      </c>
      <c r="CF65" s="24">
        <v>64</v>
      </c>
      <c r="CG65" s="49"/>
      <c r="CH65" s="169">
        <f>((Calibration!$C$9*'Yields HP2a'!CG65)+Calibration!$C$10)</f>
        <v>-1.3020627824793102E-3</v>
      </c>
      <c r="CI65" s="26">
        <f t="shared" si="16"/>
        <v>-0.34273704191698257</v>
      </c>
    </row>
    <row r="66" spans="1:87" ht="22" thickBot="1">
      <c r="A66" s="27" t="s">
        <v>31</v>
      </c>
      <c r="B66" s="28">
        <v>250</v>
      </c>
      <c r="D66" s="24">
        <v>65</v>
      </c>
      <c r="E66" s="25"/>
      <c r="F66" s="169">
        <f>((Calibration!$C$9*'Yields HP2a'!E66)+Calibration!$C$10)</f>
        <v>-1.3020627824793102E-3</v>
      </c>
      <c r="G66" s="26">
        <f t="shared" si="0"/>
        <v>-0.34273704191698257</v>
      </c>
      <c r="I66" s="24">
        <v>65</v>
      </c>
      <c r="J66" s="25"/>
      <c r="K66" s="169">
        <f>((Calibration!$C$9*'Yields HP2a'!J66)+Calibration!$C$10)</f>
        <v>-1.3020627824793102E-3</v>
      </c>
      <c r="L66" s="26">
        <f t="shared" si="1"/>
        <v>-0.34273704191698257</v>
      </c>
      <c r="N66" s="24">
        <v>65</v>
      </c>
      <c r="P66" s="169">
        <f>((Calibration!$C$9*'Yields HP2a'!O66)+Calibration!$C$10)</f>
        <v>-1.3020627824793102E-3</v>
      </c>
      <c r="Q66" s="26">
        <f t="shared" si="2"/>
        <v>-0.34273704191698257</v>
      </c>
      <c r="S66" s="24">
        <v>65</v>
      </c>
      <c r="U66" s="169">
        <f>((Calibration!$C$9*'Yields HP2a'!T66)+Calibration!$C$10)</f>
        <v>-1.3020627824793102E-3</v>
      </c>
      <c r="V66" s="26">
        <f t="shared" si="3"/>
        <v>-0.34273704191698257</v>
      </c>
      <c r="X66" s="24">
        <v>65</v>
      </c>
      <c r="Y66" s="167"/>
      <c r="Z66" s="169">
        <f>((Calibration!$C$9*'Yields HP2a'!Y66)+Calibration!$C$10)</f>
        <v>-1.3020627824793102E-3</v>
      </c>
      <c r="AA66" s="26">
        <f t="shared" si="4"/>
        <v>-0.34273704191698257</v>
      </c>
      <c r="AC66" s="24">
        <v>65</v>
      </c>
      <c r="AD66" s="167"/>
      <c r="AE66" s="169">
        <f>((Calibration!$C$9*'Yields HP2a'!AD66)+Calibration!$C$10)</f>
        <v>-1.3020627824793102E-3</v>
      </c>
      <c r="AF66" s="26">
        <f t="shared" si="5"/>
        <v>-0.34273704191698257</v>
      </c>
      <c r="AH66" s="24">
        <v>65</v>
      </c>
      <c r="AI66" s="44"/>
      <c r="AJ66" s="169">
        <f>((Calibration!$C$9*'Yields HP2a'!AI66)+Calibration!$C$10)</f>
        <v>-1.3020627824793102E-3</v>
      </c>
      <c r="AK66" s="26">
        <f t="shared" si="6"/>
        <v>-0.34273704191698257</v>
      </c>
      <c r="AM66" s="24">
        <v>65</v>
      </c>
      <c r="AO66" s="169">
        <f>((Calibration!$C$9*'Yields HP2a'!AN66)+Calibration!$C$10)</f>
        <v>-1.3020627824793102E-3</v>
      </c>
      <c r="AP66" s="26">
        <f t="shared" si="7"/>
        <v>-0.34273704191698257</v>
      </c>
      <c r="AR66" s="24">
        <v>65</v>
      </c>
      <c r="AS66" s="44"/>
      <c r="AT66" s="169">
        <f>((Calibration!$C$9*'Yields HP2a'!AS66)+Calibration!$C$10)</f>
        <v>-1.3020627824793102E-3</v>
      </c>
      <c r="AU66" s="26">
        <f t="shared" si="8"/>
        <v>-0.34273704191698257</v>
      </c>
      <c r="AW66" s="24">
        <v>65</v>
      </c>
      <c r="AX66" s="49"/>
      <c r="AY66" s="169">
        <f>((Calibration!$C$9*'Yields HP2a'!AX66)+Calibration!$C$10)</f>
        <v>-1.3020627824793102E-3</v>
      </c>
      <c r="AZ66" s="26">
        <f t="shared" si="9"/>
        <v>-0.34273704191698257</v>
      </c>
      <c r="BB66" s="24">
        <v>65</v>
      </c>
      <c r="BC66" s="49"/>
      <c r="BD66" s="169">
        <f>((Calibration!$C$9*'Yields HP2a'!BC66)+Calibration!$C$10)</f>
        <v>-1.3020627824793102E-3</v>
      </c>
      <c r="BE66" s="26">
        <f t="shared" si="10"/>
        <v>-0.34273704191698257</v>
      </c>
      <c r="BG66" s="24">
        <v>65</v>
      </c>
      <c r="BH66" s="49"/>
      <c r="BI66" s="169">
        <f>((Calibration!$C$9*'Yields HP2a'!BH66)+Calibration!$C$10)</f>
        <v>-1.3020627824793102E-3</v>
      </c>
      <c r="BJ66" s="26">
        <f t="shared" si="11"/>
        <v>-0.34273704191698257</v>
      </c>
      <c r="BL66" s="24">
        <v>65</v>
      </c>
      <c r="BM66" s="43"/>
      <c r="BN66" s="169">
        <f>((Calibration!$C$9*'Yields HP2a'!BM66)+Calibration!$C$10)</f>
        <v>-1.3020627824793102E-3</v>
      </c>
      <c r="BO66" s="26">
        <f t="shared" si="12"/>
        <v>-0.34273704191698257</v>
      </c>
      <c r="BQ66" s="24">
        <v>65</v>
      </c>
      <c r="BR66" s="49"/>
      <c r="BS66" s="169">
        <f>((Calibration!$C$9*'Yields HP2a'!BR66)+Calibration!$C$10)</f>
        <v>-1.3020627824793102E-3</v>
      </c>
      <c r="BT66" s="26">
        <f t="shared" si="13"/>
        <v>-0.34273704191698257</v>
      </c>
      <c r="BV66" s="24">
        <v>65</v>
      </c>
      <c r="BW66" s="49"/>
      <c r="BX66" s="169">
        <f>((Calibration!$C$9*'Yields HP2a'!BW66)+Calibration!$C$10)</f>
        <v>-1.3020627824793102E-3</v>
      </c>
      <c r="BY66" s="26">
        <f t="shared" si="14"/>
        <v>-0.34273704191698257</v>
      </c>
      <c r="CA66" s="24">
        <v>65</v>
      </c>
      <c r="CB66" s="49"/>
      <c r="CC66" s="169">
        <f>((Calibration!$C$9*'Yields HP2a'!CB66)+Calibration!$C$10)</f>
        <v>-1.3020627824793102E-3</v>
      </c>
      <c r="CD66" s="26">
        <f t="shared" si="15"/>
        <v>-0.34273704191698257</v>
      </c>
      <c r="CF66" s="24">
        <v>65</v>
      </c>
      <c r="CG66" s="49"/>
      <c r="CH66" s="169">
        <f>((Calibration!$C$9*'Yields HP2a'!CG66)+Calibration!$C$10)</f>
        <v>-1.3020627824793102E-3</v>
      </c>
      <c r="CI66" s="26">
        <f t="shared" si="16"/>
        <v>-0.34273704191698257</v>
      </c>
    </row>
    <row r="67" spans="1:87">
      <c r="A67" s="29" t="s">
        <v>32</v>
      </c>
      <c r="B67" s="31">
        <f>$B66/$B64</f>
        <v>0.41666666666666669</v>
      </c>
      <c r="D67" s="24">
        <v>66</v>
      </c>
      <c r="E67" s="25"/>
      <c r="F67" s="169">
        <f>((Calibration!$C$9*'Yields HP2a'!E67)+Calibration!$C$10)</f>
        <v>-1.3020627824793102E-3</v>
      </c>
      <c r="G67" s="26">
        <f t="shared" ref="G67:G97" si="17">(100*(F67/$B$10))*($B$11/$B$12)</f>
        <v>-0.34273704191698257</v>
      </c>
      <c r="I67" s="24">
        <v>66</v>
      </c>
      <c r="J67" s="25"/>
      <c r="K67" s="169">
        <f>((Calibration!$C$9*'Yields HP2a'!J67)+Calibration!$C$10)</f>
        <v>-1.3020627824793102E-3</v>
      </c>
      <c r="L67" s="26">
        <f t="shared" ref="L67:L97" si="18">(100*(K67/$B$10))*($B$11/$B$12)</f>
        <v>-0.34273704191698257</v>
      </c>
      <c r="N67" s="24">
        <v>66</v>
      </c>
      <c r="P67" s="169">
        <f>((Calibration!$C$9*'Yields HP2a'!O67)+Calibration!$C$10)</f>
        <v>-1.3020627824793102E-3</v>
      </c>
      <c r="Q67" s="26">
        <f t="shared" ref="Q67:Q97" si="19">(100*(P67/$B$10))*($B$11/$B$12)</f>
        <v>-0.34273704191698257</v>
      </c>
      <c r="S67" s="24">
        <v>66</v>
      </c>
      <c r="U67" s="169">
        <f>((Calibration!$C$9*'Yields HP2a'!T67)+Calibration!$C$10)</f>
        <v>-1.3020627824793102E-3</v>
      </c>
      <c r="V67" s="26">
        <f t="shared" ref="V67:V97" si="20">(100*(U67/$B$10))*($B$11/$B$12)</f>
        <v>-0.34273704191698257</v>
      </c>
      <c r="X67" s="24">
        <v>66</v>
      </c>
      <c r="Y67" s="167"/>
      <c r="Z67" s="169">
        <f>((Calibration!$C$9*'Yields HP2a'!Y67)+Calibration!$C$10)</f>
        <v>-1.3020627824793102E-3</v>
      </c>
      <c r="AA67" s="26">
        <f t="shared" ref="AA67:AA97" si="21">(100*(Z67/$B$10))*($B$11/$B$12)</f>
        <v>-0.34273704191698257</v>
      </c>
      <c r="AC67" s="24">
        <v>66</v>
      </c>
      <c r="AD67" s="167"/>
      <c r="AE67" s="169">
        <f>((Calibration!$C$9*'Yields HP2a'!AD67)+Calibration!$C$10)</f>
        <v>-1.3020627824793102E-3</v>
      </c>
      <c r="AF67" s="26">
        <f t="shared" ref="AF67:AF97" si="22">(100*(AE67/$B$10))*($B$11/$B$12)</f>
        <v>-0.34273704191698257</v>
      </c>
      <c r="AH67" s="24">
        <v>66</v>
      </c>
      <c r="AI67" s="46"/>
      <c r="AJ67" s="169">
        <f>((Calibration!$C$9*'Yields HP2a'!AI67)+Calibration!$C$10)</f>
        <v>-1.3020627824793102E-3</v>
      </c>
      <c r="AK67" s="26">
        <f t="shared" ref="AK67:AK97" si="23">(100*(AJ67/$B$10))*($B$11/$B$12)</f>
        <v>-0.34273704191698257</v>
      </c>
      <c r="AM67" s="24">
        <v>66</v>
      </c>
      <c r="AO67" s="169">
        <f>((Calibration!$C$9*'Yields HP2a'!AN67)+Calibration!$C$10)</f>
        <v>-1.3020627824793102E-3</v>
      </c>
      <c r="AP67" s="26">
        <f t="shared" ref="AP67:AP97" si="24">(100*(AO67/$B$10))*($B$11/$B$12)</f>
        <v>-0.34273704191698257</v>
      </c>
      <c r="AR67" s="24">
        <v>66</v>
      </c>
      <c r="AS67" s="14"/>
      <c r="AT67" s="169">
        <f>((Calibration!$C$9*'Yields HP2a'!AS67)+Calibration!$C$10)</f>
        <v>-1.3020627824793102E-3</v>
      </c>
      <c r="AU67" s="26">
        <f t="shared" ref="AU67:AU97" si="25">(100*(AT67/$B$10))*($B$11/$B$12)</f>
        <v>-0.34273704191698257</v>
      </c>
      <c r="AW67" s="24">
        <v>66</v>
      </c>
      <c r="AX67" s="49"/>
      <c r="AY67" s="169">
        <f>((Calibration!$C$9*'Yields HP2a'!AX67)+Calibration!$C$10)</f>
        <v>-1.3020627824793102E-3</v>
      </c>
      <c r="AZ67" s="26">
        <f t="shared" ref="AZ67:AZ97" si="26">(100*(AY67/$B$10))*($B$11/$B$12)</f>
        <v>-0.34273704191698257</v>
      </c>
      <c r="BB67" s="24">
        <v>66</v>
      </c>
      <c r="BC67" s="49"/>
      <c r="BD67" s="169">
        <f>((Calibration!$C$9*'Yields HP2a'!BC67)+Calibration!$C$10)</f>
        <v>-1.3020627824793102E-3</v>
      </c>
      <c r="BE67" s="26">
        <f t="shared" ref="BE67:BE97" si="27">(100*(BD67/$B$10))*($B$11/$B$12)</f>
        <v>-0.34273704191698257</v>
      </c>
      <c r="BG67" s="24">
        <v>66</v>
      </c>
      <c r="BH67" s="49"/>
      <c r="BI67" s="169">
        <f>((Calibration!$C$9*'Yields HP2a'!BH67)+Calibration!$C$10)</f>
        <v>-1.3020627824793102E-3</v>
      </c>
      <c r="BJ67" s="26">
        <f t="shared" ref="BJ67:BJ97" si="28">(100*(BI67/$B$10))*($B$11/$B$12)</f>
        <v>-0.34273704191698257</v>
      </c>
      <c r="BL67" s="24">
        <v>66</v>
      </c>
      <c r="BM67" s="14"/>
      <c r="BN67" s="169">
        <f>((Calibration!$C$9*'Yields HP2a'!BM67)+Calibration!$C$10)</f>
        <v>-1.3020627824793102E-3</v>
      </c>
      <c r="BO67" s="26">
        <f t="shared" ref="BO67:BO97" si="29">(100*(BN67/$B$10))*($B$11/$B$12)</f>
        <v>-0.34273704191698257</v>
      </c>
      <c r="BQ67" s="24">
        <v>66</v>
      </c>
      <c r="BR67" s="49"/>
      <c r="BS67" s="169">
        <f>((Calibration!$C$9*'Yields HP2a'!BR67)+Calibration!$C$10)</f>
        <v>-1.3020627824793102E-3</v>
      </c>
      <c r="BT67" s="26">
        <f t="shared" ref="BT67:BT97" si="30">(100*(BS67/$B$10))*($B$11/$B$12)</f>
        <v>-0.34273704191698257</v>
      </c>
      <c r="BV67" s="24">
        <v>66</v>
      </c>
      <c r="BW67" s="49"/>
      <c r="BX67" s="169">
        <f>((Calibration!$C$9*'Yields HP2a'!BW67)+Calibration!$C$10)</f>
        <v>-1.3020627824793102E-3</v>
      </c>
      <c r="BY67" s="26">
        <f t="shared" ref="BY67:BY97" si="31">(100*(BX67/$B$10))*($B$11/$B$12)</f>
        <v>-0.34273704191698257</v>
      </c>
      <c r="CA67" s="24">
        <v>66</v>
      </c>
      <c r="CB67" s="49"/>
      <c r="CC67" s="169">
        <f>((Calibration!$C$9*'Yields HP2a'!CB67)+Calibration!$C$10)</f>
        <v>-1.3020627824793102E-3</v>
      </c>
      <c r="CD67" s="26">
        <f t="shared" ref="CD67:CD97" si="32">(100*(CC67/$B$10))*($B$11/$B$12)</f>
        <v>-0.34273704191698257</v>
      </c>
      <c r="CF67" s="24">
        <v>66</v>
      </c>
      <c r="CG67" s="49"/>
      <c r="CH67" s="169">
        <f>((Calibration!$C$9*'Yields HP2a'!CG67)+Calibration!$C$10)</f>
        <v>-1.3020627824793102E-3</v>
      </c>
      <c r="CI67" s="26">
        <f t="shared" ref="CI67:CI97" si="33">(100*(CH67/$B$10))*($B$11/$B$12)</f>
        <v>-0.34273704191698257</v>
      </c>
    </row>
    <row r="68" spans="1:87" ht="22" thickBot="1">
      <c r="A68" s="29" t="s">
        <v>33</v>
      </c>
      <c r="B68" s="32">
        <f>B63*B67</f>
        <v>0.43583333333333335</v>
      </c>
      <c r="D68" s="24">
        <v>67</v>
      </c>
      <c r="E68" s="25"/>
      <c r="F68" s="169">
        <f>((Calibration!$C$9*'Yields HP2a'!E68)+Calibration!$C$10)</f>
        <v>-1.3020627824793102E-3</v>
      </c>
      <c r="G68" s="26">
        <f t="shared" si="17"/>
        <v>-0.34273704191698257</v>
      </c>
      <c r="I68" s="24">
        <v>67</v>
      </c>
      <c r="J68" s="25"/>
      <c r="K68" s="169">
        <f>((Calibration!$C$9*'Yields HP2a'!J68)+Calibration!$C$10)</f>
        <v>-1.3020627824793102E-3</v>
      </c>
      <c r="L68" s="26">
        <f t="shared" si="18"/>
        <v>-0.34273704191698257</v>
      </c>
      <c r="N68" s="24">
        <v>67</v>
      </c>
      <c r="P68" s="169">
        <f>((Calibration!$C$9*'Yields HP2a'!O68)+Calibration!$C$10)</f>
        <v>-1.3020627824793102E-3</v>
      </c>
      <c r="Q68" s="26">
        <f t="shared" si="19"/>
        <v>-0.34273704191698257</v>
      </c>
      <c r="S68" s="24">
        <v>67</v>
      </c>
      <c r="U68" s="169">
        <f>((Calibration!$C$9*'Yields HP2a'!T68)+Calibration!$C$10)</f>
        <v>-1.3020627824793102E-3</v>
      </c>
      <c r="V68" s="26">
        <f t="shared" si="20"/>
        <v>-0.34273704191698257</v>
      </c>
      <c r="X68" s="24">
        <v>67</v>
      </c>
      <c r="Y68" s="43"/>
      <c r="Z68" s="169">
        <f>((Calibration!$C$9*'Yields HP2a'!Y68)+Calibration!$C$10)</f>
        <v>-1.3020627824793102E-3</v>
      </c>
      <c r="AA68" s="26">
        <f t="shared" si="21"/>
        <v>-0.34273704191698257</v>
      </c>
      <c r="AC68" s="24">
        <v>67</v>
      </c>
      <c r="AD68" s="44"/>
      <c r="AE68" s="169">
        <f>((Calibration!$C$9*'Yields HP2a'!AD68)+Calibration!$C$10)</f>
        <v>-1.3020627824793102E-3</v>
      </c>
      <c r="AF68" s="26">
        <f t="shared" si="22"/>
        <v>-0.34273704191698257</v>
      </c>
      <c r="AH68" s="24">
        <v>67</v>
      </c>
      <c r="AI68" s="43"/>
      <c r="AJ68" s="169">
        <f>((Calibration!$C$9*'Yields HP2a'!AI68)+Calibration!$C$10)</f>
        <v>-1.3020627824793102E-3</v>
      </c>
      <c r="AK68" s="26">
        <f t="shared" si="23"/>
        <v>-0.34273704191698257</v>
      </c>
      <c r="AM68" s="24">
        <v>67</v>
      </c>
      <c r="AO68" s="169">
        <f>((Calibration!$C$9*'Yields HP2a'!AN68)+Calibration!$C$10)</f>
        <v>-1.3020627824793102E-3</v>
      </c>
      <c r="AP68" s="26">
        <f t="shared" si="24"/>
        <v>-0.34273704191698257</v>
      </c>
      <c r="AR68" s="24">
        <v>67</v>
      </c>
      <c r="AS68" s="14"/>
      <c r="AT68" s="169">
        <f>((Calibration!$C$9*'Yields HP2a'!AS68)+Calibration!$C$10)</f>
        <v>-1.3020627824793102E-3</v>
      </c>
      <c r="AU68" s="26">
        <f t="shared" si="25"/>
        <v>-0.34273704191698257</v>
      </c>
      <c r="AW68" s="24">
        <v>67</v>
      </c>
      <c r="AX68" s="51"/>
      <c r="AY68" s="169">
        <f>((Calibration!$C$9*'Yields HP2a'!AX68)+Calibration!$C$10)</f>
        <v>-1.3020627824793102E-3</v>
      </c>
      <c r="AZ68" s="26">
        <f t="shared" si="26"/>
        <v>-0.34273704191698257</v>
      </c>
      <c r="BB68" s="24">
        <v>67</v>
      </c>
      <c r="BC68" s="51"/>
      <c r="BD68" s="169">
        <f>((Calibration!$C$9*'Yields HP2a'!BC68)+Calibration!$C$10)</f>
        <v>-1.3020627824793102E-3</v>
      </c>
      <c r="BE68" s="26">
        <f t="shared" si="27"/>
        <v>-0.34273704191698257</v>
      </c>
      <c r="BG68" s="24">
        <v>67</v>
      </c>
      <c r="BH68" s="51"/>
      <c r="BI68" s="169">
        <f>((Calibration!$C$9*'Yields HP2a'!BH68)+Calibration!$C$10)</f>
        <v>-1.3020627824793102E-3</v>
      </c>
      <c r="BJ68" s="26">
        <f t="shared" si="28"/>
        <v>-0.34273704191698257</v>
      </c>
      <c r="BL68" s="24">
        <v>67</v>
      </c>
      <c r="BM68" s="43"/>
      <c r="BN68" s="169">
        <f>((Calibration!$C$9*'Yields HP2a'!BM68)+Calibration!$C$10)</f>
        <v>-1.3020627824793102E-3</v>
      </c>
      <c r="BO68" s="26">
        <f t="shared" si="29"/>
        <v>-0.34273704191698257</v>
      </c>
      <c r="BQ68" s="24">
        <v>67</v>
      </c>
      <c r="BR68" s="51"/>
      <c r="BS68" s="169">
        <f>((Calibration!$C$9*'Yields HP2a'!BR68)+Calibration!$C$10)</f>
        <v>-1.3020627824793102E-3</v>
      </c>
      <c r="BT68" s="26">
        <f t="shared" si="30"/>
        <v>-0.34273704191698257</v>
      </c>
      <c r="BV68" s="24">
        <v>67</v>
      </c>
      <c r="BW68" s="51"/>
      <c r="BX68" s="169">
        <f>((Calibration!$C$9*'Yields HP2a'!BW68)+Calibration!$C$10)</f>
        <v>-1.3020627824793102E-3</v>
      </c>
      <c r="BY68" s="26">
        <f t="shared" si="31"/>
        <v>-0.34273704191698257</v>
      </c>
      <c r="CA68" s="24">
        <v>67</v>
      </c>
      <c r="CB68" s="51"/>
      <c r="CC68" s="169">
        <f>((Calibration!$C$9*'Yields HP2a'!CB68)+Calibration!$C$10)</f>
        <v>-1.3020627824793102E-3</v>
      </c>
      <c r="CD68" s="26">
        <f t="shared" si="32"/>
        <v>-0.34273704191698257</v>
      </c>
      <c r="CF68" s="24">
        <v>67</v>
      </c>
      <c r="CG68" s="51"/>
      <c r="CH68" s="169">
        <f>((Calibration!$C$9*'Yields HP2a'!CG68)+Calibration!$C$10)</f>
        <v>-1.3020627824793102E-3</v>
      </c>
      <c r="CI68" s="26">
        <f t="shared" si="33"/>
        <v>-0.34273704191698257</v>
      </c>
    </row>
    <row r="69" spans="1:87" ht="22" thickBot="1">
      <c r="A69" s="27" t="s">
        <v>34</v>
      </c>
      <c r="B69" s="28">
        <v>500</v>
      </c>
      <c r="D69" s="24">
        <v>68</v>
      </c>
      <c r="E69" s="25"/>
      <c r="F69" s="169">
        <f>((Calibration!$C$9*'Yields HP2a'!E69)+Calibration!$C$10)</f>
        <v>-1.3020627824793102E-3</v>
      </c>
      <c r="G69" s="26">
        <f t="shared" si="17"/>
        <v>-0.34273704191698257</v>
      </c>
      <c r="I69" s="24">
        <v>68</v>
      </c>
      <c r="J69" s="25"/>
      <c r="K69" s="169">
        <f>((Calibration!$C$9*'Yields HP2a'!J69)+Calibration!$C$10)</f>
        <v>-1.3020627824793102E-3</v>
      </c>
      <c r="L69" s="26">
        <f t="shared" si="18"/>
        <v>-0.34273704191698257</v>
      </c>
      <c r="N69" s="24">
        <v>68</v>
      </c>
      <c r="P69" s="169">
        <f>((Calibration!$C$9*'Yields HP2a'!O69)+Calibration!$C$10)</f>
        <v>-1.3020627824793102E-3</v>
      </c>
      <c r="Q69" s="26">
        <f t="shared" si="19"/>
        <v>-0.34273704191698257</v>
      </c>
      <c r="S69" s="24">
        <v>68</v>
      </c>
      <c r="U69" s="169">
        <f>((Calibration!$C$9*'Yields HP2a'!T69)+Calibration!$C$10)</f>
        <v>-1.3020627824793102E-3</v>
      </c>
      <c r="V69" s="26">
        <f t="shared" si="20"/>
        <v>-0.34273704191698257</v>
      </c>
      <c r="X69" s="24">
        <v>68</v>
      </c>
      <c r="Y69" s="44"/>
      <c r="Z69" s="169">
        <f>((Calibration!$C$9*'Yields HP2a'!Y69)+Calibration!$C$10)</f>
        <v>-1.3020627824793102E-3</v>
      </c>
      <c r="AA69" s="26">
        <f t="shared" si="21"/>
        <v>-0.34273704191698257</v>
      </c>
      <c r="AC69" s="24">
        <v>68</v>
      </c>
      <c r="AD69" s="43"/>
      <c r="AE69" s="169">
        <f>((Calibration!$C$9*'Yields HP2a'!AD69)+Calibration!$C$10)</f>
        <v>-1.3020627824793102E-3</v>
      </c>
      <c r="AF69" s="26">
        <f t="shared" si="22"/>
        <v>-0.34273704191698257</v>
      </c>
      <c r="AH69" s="24">
        <v>68</v>
      </c>
      <c r="AI69" s="43"/>
      <c r="AJ69" s="169">
        <f>((Calibration!$C$9*'Yields HP2a'!AI69)+Calibration!$C$10)</f>
        <v>-1.3020627824793102E-3</v>
      </c>
      <c r="AK69" s="26">
        <f t="shared" si="23"/>
        <v>-0.34273704191698257</v>
      </c>
      <c r="AM69" s="24">
        <v>68</v>
      </c>
      <c r="AO69" s="169">
        <f>((Calibration!$C$9*'Yields HP2a'!AN69)+Calibration!$C$10)</f>
        <v>-1.3020627824793102E-3</v>
      </c>
      <c r="AP69" s="26">
        <f t="shared" si="24"/>
        <v>-0.34273704191698257</v>
      </c>
      <c r="AR69" s="24">
        <v>68</v>
      </c>
      <c r="AS69" s="14"/>
      <c r="AT69" s="169">
        <f>((Calibration!$C$9*'Yields HP2a'!AS69)+Calibration!$C$10)</f>
        <v>-1.3020627824793102E-3</v>
      </c>
      <c r="AU69" s="26">
        <f t="shared" si="25"/>
        <v>-0.34273704191698257</v>
      </c>
      <c r="AW69" s="24">
        <v>68</v>
      </c>
      <c r="AX69" s="51"/>
      <c r="AY69" s="169">
        <f>((Calibration!$C$9*'Yields HP2a'!AX69)+Calibration!$C$10)</f>
        <v>-1.3020627824793102E-3</v>
      </c>
      <c r="AZ69" s="26">
        <f t="shared" si="26"/>
        <v>-0.34273704191698257</v>
      </c>
      <c r="BB69" s="24">
        <v>68</v>
      </c>
      <c r="BC69" s="51"/>
      <c r="BD69" s="169">
        <f>((Calibration!$C$9*'Yields HP2a'!BC69)+Calibration!$C$10)</f>
        <v>-1.3020627824793102E-3</v>
      </c>
      <c r="BE69" s="26">
        <f t="shared" si="27"/>
        <v>-0.34273704191698257</v>
      </c>
      <c r="BG69" s="24">
        <v>68</v>
      </c>
      <c r="BH69" s="51"/>
      <c r="BI69" s="169">
        <f>((Calibration!$C$9*'Yields HP2a'!BH69)+Calibration!$C$10)</f>
        <v>-1.3020627824793102E-3</v>
      </c>
      <c r="BJ69" s="26">
        <f t="shared" si="28"/>
        <v>-0.34273704191698257</v>
      </c>
      <c r="BL69" s="24">
        <v>68</v>
      </c>
      <c r="BM69" s="14"/>
      <c r="BN69" s="169">
        <f>((Calibration!$C$9*'Yields HP2a'!BM69)+Calibration!$C$10)</f>
        <v>-1.3020627824793102E-3</v>
      </c>
      <c r="BO69" s="26">
        <f t="shared" si="29"/>
        <v>-0.34273704191698257</v>
      </c>
      <c r="BQ69" s="24">
        <v>68</v>
      </c>
      <c r="BR69" s="51"/>
      <c r="BS69" s="169">
        <f>((Calibration!$C$9*'Yields HP2a'!BR69)+Calibration!$C$10)</f>
        <v>-1.3020627824793102E-3</v>
      </c>
      <c r="BT69" s="26">
        <f t="shared" si="30"/>
        <v>-0.34273704191698257</v>
      </c>
      <c r="BV69" s="24">
        <v>68</v>
      </c>
      <c r="BW69" s="51"/>
      <c r="BX69" s="169">
        <f>((Calibration!$C$9*'Yields HP2a'!BW69)+Calibration!$C$10)</f>
        <v>-1.3020627824793102E-3</v>
      </c>
      <c r="BY69" s="26">
        <f t="shared" si="31"/>
        <v>-0.34273704191698257</v>
      </c>
      <c r="CA69" s="24">
        <v>68</v>
      </c>
      <c r="CB69" s="51"/>
      <c r="CC69" s="169">
        <f>((Calibration!$C$9*'Yields HP2a'!CB69)+Calibration!$C$10)</f>
        <v>-1.3020627824793102E-3</v>
      </c>
      <c r="CD69" s="26">
        <f t="shared" si="32"/>
        <v>-0.34273704191698257</v>
      </c>
      <c r="CF69" s="24">
        <v>68</v>
      </c>
      <c r="CG69" s="51"/>
      <c r="CH69" s="169">
        <f>((Calibration!$C$9*'Yields HP2a'!CG69)+Calibration!$C$10)</f>
        <v>-1.3020627824793102E-3</v>
      </c>
      <c r="CI69" s="26">
        <f t="shared" si="33"/>
        <v>-0.34273704191698257</v>
      </c>
    </row>
    <row r="70" spans="1:87">
      <c r="A70" s="33" t="s">
        <v>35</v>
      </c>
      <c r="B70" s="34">
        <f>B65*(B63*B67)*(B66/B69)</f>
        <v>0.37990138888888891</v>
      </c>
      <c r="D70" s="24">
        <v>69</v>
      </c>
      <c r="E70" s="25"/>
      <c r="F70" s="169">
        <f>((Calibration!$C$9*'Yields HP2a'!E70)+Calibration!$C$10)</f>
        <v>-1.3020627824793102E-3</v>
      </c>
      <c r="G70" s="26">
        <f t="shared" si="17"/>
        <v>-0.34273704191698257</v>
      </c>
      <c r="I70" s="24">
        <v>69</v>
      </c>
      <c r="J70" s="25"/>
      <c r="K70" s="169">
        <f>((Calibration!$C$9*'Yields HP2a'!J70)+Calibration!$C$10)</f>
        <v>-1.3020627824793102E-3</v>
      </c>
      <c r="L70" s="26">
        <f t="shared" si="18"/>
        <v>-0.34273704191698257</v>
      </c>
      <c r="N70" s="24">
        <v>69</v>
      </c>
      <c r="P70" s="169">
        <f>((Calibration!$C$9*'Yields HP2a'!O70)+Calibration!$C$10)</f>
        <v>-1.3020627824793102E-3</v>
      </c>
      <c r="Q70" s="26">
        <f t="shared" si="19"/>
        <v>-0.34273704191698257</v>
      </c>
      <c r="S70" s="24">
        <v>69</v>
      </c>
      <c r="U70" s="169">
        <f>((Calibration!$C$9*'Yields HP2a'!T70)+Calibration!$C$10)</f>
        <v>-1.3020627824793102E-3</v>
      </c>
      <c r="V70" s="26">
        <f t="shared" si="20"/>
        <v>-0.34273704191698257</v>
      </c>
      <c r="X70" s="24">
        <v>69</v>
      </c>
      <c r="Y70" s="167"/>
      <c r="Z70" s="169">
        <f>((Calibration!$C$9*'Yields HP2a'!Y70)+Calibration!$C$10)</f>
        <v>-1.3020627824793102E-3</v>
      </c>
      <c r="AA70" s="26">
        <f t="shared" si="21"/>
        <v>-0.34273704191698257</v>
      </c>
      <c r="AC70" s="24">
        <v>69</v>
      </c>
      <c r="AD70" s="167"/>
      <c r="AE70" s="169">
        <f>((Calibration!$C$9*'Yields HP2a'!AD70)+Calibration!$C$10)</f>
        <v>-1.3020627824793102E-3</v>
      </c>
      <c r="AF70" s="26">
        <f t="shared" si="22"/>
        <v>-0.34273704191698257</v>
      </c>
      <c r="AH70" s="24">
        <v>69</v>
      </c>
      <c r="AI70" s="43"/>
      <c r="AJ70" s="169">
        <f>((Calibration!$C$9*'Yields HP2a'!AI70)+Calibration!$C$10)</f>
        <v>-1.3020627824793102E-3</v>
      </c>
      <c r="AK70" s="26">
        <f t="shared" si="23"/>
        <v>-0.34273704191698257</v>
      </c>
      <c r="AM70" s="24">
        <v>69</v>
      </c>
      <c r="AO70" s="169">
        <f>((Calibration!$C$9*'Yields HP2a'!AN70)+Calibration!$C$10)</f>
        <v>-1.3020627824793102E-3</v>
      </c>
      <c r="AP70" s="26">
        <f t="shared" si="24"/>
        <v>-0.34273704191698257</v>
      </c>
      <c r="AR70" s="24">
        <v>69</v>
      </c>
      <c r="AS70"/>
      <c r="AT70" s="169">
        <f>((Calibration!$C$9*'Yields HP2a'!AS70)+Calibration!$C$10)</f>
        <v>-1.3020627824793102E-3</v>
      </c>
      <c r="AU70" s="26">
        <f t="shared" si="25"/>
        <v>-0.34273704191698257</v>
      </c>
      <c r="AW70" s="24">
        <v>69</v>
      </c>
      <c r="AX70" s="51"/>
      <c r="AY70" s="169">
        <f>((Calibration!$C$9*'Yields HP2a'!AX70)+Calibration!$C$10)</f>
        <v>-1.3020627824793102E-3</v>
      </c>
      <c r="AZ70" s="26">
        <f t="shared" si="26"/>
        <v>-0.34273704191698257</v>
      </c>
      <c r="BB70" s="24">
        <v>69</v>
      </c>
      <c r="BC70" s="51"/>
      <c r="BD70" s="169">
        <f>((Calibration!$C$9*'Yields HP2a'!BC70)+Calibration!$C$10)</f>
        <v>-1.3020627824793102E-3</v>
      </c>
      <c r="BE70" s="26">
        <f t="shared" si="27"/>
        <v>-0.34273704191698257</v>
      </c>
      <c r="BG70" s="24">
        <v>69</v>
      </c>
      <c r="BH70" s="51"/>
      <c r="BI70" s="169">
        <f>((Calibration!$C$9*'Yields HP2a'!BH70)+Calibration!$C$10)</f>
        <v>-1.3020627824793102E-3</v>
      </c>
      <c r="BJ70" s="26">
        <f t="shared" si="28"/>
        <v>-0.34273704191698257</v>
      </c>
      <c r="BL70" s="24">
        <v>69</v>
      </c>
      <c r="BM70" s="43"/>
      <c r="BN70" s="169">
        <f>((Calibration!$C$9*'Yields HP2a'!BM70)+Calibration!$C$10)</f>
        <v>-1.3020627824793102E-3</v>
      </c>
      <c r="BO70" s="26">
        <f t="shared" si="29"/>
        <v>-0.34273704191698257</v>
      </c>
      <c r="BQ70" s="24">
        <v>69</v>
      </c>
      <c r="BR70" s="51"/>
      <c r="BS70" s="169">
        <f>((Calibration!$C$9*'Yields HP2a'!BR70)+Calibration!$C$10)</f>
        <v>-1.3020627824793102E-3</v>
      </c>
      <c r="BT70" s="26">
        <f t="shared" si="30"/>
        <v>-0.34273704191698257</v>
      </c>
      <c r="BV70" s="24">
        <v>69</v>
      </c>
      <c r="BW70" s="51"/>
      <c r="BX70" s="169">
        <f>((Calibration!$C$9*'Yields HP2a'!BW70)+Calibration!$C$10)</f>
        <v>-1.3020627824793102E-3</v>
      </c>
      <c r="BY70" s="26">
        <f t="shared" si="31"/>
        <v>-0.34273704191698257</v>
      </c>
      <c r="CA70" s="24">
        <v>69</v>
      </c>
      <c r="CB70" s="51"/>
      <c r="CC70" s="169">
        <f>((Calibration!$C$9*'Yields HP2a'!CB70)+Calibration!$C$10)</f>
        <v>-1.3020627824793102E-3</v>
      </c>
      <c r="CD70" s="26">
        <f t="shared" si="32"/>
        <v>-0.34273704191698257</v>
      </c>
      <c r="CF70" s="24">
        <v>69</v>
      </c>
      <c r="CG70" s="51"/>
      <c r="CH70" s="169">
        <f>((Calibration!$C$9*'Yields HP2a'!CG70)+Calibration!$C$10)</f>
        <v>-1.3020627824793102E-3</v>
      </c>
      <c r="CI70" s="26">
        <f t="shared" si="33"/>
        <v>-0.34273704191698257</v>
      </c>
    </row>
    <row r="71" spans="1:87">
      <c r="A71" s="33" t="s">
        <v>36</v>
      </c>
      <c r="B71" s="35">
        <v>1</v>
      </c>
      <c r="D71" s="24">
        <v>70</v>
      </c>
      <c r="E71" s="25"/>
      <c r="F71" s="169">
        <f>((Calibration!$C$9*'Yields HP2a'!E71)+Calibration!$C$10)</f>
        <v>-1.3020627824793102E-3</v>
      </c>
      <c r="G71" s="26">
        <f t="shared" si="17"/>
        <v>-0.34273704191698257</v>
      </c>
      <c r="I71" s="24">
        <v>70</v>
      </c>
      <c r="J71" s="25"/>
      <c r="K71" s="169">
        <f>((Calibration!$C$9*'Yields HP2a'!J71)+Calibration!$C$10)</f>
        <v>-1.3020627824793102E-3</v>
      </c>
      <c r="L71" s="26">
        <f t="shared" si="18"/>
        <v>-0.34273704191698257</v>
      </c>
      <c r="N71" s="24">
        <v>70</v>
      </c>
      <c r="P71" s="169">
        <f>((Calibration!$C$9*'Yields HP2a'!O71)+Calibration!$C$10)</f>
        <v>-1.3020627824793102E-3</v>
      </c>
      <c r="Q71" s="26">
        <f t="shared" si="19"/>
        <v>-0.34273704191698257</v>
      </c>
      <c r="S71" s="24">
        <v>70</v>
      </c>
      <c r="U71" s="169">
        <f>((Calibration!$C$9*'Yields HP2a'!T71)+Calibration!$C$10)</f>
        <v>-1.3020627824793102E-3</v>
      </c>
      <c r="V71" s="26">
        <f t="shared" si="20"/>
        <v>-0.34273704191698257</v>
      </c>
      <c r="X71" s="24">
        <v>70</v>
      </c>
      <c r="Y71" s="167"/>
      <c r="Z71" s="169">
        <f>((Calibration!$C$9*'Yields HP2a'!Y71)+Calibration!$C$10)</f>
        <v>-1.3020627824793102E-3</v>
      </c>
      <c r="AA71" s="26">
        <f t="shared" si="21"/>
        <v>-0.34273704191698257</v>
      </c>
      <c r="AC71" s="24">
        <v>70</v>
      </c>
      <c r="AD71" s="167"/>
      <c r="AE71" s="169">
        <f>((Calibration!$C$9*'Yields HP2a'!AD71)+Calibration!$C$10)</f>
        <v>-1.3020627824793102E-3</v>
      </c>
      <c r="AF71" s="26">
        <f t="shared" si="22"/>
        <v>-0.34273704191698257</v>
      </c>
      <c r="AH71" s="24">
        <v>70</v>
      </c>
      <c r="AI71" s="43"/>
      <c r="AJ71" s="169">
        <f>((Calibration!$C$9*'Yields HP2a'!AI71)+Calibration!$C$10)</f>
        <v>-1.3020627824793102E-3</v>
      </c>
      <c r="AK71" s="26">
        <f t="shared" si="23"/>
        <v>-0.34273704191698257</v>
      </c>
      <c r="AM71" s="24">
        <v>70</v>
      </c>
      <c r="AO71" s="169">
        <f>((Calibration!$C$9*'Yields HP2a'!AN71)+Calibration!$C$10)</f>
        <v>-1.3020627824793102E-3</v>
      </c>
      <c r="AP71" s="26">
        <f t="shared" si="24"/>
        <v>-0.34273704191698257</v>
      </c>
      <c r="AR71" s="24">
        <v>70</v>
      </c>
      <c r="AS71"/>
      <c r="AT71" s="169">
        <f>((Calibration!$C$9*'Yields HP2a'!AS71)+Calibration!$C$10)</f>
        <v>-1.3020627824793102E-3</v>
      </c>
      <c r="AU71" s="26">
        <f t="shared" si="25"/>
        <v>-0.34273704191698257</v>
      </c>
      <c r="AW71" s="24">
        <v>70</v>
      </c>
      <c r="AX71" s="51"/>
      <c r="AY71" s="169">
        <f>((Calibration!$C$9*'Yields HP2a'!AX71)+Calibration!$C$10)</f>
        <v>-1.3020627824793102E-3</v>
      </c>
      <c r="AZ71" s="26">
        <f t="shared" si="26"/>
        <v>-0.34273704191698257</v>
      </c>
      <c r="BB71" s="24">
        <v>70</v>
      </c>
      <c r="BC71" s="51"/>
      <c r="BD71" s="169">
        <f>((Calibration!$C$9*'Yields HP2a'!BC71)+Calibration!$C$10)</f>
        <v>-1.3020627824793102E-3</v>
      </c>
      <c r="BE71" s="26">
        <f t="shared" si="27"/>
        <v>-0.34273704191698257</v>
      </c>
      <c r="BG71" s="24">
        <v>70</v>
      </c>
      <c r="BH71" s="51"/>
      <c r="BI71" s="169">
        <f>((Calibration!$C$9*'Yields HP2a'!BH71)+Calibration!$C$10)</f>
        <v>-1.3020627824793102E-3</v>
      </c>
      <c r="BJ71" s="26">
        <f t="shared" si="28"/>
        <v>-0.34273704191698257</v>
      </c>
      <c r="BL71" s="24">
        <v>70</v>
      </c>
      <c r="BM71" s="43"/>
      <c r="BN71" s="169">
        <f>((Calibration!$C$9*'Yields HP2a'!BM71)+Calibration!$C$10)</f>
        <v>-1.3020627824793102E-3</v>
      </c>
      <c r="BO71" s="26">
        <f t="shared" si="29"/>
        <v>-0.34273704191698257</v>
      </c>
      <c r="BQ71" s="24">
        <v>70</v>
      </c>
      <c r="BR71" s="51"/>
      <c r="BS71" s="169">
        <f>((Calibration!$C$9*'Yields HP2a'!BR71)+Calibration!$C$10)</f>
        <v>-1.3020627824793102E-3</v>
      </c>
      <c r="BT71" s="26">
        <f t="shared" si="30"/>
        <v>-0.34273704191698257</v>
      </c>
      <c r="BV71" s="24">
        <v>70</v>
      </c>
      <c r="BW71" s="51"/>
      <c r="BX71" s="169">
        <f>((Calibration!$C$9*'Yields HP2a'!BW71)+Calibration!$C$10)</f>
        <v>-1.3020627824793102E-3</v>
      </c>
      <c r="BY71" s="26">
        <f t="shared" si="31"/>
        <v>-0.34273704191698257</v>
      </c>
      <c r="CA71" s="24">
        <v>70</v>
      </c>
      <c r="CB71" s="51"/>
      <c r="CC71" s="169">
        <f>((Calibration!$C$9*'Yields HP2a'!CB71)+Calibration!$C$10)</f>
        <v>-1.3020627824793102E-3</v>
      </c>
      <c r="CD71" s="26">
        <f t="shared" si="32"/>
        <v>-0.34273704191698257</v>
      </c>
      <c r="CF71" s="24">
        <v>70</v>
      </c>
      <c r="CG71" s="51"/>
      <c r="CH71" s="169">
        <f>((Calibration!$C$9*'Yields HP2a'!CG71)+Calibration!$C$10)</f>
        <v>-1.3020627824793102E-3</v>
      </c>
      <c r="CI71" s="26">
        <f t="shared" si="33"/>
        <v>-0.34273704191698257</v>
      </c>
    </row>
    <row r="72" spans="1:87">
      <c r="A72" s="33" t="s">
        <v>37</v>
      </c>
      <c r="B72" s="35">
        <v>1</v>
      </c>
      <c r="D72" s="24">
        <v>71</v>
      </c>
      <c r="E72" s="39"/>
      <c r="F72" s="169">
        <f>((Calibration!$C$9*'Yields HP2a'!E72)+Calibration!$C$10)</f>
        <v>-1.3020627824793102E-3</v>
      </c>
      <c r="G72" s="26">
        <f t="shared" si="17"/>
        <v>-0.34273704191698257</v>
      </c>
      <c r="I72" s="24">
        <v>71</v>
      </c>
      <c r="J72" s="39"/>
      <c r="K72" s="169">
        <f>((Calibration!$C$9*'Yields HP2a'!J72)+Calibration!$C$10)</f>
        <v>-1.3020627824793102E-3</v>
      </c>
      <c r="L72" s="26">
        <f t="shared" si="18"/>
        <v>-0.34273704191698257</v>
      </c>
      <c r="N72" s="24">
        <v>71</v>
      </c>
      <c r="P72" s="169">
        <f>((Calibration!$C$9*'Yields HP2a'!O72)+Calibration!$C$10)</f>
        <v>-1.3020627824793102E-3</v>
      </c>
      <c r="Q72" s="26">
        <f t="shared" si="19"/>
        <v>-0.34273704191698257</v>
      </c>
      <c r="S72" s="24">
        <v>71</v>
      </c>
      <c r="U72" s="169">
        <f>((Calibration!$C$9*'Yields HP2a'!T72)+Calibration!$C$10)</f>
        <v>-1.3020627824793102E-3</v>
      </c>
      <c r="V72" s="26">
        <f t="shared" si="20"/>
        <v>-0.34273704191698257</v>
      </c>
      <c r="X72" s="24">
        <v>71</v>
      </c>
      <c r="Y72" s="43"/>
      <c r="Z72" s="169">
        <f>((Calibration!$C$9*'Yields HP2a'!Y72)+Calibration!$C$10)</f>
        <v>-1.3020627824793102E-3</v>
      </c>
      <c r="AA72" s="26">
        <f t="shared" si="21"/>
        <v>-0.34273704191698257</v>
      </c>
      <c r="AC72" s="24">
        <v>71</v>
      </c>
      <c r="AD72" s="44"/>
      <c r="AE72" s="169">
        <f>((Calibration!$C$9*'Yields HP2a'!AD72)+Calibration!$C$10)</f>
        <v>-1.3020627824793102E-3</v>
      </c>
      <c r="AF72" s="26">
        <f t="shared" si="22"/>
        <v>-0.34273704191698257</v>
      </c>
      <c r="AH72" s="24">
        <v>71</v>
      </c>
      <c r="AI72" s="43"/>
      <c r="AJ72" s="169">
        <f>((Calibration!$C$9*'Yields HP2a'!AI72)+Calibration!$C$10)</f>
        <v>-1.3020627824793102E-3</v>
      </c>
      <c r="AK72" s="26">
        <f t="shared" si="23"/>
        <v>-0.34273704191698257</v>
      </c>
      <c r="AM72" s="24">
        <v>71</v>
      </c>
      <c r="AO72" s="169">
        <f>((Calibration!$C$9*'Yields HP2a'!AN72)+Calibration!$C$10)</f>
        <v>-1.3020627824793102E-3</v>
      </c>
      <c r="AP72" s="26">
        <f t="shared" si="24"/>
        <v>-0.34273704191698257</v>
      </c>
      <c r="AR72" s="24">
        <v>71</v>
      </c>
      <c r="AS72" s="44"/>
      <c r="AT72" s="169">
        <f>((Calibration!$C$9*'Yields HP2a'!AS72)+Calibration!$C$10)</f>
        <v>-1.3020627824793102E-3</v>
      </c>
      <c r="AU72" s="26">
        <f t="shared" si="25"/>
        <v>-0.34273704191698257</v>
      </c>
      <c r="AW72" s="24">
        <v>71</v>
      </c>
      <c r="AX72" s="49"/>
      <c r="AY72" s="169">
        <f>((Calibration!$C$9*'Yields HP2a'!AX72)+Calibration!$C$10)</f>
        <v>-1.3020627824793102E-3</v>
      </c>
      <c r="AZ72" s="26">
        <f t="shared" si="26"/>
        <v>-0.34273704191698257</v>
      </c>
      <c r="BB72" s="24">
        <v>71</v>
      </c>
      <c r="BC72" s="49"/>
      <c r="BD72" s="169">
        <f>((Calibration!$C$9*'Yields HP2a'!BC72)+Calibration!$C$10)</f>
        <v>-1.3020627824793102E-3</v>
      </c>
      <c r="BE72" s="26">
        <f t="shared" si="27"/>
        <v>-0.34273704191698257</v>
      </c>
      <c r="BG72" s="24">
        <v>71</v>
      </c>
      <c r="BH72" s="49"/>
      <c r="BI72" s="169">
        <f>((Calibration!$C$9*'Yields HP2a'!BH72)+Calibration!$C$10)</f>
        <v>-1.3020627824793102E-3</v>
      </c>
      <c r="BJ72" s="26">
        <f t="shared" si="28"/>
        <v>-0.34273704191698257</v>
      </c>
      <c r="BL72" s="24">
        <v>71</v>
      </c>
      <c r="BM72" s="43"/>
      <c r="BN72" s="169">
        <f>((Calibration!$C$9*'Yields HP2a'!BM72)+Calibration!$C$10)</f>
        <v>-1.3020627824793102E-3</v>
      </c>
      <c r="BO72" s="26">
        <f t="shared" si="29"/>
        <v>-0.34273704191698257</v>
      </c>
      <c r="BQ72" s="24">
        <v>71</v>
      </c>
      <c r="BR72" s="49"/>
      <c r="BS72" s="169">
        <f>((Calibration!$C$9*'Yields HP2a'!BR72)+Calibration!$C$10)</f>
        <v>-1.3020627824793102E-3</v>
      </c>
      <c r="BT72" s="26">
        <f t="shared" si="30"/>
        <v>-0.34273704191698257</v>
      </c>
      <c r="BV72" s="24">
        <v>71</v>
      </c>
      <c r="BW72" s="49"/>
      <c r="BX72" s="169">
        <f>((Calibration!$C$9*'Yields HP2a'!BW72)+Calibration!$C$10)</f>
        <v>-1.3020627824793102E-3</v>
      </c>
      <c r="BY72" s="26">
        <f t="shared" si="31"/>
        <v>-0.34273704191698257</v>
      </c>
      <c r="CA72" s="24">
        <v>71</v>
      </c>
      <c r="CB72" s="49"/>
      <c r="CC72" s="169">
        <f>((Calibration!$C$9*'Yields HP2a'!CB72)+Calibration!$C$10)</f>
        <v>-1.3020627824793102E-3</v>
      </c>
      <c r="CD72" s="26">
        <f t="shared" si="32"/>
        <v>-0.34273704191698257</v>
      </c>
      <c r="CF72" s="24">
        <v>71</v>
      </c>
      <c r="CG72" s="49"/>
      <c r="CH72" s="169">
        <f>((Calibration!$C$9*'Yields HP2a'!CG72)+Calibration!$C$10)</f>
        <v>-1.3020627824793102E-3</v>
      </c>
      <c r="CI72" s="26">
        <f t="shared" si="33"/>
        <v>-0.34273704191698257</v>
      </c>
    </row>
    <row r="73" spans="1:87" ht="22" thickBot="1">
      <c r="A73" s="29" t="s">
        <v>38</v>
      </c>
      <c r="B73" s="36">
        <f>(B70-Calibration!$C$10)/Calibration!$C$9</f>
        <v>159.06349662376928</v>
      </c>
      <c r="D73" s="37">
        <v>72</v>
      </c>
      <c r="E73" s="39"/>
      <c r="F73" s="169">
        <f>((Calibration!$C$9*'Yields HP2a'!E73)+Calibration!$C$10)</f>
        <v>-1.3020627824793102E-3</v>
      </c>
      <c r="G73" s="26">
        <f t="shared" si="17"/>
        <v>-0.34273704191698257</v>
      </c>
      <c r="I73" s="37">
        <v>72</v>
      </c>
      <c r="J73" s="39"/>
      <c r="K73" s="169">
        <f>((Calibration!$C$9*'Yields HP2a'!J73)+Calibration!$C$10)</f>
        <v>-1.3020627824793102E-3</v>
      </c>
      <c r="L73" s="26">
        <f t="shared" si="18"/>
        <v>-0.34273704191698257</v>
      </c>
      <c r="N73" s="24">
        <v>72</v>
      </c>
      <c r="P73" s="169">
        <f>((Calibration!$C$9*'Yields HP2a'!O73)+Calibration!$C$10)</f>
        <v>-1.3020627824793102E-3</v>
      </c>
      <c r="Q73" s="26">
        <f t="shared" si="19"/>
        <v>-0.34273704191698257</v>
      </c>
      <c r="S73" s="24">
        <v>72</v>
      </c>
      <c r="U73" s="169">
        <f>((Calibration!$C$9*'Yields HP2a'!T73)+Calibration!$C$10)</f>
        <v>-1.3020627824793102E-3</v>
      </c>
      <c r="V73" s="26">
        <f t="shared" si="20"/>
        <v>-0.34273704191698257</v>
      </c>
      <c r="X73" s="24">
        <v>72</v>
      </c>
      <c r="Y73" s="43"/>
      <c r="Z73" s="169">
        <f>((Calibration!$C$9*'Yields HP2a'!Y73)+Calibration!$C$10)</f>
        <v>-1.3020627824793102E-3</v>
      </c>
      <c r="AA73" s="26">
        <f t="shared" si="21"/>
        <v>-0.34273704191698257</v>
      </c>
      <c r="AC73" s="24">
        <v>72</v>
      </c>
      <c r="AD73" s="44"/>
      <c r="AE73" s="169">
        <f>((Calibration!$C$9*'Yields HP2a'!AD73)+Calibration!$C$10)</f>
        <v>-1.3020627824793102E-3</v>
      </c>
      <c r="AF73" s="26">
        <f t="shared" si="22"/>
        <v>-0.34273704191698257</v>
      </c>
      <c r="AH73" s="24">
        <v>72</v>
      </c>
      <c r="AI73" s="43"/>
      <c r="AJ73" s="169">
        <f>((Calibration!$C$9*'Yields HP2a'!AI73)+Calibration!$C$10)</f>
        <v>-1.3020627824793102E-3</v>
      </c>
      <c r="AK73" s="26">
        <f t="shared" si="23"/>
        <v>-0.34273704191698257</v>
      </c>
      <c r="AM73" s="24">
        <v>72</v>
      </c>
      <c r="AO73" s="169">
        <f>((Calibration!$C$9*'Yields HP2a'!AN73)+Calibration!$C$10)</f>
        <v>-1.3020627824793102E-3</v>
      </c>
      <c r="AP73" s="26">
        <f t="shared" si="24"/>
        <v>-0.34273704191698257</v>
      </c>
      <c r="AR73" s="24">
        <v>72</v>
      </c>
      <c r="AS73" s="14"/>
      <c r="AT73" s="169">
        <f>((Calibration!$C$9*'Yields HP2a'!AS73)+Calibration!$C$10)</f>
        <v>-1.3020627824793102E-3</v>
      </c>
      <c r="AU73" s="26">
        <f t="shared" si="25"/>
        <v>-0.34273704191698257</v>
      </c>
      <c r="AW73" s="24">
        <v>72</v>
      </c>
      <c r="AX73" s="51"/>
      <c r="AY73" s="169">
        <f>((Calibration!$C$9*'Yields HP2a'!AX73)+Calibration!$C$10)</f>
        <v>-1.3020627824793102E-3</v>
      </c>
      <c r="AZ73" s="26">
        <f t="shared" si="26"/>
        <v>-0.34273704191698257</v>
      </c>
      <c r="BB73" s="24">
        <v>72</v>
      </c>
      <c r="BC73" s="51"/>
      <c r="BD73" s="169">
        <f>((Calibration!$C$9*'Yields HP2a'!BC73)+Calibration!$C$10)</f>
        <v>-1.3020627824793102E-3</v>
      </c>
      <c r="BE73" s="26">
        <f t="shared" si="27"/>
        <v>-0.34273704191698257</v>
      </c>
      <c r="BG73" s="24">
        <v>72</v>
      </c>
      <c r="BH73" s="51"/>
      <c r="BI73" s="169">
        <f>((Calibration!$C$9*'Yields HP2a'!BH73)+Calibration!$C$10)</f>
        <v>-1.3020627824793102E-3</v>
      </c>
      <c r="BJ73" s="26">
        <f t="shared" si="28"/>
        <v>-0.34273704191698257</v>
      </c>
      <c r="BL73" s="24">
        <v>72</v>
      </c>
      <c r="BM73" s="44"/>
      <c r="BN73" s="169">
        <f>((Calibration!$C$9*'Yields HP2a'!BM73)+Calibration!$C$10)</f>
        <v>-1.3020627824793102E-3</v>
      </c>
      <c r="BO73" s="26">
        <f t="shared" si="29"/>
        <v>-0.34273704191698257</v>
      </c>
      <c r="BQ73" s="24">
        <v>72</v>
      </c>
      <c r="BR73" s="51"/>
      <c r="BS73" s="169">
        <f>((Calibration!$C$9*'Yields HP2a'!BR73)+Calibration!$C$10)</f>
        <v>-1.3020627824793102E-3</v>
      </c>
      <c r="BT73" s="26">
        <f t="shared" si="30"/>
        <v>-0.34273704191698257</v>
      </c>
      <c r="BV73" s="24">
        <v>72</v>
      </c>
      <c r="BW73" s="51"/>
      <c r="BX73" s="169">
        <f>((Calibration!$C$9*'Yields HP2a'!BW73)+Calibration!$C$10)</f>
        <v>-1.3020627824793102E-3</v>
      </c>
      <c r="BY73" s="26">
        <f t="shared" si="31"/>
        <v>-0.34273704191698257</v>
      </c>
      <c r="CA73" s="24">
        <v>72</v>
      </c>
      <c r="CB73" s="51"/>
      <c r="CC73" s="169">
        <f>((Calibration!$C$9*'Yields HP2a'!CB73)+Calibration!$C$10)</f>
        <v>-1.3020627824793102E-3</v>
      </c>
      <c r="CD73" s="26">
        <f t="shared" si="32"/>
        <v>-0.34273704191698257</v>
      </c>
      <c r="CF73" s="24">
        <v>72</v>
      </c>
      <c r="CG73" s="51"/>
      <c r="CH73" s="169">
        <f>((Calibration!$C$9*'Yields HP2a'!CG73)+Calibration!$C$10)</f>
        <v>-1.3020627824793102E-3</v>
      </c>
      <c r="CI73" s="26">
        <f t="shared" si="33"/>
        <v>-0.34273704191698257</v>
      </c>
    </row>
    <row r="74" spans="1:87" ht="22" thickBot="1">
      <c r="A74" s="182" t="s">
        <v>19</v>
      </c>
      <c r="B74" s="182"/>
      <c r="D74" s="24">
        <v>73</v>
      </c>
      <c r="E74" s="39"/>
      <c r="F74" s="169">
        <f>((Calibration!$C$9*'Yields HP2a'!E74)+Calibration!$C$10)</f>
        <v>-1.3020627824793102E-3</v>
      </c>
      <c r="G74" s="26">
        <f t="shared" si="17"/>
        <v>-0.34273704191698257</v>
      </c>
      <c r="I74" s="24">
        <v>73</v>
      </c>
      <c r="J74" s="39"/>
      <c r="K74" s="169">
        <f>((Calibration!$C$9*'Yields HP2a'!J74)+Calibration!$C$10)</f>
        <v>-1.3020627824793102E-3</v>
      </c>
      <c r="L74" s="26">
        <f t="shared" si="18"/>
        <v>-0.34273704191698257</v>
      </c>
      <c r="N74" s="24">
        <v>73</v>
      </c>
      <c r="P74" s="169">
        <f>((Calibration!$C$9*'Yields HP2a'!O74)+Calibration!$C$10)</f>
        <v>-1.3020627824793102E-3</v>
      </c>
      <c r="Q74" s="26">
        <f t="shared" si="19"/>
        <v>-0.34273704191698257</v>
      </c>
      <c r="S74" s="24">
        <v>73</v>
      </c>
      <c r="T74" s="23">
        <v>22.4</v>
      </c>
      <c r="U74" s="169">
        <f>((Calibration!$C$9*'Yields HP2a'!T74)+Calibration!$C$10)</f>
        <v>5.2380633113711925E-2</v>
      </c>
      <c r="V74" s="26">
        <f t="shared" si="20"/>
        <v>13.787955149864395</v>
      </c>
      <c r="X74" s="24">
        <v>73</v>
      </c>
      <c r="Y74" s="43"/>
      <c r="Z74" s="169">
        <f>((Calibration!$C$9*'Yields HP2a'!Y74)+Calibration!$C$10)</f>
        <v>-1.3020627824793102E-3</v>
      </c>
      <c r="AA74" s="26">
        <f t="shared" si="21"/>
        <v>-0.34273704191698257</v>
      </c>
      <c r="AC74" s="24">
        <v>73</v>
      </c>
      <c r="AD74" s="44"/>
      <c r="AE74" s="169">
        <f>((Calibration!$C$9*'Yields HP2a'!AD74)+Calibration!$C$10)</f>
        <v>-1.3020627824793102E-3</v>
      </c>
      <c r="AF74" s="26">
        <f t="shared" si="22"/>
        <v>-0.34273704191698257</v>
      </c>
      <c r="AH74" s="24">
        <v>73</v>
      </c>
      <c r="AI74" s="43">
        <v>2.2000000000000002</v>
      </c>
      <c r="AJ74" s="169">
        <f>((Calibration!$C$9*'Yields HP2a'!AI74)+Calibration!$C$10)</f>
        <v>3.9703448501823297E-3</v>
      </c>
      <c r="AK74" s="26">
        <f t="shared" si="23"/>
        <v>1.0450987983472602</v>
      </c>
      <c r="AM74" s="24">
        <v>73</v>
      </c>
      <c r="AO74" s="169">
        <f>((Calibration!$C$9*'Yields HP2a'!AN74)+Calibration!$C$10)</f>
        <v>-1.3020627824793102E-3</v>
      </c>
      <c r="AP74" s="26">
        <f t="shared" si="24"/>
        <v>-0.34273704191698257</v>
      </c>
      <c r="AR74" s="24">
        <v>73</v>
      </c>
      <c r="AS74" s="14"/>
      <c r="AT74" s="169">
        <f>((Calibration!$C$9*'Yields HP2a'!AS74)+Calibration!$C$10)</f>
        <v>-1.3020627824793102E-3</v>
      </c>
      <c r="AU74" s="26">
        <f t="shared" si="25"/>
        <v>-0.34273704191698257</v>
      </c>
      <c r="AW74" s="24">
        <v>73</v>
      </c>
      <c r="AX74" s="51"/>
      <c r="AY74" s="169">
        <f>((Calibration!$C$9*'Yields HP2a'!AX74)+Calibration!$C$10)</f>
        <v>-1.3020627824793102E-3</v>
      </c>
      <c r="AZ74" s="26">
        <f t="shared" si="26"/>
        <v>-0.34273704191698257</v>
      </c>
      <c r="BB74" s="24">
        <v>73</v>
      </c>
      <c r="BC74" s="51"/>
      <c r="BD74" s="169">
        <f>((Calibration!$C$9*'Yields HP2a'!BC74)+Calibration!$C$10)</f>
        <v>-1.3020627824793102E-3</v>
      </c>
      <c r="BE74" s="26">
        <f t="shared" si="27"/>
        <v>-0.34273704191698257</v>
      </c>
      <c r="BG74" s="24">
        <v>73</v>
      </c>
      <c r="BH74" s="51"/>
      <c r="BI74" s="169">
        <f>((Calibration!$C$9*'Yields HP2a'!BH74)+Calibration!$C$10)</f>
        <v>-1.3020627824793102E-3</v>
      </c>
      <c r="BJ74" s="26">
        <f t="shared" si="28"/>
        <v>-0.34273704191698257</v>
      </c>
      <c r="BL74" s="24">
        <v>73</v>
      </c>
      <c r="BM74" s="43">
        <v>3.1</v>
      </c>
      <c r="BN74" s="169">
        <f>((Calibration!$C$9*'Yields HP2a'!BM74)+Calibration!$C$10)</f>
        <v>6.1272388817257273E-3</v>
      </c>
      <c r="BO74" s="26">
        <f t="shared" si="29"/>
        <v>1.6128498239099047</v>
      </c>
      <c r="BQ74" s="24">
        <v>73</v>
      </c>
      <c r="BR74" s="51"/>
      <c r="BS74" s="169">
        <f>((Calibration!$C$9*'Yields HP2a'!BR74)+Calibration!$C$10)</f>
        <v>-1.3020627824793102E-3</v>
      </c>
      <c r="BT74" s="26">
        <f t="shared" si="30"/>
        <v>-0.34273704191698257</v>
      </c>
      <c r="BV74" s="24">
        <v>73</v>
      </c>
      <c r="BW74" s="51"/>
      <c r="BX74" s="169">
        <f>((Calibration!$C$9*'Yields HP2a'!BW74)+Calibration!$C$10)</f>
        <v>-1.3020627824793102E-3</v>
      </c>
      <c r="BY74" s="26">
        <f t="shared" si="31"/>
        <v>-0.34273704191698257</v>
      </c>
      <c r="CA74" s="24">
        <v>73</v>
      </c>
      <c r="CB74" s="51"/>
      <c r="CC74" s="169">
        <f>((Calibration!$C$9*'Yields HP2a'!CB74)+Calibration!$C$10)</f>
        <v>-1.3020627824793102E-3</v>
      </c>
      <c r="CD74" s="26">
        <f t="shared" si="32"/>
        <v>-0.34273704191698257</v>
      </c>
      <c r="CF74" s="24">
        <v>73</v>
      </c>
      <c r="CG74" s="51"/>
      <c r="CH74" s="169">
        <f>((Calibration!$C$9*'Yields HP2a'!CG74)+Calibration!$C$10)</f>
        <v>-1.3020627824793102E-3</v>
      </c>
      <c r="CI74" s="26">
        <f t="shared" si="33"/>
        <v>-0.34273704191698257</v>
      </c>
    </row>
    <row r="75" spans="1:87" ht="22" thickBot="1">
      <c r="A75" s="27" t="s">
        <v>28</v>
      </c>
      <c r="B75" s="28">
        <v>1.046</v>
      </c>
      <c r="D75" s="24">
        <v>74</v>
      </c>
      <c r="E75" s="39"/>
      <c r="F75" s="169">
        <f>((Calibration!$C$9*'Yields HP2a'!E75)+Calibration!$C$10)</f>
        <v>-1.3020627824793102E-3</v>
      </c>
      <c r="G75" s="26">
        <f t="shared" si="17"/>
        <v>-0.34273704191698257</v>
      </c>
      <c r="I75" s="24">
        <v>74</v>
      </c>
      <c r="J75" s="39"/>
      <c r="K75" s="169">
        <f>((Calibration!$C$9*'Yields HP2a'!J75)+Calibration!$C$10)</f>
        <v>-1.3020627824793102E-3</v>
      </c>
      <c r="L75" s="26">
        <f t="shared" si="18"/>
        <v>-0.34273704191698257</v>
      </c>
      <c r="N75" s="24">
        <v>74</v>
      </c>
      <c r="P75" s="169">
        <f>((Calibration!$C$9*'Yields HP2a'!O75)+Calibration!$C$10)</f>
        <v>-1.3020627824793102E-3</v>
      </c>
      <c r="Q75" s="26">
        <f t="shared" si="19"/>
        <v>-0.34273704191698257</v>
      </c>
      <c r="S75" s="24">
        <v>74</v>
      </c>
      <c r="T75" s="23">
        <v>26</v>
      </c>
      <c r="U75" s="169">
        <f>((Calibration!$C$9*'Yields HP2a'!T75)+Calibration!$C$10)</f>
        <v>6.1008209239885515E-2</v>
      </c>
      <c r="V75" s="26">
        <f t="shared" si="20"/>
        <v>16.058959252114974</v>
      </c>
      <c r="X75" s="24">
        <v>74</v>
      </c>
      <c r="Y75" s="167"/>
      <c r="Z75" s="169">
        <f>((Calibration!$C$9*'Yields HP2a'!Y75)+Calibration!$C$10)</f>
        <v>-1.3020627824793102E-3</v>
      </c>
      <c r="AA75" s="26">
        <f t="shared" si="21"/>
        <v>-0.34273704191698257</v>
      </c>
      <c r="AC75" s="24">
        <v>74</v>
      </c>
      <c r="AD75" s="167"/>
      <c r="AE75" s="169">
        <f>((Calibration!$C$9*'Yields HP2a'!AD75)+Calibration!$C$10)</f>
        <v>-1.3020627824793102E-3</v>
      </c>
      <c r="AF75" s="26">
        <f t="shared" si="22"/>
        <v>-0.34273704191698257</v>
      </c>
      <c r="AH75" s="24">
        <v>74</v>
      </c>
      <c r="AI75" s="43">
        <v>2.2000000000000002</v>
      </c>
      <c r="AJ75" s="169">
        <f>((Calibration!$C$9*'Yields HP2a'!AI75)+Calibration!$C$10)</f>
        <v>3.9703448501823297E-3</v>
      </c>
      <c r="AK75" s="26">
        <f t="shared" si="23"/>
        <v>1.0450987983472602</v>
      </c>
      <c r="AM75" s="24">
        <v>74</v>
      </c>
      <c r="AO75" s="169">
        <f>((Calibration!$C$9*'Yields HP2a'!AN75)+Calibration!$C$10)</f>
        <v>-1.3020627824793102E-3</v>
      </c>
      <c r="AP75" s="26">
        <f t="shared" si="24"/>
        <v>-0.34273704191698257</v>
      </c>
      <c r="AR75" s="24">
        <v>74</v>
      </c>
      <c r="AS75" s="44"/>
      <c r="AT75" s="169">
        <f>((Calibration!$C$9*'Yields HP2a'!AS75)+Calibration!$C$10)</f>
        <v>-1.3020627824793102E-3</v>
      </c>
      <c r="AU75" s="26">
        <f t="shared" si="25"/>
        <v>-0.34273704191698257</v>
      </c>
      <c r="AW75" s="24">
        <v>74</v>
      </c>
      <c r="AX75" s="49"/>
      <c r="AY75" s="169">
        <f>((Calibration!$C$9*'Yields HP2a'!AX75)+Calibration!$C$10)</f>
        <v>-1.3020627824793102E-3</v>
      </c>
      <c r="AZ75" s="26">
        <f t="shared" si="26"/>
        <v>-0.34273704191698257</v>
      </c>
      <c r="BB75" s="24">
        <v>74</v>
      </c>
      <c r="BC75" s="49"/>
      <c r="BD75" s="169">
        <f>((Calibration!$C$9*'Yields HP2a'!BC75)+Calibration!$C$10)</f>
        <v>-1.3020627824793102E-3</v>
      </c>
      <c r="BE75" s="26">
        <f t="shared" si="27"/>
        <v>-0.34273704191698257</v>
      </c>
      <c r="BG75" s="24">
        <v>74</v>
      </c>
      <c r="BH75" s="49"/>
      <c r="BI75" s="169">
        <f>((Calibration!$C$9*'Yields HP2a'!BH75)+Calibration!$C$10)</f>
        <v>-1.3020627824793102E-3</v>
      </c>
      <c r="BJ75" s="26">
        <f t="shared" si="28"/>
        <v>-0.34273704191698257</v>
      </c>
      <c r="BL75" s="24">
        <v>74</v>
      </c>
      <c r="BM75" s="43">
        <v>3.9</v>
      </c>
      <c r="BN75" s="169">
        <f>((Calibration!$C$9*'Yields HP2a'!BM75)+Calibration!$C$10)</f>
        <v>8.0444780208754132E-3</v>
      </c>
      <c r="BO75" s="26">
        <f t="shared" si="29"/>
        <v>2.1175174021878109</v>
      </c>
      <c r="BQ75" s="24">
        <v>74</v>
      </c>
      <c r="BR75" s="49"/>
      <c r="BS75" s="169">
        <f>((Calibration!$C$9*'Yields HP2a'!BR75)+Calibration!$C$10)</f>
        <v>-1.3020627824793102E-3</v>
      </c>
      <c r="BT75" s="26">
        <f t="shared" si="30"/>
        <v>-0.34273704191698257</v>
      </c>
      <c r="BV75" s="24">
        <v>74</v>
      </c>
      <c r="BW75" s="49"/>
      <c r="BX75" s="169">
        <f>((Calibration!$C$9*'Yields HP2a'!BW75)+Calibration!$C$10)</f>
        <v>-1.3020627824793102E-3</v>
      </c>
      <c r="BY75" s="26">
        <f t="shared" si="31"/>
        <v>-0.34273704191698257</v>
      </c>
      <c r="CA75" s="24">
        <v>74</v>
      </c>
      <c r="CB75" s="49"/>
      <c r="CC75" s="169">
        <f>((Calibration!$C$9*'Yields HP2a'!CB75)+Calibration!$C$10)</f>
        <v>-1.3020627824793102E-3</v>
      </c>
      <c r="CD75" s="26">
        <f t="shared" si="32"/>
        <v>-0.34273704191698257</v>
      </c>
      <c r="CF75" s="24">
        <v>74</v>
      </c>
      <c r="CG75" s="49"/>
      <c r="CH75" s="169">
        <f>((Calibration!$C$9*'Yields HP2a'!CG75)+Calibration!$C$10)</f>
        <v>-1.3020627824793102E-3</v>
      </c>
      <c r="CI75" s="26">
        <f t="shared" si="33"/>
        <v>-0.34273704191698257</v>
      </c>
    </row>
    <row r="76" spans="1:87" ht="22" thickBot="1">
      <c r="A76" s="27" t="s">
        <v>29</v>
      </c>
      <c r="B76" s="28">
        <v>600</v>
      </c>
      <c r="D76" s="24">
        <v>75</v>
      </c>
      <c r="E76" s="39"/>
      <c r="F76" s="169">
        <f>((Calibration!$C$9*'Yields HP2a'!E76)+Calibration!$C$10)</f>
        <v>-1.3020627824793102E-3</v>
      </c>
      <c r="G76" s="26">
        <f t="shared" si="17"/>
        <v>-0.34273704191698257</v>
      </c>
      <c r="I76" s="24">
        <v>75</v>
      </c>
      <c r="J76" s="39"/>
      <c r="K76" s="169">
        <f>((Calibration!$C$9*'Yields HP2a'!J76)+Calibration!$C$10)</f>
        <v>-1.3020627824793102E-3</v>
      </c>
      <c r="L76" s="26">
        <f t="shared" si="18"/>
        <v>-0.34273704191698257</v>
      </c>
      <c r="N76" s="24">
        <v>75</v>
      </c>
      <c r="P76" s="169">
        <f>((Calibration!$C$9*'Yields HP2a'!O76)+Calibration!$C$10)</f>
        <v>-1.3020627824793102E-3</v>
      </c>
      <c r="Q76" s="26">
        <f t="shared" si="19"/>
        <v>-0.34273704191698257</v>
      </c>
      <c r="S76" s="24">
        <v>75</v>
      </c>
      <c r="T76" s="23">
        <v>26.3</v>
      </c>
      <c r="U76" s="169">
        <f>((Calibration!$C$9*'Yields HP2a'!T76)+Calibration!$C$10)</f>
        <v>6.1727173917066655E-2</v>
      </c>
      <c r="V76" s="26">
        <f t="shared" si="20"/>
        <v>16.24820959396919</v>
      </c>
      <c r="X76" s="24">
        <v>75</v>
      </c>
      <c r="Y76" s="43"/>
      <c r="Z76" s="169">
        <f>((Calibration!$C$9*'Yields HP2a'!Y76)+Calibration!$C$10)</f>
        <v>-1.3020627824793102E-3</v>
      </c>
      <c r="AA76" s="26">
        <f t="shared" si="21"/>
        <v>-0.34273704191698257</v>
      </c>
      <c r="AC76" s="24">
        <v>75</v>
      </c>
      <c r="AD76" s="44"/>
      <c r="AE76" s="169">
        <f>((Calibration!$C$9*'Yields HP2a'!AD76)+Calibration!$C$10)</f>
        <v>-1.3020627824793102E-3</v>
      </c>
      <c r="AF76" s="26">
        <f t="shared" si="22"/>
        <v>-0.34273704191698257</v>
      </c>
      <c r="AH76" s="24">
        <v>75</v>
      </c>
      <c r="AI76" s="43">
        <v>4.8</v>
      </c>
      <c r="AJ76" s="169">
        <f>((Calibration!$C$9*'Yields HP2a'!AI76)+Calibration!$C$10)</f>
        <v>1.0201372052418811E-2</v>
      </c>
      <c r="AK76" s="26">
        <f t="shared" si="23"/>
        <v>2.6852684277504557</v>
      </c>
      <c r="AM76" s="24">
        <v>75</v>
      </c>
      <c r="AO76" s="169">
        <f>((Calibration!$C$9*'Yields HP2a'!AN76)+Calibration!$C$10)</f>
        <v>-1.3020627824793102E-3</v>
      </c>
      <c r="AP76" s="26">
        <f t="shared" si="24"/>
        <v>-0.34273704191698257</v>
      </c>
      <c r="AR76" s="24">
        <v>75</v>
      </c>
      <c r="AS76" s="14"/>
      <c r="AT76" s="169">
        <f>((Calibration!$C$9*'Yields HP2a'!AS76)+Calibration!$C$10)</f>
        <v>-1.3020627824793102E-3</v>
      </c>
      <c r="AU76" s="26">
        <f t="shared" si="25"/>
        <v>-0.34273704191698257</v>
      </c>
      <c r="AW76" s="24">
        <v>75</v>
      </c>
      <c r="AX76" s="51"/>
      <c r="AY76" s="169">
        <f>((Calibration!$C$9*'Yields HP2a'!AX76)+Calibration!$C$10)</f>
        <v>-1.3020627824793102E-3</v>
      </c>
      <c r="AZ76" s="26">
        <f t="shared" si="26"/>
        <v>-0.34273704191698257</v>
      </c>
      <c r="BB76" s="24">
        <v>75</v>
      </c>
      <c r="BC76" s="51"/>
      <c r="BD76" s="169">
        <f>((Calibration!$C$9*'Yields HP2a'!BC76)+Calibration!$C$10)</f>
        <v>-1.3020627824793102E-3</v>
      </c>
      <c r="BE76" s="26">
        <f t="shared" si="27"/>
        <v>-0.34273704191698257</v>
      </c>
      <c r="BG76" s="24">
        <v>75</v>
      </c>
      <c r="BH76" s="51"/>
      <c r="BI76" s="169">
        <f>((Calibration!$C$9*'Yields HP2a'!BH76)+Calibration!$C$10)</f>
        <v>-1.3020627824793102E-3</v>
      </c>
      <c r="BJ76" s="26">
        <f t="shared" si="28"/>
        <v>-0.34273704191698257</v>
      </c>
      <c r="BL76" s="24">
        <v>75</v>
      </c>
      <c r="BM76" s="14">
        <v>4</v>
      </c>
      <c r="BN76" s="169">
        <f>((Calibration!$C$9*'Yields HP2a'!BM76)+Calibration!$C$10)</f>
        <v>8.2841329132691249E-3</v>
      </c>
      <c r="BO76" s="26">
        <f t="shared" si="29"/>
        <v>2.1806008494725493</v>
      </c>
      <c r="BQ76" s="24">
        <v>75</v>
      </c>
      <c r="BR76" s="51"/>
      <c r="BS76" s="169">
        <f>((Calibration!$C$9*'Yields HP2a'!BR76)+Calibration!$C$10)</f>
        <v>-1.3020627824793102E-3</v>
      </c>
      <c r="BT76" s="26">
        <f t="shared" si="30"/>
        <v>-0.34273704191698257</v>
      </c>
      <c r="BV76" s="24">
        <v>75</v>
      </c>
      <c r="BW76" s="51"/>
      <c r="BX76" s="169">
        <f>((Calibration!$C$9*'Yields HP2a'!BW76)+Calibration!$C$10)</f>
        <v>-1.3020627824793102E-3</v>
      </c>
      <c r="BY76" s="26">
        <f t="shared" si="31"/>
        <v>-0.34273704191698257</v>
      </c>
      <c r="CA76" s="24">
        <v>75</v>
      </c>
      <c r="CB76" s="51"/>
      <c r="CC76" s="169">
        <f>((Calibration!$C$9*'Yields HP2a'!CB76)+Calibration!$C$10)</f>
        <v>-1.3020627824793102E-3</v>
      </c>
      <c r="CD76" s="26">
        <f t="shared" si="32"/>
        <v>-0.34273704191698257</v>
      </c>
      <c r="CF76" s="24">
        <v>75</v>
      </c>
      <c r="CG76" s="51"/>
      <c r="CH76" s="169">
        <f>((Calibration!$C$9*'Yields HP2a'!CG76)+Calibration!$C$10)</f>
        <v>-1.3020627824793102E-3</v>
      </c>
      <c r="CI76" s="26">
        <f t="shared" si="33"/>
        <v>-0.34273704191698257</v>
      </c>
    </row>
    <row r="77" spans="1:87" ht="22" thickBot="1">
      <c r="A77" s="29" t="s">
        <v>30</v>
      </c>
      <c r="B77" s="30">
        <f>(B75/B76)*1000</f>
        <v>1.7433333333333334</v>
      </c>
      <c r="D77" s="24">
        <v>76</v>
      </c>
      <c r="E77" s="39"/>
      <c r="F77" s="169">
        <f>((Calibration!$C$9*'Yields HP2a'!E77)+Calibration!$C$10)</f>
        <v>-1.3020627824793102E-3</v>
      </c>
      <c r="G77" s="26">
        <f t="shared" si="17"/>
        <v>-0.34273704191698257</v>
      </c>
      <c r="I77" s="24">
        <v>76</v>
      </c>
      <c r="J77" s="39"/>
      <c r="K77" s="169">
        <f>((Calibration!$C$9*'Yields HP2a'!J77)+Calibration!$C$10)</f>
        <v>-1.3020627824793102E-3</v>
      </c>
      <c r="L77" s="26">
        <f t="shared" si="18"/>
        <v>-0.34273704191698257</v>
      </c>
      <c r="N77" s="24">
        <v>76</v>
      </c>
      <c r="P77" s="169">
        <f>((Calibration!$C$9*'Yields HP2a'!O77)+Calibration!$C$10)</f>
        <v>-1.3020627824793102E-3</v>
      </c>
      <c r="Q77" s="26">
        <f t="shared" si="19"/>
        <v>-0.34273704191698257</v>
      </c>
      <c r="S77" s="24">
        <v>76</v>
      </c>
      <c r="U77" s="169">
        <f>((Calibration!$C$9*'Yields HP2a'!T77)+Calibration!$C$10)</f>
        <v>-1.3020627824793102E-3</v>
      </c>
      <c r="V77" s="26">
        <f t="shared" si="20"/>
        <v>-0.34273704191698257</v>
      </c>
      <c r="X77" s="24">
        <v>76</v>
      </c>
      <c r="Y77" s="167"/>
      <c r="Z77" s="169">
        <f>((Calibration!$C$9*'Yields HP2a'!Y77)+Calibration!$C$10)</f>
        <v>-1.3020627824793102E-3</v>
      </c>
      <c r="AA77" s="26">
        <f t="shared" si="21"/>
        <v>-0.34273704191698257</v>
      </c>
      <c r="AC77" s="24">
        <v>76</v>
      </c>
      <c r="AD77" s="167"/>
      <c r="AE77" s="169">
        <f>((Calibration!$C$9*'Yields HP2a'!AD77)+Calibration!$C$10)</f>
        <v>-1.3020627824793102E-3</v>
      </c>
      <c r="AF77" s="26">
        <f t="shared" si="22"/>
        <v>-0.34273704191698257</v>
      </c>
      <c r="AH77" s="24">
        <v>76</v>
      </c>
      <c r="AI77" s="167"/>
      <c r="AJ77" s="169">
        <f>((Calibration!$C$9*'Yields HP2a'!AI77)+Calibration!$C$10)</f>
        <v>-1.3020627824793102E-3</v>
      </c>
      <c r="AK77" s="26">
        <f t="shared" si="23"/>
        <v>-0.34273704191698257</v>
      </c>
      <c r="AM77" s="24">
        <v>76</v>
      </c>
      <c r="AO77" s="169">
        <f>((Calibration!$C$9*'Yields HP2a'!AN77)+Calibration!$C$10)</f>
        <v>-1.3020627824793102E-3</v>
      </c>
      <c r="AP77" s="26">
        <f t="shared" si="24"/>
        <v>-0.34273704191698257</v>
      </c>
      <c r="AR77" s="24">
        <v>76</v>
      </c>
      <c r="AS77" s="44"/>
      <c r="AT77" s="169">
        <f>((Calibration!$C$9*'Yields HP2a'!AS77)+Calibration!$C$10)</f>
        <v>-1.3020627824793102E-3</v>
      </c>
      <c r="AU77" s="26">
        <f t="shared" si="25"/>
        <v>-0.34273704191698257</v>
      </c>
      <c r="AW77" s="24">
        <v>76</v>
      </c>
      <c r="AX77" s="49"/>
      <c r="AY77" s="169">
        <f>((Calibration!$C$9*'Yields HP2a'!AX77)+Calibration!$C$10)</f>
        <v>-1.3020627824793102E-3</v>
      </c>
      <c r="AZ77" s="26">
        <f t="shared" si="26"/>
        <v>-0.34273704191698257</v>
      </c>
      <c r="BB77" s="24">
        <v>76</v>
      </c>
      <c r="BC77" s="49"/>
      <c r="BD77" s="169">
        <f>((Calibration!$C$9*'Yields HP2a'!BC77)+Calibration!$C$10)</f>
        <v>-1.3020627824793102E-3</v>
      </c>
      <c r="BE77" s="26">
        <f t="shared" si="27"/>
        <v>-0.34273704191698257</v>
      </c>
      <c r="BG77" s="24">
        <v>76</v>
      </c>
      <c r="BH77" s="49"/>
      <c r="BI77" s="169">
        <f>((Calibration!$C$9*'Yields HP2a'!BH77)+Calibration!$C$10)</f>
        <v>-1.3020627824793102E-3</v>
      </c>
      <c r="BJ77" s="26">
        <f t="shared" si="28"/>
        <v>-0.34273704191698257</v>
      </c>
      <c r="BL77" s="24">
        <v>76</v>
      </c>
      <c r="BM77" s="43"/>
      <c r="BN77" s="169">
        <f>((Calibration!$C$9*'Yields HP2a'!BM77)+Calibration!$C$10)</f>
        <v>-1.3020627824793102E-3</v>
      </c>
      <c r="BO77" s="26">
        <f t="shared" si="29"/>
        <v>-0.34273704191698257</v>
      </c>
      <c r="BQ77" s="24">
        <v>76</v>
      </c>
      <c r="BR77" s="49"/>
      <c r="BS77" s="169">
        <f>((Calibration!$C$9*'Yields HP2a'!BR77)+Calibration!$C$10)</f>
        <v>-1.3020627824793102E-3</v>
      </c>
      <c r="BT77" s="26">
        <f t="shared" si="30"/>
        <v>-0.34273704191698257</v>
      </c>
      <c r="BV77" s="24">
        <v>76</v>
      </c>
      <c r="BW77" s="49"/>
      <c r="BX77" s="169">
        <f>((Calibration!$C$9*'Yields HP2a'!BW77)+Calibration!$C$10)</f>
        <v>-1.3020627824793102E-3</v>
      </c>
      <c r="BY77" s="26">
        <f t="shared" si="31"/>
        <v>-0.34273704191698257</v>
      </c>
      <c r="CA77" s="24">
        <v>76</v>
      </c>
      <c r="CB77" s="49"/>
      <c r="CC77" s="169">
        <f>((Calibration!$C$9*'Yields HP2a'!CB77)+Calibration!$C$10)</f>
        <v>-1.3020627824793102E-3</v>
      </c>
      <c r="CD77" s="26">
        <f t="shared" si="32"/>
        <v>-0.34273704191698257</v>
      </c>
      <c r="CF77" s="24">
        <v>76</v>
      </c>
      <c r="CG77" s="49"/>
      <c r="CH77" s="169">
        <f>((Calibration!$C$9*'Yields HP2a'!CG77)+Calibration!$C$10)</f>
        <v>-1.3020627824793102E-3</v>
      </c>
      <c r="CI77" s="26">
        <f t="shared" si="33"/>
        <v>-0.34273704191698257</v>
      </c>
    </row>
    <row r="78" spans="1:87" ht="22" thickBot="1">
      <c r="A78" s="27" t="s">
        <v>31</v>
      </c>
      <c r="B78" s="28">
        <v>250</v>
      </c>
      <c r="D78" s="24">
        <v>77</v>
      </c>
      <c r="E78" s="39"/>
      <c r="F78" s="169">
        <f>((Calibration!$C$9*'Yields HP2a'!E78)+Calibration!$C$10)</f>
        <v>-1.3020627824793102E-3</v>
      </c>
      <c r="G78" s="26">
        <f t="shared" si="17"/>
        <v>-0.34273704191698257</v>
      </c>
      <c r="I78" s="24">
        <v>77</v>
      </c>
      <c r="J78" s="39"/>
      <c r="K78" s="169">
        <f>((Calibration!$C$9*'Yields HP2a'!J78)+Calibration!$C$10)</f>
        <v>-1.3020627824793102E-3</v>
      </c>
      <c r="L78" s="26">
        <f t="shared" si="18"/>
        <v>-0.34273704191698257</v>
      </c>
      <c r="N78" s="24">
        <v>77</v>
      </c>
      <c r="P78" s="169">
        <f>((Calibration!$C$9*'Yields HP2a'!O78)+Calibration!$C$10)</f>
        <v>-1.3020627824793102E-3</v>
      </c>
      <c r="Q78" s="26">
        <f t="shared" si="19"/>
        <v>-0.34273704191698257</v>
      </c>
      <c r="S78" s="24">
        <v>77</v>
      </c>
      <c r="T78" s="23">
        <v>26</v>
      </c>
      <c r="U78" s="169">
        <f>((Calibration!$C$9*'Yields HP2a'!T78)+Calibration!$C$10)</f>
        <v>6.1008209239885515E-2</v>
      </c>
      <c r="V78" s="26">
        <f t="shared" si="20"/>
        <v>16.058959252114974</v>
      </c>
      <c r="X78" s="24">
        <v>77</v>
      </c>
      <c r="Y78" s="167"/>
      <c r="Z78" s="169">
        <f>((Calibration!$C$9*'Yields HP2a'!Y78)+Calibration!$C$10)</f>
        <v>-1.3020627824793102E-3</v>
      </c>
      <c r="AA78" s="26">
        <f t="shared" si="21"/>
        <v>-0.34273704191698257</v>
      </c>
      <c r="AC78" s="24">
        <v>77</v>
      </c>
      <c r="AD78" s="167"/>
      <c r="AE78" s="169">
        <f>((Calibration!$C$9*'Yields HP2a'!AD78)+Calibration!$C$10)</f>
        <v>-1.3020627824793102E-3</v>
      </c>
      <c r="AF78" s="26">
        <f t="shared" si="22"/>
        <v>-0.34273704191698257</v>
      </c>
      <c r="AH78" s="24">
        <v>77</v>
      </c>
      <c r="AI78" s="167">
        <v>2.8</v>
      </c>
      <c r="AJ78" s="169">
        <f>((Calibration!$C$9*'Yields HP2a'!AI78)+Calibration!$C$10)</f>
        <v>5.4082742045445942E-3</v>
      </c>
      <c r="AK78" s="26">
        <f t="shared" si="23"/>
        <v>1.4235994820556896</v>
      </c>
      <c r="AM78" s="24">
        <v>77</v>
      </c>
      <c r="AN78" s="23">
        <v>1.9</v>
      </c>
      <c r="AO78" s="169">
        <f>((Calibration!$C$9*'Yields HP2a'!AN78)+Calibration!$C$10)</f>
        <v>3.2513801730011966E-3</v>
      </c>
      <c r="AP78" s="26">
        <f t="shared" si="24"/>
        <v>0.85584845649304508</v>
      </c>
      <c r="AR78" s="24">
        <v>77</v>
      </c>
      <c r="AS78" s="44"/>
      <c r="AT78" s="169">
        <f>((Calibration!$C$9*'Yields HP2a'!AS78)+Calibration!$C$10)</f>
        <v>-1.3020627824793102E-3</v>
      </c>
      <c r="AU78" s="26">
        <f t="shared" si="25"/>
        <v>-0.34273704191698257</v>
      </c>
      <c r="AW78" s="24">
        <v>77</v>
      </c>
      <c r="AX78" s="49"/>
      <c r="AY78" s="169">
        <f>((Calibration!$C$9*'Yields HP2a'!AX78)+Calibration!$C$10)</f>
        <v>-1.3020627824793102E-3</v>
      </c>
      <c r="AZ78" s="26">
        <f t="shared" si="26"/>
        <v>-0.34273704191698257</v>
      </c>
      <c r="BB78" s="24">
        <v>77</v>
      </c>
      <c r="BC78" s="49"/>
      <c r="BD78" s="169">
        <f>((Calibration!$C$9*'Yields HP2a'!BC78)+Calibration!$C$10)</f>
        <v>-1.3020627824793102E-3</v>
      </c>
      <c r="BE78" s="26">
        <f t="shared" si="27"/>
        <v>-0.34273704191698257</v>
      </c>
      <c r="BG78" s="24">
        <v>77</v>
      </c>
      <c r="BH78" s="49"/>
      <c r="BI78" s="169">
        <f>((Calibration!$C$9*'Yields HP2a'!BH78)+Calibration!$C$10)</f>
        <v>-1.3020627824793102E-3</v>
      </c>
      <c r="BJ78" s="26">
        <f t="shared" si="28"/>
        <v>-0.34273704191698257</v>
      </c>
      <c r="BL78" s="24">
        <v>77</v>
      </c>
      <c r="BM78" s="43">
        <v>3.9</v>
      </c>
      <c r="BN78" s="169">
        <f>((Calibration!$C$9*'Yields HP2a'!BM78)+Calibration!$C$10)</f>
        <v>8.0444780208754132E-3</v>
      </c>
      <c r="BO78" s="26">
        <f t="shared" si="29"/>
        <v>2.1175174021878109</v>
      </c>
      <c r="BQ78" s="24">
        <v>77</v>
      </c>
      <c r="BR78" s="49"/>
      <c r="BS78" s="169">
        <f>((Calibration!$C$9*'Yields HP2a'!BR78)+Calibration!$C$10)</f>
        <v>-1.3020627824793102E-3</v>
      </c>
      <c r="BT78" s="26">
        <f t="shared" si="30"/>
        <v>-0.34273704191698257</v>
      </c>
      <c r="BV78" s="24">
        <v>77</v>
      </c>
      <c r="BW78" s="49"/>
      <c r="BX78" s="169">
        <f>((Calibration!$C$9*'Yields HP2a'!BW78)+Calibration!$C$10)</f>
        <v>-1.3020627824793102E-3</v>
      </c>
      <c r="BY78" s="26">
        <f t="shared" si="31"/>
        <v>-0.34273704191698257</v>
      </c>
      <c r="CA78" s="24">
        <v>77</v>
      </c>
      <c r="CB78" s="49"/>
      <c r="CC78" s="169">
        <f>((Calibration!$C$9*'Yields HP2a'!CB78)+Calibration!$C$10)</f>
        <v>-1.3020627824793102E-3</v>
      </c>
      <c r="CD78" s="26">
        <f t="shared" si="32"/>
        <v>-0.34273704191698257</v>
      </c>
      <c r="CF78" s="24">
        <v>77</v>
      </c>
      <c r="CG78" s="49"/>
      <c r="CH78" s="169">
        <f>((Calibration!$C$9*'Yields HP2a'!CG78)+Calibration!$C$10)</f>
        <v>-1.3020627824793102E-3</v>
      </c>
      <c r="CI78" s="26">
        <f t="shared" si="33"/>
        <v>-0.34273704191698257</v>
      </c>
    </row>
    <row r="79" spans="1:87">
      <c r="A79" s="29" t="s">
        <v>32</v>
      </c>
      <c r="B79" s="31">
        <f>$B78/$B76</f>
        <v>0.41666666666666669</v>
      </c>
      <c r="D79" s="24">
        <v>78</v>
      </c>
      <c r="E79" s="39"/>
      <c r="F79" s="169">
        <f>((Calibration!$C$9*'Yields HP2a'!E79)+Calibration!$C$10)</f>
        <v>-1.3020627824793102E-3</v>
      </c>
      <c r="G79" s="26">
        <f t="shared" si="17"/>
        <v>-0.34273704191698257</v>
      </c>
      <c r="I79" s="24">
        <v>78</v>
      </c>
      <c r="J79" s="39"/>
      <c r="K79" s="169">
        <f>((Calibration!$C$9*'Yields HP2a'!J79)+Calibration!$C$10)</f>
        <v>-1.3020627824793102E-3</v>
      </c>
      <c r="L79" s="26">
        <f t="shared" si="18"/>
        <v>-0.34273704191698257</v>
      </c>
      <c r="N79" s="24">
        <v>78</v>
      </c>
      <c r="P79" s="169">
        <f>((Calibration!$C$9*'Yields HP2a'!O79)+Calibration!$C$10)</f>
        <v>-1.3020627824793102E-3</v>
      </c>
      <c r="Q79" s="26">
        <f t="shared" si="19"/>
        <v>-0.34273704191698257</v>
      </c>
      <c r="S79" s="24">
        <v>78</v>
      </c>
      <c r="U79" s="169">
        <f>((Calibration!$C$9*'Yields HP2a'!T79)+Calibration!$C$10)</f>
        <v>-1.3020627824793102E-3</v>
      </c>
      <c r="V79" s="26">
        <f t="shared" si="20"/>
        <v>-0.34273704191698257</v>
      </c>
      <c r="X79" s="24">
        <v>78</v>
      </c>
      <c r="Y79" s="167"/>
      <c r="Z79" s="169">
        <f>((Calibration!$C$9*'Yields HP2a'!Y79)+Calibration!$C$10)</f>
        <v>-1.3020627824793102E-3</v>
      </c>
      <c r="AA79" s="26">
        <f t="shared" si="21"/>
        <v>-0.34273704191698257</v>
      </c>
      <c r="AC79" s="24">
        <v>78</v>
      </c>
      <c r="AD79" s="43"/>
      <c r="AE79" s="169">
        <f>((Calibration!$C$9*'Yields HP2a'!AD79)+Calibration!$C$10)</f>
        <v>-1.3020627824793102E-3</v>
      </c>
      <c r="AF79" s="26">
        <f t="shared" si="22"/>
        <v>-0.34273704191698257</v>
      </c>
      <c r="AH79" s="24">
        <v>78</v>
      </c>
      <c r="AI79" s="44"/>
      <c r="AJ79" s="169">
        <f>((Calibration!$C$9*'Yields HP2a'!AI79)+Calibration!$C$10)</f>
        <v>-1.3020627824793102E-3</v>
      </c>
      <c r="AK79" s="26">
        <f t="shared" si="23"/>
        <v>-0.34273704191698257</v>
      </c>
      <c r="AM79" s="24">
        <v>78</v>
      </c>
      <c r="AO79" s="169">
        <f>((Calibration!$C$9*'Yields HP2a'!AN79)+Calibration!$C$10)</f>
        <v>-1.3020627824793102E-3</v>
      </c>
      <c r="AP79" s="26">
        <f t="shared" si="24"/>
        <v>-0.34273704191698257</v>
      </c>
      <c r="AR79" s="24">
        <v>78</v>
      </c>
      <c r="AS79" s="14"/>
      <c r="AT79" s="169">
        <f>((Calibration!$C$9*'Yields HP2a'!AS79)+Calibration!$C$10)</f>
        <v>-1.3020627824793102E-3</v>
      </c>
      <c r="AU79" s="26">
        <f t="shared" si="25"/>
        <v>-0.34273704191698257</v>
      </c>
      <c r="AW79" s="24">
        <v>78</v>
      </c>
      <c r="AX79" s="51"/>
      <c r="AY79" s="169">
        <f>((Calibration!$C$9*'Yields HP2a'!AX79)+Calibration!$C$10)</f>
        <v>-1.3020627824793102E-3</v>
      </c>
      <c r="AZ79" s="26">
        <f t="shared" si="26"/>
        <v>-0.34273704191698257</v>
      </c>
      <c r="BB79" s="24">
        <v>78</v>
      </c>
      <c r="BC79" s="51"/>
      <c r="BD79" s="169">
        <f>((Calibration!$C$9*'Yields HP2a'!BC79)+Calibration!$C$10)</f>
        <v>-1.3020627824793102E-3</v>
      </c>
      <c r="BE79" s="26">
        <f t="shared" si="27"/>
        <v>-0.34273704191698257</v>
      </c>
      <c r="BG79" s="24">
        <v>78</v>
      </c>
      <c r="BH79" s="51"/>
      <c r="BI79" s="169">
        <f>((Calibration!$C$9*'Yields HP2a'!BH79)+Calibration!$C$10)</f>
        <v>-1.3020627824793102E-3</v>
      </c>
      <c r="BJ79" s="26">
        <f t="shared" si="28"/>
        <v>-0.34273704191698257</v>
      </c>
      <c r="BL79" s="24">
        <v>78</v>
      </c>
      <c r="BM79" s="44"/>
      <c r="BN79" s="169">
        <f>((Calibration!$C$9*'Yields HP2a'!BM79)+Calibration!$C$10)</f>
        <v>-1.3020627824793102E-3</v>
      </c>
      <c r="BO79" s="26">
        <f t="shared" si="29"/>
        <v>-0.34273704191698257</v>
      </c>
      <c r="BQ79" s="24">
        <v>78</v>
      </c>
      <c r="BR79" s="51"/>
      <c r="BS79" s="169">
        <f>((Calibration!$C$9*'Yields HP2a'!BR79)+Calibration!$C$10)</f>
        <v>-1.3020627824793102E-3</v>
      </c>
      <c r="BT79" s="26">
        <f t="shared" si="30"/>
        <v>-0.34273704191698257</v>
      </c>
      <c r="BV79" s="24">
        <v>78</v>
      </c>
      <c r="BW79" s="51"/>
      <c r="BX79" s="169">
        <f>((Calibration!$C$9*'Yields HP2a'!BW79)+Calibration!$C$10)</f>
        <v>-1.3020627824793102E-3</v>
      </c>
      <c r="BY79" s="26">
        <f t="shared" si="31"/>
        <v>-0.34273704191698257</v>
      </c>
      <c r="CA79" s="24">
        <v>78</v>
      </c>
      <c r="CB79" s="51"/>
      <c r="CC79" s="169">
        <f>((Calibration!$C$9*'Yields HP2a'!CB79)+Calibration!$C$10)</f>
        <v>-1.3020627824793102E-3</v>
      </c>
      <c r="CD79" s="26">
        <f t="shared" si="32"/>
        <v>-0.34273704191698257</v>
      </c>
      <c r="CF79" s="24">
        <v>78</v>
      </c>
      <c r="CG79" s="51"/>
      <c r="CH79" s="169">
        <f>((Calibration!$C$9*'Yields HP2a'!CG79)+Calibration!$C$10)</f>
        <v>-1.3020627824793102E-3</v>
      </c>
      <c r="CI79" s="26">
        <f t="shared" si="33"/>
        <v>-0.34273704191698257</v>
      </c>
    </row>
    <row r="80" spans="1:87" ht="22" thickBot="1">
      <c r="A80" s="29" t="s">
        <v>33</v>
      </c>
      <c r="B80" s="32">
        <f>B75*B79</f>
        <v>0.43583333333333335</v>
      </c>
      <c r="D80" s="24">
        <v>79</v>
      </c>
      <c r="E80" s="39"/>
      <c r="F80" s="169">
        <f>((Calibration!$C$9*'Yields HP2a'!E80)+Calibration!$C$10)</f>
        <v>-1.3020627824793102E-3</v>
      </c>
      <c r="G80" s="26">
        <f t="shared" si="17"/>
        <v>-0.34273704191698257</v>
      </c>
      <c r="I80" s="24">
        <v>79</v>
      </c>
      <c r="J80" s="39"/>
      <c r="K80" s="169">
        <f>((Calibration!$C$9*'Yields HP2a'!J80)+Calibration!$C$10)</f>
        <v>-1.3020627824793102E-3</v>
      </c>
      <c r="L80" s="26">
        <f t="shared" si="18"/>
        <v>-0.34273704191698257</v>
      </c>
      <c r="N80" s="24">
        <v>79</v>
      </c>
      <c r="P80" s="169">
        <f>((Calibration!$C$9*'Yields HP2a'!O80)+Calibration!$C$10)</f>
        <v>-1.3020627824793102E-3</v>
      </c>
      <c r="Q80" s="26">
        <f t="shared" si="19"/>
        <v>-0.34273704191698257</v>
      </c>
      <c r="S80" s="24">
        <v>79</v>
      </c>
      <c r="U80" s="169">
        <f>((Calibration!$C$9*'Yields HP2a'!T80)+Calibration!$C$10)</f>
        <v>-1.3020627824793102E-3</v>
      </c>
      <c r="V80" s="26">
        <f t="shared" si="20"/>
        <v>-0.34273704191698257</v>
      </c>
      <c r="X80" s="24">
        <v>79</v>
      </c>
      <c r="Y80" s="43"/>
      <c r="Z80" s="169">
        <f>((Calibration!$C$9*'Yields HP2a'!Y80)+Calibration!$C$10)</f>
        <v>-1.3020627824793102E-3</v>
      </c>
      <c r="AA80" s="26">
        <f t="shared" si="21"/>
        <v>-0.34273704191698257</v>
      </c>
      <c r="AC80" s="24">
        <v>79</v>
      </c>
      <c r="AD80" s="44"/>
      <c r="AE80" s="169">
        <f>((Calibration!$C$9*'Yields HP2a'!AD80)+Calibration!$C$10)</f>
        <v>-1.3020627824793102E-3</v>
      </c>
      <c r="AF80" s="26">
        <f t="shared" si="22"/>
        <v>-0.34273704191698257</v>
      </c>
      <c r="AH80" s="24">
        <v>79</v>
      </c>
      <c r="AI80" s="43"/>
      <c r="AJ80" s="169">
        <f>((Calibration!$C$9*'Yields HP2a'!AI80)+Calibration!$C$10)</f>
        <v>-1.3020627824793102E-3</v>
      </c>
      <c r="AK80" s="26">
        <f t="shared" si="23"/>
        <v>-0.34273704191698257</v>
      </c>
      <c r="AM80" s="24">
        <v>79</v>
      </c>
      <c r="AO80" s="169">
        <f>((Calibration!$C$9*'Yields HP2a'!AN80)+Calibration!$C$10)</f>
        <v>-1.3020627824793102E-3</v>
      </c>
      <c r="AP80" s="26">
        <f t="shared" si="24"/>
        <v>-0.34273704191698257</v>
      </c>
      <c r="AR80" s="24">
        <v>79</v>
      </c>
      <c r="AS80" s="14"/>
      <c r="AT80" s="169">
        <f>((Calibration!$C$9*'Yields HP2a'!AS80)+Calibration!$C$10)</f>
        <v>-1.3020627824793102E-3</v>
      </c>
      <c r="AU80" s="26">
        <f t="shared" si="25"/>
        <v>-0.34273704191698257</v>
      </c>
      <c r="AW80" s="24">
        <v>79</v>
      </c>
      <c r="AX80" s="51"/>
      <c r="AY80" s="169">
        <f>((Calibration!$C$9*'Yields HP2a'!AX80)+Calibration!$C$10)</f>
        <v>-1.3020627824793102E-3</v>
      </c>
      <c r="AZ80" s="26">
        <f t="shared" si="26"/>
        <v>-0.34273704191698257</v>
      </c>
      <c r="BB80" s="24">
        <v>79</v>
      </c>
      <c r="BC80" s="51"/>
      <c r="BD80" s="169">
        <f>((Calibration!$C$9*'Yields HP2a'!BC80)+Calibration!$C$10)</f>
        <v>-1.3020627824793102E-3</v>
      </c>
      <c r="BE80" s="26">
        <f t="shared" si="27"/>
        <v>-0.34273704191698257</v>
      </c>
      <c r="BG80" s="24">
        <v>79</v>
      </c>
      <c r="BH80" s="51"/>
      <c r="BI80" s="169">
        <f>((Calibration!$C$9*'Yields HP2a'!BH80)+Calibration!$C$10)</f>
        <v>-1.3020627824793102E-3</v>
      </c>
      <c r="BJ80" s="26">
        <f t="shared" si="28"/>
        <v>-0.34273704191698257</v>
      </c>
      <c r="BL80" s="24">
        <v>79</v>
      </c>
      <c r="BM80" s="43"/>
      <c r="BN80" s="169">
        <f>((Calibration!$C$9*'Yields HP2a'!BM80)+Calibration!$C$10)</f>
        <v>-1.3020627824793102E-3</v>
      </c>
      <c r="BO80" s="26">
        <f t="shared" si="29"/>
        <v>-0.34273704191698257</v>
      </c>
      <c r="BQ80" s="24">
        <v>79</v>
      </c>
      <c r="BR80" s="51"/>
      <c r="BS80" s="169">
        <f>((Calibration!$C$9*'Yields HP2a'!BR80)+Calibration!$C$10)</f>
        <v>-1.3020627824793102E-3</v>
      </c>
      <c r="BT80" s="26">
        <f t="shared" si="30"/>
        <v>-0.34273704191698257</v>
      </c>
      <c r="BV80" s="24">
        <v>79</v>
      </c>
      <c r="BW80" s="51"/>
      <c r="BX80" s="169">
        <f>((Calibration!$C$9*'Yields HP2a'!BW80)+Calibration!$C$10)</f>
        <v>-1.3020627824793102E-3</v>
      </c>
      <c r="BY80" s="26">
        <f t="shared" si="31"/>
        <v>-0.34273704191698257</v>
      </c>
      <c r="CA80" s="24">
        <v>79</v>
      </c>
      <c r="CB80" s="51"/>
      <c r="CC80" s="169">
        <f>((Calibration!$C$9*'Yields HP2a'!CB80)+Calibration!$C$10)</f>
        <v>-1.3020627824793102E-3</v>
      </c>
      <c r="CD80" s="26">
        <f t="shared" si="32"/>
        <v>-0.34273704191698257</v>
      </c>
      <c r="CF80" s="24">
        <v>79</v>
      </c>
      <c r="CG80" s="51"/>
      <c r="CH80" s="169">
        <f>((Calibration!$C$9*'Yields HP2a'!CG80)+Calibration!$C$10)</f>
        <v>-1.3020627824793102E-3</v>
      </c>
      <c r="CI80" s="26">
        <f t="shared" si="33"/>
        <v>-0.34273704191698257</v>
      </c>
    </row>
    <row r="81" spans="1:87" ht="22" thickBot="1">
      <c r="A81" s="27" t="s">
        <v>34</v>
      </c>
      <c r="B81" s="28">
        <v>500</v>
      </c>
      <c r="D81" s="24">
        <v>80</v>
      </c>
      <c r="E81" s="39"/>
      <c r="F81" s="169">
        <f>((Calibration!$C$9*'Yields HP2a'!E81)+Calibration!$C$10)</f>
        <v>-1.3020627824793102E-3</v>
      </c>
      <c r="G81" s="26">
        <f t="shared" si="17"/>
        <v>-0.34273704191698257</v>
      </c>
      <c r="I81" s="24">
        <v>80</v>
      </c>
      <c r="J81" s="39"/>
      <c r="K81" s="169">
        <f>((Calibration!$C$9*'Yields HP2a'!J81)+Calibration!$C$10)</f>
        <v>-1.3020627824793102E-3</v>
      </c>
      <c r="L81" s="26">
        <f t="shared" si="18"/>
        <v>-0.34273704191698257</v>
      </c>
      <c r="N81" s="24">
        <v>80</v>
      </c>
      <c r="P81" s="169">
        <f>((Calibration!$C$9*'Yields HP2a'!O81)+Calibration!$C$10)</f>
        <v>-1.3020627824793102E-3</v>
      </c>
      <c r="Q81" s="26">
        <f t="shared" si="19"/>
        <v>-0.34273704191698257</v>
      </c>
      <c r="S81" s="24">
        <v>80</v>
      </c>
      <c r="U81" s="169">
        <f>((Calibration!$C$9*'Yields HP2a'!T81)+Calibration!$C$10)</f>
        <v>-1.3020627824793102E-3</v>
      </c>
      <c r="V81" s="26">
        <f t="shared" si="20"/>
        <v>-0.34273704191698257</v>
      </c>
      <c r="X81" s="24">
        <v>80</v>
      </c>
      <c r="Y81" s="44"/>
      <c r="Z81" s="169">
        <f>((Calibration!$C$9*'Yields HP2a'!Y81)+Calibration!$C$10)</f>
        <v>-1.3020627824793102E-3</v>
      </c>
      <c r="AA81" s="26">
        <f t="shared" si="21"/>
        <v>-0.34273704191698257</v>
      </c>
      <c r="AC81" s="24">
        <v>80</v>
      </c>
      <c r="AD81" s="43"/>
      <c r="AE81" s="169">
        <f>((Calibration!$C$9*'Yields HP2a'!AD81)+Calibration!$C$10)</f>
        <v>-1.3020627824793102E-3</v>
      </c>
      <c r="AF81" s="26">
        <f t="shared" si="22"/>
        <v>-0.34273704191698257</v>
      </c>
      <c r="AH81" s="24">
        <v>80</v>
      </c>
      <c r="AI81" s="43"/>
      <c r="AJ81" s="169">
        <f>((Calibration!$C$9*'Yields HP2a'!AI81)+Calibration!$C$10)</f>
        <v>-1.3020627824793102E-3</v>
      </c>
      <c r="AK81" s="26">
        <f t="shared" si="23"/>
        <v>-0.34273704191698257</v>
      </c>
      <c r="AM81" s="24">
        <v>80</v>
      </c>
      <c r="AO81" s="169">
        <f>((Calibration!$C$9*'Yields HP2a'!AN81)+Calibration!$C$10)</f>
        <v>-1.3020627824793102E-3</v>
      </c>
      <c r="AP81" s="26">
        <f t="shared" si="24"/>
        <v>-0.34273704191698257</v>
      </c>
      <c r="AR81" s="24">
        <v>80</v>
      </c>
      <c r="AS81" s="14"/>
      <c r="AT81" s="169">
        <f>((Calibration!$C$9*'Yields HP2a'!AS81)+Calibration!$C$10)</f>
        <v>-1.3020627824793102E-3</v>
      </c>
      <c r="AU81" s="26">
        <f t="shared" si="25"/>
        <v>-0.34273704191698257</v>
      </c>
      <c r="AW81" s="24">
        <v>80</v>
      </c>
      <c r="AX81" s="51"/>
      <c r="AY81" s="169">
        <f>((Calibration!$C$9*'Yields HP2a'!AX81)+Calibration!$C$10)</f>
        <v>-1.3020627824793102E-3</v>
      </c>
      <c r="AZ81" s="26">
        <f t="shared" si="26"/>
        <v>-0.34273704191698257</v>
      </c>
      <c r="BB81" s="24">
        <v>80</v>
      </c>
      <c r="BC81" s="51"/>
      <c r="BD81" s="169">
        <f>((Calibration!$C$9*'Yields HP2a'!BC81)+Calibration!$C$10)</f>
        <v>-1.3020627824793102E-3</v>
      </c>
      <c r="BE81" s="26">
        <f t="shared" si="27"/>
        <v>-0.34273704191698257</v>
      </c>
      <c r="BG81" s="24">
        <v>80</v>
      </c>
      <c r="BH81" s="51"/>
      <c r="BI81" s="169">
        <f>((Calibration!$C$9*'Yields HP2a'!BH81)+Calibration!$C$10)</f>
        <v>-1.3020627824793102E-3</v>
      </c>
      <c r="BJ81" s="26">
        <f t="shared" si="28"/>
        <v>-0.34273704191698257</v>
      </c>
      <c r="BL81" s="24">
        <v>80</v>
      </c>
      <c r="BM81" s="44"/>
      <c r="BN81" s="169">
        <f>((Calibration!$C$9*'Yields HP2a'!BM81)+Calibration!$C$10)</f>
        <v>-1.3020627824793102E-3</v>
      </c>
      <c r="BO81" s="26">
        <f t="shared" si="29"/>
        <v>-0.34273704191698257</v>
      </c>
      <c r="BQ81" s="24">
        <v>80</v>
      </c>
      <c r="BR81" s="51"/>
      <c r="BS81" s="169">
        <f>((Calibration!$C$9*'Yields HP2a'!BR81)+Calibration!$C$10)</f>
        <v>-1.3020627824793102E-3</v>
      </c>
      <c r="BT81" s="26">
        <f t="shared" si="30"/>
        <v>-0.34273704191698257</v>
      </c>
      <c r="BV81" s="24">
        <v>80</v>
      </c>
      <c r="BW81" s="51"/>
      <c r="BX81" s="169">
        <f>((Calibration!$C$9*'Yields HP2a'!BW81)+Calibration!$C$10)</f>
        <v>-1.3020627824793102E-3</v>
      </c>
      <c r="BY81" s="26">
        <f t="shared" si="31"/>
        <v>-0.34273704191698257</v>
      </c>
      <c r="CA81" s="24">
        <v>80</v>
      </c>
      <c r="CB81" s="51"/>
      <c r="CC81" s="169">
        <f>((Calibration!$C$9*'Yields HP2a'!CB81)+Calibration!$C$10)</f>
        <v>-1.3020627824793102E-3</v>
      </c>
      <c r="CD81" s="26">
        <f t="shared" si="32"/>
        <v>-0.34273704191698257</v>
      </c>
      <c r="CF81" s="24">
        <v>80</v>
      </c>
      <c r="CG81" s="51"/>
      <c r="CH81" s="169">
        <f>((Calibration!$C$9*'Yields HP2a'!CG81)+Calibration!$C$10)</f>
        <v>-1.3020627824793102E-3</v>
      </c>
      <c r="CI81" s="26">
        <f t="shared" si="33"/>
        <v>-0.34273704191698257</v>
      </c>
    </row>
    <row r="82" spans="1:87">
      <c r="A82" s="33" t="s">
        <v>35</v>
      </c>
      <c r="B82" s="34">
        <f>B77*(B75*B79)*(B78/B81)</f>
        <v>0.37990138888888891</v>
      </c>
      <c r="D82" s="24">
        <v>81</v>
      </c>
      <c r="E82" s="39"/>
      <c r="F82" s="169">
        <f>((Calibration!$C$9*'Yields HP2a'!E82)+Calibration!$C$10)</f>
        <v>-1.3020627824793102E-3</v>
      </c>
      <c r="G82" s="26">
        <f t="shared" si="17"/>
        <v>-0.34273704191698257</v>
      </c>
      <c r="I82" s="24">
        <v>81</v>
      </c>
      <c r="J82" s="39"/>
      <c r="K82" s="169">
        <f>((Calibration!$C$9*'Yields HP2a'!J82)+Calibration!$C$10)</f>
        <v>-1.3020627824793102E-3</v>
      </c>
      <c r="L82" s="26">
        <f t="shared" si="18"/>
        <v>-0.34273704191698257</v>
      </c>
      <c r="N82" s="24">
        <v>81</v>
      </c>
      <c r="P82" s="169">
        <f>((Calibration!$C$9*'Yields HP2a'!O82)+Calibration!$C$10)</f>
        <v>-1.3020627824793102E-3</v>
      </c>
      <c r="Q82" s="26">
        <f t="shared" si="19"/>
        <v>-0.34273704191698257</v>
      </c>
      <c r="S82" s="24">
        <v>81</v>
      </c>
      <c r="U82" s="169">
        <f>((Calibration!$C$9*'Yields HP2a'!T82)+Calibration!$C$10)</f>
        <v>-1.3020627824793102E-3</v>
      </c>
      <c r="V82" s="26">
        <f t="shared" si="20"/>
        <v>-0.34273704191698257</v>
      </c>
      <c r="X82" s="24">
        <v>81</v>
      </c>
      <c r="Y82" s="167"/>
      <c r="Z82" s="169">
        <f>((Calibration!$C$9*'Yields HP2a'!Y82)+Calibration!$C$10)</f>
        <v>-1.3020627824793102E-3</v>
      </c>
      <c r="AA82" s="26">
        <f t="shared" si="21"/>
        <v>-0.34273704191698257</v>
      </c>
      <c r="AC82" s="24">
        <v>81</v>
      </c>
      <c r="AD82" s="167"/>
      <c r="AE82" s="169">
        <f>((Calibration!$C$9*'Yields HP2a'!AD82)+Calibration!$C$10)</f>
        <v>-1.3020627824793102E-3</v>
      </c>
      <c r="AF82" s="26">
        <f t="shared" si="22"/>
        <v>-0.34273704191698257</v>
      </c>
      <c r="AH82" s="24">
        <v>81</v>
      </c>
      <c r="AI82" s="43"/>
      <c r="AJ82" s="169">
        <f>((Calibration!$C$9*'Yields HP2a'!AI82)+Calibration!$C$10)</f>
        <v>-1.3020627824793102E-3</v>
      </c>
      <c r="AK82" s="26">
        <f t="shared" si="23"/>
        <v>-0.34273704191698257</v>
      </c>
      <c r="AM82" s="24">
        <v>81</v>
      </c>
      <c r="AO82" s="169">
        <f>((Calibration!$C$9*'Yields HP2a'!AN82)+Calibration!$C$10)</f>
        <v>-1.3020627824793102E-3</v>
      </c>
      <c r="AP82" s="26">
        <f t="shared" si="24"/>
        <v>-0.34273704191698257</v>
      </c>
      <c r="AR82" s="24">
        <v>81</v>
      </c>
      <c r="AS82"/>
      <c r="AT82" s="169">
        <f>((Calibration!$C$9*'Yields HP2a'!AS82)+Calibration!$C$10)</f>
        <v>-1.3020627824793102E-3</v>
      </c>
      <c r="AU82" s="26">
        <f t="shared" si="25"/>
        <v>-0.34273704191698257</v>
      </c>
      <c r="AW82" s="24">
        <v>81</v>
      </c>
      <c r="AX82" s="51"/>
      <c r="AY82" s="169">
        <f>((Calibration!$C$9*'Yields HP2a'!AX82)+Calibration!$C$10)</f>
        <v>-1.3020627824793102E-3</v>
      </c>
      <c r="AZ82" s="26">
        <f t="shared" si="26"/>
        <v>-0.34273704191698257</v>
      </c>
      <c r="BB82" s="24">
        <v>81</v>
      </c>
      <c r="BC82" s="51"/>
      <c r="BD82" s="169">
        <f>((Calibration!$C$9*'Yields HP2a'!BC82)+Calibration!$C$10)</f>
        <v>-1.3020627824793102E-3</v>
      </c>
      <c r="BE82" s="26">
        <f t="shared" si="27"/>
        <v>-0.34273704191698257</v>
      </c>
      <c r="BG82" s="24">
        <v>81</v>
      </c>
      <c r="BH82" s="51"/>
      <c r="BI82" s="169">
        <f>((Calibration!$C$9*'Yields HP2a'!BH82)+Calibration!$C$10)</f>
        <v>-1.3020627824793102E-3</v>
      </c>
      <c r="BJ82" s="26">
        <f t="shared" si="28"/>
        <v>-0.34273704191698257</v>
      </c>
      <c r="BL82" s="24">
        <v>81</v>
      </c>
      <c r="BM82" s="43"/>
      <c r="BN82" s="169">
        <f>((Calibration!$C$9*'Yields HP2a'!BM82)+Calibration!$C$10)</f>
        <v>-1.3020627824793102E-3</v>
      </c>
      <c r="BO82" s="26">
        <f t="shared" si="29"/>
        <v>-0.34273704191698257</v>
      </c>
      <c r="BQ82" s="24">
        <v>81</v>
      </c>
      <c r="BR82" s="51"/>
      <c r="BS82" s="169">
        <f>((Calibration!$C$9*'Yields HP2a'!BR82)+Calibration!$C$10)</f>
        <v>-1.3020627824793102E-3</v>
      </c>
      <c r="BT82" s="26">
        <f t="shared" si="30"/>
        <v>-0.34273704191698257</v>
      </c>
      <c r="BV82" s="24">
        <v>81</v>
      </c>
      <c r="BW82" s="51"/>
      <c r="BX82" s="169">
        <f>((Calibration!$C$9*'Yields HP2a'!BW82)+Calibration!$C$10)</f>
        <v>-1.3020627824793102E-3</v>
      </c>
      <c r="BY82" s="26">
        <f t="shared" si="31"/>
        <v>-0.34273704191698257</v>
      </c>
      <c r="CA82" s="24">
        <v>81</v>
      </c>
      <c r="CB82" s="51"/>
      <c r="CC82" s="169">
        <f>((Calibration!$C$9*'Yields HP2a'!CB82)+Calibration!$C$10)</f>
        <v>-1.3020627824793102E-3</v>
      </c>
      <c r="CD82" s="26">
        <f t="shared" si="32"/>
        <v>-0.34273704191698257</v>
      </c>
      <c r="CF82" s="24">
        <v>81</v>
      </c>
      <c r="CG82" s="51"/>
      <c r="CH82" s="169">
        <f>((Calibration!$C$9*'Yields HP2a'!CG82)+Calibration!$C$10)</f>
        <v>-1.3020627824793102E-3</v>
      </c>
      <c r="CI82" s="26">
        <f t="shared" si="33"/>
        <v>-0.34273704191698257</v>
      </c>
    </row>
    <row r="83" spans="1:87">
      <c r="A83" s="33" t="s">
        <v>36</v>
      </c>
      <c r="B83" s="35">
        <v>1</v>
      </c>
      <c r="D83" s="24">
        <v>82</v>
      </c>
      <c r="E83" s="39"/>
      <c r="F83" s="169">
        <f>((Calibration!$C$9*'Yields HP2a'!E83)+Calibration!$C$10)</f>
        <v>-1.3020627824793102E-3</v>
      </c>
      <c r="G83" s="26">
        <f t="shared" si="17"/>
        <v>-0.34273704191698257</v>
      </c>
      <c r="I83" s="24">
        <v>82</v>
      </c>
      <c r="J83" s="39"/>
      <c r="K83" s="169">
        <f>((Calibration!$C$9*'Yields HP2a'!J83)+Calibration!$C$10)</f>
        <v>-1.3020627824793102E-3</v>
      </c>
      <c r="L83" s="26">
        <f t="shared" si="18"/>
        <v>-0.34273704191698257</v>
      </c>
      <c r="N83" s="24">
        <v>82</v>
      </c>
      <c r="P83" s="169">
        <f>((Calibration!$C$9*'Yields HP2a'!O83)+Calibration!$C$10)</f>
        <v>-1.3020627824793102E-3</v>
      </c>
      <c r="Q83" s="26">
        <f t="shared" si="19"/>
        <v>-0.34273704191698257</v>
      </c>
      <c r="S83" s="24">
        <v>82</v>
      </c>
      <c r="U83" s="169">
        <f>((Calibration!$C$9*'Yields HP2a'!T83)+Calibration!$C$10)</f>
        <v>-1.3020627824793102E-3</v>
      </c>
      <c r="V83" s="26">
        <f t="shared" si="20"/>
        <v>-0.34273704191698257</v>
      </c>
      <c r="X83" s="24">
        <v>82</v>
      </c>
      <c r="Y83" s="167"/>
      <c r="Z83" s="169">
        <f>((Calibration!$C$9*'Yields HP2a'!Y83)+Calibration!$C$10)</f>
        <v>-1.3020627824793102E-3</v>
      </c>
      <c r="AA83" s="26">
        <f t="shared" si="21"/>
        <v>-0.34273704191698257</v>
      </c>
      <c r="AC83" s="24">
        <v>82</v>
      </c>
      <c r="AD83" s="167"/>
      <c r="AE83" s="169">
        <f>((Calibration!$C$9*'Yields HP2a'!AD83)+Calibration!$C$10)</f>
        <v>-1.3020627824793102E-3</v>
      </c>
      <c r="AF83" s="26">
        <f t="shared" si="22"/>
        <v>-0.34273704191698257</v>
      </c>
      <c r="AH83" s="24">
        <v>82</v>
      </c>
      <c r="AI83" s="43"/>
      <c r="AJ83" s="169">
        <f>((Calibration!$C$9*'Yields HP2a'!AI83)+Calibration!$C$10)</f>
        <v>-1.3020627824793102E-3</v>
      </c>
      <c r="AK83" s="26">
        <f t="shared" si="23"/>
        <v>-0.34273704191698257</v>
      </c>
      <c r="AM83" s="24">
        <v>82</v>
      </c>
      <c r="AO83" s="169">
        <f>((Calibration!$C$9*'Yields HP2a'!AN83)+Calibration!$C$10)</f>
        <v>-1.3020627824793102E-3</v>
      </c>
      <c r="AP83" s="26">
        <f t="shared" si="24"/>
        <v>-0.34273704191698257</v>
      </c>
      <c r="AR83" s="24">
        <v>82</v>
      </c>
      <c r="AS83"/>
      <c r="AT83" s="169">
        <f>((Calibration!$C$9*'Yields HP2a'!AS83)+Calibration!$C$10)</f>
        <v>-1.3020627824793102E-3</v>
      </c>
      <c r="AU83" s="26">
        <f t="shared" si="25"/>
        <v>-0.34273704191698257</v>
      </c>
      <c r="AW83" s="24">
        <v>82</v>
      </c>
      <c r="AX83" s="51"/>
      <c r="AY83" s="169">
        <f>((Calibration!$C$9*'Yields HP2a'!AX83)+Calibration!$C$10)</f>
        <v>-1.3020627824793102E-3</v>
      </c>
      <c r="AZ83" s="26">
        <f t="shared" si="26"/>
        <v>-0.34273704191698257</v>
      </c>
      <c r="BB83" s="24">
        <v>82</v>
      </c>
      <c r="BC83" s="51"/>
      <c r="BD83" s="169">
        <f>((Calibration!$C$9*'Yields HP2a'!BC83)+Calibration!$C$10)</f>
        <v>-1.3020627824793102E-3</v>
      </c>
      <c r="BE83" s="26">
        <f t="shared" si="27"/>
        <v>-0.34273704191698257</v>
      </c>
      <c r="BG83" s="24">
        <v>82</v>
      </c>
      <c r="BH83" s="51"/>
      <c r="BI83" s="169">
        <f>((Calibration!$C$9*'Yields HP2a'!BH83)+Calibration!$C$10)</f>
        <v>-1.3020627824793102E-3</v>
      </c>
      <c r="BJ83" s="26">
        <f t="shared" si="28"/>
        <v>-0.34273704191698257</v>
      </c>
      <c r="BL83" s="24">
        <v>82</v>
      </c>
      <c r="BM83" s="44"/>
      <c r="BN83" s="169">
        <f>((Calibration!$C$9*'Yields HP2a'!BM83)+Calibration!$C$10)</f>
        <v>-1.3020627824793102E-3</v>
      </c>
      <c r="BO83" s="26">
        <f t="shared" si="29"/>
        <v>-0.34273704191698257</v>
      </c>
      <c r="BQ83" s="24">
        <v>82</v>
      </c>
      <c r="BR83" s="51"/>
      <c r="BS83" s="169">
        <f>((Calibration!$C$9*'Yields HP2a'!BR83)+Calibration!$C$10)</f>
        <v>-1.3020627824793102E-3</v>
      </c>
      <c r="BT83" s="26">
        <f t="shared" si="30"/>
        <v>-0.34273704191698257</v>
      </c>
      <c r="BV83" s="24">
        <v>82</v>
      </c>
      <c r="BW83" s="51"/>
      <c r="BX83" s="169">
        <f>((Calibration!$C$9*'Yields HP2a'!BW83)+Calibration!$C$10)</f>
        <v>-1.3020627824793102E-3</v>
      </c>
      <c r="BY83" s="26">
        <f t="shared" si="31"/>
        <v>-0.34273704191698257</v>
      </c>
      <c r="CA83" s="24">
        <v>82</v>
      </c>
      <c r="CB83" s="51"/>
      <c r="CC83" s="169">
        <f>((Calibration!$C$9*'Yields HP2a'!CB83)+Calibration!$C$10)</f>
        <v>-1.3020627824793102E-3</v>
      </c>
      <c r="CD83" s="26">
        <f t="shared" si="32"/>
        <v>-0.34273704191698257</v>
      </c>
      <c r="CF83" s="24">
        <v>82</v>
      </c>
      <c r="CG83" s="51"/>
      <c r="CH83" s="169">
        <f>((Calibration!$C$9*'Yields HP2a'!CG83)+Calibration!$C$10)</f>
        <v>-1.3020627824793102E-3</v>
      </c>
      <c r="CI83" s="26">
        <f t="shared" si="33"/>
        <v>-0.34273704191698257</v>
      </c>
    </row>
    <row r="84" spans="1:87">
      <c r="A84" s="33" t="s">
        <v>37</v>
      </c>
      <c r="B84" s="35">
        <v>1</v>
      </c>
      <c r="D84" s="24">
        <v>83</v>
      </c>
      <c r="E84" s="39"/>
      <c r="F84" s="169">
        <f>((Calibration!$C$9*'Yields HP2a'!E84)+Calibration!$C$10)</f>
        <v>-1.3020627824793102E-3</v>
      </c>
      <c r="G84" s="26">
        <f t="shared" si="17"/>
        <v>-0.34273704191698257</v>
      </c>
      <c r="I84" s="24">
        <v>83</v>
      </c>
      <c r="J84" s="39"/>
      <c r="K84" s="169">
        <f>((Calibration!$C$9*'Yields HP2a'!J84)+Calibration!$C$10)</f>
        <v>-1.3020627824793102E-3</v>
      </c>
      <c r="L84" s="26">
        <f t="shared" si="18"/>
        <v>-0.34273704191698257</v>
      </c>
      <c r="N84" s="24">
        <v>83</v>
      </c>
      <c r="P84" s="169">
        <f>((Calibration!$C$9*'Yields HP2a'!O84)+Calibration!$C$10)</f>
        <v>-1.3020627824793102E-3</v>
      </c>
      <c r="Q84" s="26">
        <f t="shared" si="19"/>
        <v>-0.34273704191698257</v>
      </c>
      <c r="S84" s="24">
        <v>83</v>
      </c>
      <c r="U84" s="169">
        <f>((Calibration!$C$9*'Yields HP2a'!T84)+Calibration!$C$10)</f>
        <v>-1.3020627824793102E-3</v>
      </c>
      <c r="V84" s="26">
        <f t="shared" si="20"/>
        <v>-0.34273704191698257</v>
      </c>
      <c r="X84" s="24">
        <v>83</v>
      </c>
      <c r="Y84" s="43"/>
      <c r="Z84" s="169">
        <f>((Calibration!$C$9*'Yields HP2a'!Y84)+Calibration!$C$10)</f>
        <v>-1.3020627824793102E-3</v>
      </c>
      <c r="AA84" s="26">
        <f t="shared" si="21"/>
        <v>-0.34273704191698257</v>
      </c>
      <c r="AC84" s="24">
        <v>83</v>
      </c>
      <c r="AD84" s="44"/>
      <c r="AE84" s="169">
        <f>((Calibration!$C$9*'Yields HP2a'!AD84)+Calibration!$C$10)</f>
        <v>-1.3020627824793102E-3</v>
      </c>
      <c r="AF84" s="26">
        <f t="shared" si="22"/>
        <v>-0.34273704191698257</v>
      </c>
      <c r="AH84" s="24">
        <v>83</v>
      </c>
      <c r="AI84" s="43"/>
      <c r="AJ84" s="169">
        <f>((Calibration!$C$9*'Yields HP2a'!AI84)+Calibration!$C$10)</f>
        <v>-1.3020627824793102E-3</v>
      </c>
      <c r="AK84" s="26">
        <f t="shared" si="23"/>
        <v>-0.34273704191698257</v>
      </c>
      <c r="AM84" s="24">
        <v>83</v>
      </c>
      <c r="AO84" s="169">
        <f>((Calibration!$C$9*'Yields HP2a'!AN84)+Calibration!$C$10)</f>
        <v>-1.3020627824793102E-3</v>
      </c>
      <c r="AP84" s="26">
        <f t="shared" si="24"/>
        <v>-0.34273704191698257</v>
      </c>
      <c r="AR84" s="24">
        <v>83</v>
      </c>
      <c r="AS84" s="44"/>
      <c r="AT84" s="169">
        <f>((Calibration!$C$9*'Yields HP2a'!AS84)+Calibration!$C$10)</f>
        <v>-1.3020627824793102E-3</v>
      </c>
      <c r="AU84" s="26">
        <f t="shared" si="25"/>
        <v>-0.34273704191698257</v>
      </c>
      <c r="AW84" s="24">
        <v>83</v>
      </c>
      <c r="AX84" s="49"/>
      <c r="AY84" s="169">
        <f>((Calibration!$C$9*'Yields HP2a'!AX84)+Calibration!$C$10)</f>
        <v>-1.3020627824793102E-3</v>
      </c>
      <c r="AZ84" s="26">
        <f t="shared" si="26"/>
        <v>-0.34273704191698257</v>
      </c>
      <c r="BB84" s="24">
        <v>83</v>
      </c>
      <c r="BC84" s="49"/>
      <c r="BD84" s="169">
        <f>((Calibration!$C$9*'Yields HP2a'!BC84)+Calibration!$C$10)</f>
        <v>-1.3020627824793102E-3</v>
      </c>
      <c r="BE84" s="26">
        <f t="shared" si="27"/>
        <v>-0.34273704191698257</v>
      </c>
      <c r="BG84" s="24">
        <v>83</v>
      </c>
      <c r="BH84" s="49"/>
      <c r="BI84" s="169">
        <f>((Calibration!$C$9*'Yields HP2a'!BH84)+Calibration!$C$10)</f>
        <v>-1.3020627824793102E-3</v>
      </c>
      <c r="BJ84" s="26">
        <f t="shared" si="28"/>
        <v>-0.34273704191698257</v>
      </c>
      <c r="BL84" s="24">
        <v>83</v>
      </c>
      <c r="BM84" s="43"/>
      <c r="BN84" s="169">
        <f>((Calibration!$C$9*'Yields HP2a'!BM84)+Calibration!$C$10)</f>
        <v>-1.3020627824793102E-3</v>
      </c>
      <c r="BO84" s="26">
        <f t="shared" si="29"/>
        <v>-0.34273704191698257</v>
      </c>
      <c r="BQ84" s="24">
        <v>83</v>
      </c>
      <c r="BR84" s="49"/>
      <c r="BS84" s="169">
        <f>((Calibration!$C$9*'Yields HP2a'!BR84)+Calibration!$C$10)</f>
        <v>-1.3020627824793102E-3</v>
      </c>
      <c r="BT84" s="26">
        <f t="shared" si="30"/>
        <v>-0.34273704191698257</v>
      </c>
      <c r="BV84" s="24">
        <v>83</v>
      </c>
      <c r="BW84" s="49"/>
      <c r="BX84" s="169">
        <f>((Calibration!$C$9*'Yields HP2a'!BW84)+Calibration!$C$10)</f>
        <v>-1.3020627824793102E-3</v>
      </c>
      <c r="BY84" s="26">
        <f t="shared" si="31"/>
        <v>-0.34273704191698257</v>
      </c>
      <c r="CA84" s="24">
        <v>83</v>
      </c>
      <c r="CB84" s="49"/>
      <c r="CC84" s="169">
        <f>((Calibration!$C$9*'Yields HP2a'!CB84)+Calibration!$C$10)</f>
        <v>-1.3020627824793102E-3</v>
      </c>
      <c r="CD84" s="26">
        <f t="shared" si="32"/>
        <v>-0.34273704191698257</v>
      </c>
      <c r="CF84" s="24">
        <v>83</v>
      </c>
      <c r="CG84" s="49"/>
      <c r="CH84" s="169">
        <f>((Calibration!$C$9*'Yields HP2a'!CG84)+Calibration!$C$10)</f>
        <v>-1.3020627824793102E-3</v>
      </c>
      <c r="CI84" s="26">
        <f t="shared" si="33"/>
        <v>-0.34273704191698257</v>
      </c>
    </row>
    <row r="85" spans="1:87" ht="22" thickBot="1">
      <c r="A85" s="29" t="s">
        <v>38</v>
      </c>
      <c r="B85" s="36">
        <f>(B82-Calibration!$C$10)/Calibration!$C$9</f>
        <v>159.06349662376928</v>
      </c>
      <c r="D85" s="37">
        <v>84</v>
      </c>
      <c r="E85" s="39"/>
      <c r="F85" s="169">
        <f>((Calibration!$C$9*'Yields HP2a'!E85)+Calibration!$C$10)</f>
        <v>-1.3020627824793102E-3</v>
      </c>
      <c r="G85" s="26">
        <f t="shared" si="17"/>
        <v>-0.34273704191698257</v>
      </c>
      <c r="I85" s="37">
        <v>84</v>
      </c>
      <c r="J85" s="39"/>
      <c r="K85" s="169">
        <f>((Calibration!$C$9*'Yields HP2a'!J85)+Calibration!$C$10)</f>
        <v>-1.3020627824793102E-3</v>
      </c>
      <c r="L85" s="26">
        <f t="shared" si="18"/>
        <v>-0.34273704191698257</v>
      </c>
      <c r="N85" s="24">
        <v>84</v>
      </c>
      <c r="P85" s="169">
        <f>((Calibration!$C$9*'Yields HP2a'!O85)+Calibration!$C$10)</f>
        <v>-1.3020627824793102E-3</v>
      </c>
      <c r="Q85" s="26">
        <f t="shared" si="19"/>
        <v>-0.34273704191698257</v>
      </c>
      <c r="S85" s="24">
        <v>84</v>
      </c>
      <c r="U85" s="169">
        <f>((Calibration!$C$9*'Yields HP2a'!T85)+Calibration!$C$10)</f>
        <v>-1.3020627824793102E-3</v>
      </c>
      <c r="V85" s="26">
        <f t="shared" si="20"/>
        <v>-0.34273704191698257</v>
      </c>
      <c r="X85" s="24">
        <v>84</v>
      </c>
      <c r="Y85" s="43"/>
      <c r="Z85" s="169">
        <f>((Calibration!$C$9*'Yields HP2a'!Y85)+Calibration!$C$10)</f>
        <v>-1.3020627824793102E-3</v>
      </c>
      <c r="AA85" s="26">
        <f t="shared" si="21"/>
        <v>-0.34273704191698257</v>
      </c>
      <c r="AC85" s="24">
        <v>84</v>
      </c>
      <c r="AD85" s="44"/>
      <c r="AE85" s="169">
        <f>((Calibration!$C$9*'Yields HP2a'!AD85)+Calibration!$C$10)</f>
        <v>-1.3020627824793102E-3</v>
      </c>
      <c r="AF85" s="26">
        <f t="shared" si="22"/>
        <v>-0.34273704191698257</v>
      </c>
      <c r="AH85" s="24">
        <v>84</v>
      </c>
      <c r="AI85" s="43"/>
      <c r="AJ85" s="169">
        <f>((Calibration!$C$9*'Yields HP2a'!AI85)+Calibration!$C$10)</f>
        <v>-1.3020627824793102E-3</v>
      </c>
      <c r="AK85" s="26">
        <f t="shared" si="23"/>
        <v>-0.34273704191698257</v>
      </c>
      <c r="AM85" s="24">
        <v>84</v>
      </c>
      <c r="AO85" s="169">
        <f>((Calibration!$C$9*'Yields HP2a'!AN85)+Calibration!$C$10)</f>
        <v>-1.3020627824793102E-3</v>
      </c>
      <c r="AP85" s="26">
        <f t="shared" si="24"/>
        <v>-0.34273704191698257</v>
      </c>
      <c r="AR85" s="24">
        <v>84</v>
      </c>
      <c r="AS85" s="14"/>
      <c r="AT85" s="169">
        <f>((Calibration!$C$9*'Yields HP2a'!AS85)+Calibration!$C$10)</f>
        <v>-1.3020627824793102E-3</v>
      </c>
      <c r="AU85" s="26">
        <f t="shared" si="25"/>
        <v>-0.34273704191698257</v>
      </c>
      <c r="AW85" s="24">
        <v>84</v>
      </c>
      <c r="AX85" s="51"/>
      <c r="AY85" s="169">
        <f>((Calibration!$C$9*'Yields HP2a'!AX85)+Calibration!$C$10)</f>
        <v>-1.3020627824793102E-3</v>
      </c>
      <c r="AZ85" s="26">
        <f t="shared" si="26"/>
        <v>-0.34273704191698257</v>
      </c>
      <c r="BB85" s="24">
        <v>84</v>
      </c>
      <c r="BC85" s="51"/>
      <c r="BD85" s="169">
        <f>((Calibration!$C$9*'Yields HP2a'!BC85)+Calibration!$C$10)</f>
        <v>-1.3020627824793102E-3</v>
      </c>
      <c r="BE85" s="26">
        <f t="shared" si="27"/>
        <v>-0.34273704191698257</v>
      </c>
      <c r="BG85" s="24">
        <v>84</v>
      </c>
      <c r="BH85" s="51"/>
      <c r="BI85" s="169">
        <f>((Calibration!$C$9*'Yields HP2a'!BH85)+Calibration!$C$10)</f>
        <v>-1.3020627824793102E-3</v>
      </c>
      <c r="BJ85" s="26">
        <f t="shared" si="28"/>
        <v>-0.34273704191698257</v>
      </c>
      <c r="BL85" s="24">
        <v>84</v>
      </c>
      <c r="BM85" s="14"/>
      <c r="BN85" s="169">
        <f>((Calibration!$C$9*'Yields HP2a'!BM85)+Calibration!$C$10)</f>
        <v>-1.3020627824793102E-3</v>
      </c>
      <c r="BO85" s="26">
        <f t="shared" si="29"/>
        <v>-0.34273704191698257</v>
      </c>
      <c r="BQ85" s="24">
        <v>84</v>
      </c>
      <c r="BR85" s="51"/>
      <c r="BS85" s="169">
        <f>((Calibration!$C$9*'Yields HP2a'!BR85)+Calibration!$C$10)</f>
        <v>-1.3020627824793102E-3</v>
      </c>
      <c r="BT85" s="26">
        <f t="shared" si="30"/>
        <v>-0.34273704191698257</v>
      </c>
      <c r="BV85" s="24">
        <v>84</v>
      </c>
      <c r="BW85" s="51"/>
      <c r="BX85" s="169">
        <f>((Calibration!$C$9*'Yields HP2a'!BW85)+Calibration!$C$10)</f>
        <v>-1.3020627824793102E-3</v>
      </c>
      <c r="BY85" s="26">
        <f t="shared" si="31"/>
        <v>-0.34273704191698257</v>
      </c>
      <c r="CA85" s="24">
        <v>84</v>
      </c>
      <c r="CB85" s="51"/>
      <c r="CC85" s="169">
        <f>((Calibration!$C$9*'Yields HP2a'!CB85)+Calibration!$C$10)</f>
        <v>-1.3020627824793102E-3</v>
      </c>
      <c r="CD85" s="26">
        <f t="shared" si="32"/>
        <v>-0.34273704191698257</v>
      </c>
      <c r="CF85" s="24">
        <v>84</v>
      </c>
      <c r="CG85" s="51"/>
      <c r="CH85" s="169">
        <f>((Calibration!$C$9*'Yields HP2a'!CG85)+Calibration!$C$10)</f>
        <v>-1.3020627824793102E-3</v>
      </c>
      <c r="CI85" s="26">
        <f t="shared" si="33"/>
        <v>-0.34273704191698257</v>
      </c>
    </row>
    <row r="86" spans="1:87">
      <c r="A86" s="22"/>
      <c r="B86" s="168"/>
      <c r="D86" s="24">
        <v>85</v>
      </c>
      <c r="E86" s="39"/>
      <c r="F86" s="169">
        <f>((Calibration!$C$9*'Yields HP2a'!E86)+Calibration!$C$10)</f>
        <v>-1.3020627824793102E-3</v>
      </c>
      <c r="G86" s="26">
        <f t="shared" si="17"/>
        <v>-0.34273704191698257</v>
      </c>
      <c r="I86" s="24">
        <v>85</v>
      </c>
      <c r="J86" s="39"/>
      <c r="K86" s="169">
        <f>((Calibration!$C$9*'Yields HP2a'!J86)+Calibration!$C$10)</f>
        <v>-1.3020627824793102E-3</v>
      </c>
      <c r="L86" s="26">
        <f t="shared" si="18"/>
        <v>-0.34273704191698257</v>
      </c>
      <c r="N86" s="24">
        <v>85</v>
      </c>
      <c r="P86" s="169">
        <f>((Calibration!$C$9*'Yields HP2a'!O86)+Calibration!$C$10)</f>
        <v>-1.3020627824793102E-3</v>
      </c>
      <c r="Q86" s="26">
        <f t="shared" si="19"/>
        <v>-0.34273704191698257</v>
      </c>
      <c r="S86" s="24">
        <v>85</v>
      </c>
      <c r="T86" s="23">
        <v>26.3</v>
      </c>
      <c r="U86" s="169">
        <f>((Calibration!$C$9*'Yields HP2a'!T86)+Calibration!$C$10)</f>
        <v>6.1727173917066655E-2</v>
      </c>
      <c r="V86" s="26">
        <f t="shared" si="20"/>
        <v>16.24820959396919</v>
      </c>
      <c r="X86" s="24">
        <v>85</v>
      </c>
      <c r="Y86" s="43"/>
      <c r="Z86" s="169">
        <f>((Calibration!$C$9*'Yields HP2a'!Y86)+Calibration!$C$10)</f>
        <v>-1.3020627824793102E-3</v>
      </c>
      <c r="AA86" s="26">
        <f t="shared" si="21"/>
        <v>-0.34273704191698257</v>
      </c>
      <c r="AC86" s="24">
        <v>85</v>
      </c>
      <c r="AD86" s="44"/>
      <c r="AE86" s="169">
        <f>((Calibration!$C$9*'Yields HP2a'!AD86)+Calibration!$C$10)</f>
        <v>-1.3020627824793102E-3</v>
      </c>
      <c r="AF86" s="26">
        <f t="shared" si="22"/>
        <v>-0.34273704191698257</v>
      </c>
      <c r="AH86" s="24">
        <v>85</v>
      </c>
      <c r="AI86" s="43">
        <v>2.5</v>
      </c>
      <c r="AJ86" s="169">
        <f>((Calibration!$C$9*'Yields HP2a'!AI86)+Calibration!$C$10)</f>
        <v>4.6893095273634619E-3</v>
      </c>
      <c r="AK86" s="26">
        <f t="shared" si="23"/>
        <v>1.234349140201475</v>
      </c>
      <c r="AM86" s="24">
        <v>85</v>
      </c>
      <c r="AO86" s="169">
        <f>((Calibration!$C$9*'Yields HP2a'!AN86)+Calibration!$C$10)</f>
        <v>-1.3020627824793102E-3</v>
      </c>
      <c r="AP86" s="26">
        <f t="shared" si="24"/>
        <v>-0.34273704191698257</v>
      </c>
      <c r="AR86" s="24">
        <v>85</v>
      </c>
      <c r="AS86" s="14"/>
      <c r="AT86" s="169">
        <f>((Calibration!$C$9*'Yields HP2a'!AS86)+Calibration!$C$10)</f>
        <v>-1.3020627824793102E-3</v>
      </c>
      <c r="AU86" s="26">
        <f t="shared" si="25"/>
        <v>-0.34273704191698257</v>
      </c>
      <c r="AW86" s="24">
        <v>85</v>
      </c>
      <c r="AX86" s="51"/>
      <c r="AY86" s="169">
        <f>((Calibration!$C$9*'Yields HP2a'!AX86)+Calibration!$C$10)</f>
        <v>-1.3020627824793102E-3</v>
      </c>
      <c r="AZ86" s="26">
        <f t="shared" si="26"/>
        <v>-0.34273704191698257</v>
      </c>
      <c r="BB86" s="24">
        <v>85</v>
      </c>
      <c r="BC86" s="51"/>
      <c r="BD86" s="169">
        <f>((Calibration!$C$9*'Yields HP2a'!BC86)+Calibration!$C$10)</f>
        <v>-1.3020627824793102E-3</v>
      </c>
      <c r="BE86" s="26">
        <f t="shared" si="27"/>
        <v>-0.34273704191698257</v>
      </c>
      <c r="BG86" s="24">
        <v>85</v>
      </c>
      <c r="BH86" s="51"/>
      <c r="BI86" s="169">
        <f>((Calibration!$C$9*'Yields HP2a'!BH86)+Calibration!$C$10)</f>
        <v>-1.3020627824793102E-3</v>
      </c>
      <c r="BJ86" s="26">
        <f t="shared" si="28"/>
        <v>-0.34273704191698257</v>
      </c>
      <c r="BL86" s="24">
        <v>85</v>
      </c>
      <c r="BM86" s="43">
        <v>4.4000000000000004</v>
      </c>
      <c r="BN86" s="169">
        <f>((Calibration!$C$9*'Yields HP2a'!BM86)+Calibration!$C$10)</f>
        <v>9.2427524828439696E-3</v>
      </c>
      <c r="BO86" s="26">
        <f t="shared" si="29"/>
        <v>2.4329346386115027</v>
      </c>
      <c r="BQ86" s="24">
        <v>85</v>
      </c>
      <c r="BR86" s="51"/>
      <c r="BS86" s="169">
        <f>((Calibration!$C$9*'Yields HP2a'!BR86)+Calibration!$C$10)</f>
        <v>-1.3020627824793102E-3</v>
      </c>
      <c r="BT86" s="26">
        <f t="shared" si="30"/>
        <v>-0.34273704191698257</v>
      </c>
      <c r="BV86" s="24">
        <v>85</v>
      </c>
      <c r="BW86" s="51"/>
      <c r="BX86" s="169">
        <f>((Calibration!$C$9*'Yields HP2a'!BW86)+Calibration!$C$10)</f>
        <v>-1.3020627824793102E-3</v>
      </c>
      <c r="BY86" s="26">
        <f t="shared" si="31"/>
        <v>-0.34273704191698257</v>
      </c>
      <c r="CA86" s="24">
        <v>85</v>
      </c>
      <c r="CB86" s="51"/>
      <c r="CC86" s="169">
        <f>((Calibration!$C$9*'Yields HP2a'!CB86)+Calibration!$C$10)</f>
        <v>-1.3020627824793102E-3</v>
      </c>
      <c r="CD86" s="26">
        <f t="shared" si="32"/>
        <v>-0.34273704191698257</v>
      </c>
      <c r="CF86" s="24">
        <v>85</v>
      </c>
      <c r="CG86" s="51"/>
      <c r="CH86" s="169">
        <f>((Calibration!$C$9*'Yields HP2a'!CG86)+Calibration!$C$10)</f>
        <v>-1.3020627824793102E-3</v>
      </c>
      <c r="CI86" s="26">
        <f t="shared" si="33"/>
        <v>-0.34273704191698257</v>
      </c>
    </row>
    <row r="87" spans="1:87">
      <c r="A87" s="22"/>
      <c r="B87" s="168"/>
      <c r="D87" s="24">
        <v>86</v>
      </c>
      <c r="E87" s="39"/>
      <c r="F87" s="169">
        <f>((Calibration!$C$9*'Yields HP2a'!E87)+Calibration!$C$10)</f>
        <v>-1.3020627824793102E-3</v>
      </c>
      <c r="G87" s="26">
        <f t="shared" si="17"/>
        <v>-0.34273704191698257</v>
      </c>
      <c r="I87" s="24">
        <v>86</v>
      </c>
      <c r="J87" s="39"/>
      <c r="K87" s="169">
        <f>((Calibration!$C$9*'Yields HP2a'!J87)+Calibration!$C$10)</f>
        <v>-1.3020627824793102E-3</v>
      </c>
      <c r="L87" s="26">
        <f t="shared" si="18"/>
        <v>-0.34273704191698257</v>
      </c>
      <c r="N87" s="24">
        <v>86</v>
      </c>
      <c r="P87" s="169">
        <f>((Calibration!$C$9*'Yields HP2a'!O87)+Calibration!$C$10)</f>
        <v>-1.3020627824793102E-3</v>
      </c>
      <c r="Q87" s="26">
        <f t="shared" si="19"/>
        <v>-0.34273704191698257</v>
      </c>
      <c r="S87" s="24">
        <v>86</v>
      </c>
      <c r="U87" s="169">
        <f>((Calibration!$C$9*'Yields HP2a'!T87)+Calibration!$C$10)</f>
        <v>-1.3020627824793102E-3</v>
      </c>
      <c r="V87" s="26">
        <f t="shared" si="20"/>
        <v>-0.34273704191698257</v>
      </c>
      <c r="X87" s="24">
        <v>86</v>
      </c>
      <c r="Y87" s="167"/>
      <c r="Z87" s="169">
        <f>((Calibration!$C$9*'Yields HP2a'!Y87)+Calibration!$C$10)</f>
        <v>-1.3020627824793102E-3</v>
      </c>
      <c r="AA87" s="26">
        <f t="shared" si="21"/>
        <v>-0.34273704191698257</v>
      </c>
      <c r="AC87" s="24">
        <v>86</v>
      </c>
      <c r="AD87" s="167"/>
      <c r="AE87" s="169">
        <f>((Calibration!$C$9*'Yields HP2a'!AD87)+Calibration!$C$10)</f>
        <v>-1.3020627824793102E-3</v>
      </c>
      <c r="AF87" s="26">
        <f t="shared" si="22"/>
        <v>-0.34273704191698257</v>
      </c>
      <c r="AH87" s="24">
        <v>86</v>
      </c>
      <c r="AI87" s="43"/>
      <c r="AJ87" s="169">
        <f>((Calibration!$C$9*'Yields HP2a'!AI87)+Calibration!$C$10)</f>
        <v>-1.3020627824793102E-3</v>
      </c>
      <c r="AK87" s="26">
        <f t="shared" si="23"/>
        <v>-0.34273704191698257</v>
      </c>
      <c r="AM87" s="24">
        <v>86</v>
      </c>
      <c r="AO87" s="169">
        <f>((Calibration!$C$9*'Yields HP2a'!AN87)+Calibration!$C$10)</f>
        <v>-1.3020627824793102E-3</v>
      </c>
      <c r="AP87" s="26">
        <f t="shared" si="24"/>
        <v>-0.34273704191698257</v>
      </c>
      <c r="AR87" s="24">
        <v>86</v>
      </c>
      <c r="AS87" s="44"/>
      <c r="AT87" s="169">
        <f>((Calibration!$C$9*'Yields HP2a'!AS87)+Calibration!$C$10)</f>
        <v>-1.3020627824793102E-3</v>
      </c>
      <c r="AU87" s="26">
        <f t="shared" si="25"/>
        <v>-0.34273704191698257</v>
      </c>
      <c r="AW87" s="24">
        <v>86</v>
      </c>
      <c r="AX87" s="49"/>
      <c r="AY87" s="169">
        <f>((Calibration!$C$9*'Yields HP2a'!AX87)+Calibration!$C$10)</f>
        <v>-1.3020627824793102E-3</v>
      </c>
      <c r="AZ87" s="26">
        <f t="shared" si="26"/>
        <v>-0.34273704191698257</v>
      </c>
      <c r="BB87" s="24">
        <v>86</v>
      </c>
      <c r="BC87" s="49"/>
      <c r="BD87" s="169">
        <f>((Calibration!$C$9*'Yields HP2a'!BC87)+Calibration!$C$10)</f>
        <v>-1.3020627824793102E-3</v>
      </c>
      <c r="BE87" s="26">
        <f t="shared" si="27"/>
        <v>-0.34273704191698257</v>
      </c>
      <c r="BG87" s="24">
        <v>86</v>
      </c>
      <c r="BH87" s="49"/>
      <c r="BI87" s="169">
        <f>((Calibration!$C$9*'Yields HP2a'!BH87)+Calibration!$C$10)</f>
        <v>-1.3020627824793102E-3</v>
      </c>
      <c r="BJ87" s="26">
        <f t="shared" si="28"/>
        <v>-0.34273704191698257</v>
      </c>
      <c r="BL87" s="24">
        <v>86</v>
      </c>
      <c r="BM87" s="43"/>
      <c r="BN87" s="169">
        <f>((Calibration!$C$9*'Yields HP2a'!BM87)+Calibration!$C$10)</f>
        <v>-1.3020627824793102E-3</v>
      </c>
      <c r="BO87" s="26">
        <f t="shared" si="29"/>
        <v>-0.34273704191698257</v>
      </c>
      <c r="BQ87" s="24">
        <v>86</v>
      </c>
      <c r="BR87" s="49"/>
      <c r="BS87" s="169">
        <f>((Calibration!$C$9*'Yields HP2a'!BR87)+Calibration!$C$10)</f>
        <v>-1.3020627824793102E-3</v>
      </c>
      <c r="BT87" s="26">
        <f t="shared" si="30"/>
        <v>-0.34273704191698257</v>
      </c>
      <c r="BV87" s="24">
        <v>86</v>
      </c>
      <c r="BW87" s="49"/>
      <c r="BX87" s="169">
        <f>((Calibration!$C$9*'Yields HP2a'!BW87)+Calibration!$C$10)</f>
        <v>-1.3020627824793102E-3</v>
      </c>
      <c r="BY87" s="26">
        <f t="shared" si="31"/>
        <v>-0.34273704191698257</v>
      </c>
      <c r="CA87" s="24">
        <v>86</v>
      </c>
      <c r="CB87" s="49"/>
      <c r="CC87" s="169">
        <f>((Calibration!$C$9*'Yields HP2a'!CB87)+Calibration!$C$10)</f>
        <v>-1.3020627824793102E-3</v>
      </c>
      <c r="CD87" s="26">
        <f t="shared" si="32"/>
        <v>-0.34273704191698257</v>
      </c>
      <c r="CF87" s="24">
        <v>86</v>
      </c>
      <c r="CG87" s="49"/>
      <c r="CH87" s="169">
        <f>((Calibration!$C$9*'Yields HP2a'!CG87)+Calibration!$C$10)</f>
        <v>-1.3020627824793102E-3</v>
      </c>
      <c r="CI87" s="26">
        <f t="shared" si="33"/>
        <v>-0.34273704191698257</v>
      </c>
    </row>
    <row r="88" spans="1:87">
      <c r="A88" s="22"/>
      <c r="B88" s="168"/>
      <c r="D88" s="24">
        <v>87</v>
      </c>
      <c r="E88" s="39"/>
      <c r="F88" s="169">
        <f>((Calibration!$C$9*'Yields HP2a'!E88)+Calibration!$C$10)</f>
        <v>-1.3020627824793102E-3</v>
      </c>
      <c r="G88" s="26">
        <f t="shared" si="17"/>
        <v>-0.34273704191698257</v>
      </c>
      <c r="I88" s="24">
        <v>87</v>
      </c>
      <c r="J88" s="39"/>
      <c r="K88" s="169">
        <f>((Calibration!$C$9*'Yields HP2a'!J88)+Calibration!$C$10)</f>
        <v>-1.3020627824793102E-3</v>
      </c>
      <c r="L88" s="26">
        <f t="shared" si="18"/>
        <v>-0.34273704191698257</v>
      </c>
      <c r="N88" s="24">
        <v>87</v>
      </c>
      <c r="P88" s="169">
        <f>((Calibration!$C$9*'Yields HP2a'!O88)+Calibration!$C$10)</f>
        <v>-1.3020627824793102E-3</v>
      </c>
      <c r="Q88" s="26">
        <f t="shared" si="19"/>
        <v>-0.34273704191698257</v>
      </c>
      <c r="S88" s="24">
        <v>87</v>
      </c>
      <c r="U88" s="169">
        <f>((Calibration!$C$9*'Yields HP2a'!T88)+Calibration!$C$10)</f>
        <v>-1.3020627824793102E-3</v>
      </c>
      <c r="V88" s="26">
        <f t="shared" si="20"/>
        <v>-0.34273704191698257</v>
      </c>
      <c r="X88" s="24">
        <v>87</v>
      </c>
      <c r="Y88" s="43"/>
      <c r="Z88" s="169">
        <f>((Calibration!$C$9*'Yields HP2a'!Y88)+Calibration!$C$10)</f>
        <v>-1.3020627824793102E-3</v>
      </c>
      <c r="AA88" s="26">
        <f t="shared" si="21"/>
        <v>-0.34273704191698257</v>
      </c>
      <c r="AC88" s="24">
        <v>87</v>
      </c>
      <c r="AD88" s="44"/>
      <c r="AE88" s="169">
        <f>((Calibration!$C$9*'Yields HP2a'!AD88)+Calibration!$C$10)</f>
        <v>-1.3020627824793102E-3</v>
      </c>
      <c r="AF88" s="26">
        <f t="shared" si="22"/>
        <v>-0.34273704191698257</v>
      </c>
      <c r="AH88" s="24">
        <v>87</v>
      </c>
      <c r="AI88" s="43"/>
      <c r="AJ88" s="169">
        <f>((Calibration!$C$9*'Yields HP2a'!AI88)+Calibration!$C$10)</f>
        <v>-1.3020627824793102E-3</v>
      </c>
      <c r="AK88" s="26">
        <f t="shared" si="23"/>
        <v>-0.34273704191698257</v>
      </c>
      <c r="AM88" s="24">
        <v>87</v>
      </c>
      <c r="AO88" s="169">
        <f>((Calibration!$C$9*'Yields HP2a'!AN88)+Calibration!$C$10)</f>
        <v>-1.3020627824793102E-3</v>
      </c>
      <c r="AP88" s="26">
        <f t="shared" si="24"/>
        <v>-0.34273704191698257</v>
      </c>
      <c r="AR88" s="24">
        <v>87</v>
      </c>
      <c r="AS88" s="14"/>
      <c r="AT88" s="169">
        <f>((Calibration!$C$9*'Yields HP2a'!AS88)+Calibration!$C$10)</f>
        <v>-1.3020627824793102E-3</v>
      </c>
      <c r="AU88" s="26">
        <f t="shared" si="25"/>
        <v>-0.34273704191698257</v>
      </c>
      <c r="AW88" s="24">
        <v>87</v>
      </c>
      <c r="AX88" s="51"/>
      <c r="AY88" s="169">
        <f>((Calibration!$C$9*'Yields HP2a'!AX88)+Calibration!$C$10)</f>
        <v>-1.3020627824793102E-3</v>
      </c>
      <c r="AZ88" s="26">
        <f t="shared" si="26"/>
        <v>-0.34273704191698257</v>
      </c>
      <c r="BB88" s="24">
        <v>87</v>
      </c>
      <c r="BC88" s="51"/>
      <c r="BD88" s="169">
        <f>((Calibration!$C$9*'Yields HP2a'!BC88)+Calibration!$C$10)</f>
        <v>-1.3020627824793102E-3</v>
      </c>
      <c r="BE88" s="26">
        <f t="shared" si="27"/>
        <v>-0.34273704191698257</v>
      </c>
      <c r="BG88" s="24">
        <v>87</v>
      </c>
      <c r="BH88" s="51"/>
      <c r="BI88" s="169">
        <f>((Calibration!$C$9*'Yields HP2a'!BH88)+Calibration!$C$10)</f>
        <v>-1.3020627824793102E-3</v>
      </c>
      <c r="BJ88" s="26">
        <f t="shared" si="28"/>
        <v>-0.34273704191698257</v>
      </c>
      <c r="BL88" s="24">
        <v>87</v>
      </c>
      <c r="BM88" s="14"/>
      <c r="BN88" s="169">
        <f>((Calibration!$C$9*'Yields HP2a'!BM88)+Calibration!$C$10)</f>
        <v>-1.3020627824793102E-3</v>
      </c>
      <c r="BO88" s="26">
        <f t="shared" si="29"/>
        <v>-0.34273704191698257</v>
      </c>
      <c r="BQ88" s="24">
        <v>87</v>
      </c>
      <c r="BR88" s="51"/>
      <c r="BS88" s="169">
        <f>((Calibration!$C$9*'Yields HP2a'!BR88)+Calibration!$C$10)</f>
        <v>-1.3020627824793102E-3</v>
      </c>
      <c r="BT88" s="26">
        <f t="shared" si="30"/>
        <v>-0.34273704191698257</v>
      </c>
      <c r="BV88" s="24">
        <v>87</v>
      </c>
      <c r="BW88" s="51"/>
      <c r="BX88" s="169">
        <f>((Calibration!$C$9*'Yields HP2a'!BW88)+Calibration!$C$10)</f>
        <v>-1.3020627824793102E-3</v>
      </c>
      <c r="BY88" s="26">
        <f t="shared" si="31"/>
        <v>-0.34273704191698257</v>
      </c>
      <c r="CA88" s="24">
        <v>87</v>
      </c>
      <c r="CB88" s="51"/>
      <c r="CC88" s="169">
        <f>((Calibration!$C$9*'Yields HP2a'!CB88)+Calibration!$C$10)</f>
        <v>-1.3020627824793102E-3</v>
      </c>
      <c r="CD88" s="26">
        <f t="shared" si="32"/>
        <v>-0.34273704191698257</v>
      </c>
      <c r="CF88" s="24">
        <v>87</v>
      </c>
      <c r="CG88" s="51"/>
      <c r="CH88" s="169">
        <f>((Calibration!$C$9*'Yields HP2a'!CG88)+Calibration!$C$10)</f>
        <v>-1.3020627824793102E-3</v>
      </c>
      <c r="CI88" s="26">
        <f t="shared" si="33"/>
        <v>-0.34273704191698257</v>
      </c>
    </row>
    <row r="89" spans="1:87">
      <c r="A89" s="22"/>
      <c r="B89" s="168"/>
      <c r="D89" s="24">
        <v>88</v>
      </c>
      <c r="E89" s="39"/>
      <c r="F89" s="169">
        <f>((Calibration!$C$9*'Yields HP2a'!E89)+Calibration!$C$10)</f>
        <v>-1.3020627824793102E-3</v>
      </c>
      <c r="G89" s="26">
        <f t="shared" si="17"/>
        <v>-0.34273704191698257</v>
      </c>
      <c r="I89" s="24">
        <v>88</v>
      </c>
      <c r="J89" s="39"/>
      <c r="K89" s="169">
        <f>((Calibration!$C$9*'Yields HP2a'!J89)+Calibration!$C$10)</f>
        <v>-1.3020627824793102E-3</v>
      </c>
      <c r="L89" s="26">
        <f t="shared" si="18"/>
        <v>-0.34273704191698257</v>
      </c>
      <c r="N89" s="24">
        <v>88</v>
      </c>
      <c r="P89" s="169">
        <f>((Calibration!$C$9*'Yields HP2a'!O89)+Calibration!$C$10)</f>
        <v>-1.3020627824793102E-3</v>
      </c>
      <c r="Q89" s="26">
        <f t="shared" si="19"/>
        <v>-0.34273704191698257</v>
      </c>
      <c r="S89" s="24">
        <v>88</v>
      </c>
      <c r="T89" s="23">
        <v>21.8</v>
      </c>
      <c r="U89" s="169">
        <f>((Calibration!$C$9*'Yields HP2a'!T89)+Calibration!$C$10)</f>
        <v>5.0942703759349665E-2</v>
      </c>
      <c r="V89" s="26">
        <f t="shared" si="20"/>
        <v>13.409454466155967</v>
      </c>
      <c r="X89" s="24">
        <v>88</v>
      </c>
      <c r="Y89" s="167"/>
      <c r="Z89" s="169">
        <f>((Calibration!$C$9*'Yields HP2a'!Y89)+Calibration!$C$10)</f>
        <v>-1.3020627824793102E-3</v>
      </c>
      <c r="AA89" s="26">
        <f t="shared" si="21"/>
        <v>-0.34273704191698257</v>
      </c>
      <c r="AC89" s="24">
        <v>88</v>
      </c>
      <c r="AD89" s="167"/>
      <c r="AE89" s="169">
        <f>((Calibration!$C$9*'Yields HP2a'!AD89)+Calibration!$C$10)</f>
        <v>-1.3020627824793102E-3</v>
      </c>
      <c r="AF89" s="26">
        <f t="shared" si="22"/>
        <v>-0.34273704191698257</v>
      </c>
      <c r="AH89" s="24">
        <v>88</v>
      </c>
      <c r="AI89" s="167">
        <v>2.7</v>
      </c>
      <c r="AJ89" s="169">
        <f>((Calibration!$C$9*'Yields HP2a'!AI89)+Calibration!$C$10)</f>
        <v>5.1686193121508843E-3</v>
      </c>
      <c r="AK89" s="26">
        <f t="shared" si="23"/>
        <v>1.3605160347709517</v>
      </c>
      <c r="AM89" s="24">
        <v>88</v>
      </c>
      <c r="AO89" s="169">
        <f>((Calibration!$C$9*'Yields HP2a'!AN89)+Calibration!$C$10)</f>
        <v>-1.3020627824793102E-3</v>
      </c>
      <c r="AP89" s="26">
        <f t="shared" si="24"/>
        <v>-0.34273704191698257</v>
      </c>
      <c r="AR89" s="24">
        <v>88</v>
      </c>
      <c r="AS89" s="43"/>
      <c r="AT89" s="169">
        <f>((Calibration!$C$9*'Yields HP2a'!AS89)+Calibration!$C$10)</f>
        <v>-1.3020627824793102E-3</v>
      </c>
      <c r="AU89" s="26">
        <f t="shared" si="25"/>
        <v>-0.34273704191698257</v>
      </c>
      <c r="AW89" s="24">
        <v>88</v>
      </c>
      <c r="AX89" s="49"/>
      <c r="AY89" s="169">
        <f>((Calibration!$C$9*'Yields HP2a'!AX89)+Calibration!$C$10)</f>
        <v>-1.3020627824793102E-3</v>
      </c>
      <c r="AZ89" s="26">
        <f t="shared" si="26"/>
        <v>-0.34273704191698257</v>
      </c>
      <c r="BB89" s="24">
        <v>88</v>
      </c>
      <c r="BC89" s="49"/>
      <c r="BD89" s="169">
        <f>((Calibration!$C$9*'Yields HP2a'!BC89)+Calibration!$C$10)</f>
        <v>-1.3020627824793102E-3</v>
      </c>
      <c r="BE89" s="26">
        <f t="shared" si="27"/>
        <v>-0.34273704191698257</v>
      </c>
      <c r="BG89" s="24">
        <v>88</v>
      </c>
      <c r="BH89" s="49"/>
      <c r="BI89" s="169">
        <f>((Calibration!$C$9*'Yields HP2a'!BH89)+Calibration!$C$10)</f>
        <v>-1.3020627824793102E-3</v>
      </c>
      <c r="BJ89" s="26">
        <f t="shared" si="28"/>
        <v>-0.34273704191698257</v>
      </c>
      <c r="BL89" s="24">
        <v>88</v>
      </c>
      <c r="BM89" s="44">
        <v>5.3</v>
      </c>
      <c r="BN89" s="169">
        <f>((Calibration!$C$9*'Yields HP2a'!BM89)+Calibration!$C$10)</f>
        <v>1.1399646514387365E-2</v>
      </c>
      <c r="BO89" s="26">
        <f t="shared" si="29"/>
        <v>3.0006856641741471</v>
      </c>
      <c r="BQ89" s="24">
        <v>88</v>
      </c>
      <c r="BR89" s="49"/>
      <c r="BS89" s="169">
        <f>((Calibration!$C$9*'Yields HP2a'!BR89)+Calibration!$C$10)</f>
        <v>-1.3020627824793102E-3</v>
      </c>
      <c r="BT89" s="26">
        <f t="shared" si="30"/>
        <v>-0.34273704191698257</v>
      </c>
      <c r="BV89" s="24">
        <v>88</v>
      </c>
      <c r="BW89" s="49"/>
      <c r="BX89" s="169">
        <f>((Calibration!$C$9*'Yields HP2a'!BW89)+Calibration!$C$10)</f>
        <v>-1.3020627824793102E-3</v>
      </c>
      <c r="BY89" s="26">
        <f t="shared" si="31"/>
        <v>-0.34273704191698257</v>
      </c>
      <c r="CA89" s="24">
        <v>88</v>
      </c>
      <c r="CB89" s="49"/>
      <c r="CC89" s="169">
        <f>((Calibration!$C$9*'Yields HP2a'!CB89)+Calibration!$C$10)</f>
        <v>-1.3020627824793102E-3</v>
      </c>
      <c r="CD89" s="26">
        <f t="shared" si="32"/>
        <v>-0.34273704191698257</v>
      </c>
      <c r="CF89" s="24">
        <v>88</v>
      </c>
      <c r="CG89" s="49"/>
      <c r="CH89" s="169">
        <f>((Calibration!$C$9*'Yields HP2a'!CG89)+Calibration!$C$10)</f>
        <v>-1.3020627824793102E-3</v>
      </c>
      <c r="CI89" s="26">
        <f t="shared" si="33"/>
        <v>-0.34273704191698257</v>
      </c>
    </row>
    <row r="90" spans="1:87">
      <c r="A90" s="22"/>
      <c r="B90" s="168"/>
      <c r="D90" s="24">
        <v>89</v>
      </c>
      <c r="E90" s="39"/>
      <c r="F90" s="169">
        <f>((Calibration!$C$9*'Yields HP2a'!E90)+Calibration!$C$10)</f>
        <v>-1.3020627824793102E-3</v>
      </c>
      <c r="G90" s="26">
        <f t="shared" si="17"/>
        <v>-0.34273704191698257</v>
      </c>
      <c r="I90" s="24">
        <v>89</v>
      </c>
      <c r="J90" s="39"/>
      <c r="K90" s="169">
        <f>((Calibration!$C$9*'Yields HP2a'!J90)+Calibration!$C$10)</f>
        <v>-1.3020627824793102E-3</v>
      </c>
      <c r="L90" s="26">
        <f t="shared" si="18"/>
        <v>-0.34273704191698257</v>
      </c>
      <c r="N90" s="24">
        <v>89</v>
      </c>
      <c r="P90" s="169">
        <f>((Calibration!$C$9*'Yields HP2a'!O90)+Calibration!$C$10)</f>
        <v>-1.3020627824793102E-3</v>
      </c>
      <c r="Q90" s="26">
        <f t="shared" si="19"/>
        <v>-0.34273704191698257</v>
      </c>
      <c r="S90" s="24">
        <v>89</v>
      </c>
      <c r="T90" s="23">
        <v>25.5</v>
      </c>
      <c r="U90" s="169">
        <f>((Calibration!$C$9*'Yields HP2a'!T90)+Calibration!$C$10)</f>
        <v>5.9809934777916962E-2</v>
      </c>
      <c r="V90" s="26">
        <f t="shared" si="20"/>
        <v>15.743542015691284</v>
      </c>
      <c r="X90" s="24">
        <v>89</v>
      </c>
      <c r="Y90" s="167"/>
      <c r="Z90" s="169">
        <f>((Calibration!$C$9*'Yields HP2a'!Y90)+Calibration!$C$10)</f>
        <v>-1.3020627824793102E-3</v>
      </c>
      <c r="AA90" s="26">
        <f t="shared" si="21"/>
        <v>-0.34273704191698257</v>
      </c>
      <c r="AC90" s="24">
        <v>89</v>
      </c>
      <c r="AD90" s="167"/>
      <c r="AE90" s="169">
        <f>((Calibration!$C$9*'Yields HP2a'!AD90)+Calibration!$C$10)</f>
        <v>-1.3020627824793102E-3</v>
      </c>
      <c r="AF90" s="26">
        <f t="shared" si="22"/>
        <v>-0.34273704191698257</v>
      </c>
      <c r="AH90" s="24">
        <v>89</v>
      </c>
      <c r="AI90" s="167">
        <v>5.5</v>
      </c>
      <c r="AJ90" s="169">
        <f>((Calibration!$C$9*'Yields HP2a'!AI90)+Calibration!$C$10)</f>
        <v>1.1878956299174789E-2</v>
      </c>
      <c r="AK90" s="26">
        <f t="shared" si="23"/>
        <v>3.1268525587436238</v>
      </c>
      <c r="AM90" s="24">
        <v>89</v>
      </c>
      <c r="AO90" s="169">
        <f>((Calibration!$C$9*'Yields HP2a'!AN90)+Calibration!$C$10)</f>
        <v>-1.3020627824793102E-3</v>
      </c>
      <c r="AP90" s="26">
        <f t="shared" si="24"/>
        <v>-0.34273704191698257</v>
      </c>
      <c r="AR90" s="24">
        <v>89</v>
      </c>
      <c r="AS90" s="44"/>
      <c r="AT90" s="169">
        <f>((Calibration!$C$9*'Yields HP2a'!AS90)+Calibration!$C$10)</f>
        <v>-1.3020627824793102E-3</v>
      </c>
      <c r="AU90" s="26">
        <f t="shared" si="25"/>
        <v>-0.34273704191698257</v>
      </c>
      <c r="AW90" s="24">
        <v>89</v>
      </c>
      <c r="AX90" s="49"/>
      <c r="AY90" s="169">
        <f>((Calibration!$C$9*'Yields HP2a'!AX90)+Calibration!$C$10)</f>
        <v>-1.3020627824793102E-3</v>
      </c>
      <c r="AZ90" s="26">
        <f t="shared" si="26"/>
        <v>-0.34273704191698257</v>
      </c>
      <c r="BB90" s="24">
        <v>89</v>
      </c>
      <c r="BC90" s="49"/>
      <c r="BD90" s="169">
        <f>((Calibration!$C$9*'Yields HP2a'!BC90)+Calibration!$C$10)</f>
        <v>-1.3020627824793102E-3</v>
      </c>
      <c r="BE90" s="26">
        <f t="shared" si="27"/>
        <v>-0.34273704191698257</v>
      </c>
      <c r="BG90" s="24">
        <v>89</v>
      </c>
      <c r="BH90" s="49"/>
      <c r="BI90" s="169">
        <f>((Calibration!$C$9*'Yields HP2a'!BH90)+Calibration!$C$10)</f>
        <v>-1.3020627824793102E-3</v>
      </c>
      <c r="BJ90" s="26">
        <f t="shared" si="28"/>
        <v>-0.34273704191698257</v>
      </c>
      <c r="BL90" s="24">
        <v>89</v>
      </c>
      <c r="BM90" s="43">
        <v>5.9</v>
      </c>
      <c r="BN90" s="169">
        <f>((Calibration!$C$9*'Yields HP2a'!BM90)+Calibration!$C$10)</f>
        <v>1.2837575868749632E-2</v>
      </c>
      <c r="BO90" s="26">
        <f t="shared" si="29"/>
        <v>3.3791863478825768</v>
      </c>
      <c r="BQ90" s="24">
        <v>89</v>
      </c>
      <c r="BR90" s="49"/>
      <c r="BS90" s="169">
        <f>((Calibration!$C$9*'Yields HP2a'!BR90)+Calibration!$C$10)</f>
        <v>-1.3020627824793102E-3</v>
      </c>
      <c r="BT90" s="26">
        <f t="shared" si="30"/>
        <v>-0.34273704191698257</v>
      </c>
      <c r="BV90" s="24">
        <v>89</v>
      </c>
      <c r="BW90" s="49"/>
      <c r="BX90" s="169">
        <f>((Calibration!$C$9*'Yields HP2a'!BW90)+Calibration!$C$10)</f>
        <v>-1.3020627824793102E-3</v>
      </c>
      <c r="BY90" s="26">
        <f t="shared" si="31"/>
        <v>-0.34273704191698257</v>
      </c>
      <c r="CA90" s="24">
        <v>89</v>
      </c>
      <c r="CB90" s="49"/>
      <c r="CC90" s="169">
        <f>((Calibration!$C$9*'Yields HP2a'!CB90)+Calibration!$C$10)</f>
        <v>-1.3020627824793102E-3</v>
      </c>
      <c r="CD90" s="26">
        <f t="shared" si="32"/>
        <v>-0.34273704191698257</v>
      </c>
      <c r="CF90" s="24">
        <v>89</v>
      </c>
      <c r="CG90" s="49"/>
      <c r="CH90" s="169">
        <f>((Calibration!$C$9*'Yields HP2a'!CG90)+Calibration!$C$10)</f>
        <v>-1.3020627824793102E-3</v>
      </c>
      <c r="CI90" s="26">
        <f t="shared" si="33"/>
        <v>-0.34273704191698257</v>
      </c>
    </row>
    <row r="91" spans="1:87">
      <c r="A91" s="22"/>
      <c r="B91" s="168"/>
      <c r="D91" s="24">
        <v>90</v>
      </c>
      <c r="E91" s="39"/>
      <c r="F91" s="169">
        <f>((Calibration!$C$9*'Yields HP2a'!E91)+Calibration!$C$10)</f>
        <v>-1.3020627824793102E-3</v>
      </c>
      <c r="G91" s="26">
        <f t="shared" si="17"/>
        <v>-0.34273704191698257</v>
      </c>
      <c r="I91" s="24">
        <v>90</v>
      </c>
      <c r="J91" s="39"/>
      <c r="K91" s="169">
        <f>((Calibration!$C$9*'Yields HP2a'!J91)+Calibration!$C$10)</f>
        <v>-1.3020627824793102E-3</v>
      </c>
      <c r="L91" s="26">
        <f t="shared" si="18"/>
        <v>-0.34273704191698257</v>
      </c>
      <c r="N91" s="24">
        <v>90</v>
      </c>
      <c r="P91" s="169">
        <f>((Calibration!$C$9*'Yields HP2a'!O91)+Calibration!$C$10)</f>
        <v>-1.3020627824793102E-3</v>
      </c>
      <c r="Q91" s="26">
        <f t="shared" si="19"/>
        <v>-0.34273704191698257</v>
      </c>
      <c r="S91" s="24">
        <v>90</v>
      </c>
      <c r="U91" s="169">
        <f>((Calibration!$C$9*'Yields HP2a'!T91)+Calibration!$C$10)</f>
        <v>-1.3020627824793102E-3</v>
      </c>
      <c r="V91" s="26">
        <f t="shared" si="20"/>
        <v>-0.34273704191698257</v>
      </c>
      <c r="X91" s="24">
        <v>90</v>
      </c>
      <c r="Y91" s="167"/>
      <c r="Z91" s="169">
        <f>((Calibration!$C$9*'Yields HP2a'!Y91)+Calibration!$C$10)</f>
        <v>-1.3020627824793102E-3</v>
      </c>
      <c r="AA91" s="26">
        <f t="shared" si="21"/>
        <v>-0.34273704191698257</v>
      </c>
      <c r="AC91" s="24">
        <v>90</v>
      </c>
      <c r="AD91" s="167"/>
      <c r="AE91" s="169">
        <f>((Calibration!$C$9*'Yields HP2a'!AD91)+Calibration!$C$10)</f>
        <v>-1.3020627824793102E-3</v>
      </c>
      <c r="AF91" s="26">
        <f t="shared" si="22"/>
        <v>-0.34273704191698257</v>
      </c>
      <c r="AH91" s="24">
        <v>90</v>
      </c>
      <c r="AI91" s="44"/>
      <c r="AJ91" s="169">
        <f>((Calibration!$C$9*'Yields HP2a'!AI91)+Calibration!$C$10)</f>
        <v>-1.3020627824793102E-3</v>
      </c>
      <c r="AK91" s="26">
        <f t="shared" si="23"/>
        <v>-0.34273704191698257</v>
      </c>
      <c r="AM91" s="24">
        <v>90</v>
      </c>
      <c r="AO91" s="169">
        <f>((Calibration!$C$9*'Yields HP2a'!AN91)+Calibration!$C$10)</f>
        <v>-1.3020627824793102E-3</v>
      </c>
      <c r="AP91" s="26">
        <f t="shared" si="24"/>
        <v>-0.34273704191698257</v>
      </c>
      <c r="AR91" s="24">
        <v>90</v>
      </c>
      <c r="AS91" s="14"/>
      <c r="AT91" s="169">
        <f>((Calibration!$C$9*'Yields HP2a'!AS91)+Calibration!$C$10)</f>
        <v>-1.3020627824793102E-3</v>
      </c>
      <c r="AU91" s="26">
        <f t="shared" si="25"/>
        <v>-0.34273704191698257</v>
      </c>
      <c r="AW91" s="24">
        <v>90</v>
      </c>
      <c r="AX91" s="49"/>
      <c r="AY91" s="169">
        <f>((Calibration!$C$9*'Yields HP2a'!AX91)+Calibration!$C$10)</f>
        <v>-1.3020627824793102E-3</v>
      </c>
      <c r="AZ91" s="26">
        <f t="shared" si="26"/>
        <v>-0.34273704191698257</v>
      </c>
      <c r="BB91" s="24">
        <v>90</v>
      </c>
      <c r="BC91" s="49"/>
      <c r="BD91" s="169">
        <f>((Calibration!$C$9*'Yields HP2a'!BC91)+Calibration!$C$10)</f>
        <v>-1.3020627824793102E-3</v>
      </c>
      <c r="BE91" s="26">
        <f t="shared" si="27"/>
        <v>-0.34273704191698257</v>
      </c>
      <c r="BG91" s="24">
        <v>90</v>
      </c>
      <c r="BH91" s="49"/>
      <c r="BI91" s="169">
        <f>((Calibration!$C$9*'Yields HP2a'!BH91)+Calibration!$C$10)</f>
        <v>-1.3020627824793102E-3</v>
      </c>
      <c r="BJ91" s="26">
        <f t="shared" si="28"/>
        <v>-0.34273704191698257</v>
      </c>
      <c r="BL91" s="24">
        <v>90</v>
      </c>
      <c r="BM91" s="43"/>
      <c r="BN91" s="169">
        <f>((Calibration!$C$9*'Yields HP2a'!BM91)+Calibration!$C$10)</f>
        <v>-1.3020627824793102E-3</v>
      </c>
      <c r="BO91" s="26">
        <f t="shared" si="29"/>
        <v>-0.34273704191698257</v>
      </c>
      <c r="BQ91" s="24">
        <v>90</v>
      </c>
      <c r="BR91" s="49"/>
      <c r="BS91" s="169">
        <f>((Calibration!$C$9*'Yields HP2a'!BR91)+Calibration!$C$10)</f>
        <v>-1.3020627824793102E-3</v>
      </c>
      <c r="BT91" s="26">
        <f t="shared" si="30"/>
        <v>-0.34273704191698257</v>
      </c>
      <c r="BV91" s="24">
        <v>90</v>
      </c>
      <c r="BW91" s="49"/>
      <c r="BX91" s="169">
        <f>((Calibration!$C$9*'Yields HP2a'!BW91)+Calibration!$C$10)</f>
        <v>-1.3020627824793102E-3</v>
      </c>
      <c r="BY91" s="26">
        <f t="shared" si="31"/>
        <v>-0.34273704191698257</v>
      </c>
      <c r="CA91" s="24">
        <v>90</v>
      </c>
      <c r="CB91" s="49"/>
      <c r="CC91" s="169">
        <f>((Calibration!$C$9*'Yields HP2a'!CB91)+Calibration!$C$10)</f>
        <v>-1.3020627824793102E-3</v>
      </c>
      <c r="CD91" s="26">
        <f t="shared" si="32"/>
        <v>-0.34273704191698257</v>
      </c>
      <c r="CF91" s="24">
        <v>90</v>
      </c>
      <c r="CG91" s="49"/>
      <c r="CH91" s="169">
        <f>((Calibration!$C$9*'Yields HP2a'!CG91)+Calibration!$C$10)</f>
        <v>-1.3020627824793102E-3</v>
      </c>
      <c r="CI91" s="26">
        <f t="shared" si="33"/>
        <v>-0.34273704191698257</v>
      </c>
    </row>
    <row r="92" spans="1:87">
      <c r="A92" s="22"/>
      <c r="B92" s="168"/>
      <c r="D92" s="24">
        <v>91</v>
      </c>
      <c r="E92" s="39"/>
      <c r="F92" s="169">
        <f>((Calibration!$C$9*'Yields HP2a'!E92)+Calibration!$C$10)</f>
        <v>-1.3020627824793102E-3</v>
      </c>
      <c r="G92" s="26">
        <f t="shared" si="17"/>
        <v>-0.34273704191698257</v>
      </c>
      <c r="I92" s="24">
        <v>91</v>
      </c>
      <c r="J92" s="39"/>
      <c r="K92" s="169">
        <f>((Calibration!$C$9*'Yields HP2a'!J92)+Calibration!$C$10)</f>
        <v>-1.3020627824793102E-3</v>
      </c>
      <c r="L92" s="26">
        <f t="shared" si="18"/>
        <v>-0.34273704191698257</v>
      </c>
      <c r="N92" s="24">
        <v>91</v>
      </c>
      <c r="P92" s="169">
        <f>((Calibration!$C$9*'Yields HP2a'!O92)+Calibration!$C$10)</f>
        <v>-1.3020627824793102E-3</v>
      </c>
      <c r="Q92" s="26">
        <f t="shared" si="19"/>
        <v>-0.34273704191698257</v>
      </c>
      <c r="S92" s="24">
        <v>91</v>
      </c>
      <c r="T92" s="23">
        <v>23.2</v>
      </c>
      <c r="U92" s="169">
        <f>((Calibration!$C$9*'Yields HP2a'!T92)+Calibration!$C$10)</f>
        <v>5.4297872252861611E-2</v>
      </c>
      <c r="V92" s="26">
        <f t="shared" si="20"/>
        <v>14.292622728142302</v>
      </c>
      <c r="X92" s="24">
        <v>91</v>
      </c>
      <c r="Y92" s="43"/>
      <c r="Z92" s="169">
        <f>((Calibration!$C$9*'Yields HP2a'!Y92)+Calibration!$C$10)</f>
        <v>-1.3020627824793102E-3</v>
      </c>
      <c r="AA92" s="26">
        <f t="shared" si="21"/>
        <v>-0.34273704191698257</v>
      </c>
      <c r="AC92" s="24">
        <v>91</v>
      </c>
      <c r="AD92" s="44"/>
      <c r="AE92" s="169">
        <f>((Calibration!$C$9*'Yields HP2a'!AD92)+Calibration!$C$10)</f>
        <v>-1.3020627824793102E-3</v>
      </c>
      <c r="AF92" s="26">
        <f t="shared" si="22"/>
        <v>-0.34273704191698257</v>
      </c>
      <c r="AH92" s="24">
        <v>91</v>
      </c>
      <c r="AI92" s="43">
        <v>2.4</v>
      </c>
      <c r="AJ92" s="169">
        <f>((Calibration!$C$9*'Yields HP2a'!AI92)+Calibration!$C$10)</f>
        <v>4.4496546349697503E-3</v>
      </c>
      <c r="AK92" s="26">
        <f t="shared" si="23"/>
        <v>1.1712656929167364</v>
      </c>
      <c r="AM92" s="24">
        <v>91</v>
      </c>
      <c r="AO92" s="169">
        <f>((Calibration!$C$9*'Yields HP2a'!AN92)+Calibration!$C$10)</f>
        <v>-1.3020627824793102E-3</v>
      </c>
      <c r="AP92" s="26">
        <f t="shared" si="24"/>
        <v>-0.34273704191698257</v>
      </c>
      <c r="AR92" s="24">
        <v>91</v>
      </c>
      <c r="AS92" s="14"/>
      <c r="AT92" s="169">
        <f>((Calibration!$C$9*'Yields HP2a'!AS92)+Calibration!$C$10)</f>
        <v>-1.3020627824793102E-3</v>
      </c>
      <c r="AU92" s="26">
        <f t="shared" si="25"/>
        <v>-0.34273704191698257</v>
      </c>
      <c r="AW92" s="24">
        <v>91</v>
      </c>
      <c r="AX92" s="51"/>
      <c r="AY92" s="169">
        <f>((Calibration!$C$9*'Yields HP2a'!AX92)+Calibration!$C$10)</f>
        <v>-1.3020627824793102E-3</v>
      </c>
      <c r="AZ92" s="26">
        <f t="shared" si="26"/>
        <v>-0.34273704191698257</v>
      </c>
      <c r="BB92" s="24">
        <v>91</v>
      </c>
      <c r="BC92" s="51"/>
      <c r="BD92" s="169">
        <f>((Calibration!$C$9*'Yields HP2a'!BC92)+Calibration!$C$10)</f>
        <v>-1.3020627824793102E-3</v>
      </c>
      <c r="BE92" s="26">
        <f t="shared" si="27"/>
        <v>-0.34273704191698257</v>
      </c>
      <c r="BG92" s="24">
        <v>91</v>
      </c>
      <c r="BH92" s="51"/>
      <c r="BI92" s="169">
        <f>((Calibration!$C$9*'Yields HP2a'!BH92)+Calibration!$C$10)</f>
        <v>-1.3020627824793102E-3</v>
      </c>
      <c r="BJ92" s="26">
        <f t="shared" si="28"/>
        <v>-0.34273704191698257</v>
      </c>
      <c r="BL92" s="24">
        <v>91</v>
      </c>
      <c r="BM92" s="43">
        <v>4.2</v>
      </c>
      <c r="BN92" s="169">
        <f>((Calibration!$C$9*'Yields HP2a'!BM92)+Calibration!$C$10)</f>
        <v>8.7634426980565464E-3</v>
      </c>
      <c r="BO92" s="26">
        <f t="shared" si="29"/>
        <v>2.3067677440420256</v>
      </c>
      <c r="BQ92" s="24">
        <v>91</v>
      </c>
      <c r="BR92" s="51"/>
      <c r="BS92" s="169">
        <f>((Calibration!$C$9*'Yields HP2a'!BR92)+Calibration!$C$10)</f>
        <v>-1.3020627824793102E-3</v>
      </c>
      <c r="BT92" s="26">
        <f t="shared" si="30"/>
        <v>-0.34273704191698257</v>
      </c>
      <c r="BV92" s="24">
        <v>91</v>
      </c>
      <c r="BW92" s="51"/>
      <c r="BX92" s="169">
        <f>((Calibration!$C$9*'Yields HP2a'!BW92)+Calibration!$C$10)</f>
        <v>-1.3020627824793102E-3</v>
      </c>
      <c r="BY92" s="26">
        <f t="shared" si="31"/>
        <v>-0.34273704191698257</v>
      </c>
      <c r="CA92" s="24">
        <v>91</v>
      </c>
      <c r="CB92" s="51"/>
      <c r="CC92" s="169">
        <f>((Calibration!$C$9*'Yields HP2a'!CB92)+Calibration!$C$10)</f>
        <v>-1.3020627824793102E-3</v>
      </c>
      <c r="CD92" s="26">
        <f t="shared" si="32"/>
        <v>-0.34273704191698257</v>
      </c>
      <c r="CF92" s="24">
        <v>91</v>
      </c>
      <c r="CG92" s="51"/>
      <c r="CH92" s="169">
        <f>((Calibration!$C$9*'Yields HP2a'!CG92)+Calibration!$C$10)</f>
        <v>-1.3020627824793102E-3</v>
      </c>
      <c r="CI92" s="26">
        <f t="shared" si="33"/>
        <v>-0.34273704191698257</v>
      </c>
    </row>
    <row r="93" spans="1:87">
      <c r="A93" s="22"/>
      <c r="B93" s="168"/>
      <c r="D93" s="24">
        <v>92</v>
      </c>
      <c r="E93" s="39"/>
      <c r="F93" s="169">
        <f>((Calibration!$C$9*'Yields HP2a'!E93)+Calibration!$C$10)</f>
        <v>-1.3020627824793102E-3</v>
      </c>
      <c r="G93" s="26">
        <f t="shared" si="17"/>
        <v>-0.34273704191698257</v>
      </c>
      <c r="I93" s="24">
        <v>92</v>
      </c>
      <c r="J93" s="39"/>
      <c r="K93" s="169">
        <f>((Calibration!$C$9*'Yields HP2a'!J93)+Calibration!$C$10)</f>
        <v>-1.3020627824793102E-3</v>
      </c>
      <c r="L93" s="26">
        <f t="shared" si="18"/>
        <v>-0.34273704191698257</v>
      </c>
      <c r="N93" s="24">
        <v>92</v>
      </c>
      <c r="P93" s="169">
        <f>((Calibration!$C$9*'Yields HP2a'!O93)+Calibration!$C$10)</f>
        <v>-1.3020627824793102E-3</v>
      </c>
      <c r="Q93" s="26">
        <f t="shared" si="19"/>
        <v>-0.34273704191698257</v>
      </c>
      <c r="S93" s="24">
        <v>92</v>
      </c>
      <c r="U93" s="169">
        <f>((Calibration!$C$9*'Yields HP2a'!T93)+Calibration!$C$10)</f>
        <v>-1.3020627824793102E-3</v>
      </c>
      <c r="V93" s="26">
        <f t="shared" si="20"/>
        <v>-0.34273704191698257</v>
      </c>
      <c r="X93" s="24">
        <v>92</v>
      </c>
      <c r="Y93" s="43"/>
      <c r="Z93" s="169">
        <f>((Calibration!$C$9*'Yields HP2a'!Y93)+Calibration!$C$10)</f>
        <v>-1.3020627824793102E-3</v>
      </c>
      <c r="AA93" s="26">
        <f t="shared" si="21"/>
        <v>-0.34273704191698257</v>
      </c>
      <c r="AC93" s="24">
        <v>92</v>
      </c>
      <c r="AD93" s="44"/>
      <c r="AE93" s="169">
        <f>((Calibration!$C$9*'Yields HP2a'!AD93)+Calibration!$C$10)</f>
        <v>-1.3020627824793102E-3</v>
      </c>
      <c r="AF93" s="26">
        <f t="shared" si="22"/>
        <v>-0.34273704191698257</v>
      </c>
      <c r="AH93" s="24">
        <v>92</v>
      </c>
      <c r="AI93" s="43"/>
      <c r="AJ93" s="169">
        <f>((Calibration!$C$9*'Yields HP2a'!AI93)+Calibration!$C$10)</f>
        <v>-1.3020627824793102E-3</v>
      </c>
      <c r="AK93" s="26">
        <f t="shared" si="23"/>
        <v>-0.34273704191698257</v>
      </c>
      <c r="AM93" s="24">
        <v>92</v>
      </c>
      <c r="AO93" s="169">
        <f>((Calibration!$C$9*'Yields HP2a'!AN93)+Calibration!$C$10)</f>
        <v>-1.3020627824793102E-3</v>
      </c>
      <c r="AP93" s="26">
        <f t="shared" si="24"/>
        <v>-0.34273704191698257</v>
      </c>
      <c r="AR93" s="24">
        <v>92</v>
      </c>
      <c r="AS93" s="14"/>
      <c r="AT93" s="169">
        <f>((Calibration!$C$9*'Yields HP2a'!AS93)+Calibration!$C$10)</f>
        <v>-1.3020627824793102E-3</v>
      </c>
      <c r="AU93" s="26">
        <f t="shared" si="25"/>
        <v>-0.34273704191698257</v>
      </c>
      <c r="AW93" s="24">
        <v>92</v>
      </c>
      <c r="AX93" s="51"/>
      <c r="AY93" s="169">
        <f>((Calibration!$C$9*'Yields HP2a'!AX93)+Calibration!$C$10)</f>
        <v>-1.3020627824793102E-3</v>
      </c>
      <c r="AZ93" s="26">
        <f t="shared" si="26"/>
        <v>-0.34273704191698257</v>
      </c>
      <c r="BB93" s="24">
        <v>92</v>
      </c>
      <c r="BC93" s="51"/>
      <c r="BD93" s="169">
        <f>((Calibration!$C$9*'Yields HP2a'!BC93)+Calibration!$C$10)</f>
        <v>-1.3020627824793102E-3</v>
      </c>
      <c r="BE93" s="26">
        <f t="shared" si="27"/>
        <v>-0.34273704191698257</v>
      </c>
      <c r="BG93" s="24">
        <v>92</v>
      </c>
      <c r="BH93" s="51"/>
      <c r="BI93" s="169">
        <f>((Calibration!$C$9*'Yields HP2a'!BH93)+Calibration!$C$10)</f>
        <v>-1.3020627824793102E-3</v>
      </c>
      <c r="BJ93" s="26">
        <f t="shared" si="28"/>
        <v>-0.34273704191698257</v>
      </c>
      <c r="BL93" s="24">
        <v>92</v>
      </c>
      <c r="BM93" s="14"/>
      <c r="BN93" s="169">
        <f>((Calibration!$C$9*'Yields HP2a'!BM93)+Calibration!$C$10)</f>
        <v>-1.3020627824793102E-3</v>
      </c>
      <c r="BO93" s="26">
        <f t="shared" si="29"/>
        <v>-0.34273704191698257</v>
      </c>
      <c r="BQ93" s="24">
        <v>92</v>
      </c>
      <c r="BR93" s="51"/>
      <c r="BS93" s="169">
        <f>((Calibration!$C$9*'Yields HP2a'!BR93)+Calibration!$C$10)</f>
        <v>-1.3020627824793102E-3</v>
      </c>
      <c r="BT93" s="26">
        <f t="shared" si="30"/>
        <v>-0.34273704191698257</v>
      </c>
      <c r="BV93" s="24">
        <v>92</v>
      </c>
      <c r="BW93" s="51"/>
      <c r="BX93" s="169">
        <f>((Calibration!$C$9*'Yields HP2a'!BW93)+Calibration!$C$10)</f>
        <v>-1.3020627824793102E-3</v>
      </c>
      <c r="BY93" s="26">
        <f t="shared" si="31"/>
        <v>-0.34273704191698257</v>
      </c>
      <c r="CA93" s="24">
        <v>92</v>
      </c>
      <c r="CB93" s="51"/>
      <c r="CC93" s="169">
        <f>((Calibration!$C$9*'Yields HP2a'!CB93)+Calibration!$C$10)</f>
        <v>-1.3020627824793102E-3</v>
      </c>
      <c r="CD93" s="26">
        <f t="shared" si="32"/>
        <v>-0.34273704191698257</v>
      </c>
      <c r="CF93" s="24">
        <v>92</v>
      </c>
      <c r="CG93" s="51"/>
      <c r="CH93" s="169">
        <f>((Calibration!$C$9*'Yields HP2a'!CG93)+Calibration!$C$10)</f>
        <v>-1.3020627824793102E-3</v>
      </c>
      <c r="CI93" s="26">
        <f t="shared" si="33"/>
        <v>-0.34273704191698257</v>
      </c>
    </row>
    <row r="94" spans="1:87">
      <c r="A94" s="22"/>
      <c r="B94" s="168"/>
      <c r="D94" s="24">
        <v>93</v>
      </c>
      <c r="E94" s="39"/>
      <c r="F94" s="169">
        <f>((Calibration!$C$9*'Yields HP2a'!E94)+Calibration!$C$10)</f>
        <v>-1.3020627824793102E-3</v>
      </c>
      <c r="G94" s="26">
        <f t="shared" si="17"/>
        <v>-0.34273704191698257</v>
      </c>
      <c r="I94" s="24">
        <v>93</v>
      </c>
      <c r="J94" s="39"/>
      <c r="K94" s="169">
        <f>((Calibration!$C$9*'Yields HP2a'!J94)+Calibration!$C$10)</f>
        <v>-1.3020627824793102E-3</v>
      </c>
      <c r="L94" s="26">
        <f t="shared" si="18"/>
        <v>-0.34273704191698257</v>
      </c>
      <c r="N94" s="24">
        <v>93</v>
      </c>
      <c r="P94" s="169">
        <f>((Calibration!$C$9*'Yields HP2a'!O94)+Calibration!$C$10)</f>
        <v>-1.3020627824793102E-3</v>
      </c>
      <c r="Q94" s="26">
        <f t="shared" si="19"/>
        <v>-0.34273704191698257</v>
      </c>
      <c r="S94" s="24">
        <v>93</v>
      </c>
      <c r="U94" s="169">
        <f>((Calibration!$C$9*'Yields HP2a'!T94)+Calibration!$C$10)</f>
        <v>-1.3020627824793102E-3</v>
      </c>
      <c r="V94" s="26">
        <f t="shared" si="20"/>
        <v>-0.34273704191698257</v>
      </c>
      <c r="X94" s="24">
        <v>93</v>
      </c>
      <c r="Y94" s="167"/>
      <c r="Z94" s="169">
        <f>((Calibration!$C$9*'Yields HP2a'!Y94)+Calibration!$C$10)</f>
        <v>-1.3020627824793102E-3</v>
      </c>
      <c r="AA94" s="26">
        <f t="shared" si="21"/>
        <v>-0.34273704191698257</v>
      </c>
      <c r="AC94" s="24">
        <v>93</v>
      </c>
      <c r="AD94" s="167"/>
      <c r="AE94" s="169">
        <f>((Calibration!$C$9*'Yields HP2a'!AD94)+Calibration!$C$10)</f>
        <v>-1.3020627824793102E-3</v>
      </c>
      <c r="AF94" s="26">
        <f t="shared" si="22"/>
        <v>-0.34273704191698257</v>
      </c>
      <c r="AH94" s="24">
        <v>93</v>
      </c>
      <c r="AI94" s="44"/>
      <c r="AJ94" s="169">
        <f>((Calibration!$C$9*'Yields HP2a'!AI94)+Calibration!$C$10)</f>
        <v>-1.3020627824793102E-3</v>
      </c>
      <c r="AK94" s="26">
        <f t="shared" si="23"/>
        <v>-0.34273704191698257</v>
      </c>
      <c r="AM94" s="24">
        <v>93</v>
      </c>
      <c r="AO94" s="169">
        <f>((Calibration!$C$9*'Yields HP2a'!AN94)+Calibration!$C$10)</f>
        <v>-1.3020627824793102E-3</v>
      </c>
      <c r="AP94" s="26">
        <f t="shared" si="24"/>
        <v>-0.34273704191698257</v>
      </c>
      <c r="AR94" s="24">
        <v>93</v>
      </c>
      <c r="AS94"/>
      <c r="AT94" s="169">
        <f>((Calibration!$C$9*'Yields HP2a'!AS94)+Calibration!$C$10)</f>
        <v>-1.3020627824793102E-3</v>
      </c>
      <c r="AU94" s="26">
        <f t="shared" si="25"/>
        <v>-0.34273704191698257</v>
      </c>
      <c r="AW94" s="24">
        <v>93</v>
      </c>
      <c r="AX94" s="51"/>
      <c r="AY94" s="169">
        <f>((Calibration!$C$9*'Yields HP2a'!AX94)+Calibration!$C$10)</f>
        <v>-1.3020627824793102E-3</v>
      </c>
      <c r="AZ94" s="26">
        <f t="shared" si="26"/>
        <v>-0.34273704191698257</v>
      </c>
      <c r="BB94" s="24">
        <v>93</v>
      </c>
      <c r="BC94" s="51"/>
      <c r="BD94" s="169">
        <f>((Calibration!$C$9*'Yields HP2a'!BC94)+Calibration!$C$10)</f>
        <v>-1.3020627824793102E-3</v>
      </c>
      <c r="BE94" s="26">
        <f t="shared" si="27"/>
        <v>-0.34273704191698257</v>
      </c>
      <c r="BG94" s="24">
        <v>93</v>
      </c>
      <c r="BH94" s="51"/>
      <c r="BI94" s="169">
        <f>((Calibration!$C$9*'Yields HP2a'!BH94)+Calibration!$C$10)</f>
        <v>-1.3020627824793102E-3</v>
      </c>
      <c r="BJ94" s="26">
        <f t="shared" si="28"/>
        <v>-0.34273704191698257</v>
      </c>
      <c r="BL94" s="24">
        <v>93</v>
      </c>
      <c r="BM94" s="44"/>
      <c r="BN94" s="169">
        <f>((Calibration!$C$9*'Yields HP2a'!BM94)+Calibration!$C$10)</f>
        <v>-1.3020627824793102E-3</v>
      </c>
      <c r="BO94" s="26">
        <f t="shared" si="29"/>
        <v>-0.34273704191698257</v>
      </c>
      <c r="BQ94" s="24">
        <v>93</v>
      </c>
      <c r="BR94" s="51"/>
      <c r="BS94" s="169">
        <f>((Calibration!$C$9*'Yields HP2a'!BR94)+Calibration!$C$10)</f>
        <v>-1.3020627824793102E-3</v>
      </c>
      <c r="BT94" s="26">
        <f t="shared" si="30"/>
        <v>-0.34273704191698257</v>
      </c>
      <c r="BV94" s="24">
        <v>93</v>
      </c>
      <c r="BW94" s="51"/>
      <c r="BX94" s="169">
        <f>((Calibration!$C$9*'Yields HP2a'!BW94)+Calibration!$C$10)</f>
        <v>-1.3020627824793102E-3</v>
      </c>
      <c r="BY94" s="26">
        <f t="shared" si="31"/>
        <v>-0.34273704191698257</v>
      </c>
      <c r="CA94" s="24">
        <v>93</v>
      </c>
      <c r="CB94" s="51"/>
      <c r="CC94" s="169">
        <f>((Calibration!$C$9*'Yields HP2a'!CB94)+Calibration!$C$10)</f>
        <v>-1.3020627824793102E-3</v>
      </c>
      <c r="CD94" s="26">
        <f t="shared" si="32"/>
        <v>-0.34273704191698257</v>
      </c>
      <c r="CF94" s="24">
        <v>93</v>
      </c>
      <c r="CG94" s="51"/>
      <c r="CH94" s="169">
        <f>((Calibration!$C$9*'Yields HP2a'!CG94)+Calibration!$C$10)</f>
        <v>-1.3020627824793102E-3</v>
      </c>
      <c r="CI94" s="26">
        <f t="shared" si="33"/>
        <v>-0.34273704191698257</v>
      </c>
    </row>
    <row r="95" spans="1:87">
      <c r="A95" s="22"/>
      <c r="B95" s="168"/>
      <c r="D95" s="24">
        <v>94</v>
      </c>
      <c r="E95" s="39"/>
      <c r="F95" s="169">
        <f>((Calibration!$C$9*'Yields HP2a'!E95)+Calibration!$C$10)</f>
        <v>-1.3020627824793102E-3</v>
      </c>
      <c r="G95" s="26">
        <f t="shared" si="17"/>
        <v>-0.34273704191698257</v>
      </c>
      <c r="I95" s="24">
        <v>94</v>
      </c>
      <c r="J95" s="39"/>
      <c r="K95" s="169">
        <f>((Calibration!$C$9*'Yields HP2a'!J95)+Calibration!$C$10)</f>
        <v>-1.3020627824793102E-3</v>
      </c>
      <c r="L95" s="26">
        <f t="shared" si="18"/>
        <v>-0.34273704191698257</v>
      </c>
      <c r="N95" s="24">
        <v>94</v>
      </c>
      <c r="P95" s="169">
        <f>((Calibration!$C$9*'Yields HP2a'!O95)+Calibration!$C$10)</f>
        <v>-1.3020627824793102E-3</v>
      </c>
      <c r="Q95" s="26">
        <f t="shared" si="19"/>
        <v>-0.34273704191698257</v>
      </c>
      <c r="S95" s="24">
        <v>94</v>
      </c>
      <c r="U95" s="169">
        <f>((Calibration!$C$9*'Yields HP2a'!T95)+Calibration!$C$10)</f>
        <v>-1.3020627824793102E-3</v>
      </c>
      <c r="V95" s="26">
        <f t="shared" si="20"/>
        <v>-0.34273704191698257</v>
      </c>
      <c r="X95" s="24">
        <v>94</v>
      </c>
      <c r="Y95" s="167"/>
      <c r="Z95" s="169">
        <f>((Calibration!$C$9*'Yields HP2a'!Y95)+Calibration!$C$10)</f>
        <v>-1.3020627824793102E-3</v>
      </c>
      <c r="AA95" s="26">
        <f t="shared" si="21"/>
        <v>-0.34273704191698257</v>
      </c>
      <c r="AC95" s="24">
        <v>94</v>
      </c>
      <c r="AD95" s="167"/>
      <c r="AE95" s="169">
        <f>((Calibration!$C$9*'Yields HP2a'!AD95)+Calibration!$C$10)</f>
        <v>-1.3020627824793102E-3</v>
      </c>
      <c r="AF95" s="26">
        <f t="shared" si="22"/>
        <v>-0.34273704191698257</v>
      </c>
      <c r="AH95" s="24">
        <v>94</v>
      </c>
      <c r="AI95" s="43"/>
      <c r="AJ95" s="169">
        <f>((Calibration!$C$9*'Yields HP2a'!AI95)+Calibration!$C$10)</f>
        <v>-1.3020627824793102E-3</v>
      </c>
      <c r="AK95" s="26">
        <f t="shared" si="23"/>
        <v>-0.34273704191698257</v>
      </c>
      <c r="AM95" s="24">
        <v>94</v>
      </c>
      <c r="AO95" s="169">
        <f>((Calibration!$C$9*'Yields HP2a'!AN95)+Calibration!$C$10)</f>
        <v>-1.3020627824793102E-3</v>
      </c>
      <c r="AP95" s="26">
        <f t="shared" si="24"/>
        <v>-0.34273704191698257</v>
      </c>
      <c r="AR95" s="24">
        <v>94</v>
      </c>
      <c r="AS95" s="14"/>
      <c r="AT95" s="169">
        <f>((Calibration!$C$9*'Yields HP2a'!AS95)+Calibration!$C$10)</f>
        <v>-1.3020627824793102E-3</v>
      </c>
      <c r="AU95" s="26">
        <f t="shared" si="25"/>
        <v>-0.34273704191698257</v>
      </c>
      <c r="AW95" s="24">
        <v>94</v>
      </c>
      <c r="AX95" s="51"/>
      <c r="AY95" s="169">
        <f>((Calibration!$C$9*'Yields HP2a'!AX95)+Calibration!$C$10)</f>
        <v>-1.3020627824793102E-3</v>
      </c>
      <c r="AZ95" s="26">
        <f t="shared" si="26"/>
        <v>-0.34273704191698257</v>
      </c>
      <c r="BB95" s="24">
        <v>94</v>
      </c>
      <c r="BC95" s="51"/>
      <c r="BD95" s="169">
        <f>((Calibration!$C$9*'Yields HP2a'!BC95)+Calibration!$C$10)</f>
        <v>-1.3020627824793102E-3</v>
      </c>
      <c r="BE95" s="26">
        <f t="shared" si="27"/>
        <v>-0.34273704191698257</v>
      </c>
      <c r="BG95" s="24">
        <v>94</v>
      </c>
      <c r="BH95" s="51"/>
      <c r="BI95" s="169">
        <f>((Calibration!$C$9*'Yields HP2a'!BH95)+Calibration!$C$10)</f>
        <v>-1.3020627824793102E-3</v>
      </c>
      <c r="BJ95" s="26">
        <f t="shared" si="28"/>
        <v>-0.34273704191698257</v>
      </c>
      <c r="BL95" s="24">
        <v>94</v>
      </c>
      <c r="BM95" s="44"/>
      <c r="BN95" s="169">
        <f>((Calibration!$C$9*'Yields HP2a'!BM95)+Calibration!$C$10)</f>
        <v>-1.3020627824793102E-3</v>
      </c>
      <c r="BO95" s="26">
        <f t="shared" si="29"/>
        <v>-0.34273704191698257</v>
      </c>
      <c r="BQ95" s="24">
        <v>94</v>
      </c>
      <c r="BR95" s="51"/>
      <c r="BS95" s="169">
        <f>((Calibration!$C$9*'Yields HP2a'!BR95)+Calibration!$C$10)</f>
        <v>-1.3020627824793102E-3</v>
      </c>
      <c r="BT95" s="26">
        <f t="shared" si="30"/>
        <v>-0.34273704191698257</v>
      </c>
      <c r="BV95" s="24">
        <v>94</v>
      </c>
      <c r="BW95" s="51"/>
      <c r="BX95" s="169">
        <f>((Calibration!$C$9*'Yields HP2a'!BW95)+Calibration!$C$10)</f>
        <v>-1.3020627824793102E-3</v>
      </c>
      <c r="BY95" s="26">
        <f t="shared" si="31"/>
        <v>-0.34273704191698257</v>
      </c>
      <c r="CA95" s="24">
        <v>94</v>
      </c>
      <c r="CB95" s="51"/>
      <c r="CC95" s="169">
        <f>((Calibration!$C$9*'Yields HP2a'!CB95)+Calibration!$C$10)</f>
        <v>-1.3020627824793102E-3</v>
      </c>
      <c r="CD95" s="26">
        <f t="shared" si="32"/>
        <v>-0.34273704191698257</v>
      </c>
      <c r="CF95" s="24">
        <v>94</v>
      </c>
      <c r="CG95" s="51"/>
      <c r="CH95" s="169">
        <f>((Calibration!$C$9*'Yields HP2a'!CG95)+Calibration!$C$10)</f>
        <v>-1.3020627824793102E-3</v>
      </c>
      <c r="CI95" s="26">
        <f t="shared" si="33"/>
        <v>-0.34273704191698257</v>
      </c>
    </row>
    <row r="96" spans="1:87">
      <c r="A96" s="22"/>
      <c r="B96" s="168"/>
      <c r="D96" s="24">
        <v>95</v>
      </c>
      <c r="E96" s="39"/>
      <c r="F96" s="169">
        <f>((Calibration!$C$9*'Yields HP2a'!E96)+Calibration!$C$10)</f>
        <v>-1.3020627824793102E-3</v>
      </c>
      <c r="G96" s="26">
        <f t="shared" si="17"/>
        <v>-0.34273704191698257</v>
      </c>
      <c r="I96" s="24">
        <v>95</v>
      </c>
      <c r="J96" s="39"/>
      <c r="K96" s="169">
        <f>((Calibration!$C$9*'Yields HP2a'!J96)+Calibration!$C$10)</f>
        <v>-1.3020627824793102E-3</v>
      </c>
      <c r="L96" s="26">
        <f t="shared" si="18"/>
        <v>-0.34273704191698257</v>
      </c>
      <c r="N96" s="24">
        <v>95</v>
      </c>
      <c r="P96" s="169">
        <f>((Calibration!$C$9*'Yields HP2a'!O96)+Calibration!$C$10)</f>
        <v>-1.3020627824793102E-3</v>
      </c>
      <c r="Q96" s="26">
        <f t="shared" si="19"/>
        <v>-0.34273704191698257</v>
      </c>
      <c r="S96" s="24">
        <v>95</v>
      </c>
      <c r="U96" s="169">
        <f>((Calibration!$C$9*'Yields HP2a'!T96)+Calibration!$C$10)</f>
        <v>-1.3020627824793102E-3</v>
      </c>
      <c r="V96" s="26">
        <f t="shared" si="20"/>
        <v>-0.34273704191698257</v>
      </c>
      <c r="X96" s="24">
        <v>95</v>
      </c>
      <c r="Y96" s="43"/>
      <c r="Z96" s="169">
        <f>((Calibration!$C$9*'Yields HP2a'!Y96)+Calibration!$C$10)</f>
        <v>-1.3020627824793102E-3</v>
      </c>
      <c r="AA96" s="26">
        <f t="shared" si="21"/>
        <v>-0.34273704191698257</v>
      </c>
      <c r="AC96" s="24">
        <v>95</v>
      </c>
      <c r="AD96" s="44"/>
      <c r="AE96" s="169">
        <f>((Calibration!$C$9*'Yields HP2a'!AD96)+Calibration!$C$10)</f>
        <v>-1.3020627824793102E-3</v>
      </c>
      <c r="AF96" s="26">
        <f t="shared" si="22"/>
        <v>-0.34273704191698257</v>
      </c>
      <c r="AH96" s="24">
        <v>95</v>
      </c>
      <c r="AI96" s="43"/>
      <c r="AJ96" s="169">
        <f>((Calibration!$C$9*'Yields HP2a'!AI96)+Calibration!$C$10)</f>
        <v>-1.3020627824793102E-3</v>
      </c>
      <c r="AK96" s="26">
        <f t="shared" si="23"/>
        <v>-0.34273704191698257</v>
      </c>
      <c r="AM96" s="24">
        <v>95</v>
      </c>
      <c r="AO96" s="169">
        <f>((Calibration!$C$9*'Yields HP2a'!AN96)+Calibration!$C$10)</f>
        <v>-1.3020627824793102E-3</v>
      </c>
      <c r="AP96" s="26">
        <f t="shared" si="24"/>
        <v>-0.34273704191698257</v>
      </c>
      <c r="AR96" s="24">
        <v>95</v>
      </c>
      <c r="AS96" s="44"/>
      <c r="AT96" s="169">
        <f>((Calibration!$C$9*'Yields HP2a'!AS96)+Calibration!$C$10)</f>
        <v>-1.3020627824793102E-3</v>
      </c>
      <c r="AU96" s="26">
        <f t="shared" si="25"/>
        <v>-0.34273704191698257</v>
      </c>
      <c r="AW96" s="24">
        <v>95</v>
      </c>
      <c r="AX96" s="49"/>
      <c r="AY96" s="169">
        <f>((Calibration!$C$9*'Yields HP2a'!AX96)+Calibration!$C$10)</f>
        <v>-1.3020627824793102E-3</v>
      </c>
      <c r="AZ96" s="26">
        <f t="shared" si="26"/>
        <v>-0.34273704191698257</v>
      </c>
      <c r="BB96" s="24">
        <v>95</v>
      </c>
      <c r="BC96" s="49"/>
      <c r="BD96" s="169">
        <f>((Calibration!$C$9*'Yields HP2a'!BC96)+Calibration!$C$10)</f>
        <v>-1.3020627824793102E-3</v>
      </c>
      <c r="BE96" s="26">
        <f t="shared" si="27"/>
        <v>-0.34273704191698257</v>
      </c>
      <c r="BG96" s="24">
        <v>95</v>
      </c>
      <c r="BH96" s="49"/>
      <c r="BI96" s="169">
        <f>((Calibration!$C$9*'Yields HP2a'!BH96)+Calibration!$C$10)</f>
        <v>-1.3020627824793102E-3</v>
      </c>
      <c r="BJ96" s="26">
        <f t="shared" si="28"/>
        <v>-0.34273704191698257</v>
      </c>
      <c r="BL96" s="24">
        <v>95</v>
      </c>
      <c r="BM96" s="43"/>
      <c r="BN96" s="169">
        <f>((Calibration!$C$9*'Yields HP2a'!BM96)+Calibration!$C$10)</f>
        <v>-1.3020627824793102E-3</v>
      </c>
      <c r="BO96" s="26">
        <f t="shared" si="29"/>
        <v>-0.34273704191698257</v>
      </c>
      <c r="BQ96" s="24">
        <v>95</v>
      </c>
      <c r="BR96" s="49"/>
      <c r="BS96" s="169">
        <f>((Calibration!$C$9*'Yields HP2a'!BR96)+Calibration!$C$10)</f>
        <v>-1.3020627824793102E-3</v>
      </c>
      <c r="BT96" s="26">
        <f t="shared" si="30"/>
        <v>-0.34273704191698257</v>
      </c>
      <c r="BV96" s="24">
        <v>95</v>
      </c>
      <c r="BW96" s="49"/>
      <c r="BX96" s="169">
        <f>((Calibration!$C$9*'Yields HP2a'!BW96)+Calibration!$C$10)</f>
        <v>-1.3020627824793102E-3</v>
      </c>
      <c r="BY96" s="26">
        <f t="shared" si="31"/>
        <v>-0.34273704191698257</v>
      </c>
      <c r="CA96" s="24">
        <v>95</v>
      </c>
      <c r="CB96" s="49"/>
      <c r="CC96" s="169">
        <f>((Calibration!$C$9*'Yields HP2a'!CB96)+Calibration!$C$10)</f>
        <v>-1.3020627824793102E-3</v>
      </c>
      <c r="CD96" s="26">
        <f t="shared" si="32"/>
        <v>-0.34273704191698257</v>
      </c>
      <c r="CF96" s="24">
        <v>95</v>
      </c>
      <c r="CG96" s="49"/>
      <c r="CH96" s="169">
        <f>((Calibration!$C$9*'Yields HP2a'!CG96)+Calibration!$C$10)</f>
        <v>-1.3020627824793102E-3</v>
      </c>
      <c r="CI96" s="26">
        <f t="shared" si="33"/>
        <v>-0.34273704191698257</v>
      </c>
    </row>
    <row r="97" spans="1:87" ht="22" thickBot="1">
      <c r="A97" s="22"/>
      <c r="B97" s="168"/>
      <c r="D97" s="24">
        <v>96</v>
      </c>
      <c r="E97" s="40"/>
      <c r="F97" s="169">
        <f>((Calibration!$C$9*'Yields HP2a'!E97)+Calibration!$C$10)</f>
        <v>-1.3020627824793102E-3</v>
      </c>
      <c r="G97" s="26">
        <f t="shared" si="17"/>
        <v>-0.34273704191698257</v>
      </c>
      <c r="I97" s="24">
        <v>96</v>
      </c>
      <c r="J97" s="40"/>
      <c r="K97" s="169">
        <f>((Calibration!$C$9*'Yields HP2a'!J97)+Calibration!$C$10)</f>
        <v>-1.3020627824793102E-3</v>
      </c>
      <c r="L97" s="26">
        <f t="shared" si="18"/>
        <v>-0.34273704191698257</v>
      </c>
      <c r="N97" s="24">
        <v>96</v>
      </c>
      <c r="P97" s="169">
        <f>((Calibration!$C$9*'Yields HP2a'!O97)+Calibration!$C$10)</f>
        <v>-1.3020627824793102E-3</v>
      </c>
      <c r="Q97" s="26">
        <f t="shared" si="19"/>
        <v>-0.34273704191698257</v>
      </c>
      <c r="S97" s="24">
        <v>96</v>
      </c>
      <c r="U97" s="169">
        <f>((Calibration!$C$9*'Yields HP2a'!T97)+Calibration!$C$10)</f>
        <v>-1.3020627824793102E-3</v>
      </c>
      <c r="V97" s="26">
        <f t="shared" si="20"/>
        <v>-0.34273704191698257</v>
      </c>
      <c r="X97" s="24">
        <v>96</v>
      </c>
      <c r="Y97" s="45"/>
      <c r="Z97" s="169">
        <f>((Calibration!$C$9*'Yields HP2a'!Y97)+Calibration!$C$10)</f>
        <v>-1.3020627824793102E-3</v>
      </c>
      <c r="AA97" s="26">
        <f t="shared" si="21"/>
        <v>-0.34273704191698257</v>
      </c>
      <c r="AC97" s="24">
        <v>96</v>
      </c>
      <c r="AD97" s="47"/>
      <c r="AE97" s="169">
        <f>((Calibration!$C$9*'Yields HP2a'!AD97)+Calibration!$C$10)</f>
        <v>-1.3020627824793102E-3</v>
      </c>
      <c r="AF97" s="26">
        <f t="shared" si="22"/>
        <v>-0.34273704191698257</v>
      </c>
      <c r="AH97" s="24">
        <v>96</v>
      </c>
      <c r="AI97" s="45"/>
      <c r="AJ97" s="169">
        <f>((Calibration!$C$9*'Yields HP2a'!AI97)+Calibration!$C$10)</f>
        <v>-1.3020627824793102E-3</v>
      </c>
      <c r="AK97" s="26">
        <f t="shared" si="23"/>
        <v>-0.34273704191698257</v>
      </c>
      <c r="AM97" s="24">
        <v>96</v>
      </c>
      <c r="AO97" s="169">
        <f>((Calibration!$C$9*'Yields HP2a'!AN97)+Calibration!$C$10)</f>
        <v>-1.3020627824793102E-3</v>
      </c>
      <c r="AP97" s="26">
        <f t="shared" si="24"/>
        <v>-0.34273704191698257</v>
      </c>
      <c r="AR97" s="24">
        <v>96</v>
      </c>
      <c r="AS97" s="48"/>
      <c r="AT97" s="169">
        <f>((Calibration!$C$9*'Yields HP2a'!AS97)+Calibration!$C$10)</f>
        <v>-1.3020627824793102E-3</v>
      </c>
      <c r="AU97" s="26">
        <f t="shared" si="25"/>
        <v>-0.34273704191698257</v>
      </c>
      <c r="AW97" s="24">
        <v>96</v>
      </c>
      <c r="AX97" s="54"/>
      <c r="AY97" s="169">
        <f>((Calibration!$C$9*'Yields HP2a'!AX97)+Calibration!$C$10)</f>
        <v>-1.3020627824793102E-3</v>
      </c>
      <c r="AZ97" s="26">
        <f t="shared" si="26"/>
        <v>-0.34273704191698257</v>
      </c>
      <c r="BB97" s="24">
        <v>96</v>
      </c>
      <c r="BC97" s="54"/>
      <c r="BD97" s="169">
        <f>((Calibration!$C$9*'Yields HP2a'!BC97)+Calibration!$C$10)</f>
        <v>-1.3020627824793102E-3</v>
      </c>
      <c r="BE97" s="26">
        <f t="shared" si="27"/>
        <v>-0.34273704191698257</v>
      </c>
      <c r="BG97" s="24">
        <v>96</v>
      </c>
      <c r="BH97" s="54"/>
      <c r="BI97" s="169">
        <f>((Calibration!$C$9*'Yields HP2a'!BH97)+Calibration!$C$10)</f>
        <v>-1.3020627824793102E-3</v>
      </c>
      <c r="BJ97" s="26">
        <f t="shared" si="28"/>
        <v>-0.34273704191698257</v>
      </c>
      <c r="BL97" s="24">
        <v>96</v>
      </c>
      <c r="BM97" s="48"/>
      <c r="BN97" s="169">
        <f>((Calibration!$C$9*'Yields HP2a'!BM97)+Calibration!$C$10)</f>
        <v>-1.3020627824793102E-3</v>
      </c>
      <c r="BO97" s="26">
        <f t="shared" si="29"/>
        <v>-0.34273704191698257</v>
      </c>
      <c r="BQ97" s="24">
        <v>96</v>
      </c>
      <c r="BR97" s="54"/>
      <c r="BS97" s="169">
        <f>((Calibration!$C$9*'Yields HP2a'!BR97)+Calibration!$C$10)</f>
        <v>-1.3020627824793102E-3</v>
      </c>
      <c r="BT97" s="26">
        <f t="shared" si="30"/>
        <v>-0.34273704191698257</v>
      </c>
      <c r="BV97" s="24">
        <v>96</v>
      </c>
      <c r="BW97" s="54"/>
      <c r="BX97" s="169">
        <f>((Calibration!$C$9*'Yields HP2a'!BW97)+Calibration!$C$10)</f>
        <v>-1.3020627824793102E-3</v>
      </c>
      <c r="BY97" s="26">
        <f t="shared" si="31"/>
        <v>-0.34273704191698257</v>
      </c>
      <c r="CA97" s="24">
        <v>96</v>
      </c>
      <c r="CB97" s="54"/>
      <c r="CC97" s="169">
        <f>((Calibration!$C$9*'Yields HP2a'!CB97)+Calibration!$C$10)</f>
        <v>-1.3020627824793102E-3</v>
      </c>
      <c r="CD97" s="26">
        <f t="shared" si="32"/>
        <v>-0.34273704191698257</v>
      </c>
      <c r="CF97" s="24">
        <v>96</v>
      </c>
      <c r="CG97" s="54"/>
      <c r="CH97" s="169">
        <f>((Calibration!$C$9*'Yields HP2a'!CG97)+Calibration!$C$10)</f>
        <v>-1.3020627824793102E-3</v>
      </c>
      <c r="CI97" s="26">
        <f t="shared" si="33"/>
        <v>-0.34273704191698257</v>
      </c>
    </row>
    <row r="98" spans="1:87">
      <c r="A98" s="22"/>
      <c r="B98" s="168"/>
      <c r="D98" s="168"/>
      <c r="E98" s="168"/>
      <c r="F98" s="168"/>
      <c r="G98" s="22"/>
      <c r="I98" s="168"/>
      <c r="J98" s="168"/>
      <c r="K98" s="168"/>
      <c r="L98" s="22"/>
      <c r="N98" s="168"/>
      <c r="O98" s="168"/>
      <c r="P98" s="168"/>
      <c r="Q98" s="22"/>
      <c r="S98" s="22"/>
      <c r="T98" s="22"/>
      <c r="U98" s="168"/>
      <c r="V98" s="22"/>
      <c r="X98" s="22"/>
      <c r="Y98" s="22"/>
      <c r="Z98" s="168"/>
      <c r="AA98" s="22"/>
      <c r="AC98" s="22"/>
      <c r="AD98" s="22"/>
      <c r="AE98" s="168"/>
      <c r="AF98" s="22"/>
      <c r="AH98" s="22"/>
      <c r="AI98" s="22"/>
      <c r="AJ98" s="168"/>
      <c r="AK98" s="22"/>
      <c r="AM98" s="22"/>
      <c r="AN98" s="22"/>
      <c r="AO98" s="168"/>
      <c r="AP98" s="22"/>
      <c r="AR98" s="22"/>
      <c r="AS98" s="22"/>
      <c r="AT98" s="168"/>
      <c r="AU98" s="22"/>
      <c r="AW98" s="22"/>
      <c r="AX98" s="22"/>
      <c r="AY98" s="168"/>
      <c r="AZ98" s="22"/>
      <c r="BB98" s="22"/>
      <c r="BC98" s="22"/>
      <c r="BD98" s="168"/>
      <c r="BE98" s="22"/>
      <c r="BG98" s="22"/>
      <c r="BH98" s="22"/>
      <c r="BI98" s="168"/>
      <c r="BJ98" s="22"/>
      <c r="BL98" s="22"/>
      <c r="BM98" s="22"/>
      <c r="BN98" s="168"/>
      <c r="BO98" s="22"/>
      <c r="BQ98" s="22"/>
      <c r="BR98" s="22"/>
      <c r="BS98" s="168"/>
      <c r="BT98" s="22"/>
      <c r="BV98" s="22"/>
      <c r="BW98" s="22"/>
      <c r="BX98" s="168"/>
      <c r="BY98" s="22"/>
      <c r="CA98" s="22"/>
      <c r="CB98" s="22"/>
      <c r="CC98" s="168"/>
      <c r="CD98" s="22"/>
      <c r="CF98" s="22"/>
      <c r="CG98" s="22"/>
      <c r="CH98" s="168"/>
      <c r="CI98" s="22"/>
    </row>
    <row r="99" spans="1:87">
      <c r="A99" s="22"/>
      <c r="B99" s="168"/>
      <c r="D99" s="168"/>
      <c r="E99" s="168"/>
      <c r="F99" s="168"/>
      <c r="G99" s="22"/>
      <c r="I99" s="168"/>
      <c r="J99" s="168"/>
      <c r="K99" s="168"/>
      <c r="L99" s="22"/>
      <c r="N99" s="168"/>
      <c r="O99" s="168"/>
      <c r="P99" s="168"/>
      <c r="Q99" s="22"/>
      <c r="S99" s="22"/>
      <c r="T99" s="22"/>
      <c r="U99" s="168"/>
      <c r="V99" s="22"/>
      <c r="X99" s="22"/>
      <c r="Y99" s="22"/>
      <c r="Z99" s="168"/>
      <c r="AA99" s="22"/>
      <c r="AC99" s="22"/>
      <c r="AD99" s="22"/>
      <c r="AE99" s="168"/>
      <c r="AF99" s="22"/>
      <c r="AH99" s="22"/>
      <c r="AI99" s="22"/>
      <c r="AJ99" s="168"/>
      <c r="AK99" s="22"/>
      <c r="AM99" s="22"/>
      <c r="AN99" s="22"/>
      <c r="AO99" s="168"/>
      <c r="AP99" s="22"/>
      <c r="AR99" s="22"/>
      <c r="AS99" s="22"/>
      <c r="AT99" s="168"/>
      <c r="AU99" s="22"/>
      <c r="AW99" s="22"/>
      <c r="AX99" s="22"/>
      <c r="AY99" s="168"/>
      <c r="AZ99" s="22"/>
      <c r="BB99" s="22"/>
      <c r="BC99" s="22"/>
      <c r="BD99" s="168"/>
      <c r="BE99" s="22"/>
      <c r="BG99" s="22"/>
      <c r="BH99" s="22"/>
      <c r="BI99" s="168"/>
      <c r="BJ99" s="22"/>
      <c r="BL99" s="22"/>
      <c r="BM99" s="22"/>
      <c r="BN99" s="168"/>
      <c r="BO99" s="22"/>
      <c r="BQ99" s="22"/>
      <c r="BR99" s="22"/>
      <c r="BS99" s="168"/>
      <c r="BT99" s="22"/>
      <c r="BV99" s="22"/>
      <c r="BW99" s="22"/>
      <c r="BX99" s="168"/>
      <c r="BY99" s="22"/>
      <c r="CA99" s="22"/>
      <c r="CB99" s="22"/>
      <c r="CC99" s="168"/>
      <c r="CD99" s="22"/>
      <c r="CF99" s="22"/>
      <c r="CG99" s="22"/>
      <c r="CH99" s="168"/>
      <c r="CI99" s="22"/>
    </row>
    <row r="100" spans="1:87">
      <c r="A100" s="22"/>
      <c r="B100" s="168"/>
      <c r="D100" s="168"/>
      <c r="E100" s="168"/>
      <c r="F100" s="168"/>
      <c r="G100" s="22"/>
      <c r="I100" s="168"/>
      <c r="J100" s="168"/>
      <c r="K100" s="168"/>
      <c r="L100" s="22"/>
      <c r="N100" s="168"/>
      <c r="O100" s="168"/>
      <c r="P100" s="168"/>
      <c r="Q100" s="22"/>
      <c r="S100" s="22"/>
      <c r="T100" s="22"/>
      <c r="U100" s="168"/>
      <c r="V100" s="22"/>
      <c r="X100" s="22"/>
      <c r="Y100" s="22"/>
      <c r="Z100" s="168"/>
      <c r="AA100" s="22"/>
      <c r="AC100" s="22"/>
      <c r="AD100" s="22"/>
      <c r="AE100" s="168"/>
      <c r="AF100" s="22"/>
      <c r="AH100" s="22"/>
      <c r="AI100" s="22"/>
      <c r="AJ100" s="168"/>
      <c r="AK100" s="22"/>
      <c r="AM100" s="22"/>
      <c r="AN100" s="22"/>
      <c r="AO100" s="168"/>
      <c r="AP100" s="22"/>
      <c r="AR100" s="22"/>
      <c r="AS100" s="22"/>
      <c r="AT100" s="168"/>
      <c r="AU100" s="22"/>
      <c r="AW100" s="22"/>
      <c r="AX100" s="22"/>
      <c r="AY100" s="168"/>
      <c r="AZ100" s="22"/>
      <c r="BB100" s="22"/>
      <c r="BC100" s="22"/>
      <c r="BD100" s="168"/>
      <c r="BE100" s="22"/>
      <c r="BG100" s="22"/>
      <c r="BH100" s="22"/>
      <c r="BI100" s="168"/>
      <c r="BJ100" s="22"/>
      <c r="BL100" s="22"/>
      <c r="BM100" s="22"/>
      <c r="BN100" s="168"/>
      <c r="BO100" s="22"/>
      <c r="BQ100" s="22"/>
      <c r="BR100" s="22"/>
      <c r="BS100" s="168"/>
      <c r="BT100" s="22"/>
      <c r="BV100" s="22"/>
      <c r="BW100" s="22"/>
      <c r="BX100" s="168"/>
      <c r="BY100" s="22"/>
      <c r="CA100" s="22"/>
      <c r="CB100" s="22"/>
      <c r="CC100" s="168"/>
      <c r="CD100" s="22"/>
      <c r="CF100" s="22"/>
      <c r="CG100" s="22"/>
      <c r="CH100" s="168"/>
      <c r="CI100" s="22"/>
    </row>
    <row r="101" spans="1:87">
      <c r="A101" s="22"/>
      <c r="B101" s="168"/>
      <c r="D101" s="168"/>
      <c r="E101" s="168"/>
      <c r="F101" s="168"/>
      <c r="G101" s="22"/>
      <c r="I101" s="168"/>
      <c r="J101" s="168"/>
      <c r="K101" s="168"/>
      <c r="L101" s="22"/>
      <c r="N101" s="168"/>
      <c r="O101" s="168"/>
      <c r="P101" s="168"/>
      <c r="Q101" s="22"/>
      <c r="S101" s="22"/>
      <c r="T101" s="22"/>
      <c r="U101" s="168"/>
      <c r="V101" s="22"/>
      <c r="X101" s="22"/>
      <c r="Y101" s="22"/>
      <c r="Z101" s="168"/>
      <c r="AA101" s="22"/>
      <c r="AC101" s="22"/>
      <c r="AD101" s="22"/>
      <c r="AE101" s="168"/>
      <c r="AF101" s="22"/>
      <c r="AH101" s="22"/>
      <c r="AI101" s="22"/>
      <c r="AJ101" s="168"/>
      <c r="AK101" s="22"/>
      <c r="AM101" s="22"/>
      <c r="AN101" s="22"/>
      <c r="AO101" s="168"/>
      <c r="AP101" s="22"/>
      <c r="AR101" s="22"/>
      <c r="AS101" s="22"/>
      <c r="AT101" s="168"/>
      <c r="AU101" s="22"/>
      <c r="AW101" s="22"/>
      <c r="AX101" s="22"/>
      <c r="AY101" s="168"/>
      <c r="AZ101" s="22"/>
      <c r="BB101" s="22"/>
      <c r="BC101" s="22"/>
      <c r="BD101" s="168"/>
      <c r="BE101" s="22"/>
      <c r="BG101" s="22"/>
      <c r="BH101" s="22"/>
      <c r="BI101" s="168"/>
      <c r="BJ101" s="22"/>
      <c r="BL101" s="22"/>
      <c r="BM101" s="22"/>
      <c r="BN101" s="168"/>
      <c r="BO101" s="22"/>
      <c r="BQ101" s="22"/>
      <c r="BR101" s="22"/>
      <c r="BS101" s="168"/>
      <c r="BT101" s="22"/>
      <c r="BV101" s="22"/>
      <c r="BW101" s="22"/>
      <c r="BX101" s="168"/>
      <c r="BY101" s="22"/>
      <c r="CA101" s="22"/>
      <c r="CB101" s="22"/>
      <c r="CC101" s="168"/>
      <c r="CD101" s="22"/>
      <c r="CF101" s="22"/>
      <c r="CG101" s="22"/>
      <c r="CH101" s="168"/>
      <c r="CI101" s="22"/>
    </row>
    <row r="102" spans="1:87">
      <c r="A102" s="22"/>
      <c r="B102" s="168"/>
      <c r="D102" s="168"/>
      <c r="E102" s="168"/>
      <c r="F102" s="168"/>
      <c r="G102" s="22"/>
      <c r="I102" s="168"/>
      <c r="J102" s="168"/>
      <c r="K102" s="168"/>
      <c r="L102" s="22"/>
      <c r="N102" s="168"/>
      <c r="O102" s="168"/>
      <c r="P102" s="168"/>
      <c r="Q102" s="22"/>
      <c r="S102" s="22"/>
      <c r="T102" s="22"/>
      <c r="U102" s="168"/>
      <c r="V102" s="22"/>
      <c r="X102" s="22"/>
      <c r="Y102" s="22"/>
      <c r="Z102" s="168"/>
      <c r="AA102" s="22"/>
      <c r="AC102" s="22"/>
      <c r="AD102" s="22"/>
      <c r="AE102" s="168"/>
      <c r="AF102" s="22"/>
      <c r="AH102" s="22"/>
      <c r="AI102" s="22"/>
      <c r="AJ102" s="168"/>
      <c r="AK102" s="22"/>
      <c r="AM102" s="22"/>
      <c r="AN102" s="22"/>
      <c r="AO102" s="168"/>
      <c r="AP102" s="22"/>
      <c r="AR102" s="22"/>
      <c r="AS102" s="22"/>
      <c r="AT102" s="168"/>
      <c r="AU102" s="22"/>
      <c r="AW102" s="22"/>
      <c r="AX102" s="22"/>
      <c r="AY102" s="168"/>
      <c r="AZ102" s="22"/>
      <c r="BB102" s="22"/>
      <c r="BC102" s="22"/>
      <c r="BD102" s="168"/>
      <c r="BE102" s="22"/>
      <c r="BG102" s="22"/>
      <c r="BH102" s="22"/>
      <c r="BI102" s="168"/>
      <c r="BJ102" s="22"/>
      <c r="BL102" s="22"/>
      <c r="BM102" s="22"/>
      <c r="BN102" s="168"/>
      <c r="BO102" s="22"/>
      <c r="BQ102" s="22"/>
      <c r="BR102" s="22"/>
      <c r="BS102" s="168"/>
      <c r="BT102" s="22"/>
      <c r="BV102" s="22"/>
      <c r="BW102" s="22"/>
      <c r="BX102" s="168"/>
      <c r="BY102" s="22"/>
      <c r="CA102" s="22"/>
      <c r="CB102" s="22"/>
      <c r="CC102" s="168"/>
      <c r="CD102" s="22"/>
      <c r="CF102" s="22"/>
      <c r="CG102" s="22"/>
      <c r="CH102" s="168"/>
      <c r="CI102" s="22"/>
    </row>
    <row r="103" spans="1:87">
      <c r="A103" s="22"/>
      <c r="B103" s="168"/>
      <c r="D103" s="168"/>
      <c r="E103" s="168"/>
      <c r="F103" s="168"/>
      <c r="G103" s="22"/>
      <c r="I103" s="168"/>
      <c r="J103" s="168"/>
      <c r="K103" s="168"/>
      <c r="L103" s="22"/>
      <c r="N103" s="168"/>
      <c r="O103" s="168"/>
      <c r="P103" s="168"/>
      <c r="Q103" s="22"/>
      <c r="S103" s="22"/>
      <c r="T103" s="22"/>
      <c r="U103" s="168"/>
      <c r="V103" s="22"/>
      <c r="X103" s="22"/>
      <c r="Y103" s="22"/>
      <c r="Z103" s="168"/>
      <c r="AA103" s="22"/>
      <c r="AC103" s="22"/>
      <c r="AD103" s="22"/>
      <c r="AE103" s="168"/>
      <c r="AF103" s="22"/>
      <c r="AH103" s="22"/>
      <c r="AI103" s="22"/>
      <c r="AJ103" s="168"/>
      <c r="AK103" s="22"/>
      <c r="AM103" s="22"/>
      <c r="AN103" s="22"/>
      <c r="AO103" s="168"/>
      <c r="AP103" s="22"/>
      <c r="AR103" s="22"/>
      <c r="AS103" s="22"/>
      <c r="AT103" s="168"/>
      <c r="AU103" s="22"/>
      <c r="AW103" s="22"/>
      <c r="AX103" s="22"/>
      <c r="AY103" s="168"/>
      <c r="AZ103" s="22"/>
      <c r="BB103" s="22"/>
      <c r="BC103" s="22"/>
      <c r="BD103" s="168"/>
      <c r="BE103" s="22"/>
      <c r="BG103" s="22"/>
      <c r="BH103" s="22"/>
      <c r="BI103" s="168"/>
      <c r="BJ103" s="22"/>
      <c r="BL103" s="22"/>
      <c r="BM103" s="22"/>
      <c r="BN103" s="168"/>
      <c r="BO103" s="22"/>
      <c r="BQ103" s="22"/>
      <c r="BR103" s="22"/>
      <c r="BS103" s="168"/>
      <c r="BT103" s="22"/>
      <c r="BV103" s="22"/>
      <c r="BW103" s="22"/>
      <c r="BX103" s="168"/>
      <c r="BY103" s="22"/>
      <c r="CA103" s="22"/>
      <c r="CB103" s="22"/>
      <c r="CC103" s="168"/>
      <c r="CD103" s="22"/>
      <c r="CF103" s="22"/>
      <c r="CG103" s="22"/>
      <c r="CH103" s="168"/>
      <c r="CI103" s="22"/>
    </row>
    <row r="104" spans="1:87">
      <c r="A104" s="22"/>
      <c r="B104" s="168"/>
      <c r="D104" s="168"/>
      <c r="E104" s="168"/>
      <c r="F104" s="168"/>
      <c r="G104" s="22"/>
      <c r="I104" s="168"/>
      <c r="J104" s="168"/>
      <c r="K104" s="168"/>
      <c r="L104" s="22"/>
      <c r="N104" s="168"/>
      <c r="O104" s="168"/>
      <c r="P104" s="168"/>
      <c r="Q104" s="22"/>
      <c r="S104" s="22"/>
      <c r="T104" s="22"/>
      <c r="U104" s="168"/>
      <c r="V104" s="22"/>
      <c r="X104" s="22"/>
      <c r="Y104" s="22"/>
      <c r="Z104" s="168"/>
      <c r="AA104" s="22"/>
      <c r="AC104" s="22"/>
      <c r="AD104" s="22"/>
      <c r="AE104" s="168"/>
      <c r="AF104" s="22"/>
      <c r="AH104" s="22"/>
      <c r="AI104" s="22"/>
      <c r="AJ104" s="168"/>
      <c r="AK104" s="22"/>
      <c r="AM104" s="22"/>
      <c r="AN104" s="22"/>
      <c r="AO104" s="168"/>
      <c r="AP104" s="22"/>
      <c r="AR104" s="22"/>
      <c r="AS104" s="22"/>
      <c r="AT104" s="168"/>
      <c r="AU104" s="22"/>
      <c r="AW104" s="22"/>
      <c r="AX104" s="22"/>
      <c r="AY104" s="168"/>
      <c r="AZ104" s="22"/>
      <c r="BB104" s="22"/>
      <c r="BC104" s="22"/>
      <c r="BD104" s="168"/>
      <c r="BE104" s="22"/>
      <c r="BG104" s="22"/>
      <c r="BH104" s="22"/>
      <c r="BI104" s="168"/>
      <c r="BJ104" s="22"/>
      <c r="BL104" s="22"/>
      <c r="BM104" s="22"/>
      <c r="BN104" s="168"/>
      <c r="BO104" s="22"/>
      <c r="BQ104" s="22"/>
      <c r="BR104" s="22"/>
      <c r="BS104" s="168"/>
      <c r="BT104" s="22"/>
      <c r="BV104" s="22"/>
      <c r="BW104" s="22"/>
      <c r="BX104" s="168"/>
      <c r="BY104" s="22"/>
      <c r="CA104" s="22"/>
      <c r="CB104" s="22"/>
      <c r="CC104" s="168"/>
      <c r="CD104" s="22"/>
      <c r="CF104" s="22"/>
      <c r="CG104" s="22"/>
      <c r="CH104" s="168"/>
      <c r="CI104" s="22"/>
    </row>
    <row r="105" spans="1:87">
      <c r="A105" s="22"/>
      <c r="B105" s="168"/>
      <c r="D105" s="168"/>
      <c r="E105" s="168"/>
      <c r="F105" s="168"/>
      <c r="G105" s="22"/>
      <c r="I105" s="168"/>
      <c r="J105" s="168"/>
      <c r="K105" s="168"/>
      <c r="L105" s="22"/>
      <c r="N105" s="168"/>
      <c r="O105" s="168"/>
      <c r="P105" s="168"/>
      <c r="Q105" s="22"/>
      <c r="S105" s="22"/>
      <c r="T105" s="22"/>
      <c r="U105" s="168"/>
      <c r="V105" s="22"/>
      <c r="X105" s="22"/>
      <c r="Y105" s="22"/>
      <c r="Z105" s="168"/>
      <c r="AA105" s="22"/>
      <c r="AC105" s="22"/>
      <c r="AD105" s="22"/>
      <c r="AE105" s="168"/>
      <c r="AF105" s="22"/>
      <c r="AH105" s="22"/>
      <c r="AI105" s="22"/>
      <c r="AJ105" s="168"/>
      <c r="AK105" s="22"/>
      <c r="AM105" s="22"/>
      <c r="AN105" s="22"/>
      <c r="AO105" s="168"/>
      <c r="AP105" s="22"/>
      <c r="AR105" s="22"/>
      <c r="AS105" s="22"/>
      <c r="AT105" s="168"/>
      <c r="AU105" s="22"/>
      <c r="AW105" s="22"/>
      <c r="AX105" s="22"/>
      <c r="AY105" s="168"/>
      <c r="AZ105" s="22"/>
      <c r="BB105" s="22"/>
      <c r="BC105" s="22"/>
      <c r="BD105" s="168"/>
      <c r="BE105" s="22"/>
      <c r="BG105" s="22"/>
      <c r="BH105" s="22"/>
      <c r="BI105" s="168"/>
      <c r="BJ105" s="22"/>
      <c r="BL105" s="22"/>
      <c r="BM105" s="22"/>
      <c r="BN105" s="168"/>
      <c r="BO105" s="22"/>
      <c r="BQ105" s="22"/>
      <c r="BR105" s="22"/>
      <c r="BS105" s="168"/>
      <c r="BT105" s="22"/>
      <c r="BV105" s="22"/>
      <c r="BW105" s="22"/>
      <c r="BX105" s="168"/>
      <c r="BY105" s="22"/>
      <c r="CA105" s="22"/>
      <c r="CB105" s="22"/>
      <c r="CC105" s="168"/>
      <c r="CD105" s="22"/>
      <c r="CF105" s="22"/>
      <c r="CG105" s="22"/>
      <c r="CH105" s="168"/>
      <c r="CI105" s="22"/>
    </row>
    <row r="106" spans="1:87">
      <c r="A106" s="22"/>
      <c r="B106" s="168"/>
      <c r="D106" s="168"/>
      <c r="E106" s="168"/>
      <c r="F106" s="168"/>
      <c r="G106" s="22"/>
      <c r="I106" s="168"/>
      <c r="J106" s="168"/>
      <c r="K106" s="168"/>
      <c r="L106" s="22"/>
      <c r="N106" s="168"/>
      <c r="O106" s="168"/>
      <c r="P106" s="168"/>
      <c r="Q106" s="22"/>
      <c r="S106" s="22"/>
      <c r="T106" s="22"/>
      <c r="U106" s="168"/>
      <c r="V106" s="22"/>
      <c r="X106" s="22"/>
      <c r="Y106" s="22"/>
      <c r="Z106" s="168"/>
      <c r="AA106" s="22"/>
      <c r="AC106" s="22"/>
      <c r="AD106" s="22"/>
      <c r="AE106" s="168"/>
      <c r="AF106" s="22"/>
      <c r="AH106" s="22"/>
      <c r="AI106" s="22"/>
      <c r="AJ106" s="168"/>
      <c r="AK106" s="22"/>
      <c r="AM106" s="22"/>
      <c r="AN106" s="22"/>
      <c r="AO106" s="168"/>
      <c r="AP106" s="22"/>
      <c r="AR106" s="22"/>
      <c r="AS106" s="22"/>
      <c r="AT106" s="168"/>
      <c r="AU106" s="22"/>
      <c r="AW106" s="22"/>
      <c r="AX106" s="22"/>
      <c r="AY106" s="168"/>
      <c r="AZ106" s="22"/>
      <c r="BB106" s="22"/>
      <c r="BC106" s="22"/>
      <c r="BD106" s="168"/>
      <c r="BE106" s="22"/>
      <c r="BG106" s="22"/>
      <c r="BH106" s="22"/>
      <c r="BI106" s="168"/>
      <c r="BJ106" s="22"/>
      <c r="BL106" s="22"/>
      <c r="BM106" s="22"/>
      <c r="BN106" s="168"/>
      <c r="BO106" s="22"/>
      <c r="BQ106" s="22"/>
      <c r="BR106" s="22"/>
      <c r="BS106" s="168"/>
      <c r="BT106" s="22"/>
      <c r="BV106" s="22"/>
      <c r="BW106" s="22"/>
      <c r="BX106" s="168"/>
      <c r="BY106" s="22"/>
      <c r="CA106" s="22"/>
      <c r="CB106" s="22"/>
      <c r="CC106" s="168"/>
      <c r="CD106" s="22"/>
      <c r="CF106" s="22"/>
      <c r="CG106" s="22"/>
      <c r="CH106" s="168"/>
      <c r="CI106" s="22"/>
    </row>
    <row r="107" spans="1:87">
      <c r="A107" s="22"/>
      <c r="B107" s="168"/>
      <c r="D107" s="168"/>
      <c r="E107" s="168"/>
      <c r="F107" s="168"/>
      <c r="G107" s="22"/>
      <c r="I107" s="168"/>
      <c r="J107" s="168"/>
      <c r="K107" s="168"/>
      <c r="L107" s="22"/>
      <c r="N107" s="168"/>
      <c r="O107" s="168"/>
      <c r="P107" s="168"/>
      <c r="Q107" s="22"/>
      <c r="S107" s="22"/>
      <c r="T107" s="22"/>
      <c r="U107" s="168"/>
      <c r="V107" s="22"/>
      <c r="X107" s="22"/>
      <c r="Y107" s="22"/>
      <c r="Z107" s="168"/>
      <c r="AA107" s="22"/>
      <c r="AC107" s="22"/>
      <c r="AD107" s="22"/>
      <c r="AE107" s="168"/>
      <c r="AF107" s="22"/>
      <c r="AH107" s="22"/>
      <c r="AI107" s="22"/>
      <c r="AJ107" s="168"/>
      <c r="AK107" s="22"/>
      <c r="AM107" s="22"/>
      <c r="AN107" s="22"/>
      <c r="AO107" s="168"/>
      <c r="AP107" s="22"/>
      <c r="AR107" s="22"/>
      <c r="AS107" s="22"/>
      <c r="AT107" s="168"/>
      <c r="AU107" s="22"/>
      <c r="AW107" s="22"/>
      <c r="AX107" s="22"/>
      <c r="AY107" s="168"/>
      <c r="AZ107" s="22"/>
      <c r="BB107" s="22"/>
      <c r="BC107" s="22"/>
      <c r="BD107" s="168"/>
      <c r="BE107" s="22"/>
      <c r="BG107" s="22"/>
      <c r="BH107" s="22"/>
      <c r="BI107" s="168"/>
      <c r="BJ107" s="22"/>
      <c r="BL107" s="22"/>
      <c r="BM107" s="22"/>
      <c r="BN107" s="168"/>
      <c r="BO107" s="22"/>
      <c r="BQ107" s="22"/>
      <c r="BR107" s="22"/>
      <c r="BS107" s="168"/>
      <c r="BT107" s="22"/>
      <c r="BV107" s="22"/>
      <c r="BW107" s="22"/>
      <c r="BX107" s="168"/>
      <c r="BY107" s="22"/>
      <c r="CA107" s="22"/>
      <c r="CB107" s="22"/>
      <c r="CC107" s="168"/>
      <c r="CD107" s="22"/>
      <c r="CF107" s="22"/>
      <c r="CG107" s="22"/>
      <c r="CH107" s="168"/>
      <c r="CI107" s="22"/>
    </row>
    <row r="108" spans="1:87">
      <c r="A108" s="22"/>
      <c r="B108" s="168"/>
      <c r="D108" s="168"/>
      <c r="E108" s="168"/>
      <c r="F108" s="168"/>
      <c r="G108" s="22"/>
      <c r="I108" s="168"/>
      <c r="J108" s="168"/>
      <c r="K108" s="168"/>
      <c r="L108" s="22"/>
      <c r="N108" s="168"/>
      <c r="O108" s="168"/>
      <c r="P108" s="168"/>
      <c r="Q108" s="22"/>
      <c r="S108" s="22"/>
      <c r="T108" s="22"/>
      <c r="U108" s="168"/>
      <c r="V108" s="22"/>
      <c r="X108" s="22"/>
      <c r="Y108" s="22"/>
      <c r="Z108" s="168"/>
      <c r="AA108" s="22"/>
      <c r="AC108" s="22"/>
      <c r="AD108" s="22"/>
      <c r="AE108" s="168"/>
      <c r="AF108" s="22"/>
      <c r="AH108" s="22"/>
      <c r="AI108" s="22"/>
      <c r="AJ108" s="168"/>
      <c r="AK108" s="22"/>
      <c r="AM108" s="22"/>
      <c r="AN108" s="22"/>
      <c r="AO108" s="168"/>
      <c r="AP108" s="22"/>
      <c r="AR108" s="22"/>
      <c r="AS108" s="22"/>
      <c r="AT108" s="168"/>
      <c r="AU108" s="22"/>
      <c r="AW108" s="22"/>
      <c r="AX108" s="22"/>
      <c r="AY108" s="168"/>
      <c r="AZ108" s="22"/>
      <c r="BB108" s="22"/>
      <c r="BC108" s="22"/>
      <c r="BD108" s="168"/>
      <c r="BE108" s="22"/>
      <c r="BG108" s="22"/>
      <c r="BH108" s="22"/>
      <c r="BI108" s="168"/>
      <c r="BJ108" s="22"/>
      <c r="BL108" s="22"/>
      <c r="BM108" s="22"/>
      <c r="BN108" s="168"/>
      <c r="BO108" s="22"/>
      <c r="BQ108" s="22"/>
      <c r="BR108" s="22"/>
      <c r="BS108" s="168"/>
      <c r="BT108" s="22"/>
      <c r="BV108" s="22"/>
      <c r="BW108" s="22"/>
      <c r="BX108" s="168"/>
      <c r="BY108" s="22"/>
      <c r="CA108" s="22"/>
      <c r="CB108" s="22"/>
      <c r="CC108" s="168"/>
      <c r="CD108" s="22"/>
      <c r="CF108" s="22"/>
      <c r="CG108" s="22"/>
      <c r="CH108" s="168"/>
      <c r="CI108" s="22"/>
    </row>
    <row r="109" spans="1:87">
      <c r="A109" s="22"/>
      <c r="B109" s="168"/>
      <c r="D109" s="168"/>
      <c r="E109" s="168"/>
      <c r="F109" s="168"/>
      <c r="G109" s="22"/>
      <c r="I109" s="168"/>
      <c r="J109" s="168"/>
      <c r="K109" s="168"/>
      <c r="L109" s="22"/>
      <c r="N109" s="168"/>
      <c r="O109" s="168"/>
      <c r="P109" s="168"/>
      <c r="Q109" s="22"/>
      <c r="S109" s="22"/>
      <c r="T109" s="22"/>
      <c r="U109" s="168"/>
      <c r="V109" s="22"/>
      <c r="X109" s="22"/>
      <c r="Y109" s="22"/>
      <c r="Z109" s="168"/>
      <c r="AA109" s="22"/>
      <c r="AC109" s="22"/>
      <c r="AD109" s="22"/>
      <c r="AE109" s="168"/>
      <c r="AF109" s="22"/>
      <c r="AH109" s="22"/>
      <c r="AI109" s="22"/>
      <c r="AJ109" s="168"/>
      <c r="AK109" s="22"/>
      <c r="AM109" s="22"/>
      <c r="AN109" s="22"/>
      <c r="AO109" s="168"/>
      <c r="AP109" s="22"/>
      <c r="AR109" s="22"/>
      <c r="AS109" s="22"/>
      <c r="AT109" s="168"/>
      <c r="AU109" s="22"/>
      <c r="AW109" s="22"/>
      <c r="AX109" s="22"/>
      <c r="AY109" s="168"/>
      <c r="AZ109" s="22"/>
      <c r="BB109" s="22"/>
      <c r="BC109" s="22"/>
      <c r="BD109" s="168"/>
      <c r="BE109" s="22"/>
      <c r="BG109" s="22"/>
      <c r="BH109" s="22"/>
      <c r="BI109" s="168"/>
      <c r="BJ109" s="22"/>
      <c r="BL109" s="22"/>
      <c r="BM109" s="22"/>
      <c r="BN109" s="168"/>
      <c r="BO109" s="22"/>
      <c r="BQ109" s="22"/>
      <c r="BR109" s="22"/>
      <c r="BS109" s="168"/>
      <c r="BT109" s="22"/>
      <c r="BV109" s="22"/>
      <c r="BW109" s="22"/>
      <c r="BX109" s="168"/>
      <c r="BY109" s="22"/>
      <c r="CA109" s="22"/>
      <c r="CB109" s="22"/>
      <c r="CC109" s="168"/>
      <c r="CD109" s="22"/>
      <c r="CF109" s="22"/>
      <c r="CG109" s="22"/>
      <c r="CH109" s="168"/>
      <c r="CI109" s="22"/>
    </row>
    <row r="110" spans="1:87">
      <c r="A110" s="22"/>
      <c r="B110" s="168"/>
      <c r="D110" s="168"/>
      <c r="E110" s="168"/>
      <c r="F110" s="168"/>
      <c r="G110" s="22"/>
      <c r="I110" s="168"/>
      <c r="J110" s="168"/>
      <c r="K110" s="168"/>
      <c r="L110" s="22"/>
      <c r="N110" s="168"/>
      <c r="O110" s="168"/>
      <c r="P110" s="168"/>
      <c r="Q110" s="22"/>
      <c r="S110" s="22"/>
      <c r="T110" s="22"/>
      <c r="U110" s="168"/>
      <c r="V110" s="22"/>
      <c r="X110" s="22"/>
      <c r="Y110" s="22"/>
      <c r="Z110" s="168"/>
      <c r="AA110" s="22"/>
      <c r="AC110" s="22"/>
      <c r="AD110" s="22"/>
      <c r="AE110" s="168"/>
      <c r="AF110" s="22"/>
      <c r="AH110" s="22"/>
      <c r="AI110" s="22"/>
      <c r="AJ110" s="168"/>
      <c r="AK110" s="22"/>
      <c r="AM110" s="22"/>
      <c r="AN110" s="22"/>
      <c r="AO110" s="168"/>
      <c r="AP110" s="22"/>
      <c r="AR110" s="22"/>
      <c r="AS110" s="22"/>
      <c r="AT110" s="168"/>
      <c r="AU110" s="22"/>
      <c r="AW110" s="22"/>
      <c r="AX110" s="22"/>
      <c r="AY110" s="168"/>
      <c r="AZ110" s="22"/>
      <c r="BB110" s="22"/>
      <c r="BC110" s="22"/>
      <c r="BD110" s="168"/>
      <c r="BE110" s="22"/>
      <c r="BG110" s="22"/>
      <c r="BH110" s="22"/>
      <c r="BI110" s="168"/>
      <c r="BJ110" s="22"/>
      <c r="BL110" s="22"/>
      <c r="BM110" s="22"/>
      <c r="BN110" s="168"/>
      <c r="BO110" s="22"/>
      <c r="BQ110" s="22"/>
      <c r="BR110" s="22"/>
      <c r="BS110" s="168"/>
      <c r="BT110" s="22"/>
      <c r="BV110" s="22"/>
      <c r="BW110" s="22"/>
      <c r="BX110" s="168"/>
      <c r="BY110" s="22"/>
      <c r="CA110" s="22"/>
      <c r="CB110" s="22"/>
      <c r="CC110" s="168"/>
      <c r="CD110" s="22"/>
      <c r="CF110" s="22"/>
      <c r="CG110" s="22"/>
      <c r="CH110" s="168"/>
      <c r="CI110" s="22"/>
    </row>
    <row r="111" spans="1:87">
      <c r="A111" s="22"/>
      <c r="B111" s="168"/>
      <c r="D111" s="168"/>
      <c r="E111" s="168"/>
      <c r="F111" s="168"/>
      <c r="G111" s="22"/>
      <c r="I111" s="168"/>
      <c r="J111" s="168"/>
      <c r="K111" s="168"/>
      <c r="L111" s="22"/>
      <c r="N111" s="168"/>
      <c r="O111" s="168"/>
      <c r="P111" s="168"/>
      <c r="Q111" s="22"/>
      <c r="S111" s="22"/>
      <c r="T111" s="22"/>
      <c r="U111" s="168"/>
      <c r="V111" s="22"/>
      <c r="X111" s="22"/>
      <c r="Y111" s="22"/>
      <c r="Z111" s="168"/>
      <c r="AA111" s="22"/>
      <c r="AC111" s="22"/>
      <c r="AD111" s="22"/>
      <c r="AE111" s="168"/>
      <c r="AF111" s="22"/>
      <c r="AH111" s="22"/>
      <c r="AI111" s="22"/>
      <c r="AJ111" s="168"/>
      <c r="AK111" s="22"/>
      <c r="AM111" s="22"/>
      <c r="AN111" s="22"/>
      <c r="AO111" s="168"/>
      <c r="AP111" s="22"/>
      <c r="AR111" s="22"/>
      <c r="AS111" s="22"/>
      <c r="AT111" s="168"/>
      <c r="AU111" s="22"/>
      <c r="AW111" s="22"/>
      <c r="AX111" s="22"/>
      <c r="AY111" s="168"/>
      <c r="AZ111" s="22"/>
      <c r="BB111" s="22"/>
      <c r="BC111" s="22"/>
      <c r="BD111" s="168"/>
      <c r="BE111" s="22"/>
      <c r="BG111" s="22"/>
      <c r="BH111" s="22"/>
      <c r="BI111" s="168"/>
      <c r="BJ111" s="22"/>
      <c r="BL111" s="22"/>
      <c r="BM111" s="22"/>
      <c r="BN111" s="168"/>
      <c r="BO111" s="22"/>
      <c r="BQ111" s="22"/>
      <c r="BR111" s="22"/>
      <c r="BS111" s="168"/>
      <c r="BT111" s="22"/>
      <c r="BV111" s="22"/>
      <c r="BW111" s="22"/>
      <c r="BX111" s="168"/>
      <c r="BY111" s="22"/>
      <c r="CA111" s="22"/>
      <c r="CB111" s="22"/>
      <c r="CC111" s="168"/>
      <c r="CD111" s="22"/>
      <c r="CF111" s="22"/>
      <c r="CG111" s="22"/>
      <c r="CH111" s="168"/>
      <c r="CI111" s="22"/>
    </row>
    <row r="112" spans="1:87">
      <c r="A112" s="22"/>
      <c r="B112" s="168"/>
      <c r="D112" s="168"/>
      <c r="E112" s="168"/>
      <c r="F112" s="168"/>
      <c r="G112" s="22"/>
      <c r="I112" s="168"/>
      <c r="J112" s="168"/>
      <c r="K112" s="168"/>
      <c r="L112" s="22"/>
      <c r="N112" s="168"/>
      <c r="O112" s="168"/>
      <c r="P112" s="168"/>
      <c r="Q112" s="22"/>
      <c r="S112" s="22"/>
      <c r="T112" s="22"/>
      <c r="U112" s="168"/>
      <c r="V112" s="22"/>
      <c r="X112" s="22"/>
      <c r="Y112" s="22"/>
      <c r="Z112" s="168"/>
      <c r="AA112" s="22"/>
      <c r="AC112" s="22"/>
      <c r="AD112" s="22"/>
      <c r="AE112" s="168"/>
      <c r="AF112" s="22"/>
      <c r="AH112" s="22"/>
      <c r="AI112" s="22"/>
      <c r="AJ112" s="168"/>
      <c r="AK112" s="22"/>
      <c r="AM112" s="22"/>
      <c r="AN112" s="22"/>
      <c r="AO112" s="168"/>
      <c r="AP112" s="22"/>
      <c r="AR112" s="22"/>
      <c r="AS112" s="22"/>
      <c r="AT112" s="168"/>
      <c r="AU112" s="22"/>
      <c r="AW112" s="22"/>
      <c r="AX112" s="22"/>
      <c r="AY112" s="168"/>
      <c r="AZ112" s="22"/>
      <c r="BB112" s="22"/>
      <c r="BC112" s="22"/>
      <c r="BD112" s="168"/>
      <c r="BE112" s="22"/>
      <c r="BG112" s="22"/>
      <c r="BH112" s="22"/>
      <c r="BI112" s="168"/>
      <c r="BJ112" s="22"/>
      <c r="BL112" s="22"/>
      <c r="BM112" s="22"/>
      <c r="BN112" s="168"/>
      <c r="BO112" s="22"/>
      <c r="BQ112" s="22"/>
      <c r="BR112" s="22"/>
      <c r="BS112" s="168"/>
      <c r="BT112" s="22"/>
      <c r="BV112" s="22"/>
      <c r="BW112" s="22"/>
      <c r="BX112" s="168"/>
      <c r="BY112" s="22"/>
      <c r="CA112" s="22"/>
      <c r="CB112" s="22"/>
      <c r="CC112" s="168"/>
      <c r="CD112" s="22"/>
      <c r="CF112" s="22"/>
      <c r="CG112" s="22"/>
      <c r="CH112" s="168"/>
      <c r="CI112" s="22"/>
    </row>
    <row r="113" spans="1:87">
      <c r="A113" s="22"/>
      <c r="B113" s="168"/>
      <c r="D113" s="168"/>
      <c r="E113" s="168"/>
      <c r="F113" s="168"/>
      <c r="G113" s="22"/>
      <c r="I113" s="168"/>
      <c r="J113" s="168"/>
      <c r="K113" s="168"/>
      <c r="L113" s="22"/>
      <c r="N113" s="168"/>
      <c r="O113" s="168"/>
      <c r="P113" s="168"/>
      <c r="Q113" s="22"/>
      <c r="S113" s="22"/>
      <c r="T113" s="22"/>
      <c r="U113" s="168"/>
      <c r="V113" s="22"/>
      <c r="X113" s="22"/>
      <c r="Y113" s="22"/>
      <c r="Z113" s="168"/>
      <c r="AA113" s="22"/>
      <c r="AC113" s="22"/>
      <c r="AD113" s="22"/>
      <c r="AE113" s="168"/>
      <c r="AF113" s="22"/>
      <c r="AH113" s="22"/>
      <c r="AI113" s="22"/>
      <c r="AJ113" s="168"/>
      <c r="AK113" s="22"/>
      <c r="AM113" s="22"/>
      <c r="AN113" s="22"/>
      <c r="AO113" s="168"/>
      <c r="AP113" s="22"/>
      <c r="AR113" s="22"/>
      <c r="AS113" s="22"/>
      <c r="AT113" s="168"/>
      <c r="AU113" s="22"/>
      <c r="AW113" s="22"/>
      <c r="AX113" s="22"/>
      <c r="AY113" s="168"/>
      <c r="AZ113" s="22"/>
      <c r="BB113" s="22"/>
      <c r="BC113" s="22"/>
      <c r="BD113" s="168"/>
      <c r="BE113" s="22"/>
      <c r="BG113" s="22"/>
      <c r="BH113" s="22"/>
      <c r="BI113" s="168"/>
      <c r="BJ113" s="22"/>
      <c r="BL113" s="22"/>
      <c r="BM113" s="22"/>
      <c r="BN113" s="168"/>
      <c r="BO113" s="22"/>
      <c r="BQ113" s="22"/>
      <c r="BR113" s="22"/>
      <c r="BS113" s="168"/>
      <c r="BT113" s="22"/>
      <c r="BV113" s="22"/>
      <c r="BW113" s="22"/>
      <c r="BX113" s="168"/>
      <c r="BY113" s="22"/>
      <c r="CA113" s="22"/>
      <c r="CB113" s="22"/>
      <c r="CC113" s="168"/>
      <c r="CD113" s="22"/>
      <c r="CF113" s="22"/>
      <c r="CG113" s="22"/>
      <c r="CH113" s="168"/>
      <c r="CI113" s="22"/>
    </row>
    <row r="114" spans="1:87">
      <c r="A114" s="22"/>
      <c r="B114" s="168"/>
      <c r="D114" s="168"/>
      <c r="E114" s="168"/>
      <c r="F114" s="168"/>
      <c r="G114" s="22"/>
      <c r="I114" s="168"/>
      <c r="J114" s="168"/>
      <c r="K114" s="168"/>
      <c r="L114" s="22"/>
      <c r="N114" s="168"/>
      <c r="O114" s="168"/>
      <c r="P114" s="168"/>
      <c r="Q114" s="22"/>
      <c r="S114" s="22"/>
      <c r="T114" s="22"/>
      <c r="U114" s="168"/>
      <c r="V114" s="22"/>
      <c r="X114" s="22"/>
      <c r="Y114" s="22"/>
      <c r="Z114" s="168"/>
      <c r="AA114" s="22"/>
      <c r="AC114" s="22"/>
      <c r="AD114" s="22"/>
      <c r="AE114" s="168"/>
      <c r="AF114" s="22"/>
      <c r="AH114" s="22"/>
      <c r="AI114" s="22"/>
      <c r="AJ114" s="168"/>
      <c r="AK114" s="22"/>
      <c r="AM114" s="22"/>
      <c r="AN114" s="22"/>
      <c r="AO114" s="168"/>
      <c r="AP114" s="22"/>
      <c r="AR114" s="22"/>
      <c r="AS114" s="22"/>
      <c r="AT114" s="168"/>
      <c r="AU114" s="22"/>
      <c r="AW114" s="22"/>
      <c r="AX114" s="22"/>
      <c r="AY114" s="168"/>
      <c r="AZ114" s="22"/>
      <c r="BB114" s="22"/>
      <c r="BC114" s="22"/>
      <c r="BD114" s="168"/>
      <c r="BE114" s="22"/>
      <c r="BG114" s="22"/>
      <c r="BH114" s="22"/>
      <c r="BI114" s="168"/>
      <c r="BJ114" s="22"/>
      <c r="BL114" s="22"/>
      <c r="BM114" s="22"/>
      <c r="BN114" s="168"/>
      <c r="BO114" s="22"/>
      <c r="BQ114" s="22"/>
      <c r="BR114" s="22"/>
      <c r="BS114" s="168"/>
      <c r="BT114" s="22"/>
      <c r="BV114" s="22"/>
      <c r="BW114" s="22"/>
      <c r="BX114" s="168"/>
      <c r="BY114" s="22"/>
      <c r="CA114" s="22"/>
      <c r="CB114" s="22"/>
      <c r="CC114" s="168"/>
      <c r="CD114" s="22"/>
      <c r="CF114" s="22"/>
      <c r="CG114" s="22"/>
      <c r="CH114" s="168"/>
      <c r="CI114" s="22"/>
    </row>
    <row r="115" spans="1:87">
      <c r="A115" s="22"/>
      <c r="B115" s="168"/>
      <c r="D115" s="168"/>
      <c r="E115" s="168"/>
      <c r="F115" s="168"/>
      <c r="G115" s="22"/>
      <c r="I115" s="168"/>
      <c r="J115" s="168"/>
      <c r="K115" s="168"/>
      <c r="L115" s="22"/>
      <c r="N115" s="168"/>
      <c r="O115" s="168"/>
      <c r="P115" s="168"/>
      <c r="Q115" s="22"/>
      <c r="S115" s="22"/>
      <c r="T115" s="22"/>
      <c r="U115" s="168"/>
      <c r="V115" s="22"/>
      <c r="X115" s="22"/>
      <c r="Y115" s="22"/>
      <c r="Z115" s="168"/>
      <c r="AA115" s="22"/>
      <c r="AC115" s="22"/>
      <c r="AD115" s="22"/>
      <c r="AE115" s="168"/>
      <c r="AF115" s="22"/>
      <c r="AH115" s="22"/>
      <c r="AI115" s="22"/>
      <c r="AJ115" s="168"/>
      <c r="AK115" s="22"/>
      <c r="AM115" s="22"/>
      <c r="AN115" s="22"/>
      <c r="AO115" s="168"/>
      <c r="AP115" s="22"/>
      <c r="AR115" s="22"/>
      <c r="AS115" s="22"/>
      <c r="AT115" s="168"/>
      <c r="AU115" s="22"/>
      <c r="AW115" s="22"/>
      <c r="AX115" s="22"/>
      <c r="AY115" s="168"/>
      <c r="AZ115" s="22"/>
      <c r="BB115" s="22"/>
      <c r="BC115" s="22"/>
      <c r="BD115" s="168"/>
      <c r="BE115" s="22"/>
      <c r="BG115" s="22"/>
      <c r="BH115" s="22"/>
      <c r="BI115" s="168"/>
      <c r="BJ115" s="22"/>
      <c r="BL115" s="22"/>
      <c r="BM115" s="22"/>
      <c r="BN115" s="168"/>
      <c r="BO115" s="22"/>
      <c r="BQ115" s="22"/>
      <c r="BR115" s="22"/>
      <c r="BS115" s="168"/>
      <c r="BT115" s="22"/>
      <c r="BV115" s="22"/>
      <c r="BW115" s="22"/>
      <c r="BX115" s="168"/>
      <c r="BY115" s="22"/>
      <c r="CA115" s="22"/>
      <c r="CB115" s="22"/>
      <c r="CC115" s="168"/>
      <c r="CD115" s="22"/>
      <c r="CF115" s="22"/>
      <c r="CG115" s="22"/>
      <c r="CH115" s="168"/>
      <c r="CI115" s="22"/>
    </row>
    <row r="116" spans="1:87">
      <c r="A116" s="22"/>
      <c r="B116" s="168"/>
      <c r="D116" s="168"/>
      <c r="E116" s="168"/>
      <c r="F116" s="168"/>
      <c r="G116" s="22"/>
      <c r="I116" s="168"/>
      <c r="J116" s="168"/>
      <c r="K116" s="168"/>
      <c r="L116" s="22"/>
      <c r="N116" s="168"/>
      <c r="O116" s="168"/>
      <c r="P116" s="168"/>
      <c r="Q116" s="22"/>
      <c r="S116" s="22"/>
      <c r="T116" s="22"/>
      <c r="U116" s="168"/>
      <c r="V116" s="22"/>
      <c r="X116" s="22"/>
      <c r="Y116" s="22"/>
      <c r="Z116" s="168"/>
      <c r="AA116" s="22"/>
      <c r="AC116" s="22"/>
      <c r="AD116" s="22"/>
      <c r="AE116" s="168"/>
      <c r="AF116" s="22"/>
      <c r="AH116" s="22"/>
      <c r="AI116" s="22"/>
      <c r="AJ116" s="168"/>
      <c r="AK116" s="22"/>
      <c r="AM116" s="22"/>
      <c r="AN116" s="22"/>
      <c r="AO116" s="168"/>
      <c r="AP116" s="22"/>
      <c r="AR116" s="22"/>
      <c r="AS116" s="22"/>
      <c r="AT116" s="168"/>
      <c r="AU116" s="22"/>
      <c r="AW116" s="22"/>
      <c r="AX116" s="22"/>
      <c r="AY116" s="168"/>
      <c r="AZ116" s="22"/>
      <c r="BB116" s="22"/>
      <c r="BC116" s="22"/>
      <c r="BD116" s="168"/>
      <c r="BE116" s="22"/>
      <c r="BG116" s="22"/>
      <c r="BH116" s="22"/>
      <c r="BI116" s="168"/>
      <c r="BJ116" s="22"/>
      <c r="BL116" s="22"/>
      <c r="BM116" s="22"/>
      <c r="BN116" s="168"/>
      <c r="BO116" s="22"/>
      <c r="BQ116" s="22"/>
      <c r="BR116" s="22"/>
      <c r="BS116" s="168"/>
      <c r="BT116" s="22"/>
      <c r="BV116" s="22"/>
      <c r="BW116" s="22"/>
      <c r="BX116" s="168"/>
      <c r="BY116" s="22"/>
      <c r="CA116" s="22"/>
      <c r="CB116" s="22"/>
      <c r="CC116" s="168"/>
      <c r="CD116" s="22"/>
      <c r="CF116" s="22"/>
      <c r="CG116" s="22"/>
      <c r="CH116" s="168"/>
      <c r="CI116" s="22"/>
    </row>
    <row r="117" spans="1:87">
      <c r="A117" s="22"/>
      <c r="B117" s="168"/>
      <c r="D117" s="168"/>
      <c r="E117" s="168"/>
      <c r="F117" s="168"/>
      <c r="G117" s="22"/>
      <c r="I117" s="168"/>
      <c r="J117" s="168"/>
      <c r="K117" s="168"/>
      <c r="L117" s="22"/>
      <c r="N117" s="168"/>
      <c r="O117" s="168"/>
      <c r="P117" s="168"/>
      <c r="Q117" s="22"/>
      <c r="S117" s="22"/>
      <c r="T117" s="22"/>
      <c r="U117" s="168"/>
      <c r="V117" s="22"/>
      <c r="X117" s="22"/>
      <c r="Y117" s="22"/>
      <c r="Z117" s="168"/>
      <c r="AA117" s="22"/>
      <c r="AC117" s="22"/>
      <c r="AD117" s="22"/>
      <c r="AE117" s="168"/>
      <c r="AF117" s="22"/>
      <c r="AH117" s="22"/>
      <c r="AI117" s="22"/>
      <c r="AJ117" s="168"/>
      <c r="AK117" s="22"/>
      <c r="AM117" s="22"/>
      <c r="AN117" s="22"/>
      <c r="AO117" s="168"/>
      <c r="AP117" s="22"/>
      <c r="AR117" s="22"/>
      <c r="AS117" s="22"/>
      <c r="AT117" s="168"/>
      <c r="AU117" s="22"/>
      <c r="AW117" s="22"/>
      <c r="AX117" s="22"/>
      <c r="AY117" s="168"/>
      <c r="AZ117" s="22"/>
      <c r="BB117" s="22"/>
      <c r="BC117" s="22"/>
      <c r="BD117" s="168"/>
      <c r="BE117" s="22"/>
      <c r="BG117" s="22"/>
      <c r="BH117" s="22"/>
      <c r="BI117" s="168"/>
      <c r="BJ117" s="22"/>
      <c r="BL117" s="22"/>
      <c r="BM117" s="22"/>
      <c r="BN117" s="168"/>
      <c r="BO117" s="22"/>
      <c r="BQ117" s="22"/>
      <c r="BR117" s="22"/>
      <c r="BS117" s="168"/>
      <c r="BT117" s="22"/>
      <c r="BV117" s="22"/>
      <c r="BW117" s="22"/>
      <c r="BX117" s="168"/>
      <c r="BY117" s="22"/>
      <c r="CA117" s="22"/>
      <c r="CB117" s="22"/>
      <c r="CC117" s="168"/>
      <c r="CD117" s="22"/>
      <c r="CF117" s="22"/>
      <c r="CG117" s="22"/>
      <c r="CH117" s="168"/>
      <c r="CI117" s="22"/>
    </row>
    <row r="118" spans="1:87">
      <c r="A118" s="22"/>
      <c r="B118" s="168"/>
      <c r="D118" s="168"/>
      <c r="E118" s="168"/>
      <c r="F118" s="168"/>
      <c r="G118" s="22"/>
      <c r="I118" s="168"/>
      <c r="J118" s="168"/>
      <c r="K118" s="168"/>
      <c r="L118" s="22"/>
      <c r="N118" s="168"/>
      <c r="O118" s="168"/>
      <c r="P118" s="168"/>
      <c r="Q118" s="22"/>
      <c r="S118" s="22"/>
      <c r="T118" s="22"/>
      <c r="U118" s="168"/>
      <c r="V118" s="22"/>
      <c r="X118" s="22"/>
      <c r="Y118" s="22"/>
      <c r="Z118" s="168"/>
      <c r="AA118" s="22"/>
      <c r="AC118" s="22"/>
      <c r="AD118" s="22"/>
      <c r="AE118" s="168"/>
      <c r="AF118" s="22"/>
      <c r="AH118" s="22"/>
      <c r="AI118" s="22"/>
      <c r="AJ118" s="168"/>
      <c r="AK118" s="22"/>
      <c r="AM118" s="22"/>
      <c r="AN118" s="22"/>
      <c r="AO118" s="168"/>
      <c r="AP118" s="22"/>
      <c r="AR118" s="22"/>
      <c r="AS118" s="22"/>
      <c r="AT118" s="168"/>
      <c r="AU118" s="22"/>
      <c r="AW118" s="22"/>
      <c r="AX118" s="22"/>
      <c r="AY118" s="168"/>
      <c r="AZ118" s="22"/>
      <c r="BB118" s="22"/>
      <c r="BC118" s="22"/>
      <c r="BD118" s="168"/>
      <c r="BE118" s="22"/>
      <c r="BG118" s="22"/>
      <c r="BH118" s="22"/>
      <c r="BI118" s="168"/>
      <c r="BJ118" s="22"/>
      <c r="BL118" s="22"/>
      <c r="BM118" s="22"/>
      <c r="BN118" s="168"/>
      <c r="BO118" s="22"/>
      <c r="BQ118" s="22"/>
      <c r="BR118" s="22"/>
      <c r="BS118" s="168"/>
      <c r="BT118" s="22"/>
      <c r="BV118" s="22"/>
      <c r="BW118" s="22"/>
      <c r="BX118" s="168"/>
      <c r="BY118" s="22"/>
      <c r="CA118" s="22"/>
      <c r="CB118" s="22"/>
      <c r="CC118" s="168"/>
      <c r="CD118" s="22"/>
      <c r="CF118" s="22"/>
      <c r="CG118" s="22"/>
      <c r="CH118" s="168"/>
      <c r="CI118" s="22"/>
    </row>
    <row r="119" spans="1:87">
      <c r="A119" s="22"/>
      <c r="B119" s="168"/>
      <c r="D119" s="168"/>
      <c r="E119" s="168"/>
      <c r="F119" s="168"/>
      <c r="G119" s="22"/>
      <c r="I119" s="168"/>
      <c r="J119" s="168"/>
      <c r="K119" s="168"/>
      <c r="L119" s="22"/>
      <c r="N119" s="168"/>
      <c r="O119" s="168"/>
      <c r="P119" s="168"/>
      <c r="Q119" s="22"/>
      <c r="S119" s="22"/>
      <c r="T119" s="22"/>
      <c r="U119" s="168"/>
      <c r="V119" s="22"/>
      <c r="X119" s="22"/>
      <c r="Y119" s="22"/>
      <c r="Z119" s="168"/>
      <c r="AA119" s="22"/>
      <c r="AC119" s="22"/>
      <c r="AD119" s="22"/>
      <c r="AE119" s="168"/>
      <c r="AF119" s="22"/>
      <c r="AH119" s="22"/>
      <c r="AI119" s="22"/>
      <c r="AJ119" s="168"/>
      <c r="AK119" s="22"/>
      <c r="AM119" s="22"/>
      <c r="AN119" s="22"/>
      <c r="AO119" s="168"/>
      <c r="AP119" s="22"/>
      <c r="AR119" s="22"/>
      <c r="AS119" s="22"/>
      <c r="AT119" s="168"/>
      <c r="AU119" s="22"/>
      <c r="AW119" s="22"/>
      <c r="AX119" s="22"/>
      <c r="AY119" s="168"/>
      <c r="AZ119" s="22"/>
      <c r="BB119" s="22"/>
      <c r="BC119" s="22"/>
      <c r="BD119" s="168"/>
      <c r="BE119" s="22"/>
      <c r="BG119" s="22"/>
      <c r="BH119" s="22"/>
      <c r="BI119" s="168"/>
      <c r="BJ119" s="22"/>
      <c r="BL119" s="22"/>
      <c r="BM119" s="22"/>
      <c r="BN119" s="168"/>
      <c r="BO119" s="22"/>
      <c r="BQ119" s="22"/>
      <c r="BR119" s="22"/>
      <c r="BS119" s="168"/>
      <c r="BT119" s="22"/>
      <c r="BV119" s="22"/>
      <c r="BW119" s="22"/>
      <c r="BX119" s="168"/>
      <c r="BY119" s="22"/>
      <c r="CA119" s="22"/>
      <c r="CB119" s="22"/>
      <c r="CC119" s="168"/>
      <c r="CD119" s="22"/>
      <c r="CF119" s="22"/>
      <c r="CG119" s="22"/>
      <c r="CH119" s="168"/>
      <c r="CI119" s="22"/>
    </row>
    <row r="120" spans="1:87">
      <c r="A120" s="22"/>
      <c r="B120" s="168"/>
      <c r="D120" s="168"/>
      <c r="E120" s="168"/>
      <c r="F120" s="168"/>
      <c r="G120" s="22"/>
      <c r="I120" s="168"/>
      <c r="J120" s="168"/>
      <c r="K120" s="168"/>
      <c r="L120" s="22"/>
      <c r="N120" s="168"/>
      <c r="O120" s="168"/>
      <c r="P120" s="168"/>
      <c r="Q120" s="22"/>
      <c r="S120" s="22"/>
      <c r="T120" s="22"/>
      <c r="U120" s="168"/>
      <c r="V120" s="22"/>
      <c r="X120" s="22"/>
      <c r="Y120" s="22"/>
      <c r="Z120" s="168"/>
      <c r="AA120" s="22"/>
      <c r="AC120" s="22"/>
      <c r="AD120" s="22"/>
      <c r="AE120" s="168"/>
      <c r="AF120" s="22"/>
      <c r="AH120" s="22"/>
      <c r="AI120" s="22"/>
      <c r="AJ120" s="168"/>
      <c r="AK120" s="22"/>
      <c r="AM120" s="22"/>
      <c r="AN120" s="22"/>
      <c r="AO120" s="168"/>
      <c r="AP120" s="22"/>
      <c r="AR120" s="22"/>
      <c r="AS120" s="22"/>
      <c r="AT120" s="168"/>
      <c r="AU120" s="22"/>
      <c r="AW120" s="22"/>
      <c r="AX120" s="22"/>
      <c r="AY120" s="168"/>
      <c r="AZ120" s="22"/>
      <c r="BB120" s="22"/>
      <c r="BC120" s="22"/>
      <c r="BD120" s="168"/>
      <c r="BE120" s="22"/>
      <c r="BG120" s="22"/>
      <c r="BH120" s="22"/>
      <c r="BI120" s="168"/>
      <c r="BJ120" s="22"/>
      <c r="BL120" s="22"/>
      <c r="BM120" s="22"/>
      <c r="BN120" s="168"/>
      <c r="BO120" s="22"/>
      <c r="BQ120" s="22"/>
      <c r="BR120" s="22"/>
      <c r="BS120" s="168"/>
      <c r="BT120" s="22"/>
      <c r="BV120" s="22"/>
      <c r="BW120" s="22"/>
      <c r="BX120" s="168"/>
      <c r="BY120" s="22"/>
      <c r="CA120" s="22"/>
      <c r="CB120" s="22"/>
      <c r="CC120" s="168"/>
      <c r="CD120" s="22"/>
      <c r="CF120" s="22"/>
      <c r="CG120" s="22"/>
      <c r="CH120" s="168"/>
      <c r="CI120" s="22"/>
    </row>
    <row r="121" spans="1:87">
      <c r="A121" s="22"/>
      <c r="B121" s="168"/>
      <c r="D121" s="168"/>
      <c r="E121" s="168"/>
      <c r="F121" s="168"/>
      <c r="G121" s="22"/>
      <c r="I121" s="168"/>
      <c r="J121" s="168"/>
      <c r="K121" s="168"/>
      <c r="L121" s="22"/>
      <c r="N121" s="168"/>
      <c r="O121" s="168"/>
      <c r="P121" s="168"/>
      <c r="Q121" s="22"/>
      <c r="S121" s="22"/>
      <c r="T121" s="22"/>
      <c r="U121" s="168"/>
      <c r="V121" s="22"/>
      <c r="X121" s="22"/>
      <c r="Y121" s="22"/>
      <c r="Z121" s="168"/>
      <c r="AA121" s="22"/>
      <c r="AC121" s="22"/>
      <c r="AD121" s="22"/>
      <c r="AE121" s="168"/>
      <c r="AF121" s="22"/>
      <c r="AH121" s="22"/>
      <c r="AI121" s="22"/>
      <c r="AJ121" s="168"/>
      <c r="AK121" s="22"/>
      <c r="AM121" s="22"/>
      <c r="AN121" s="22"/>
      <c r="AO121" s="168"/>
      <c r="AP121" s="22"/>
      <c r="AR121" s="22"/>
      <c r="AS121" s="22"/>
      <c r="AT121" s="168"/>
      <c r="AU121" s="22"/>
      <c r="AW121" s="22"/>
      <c r="AX121" s="22"/>
      <c r="AY121" s="168"/>
      <c r="AZ121" s="22"/>
      <c r="BB121" s="22"/>
      <c r="BC121" s="22"/>
      <c r="BD121" s="168"/>
      <c r="BE121" s="22"/>
      <c r="BG121" s="22"/>
      <c r="BH121" s="22"/>
      <c r="BI121" s="168"/>
      <c r="BJ121" s="22"/>
      <c r="BL121" s="22"/>
      <c r="BM121" s="22"/>
      <c r="BN121" s="168"/>
      <c r="BO121" s="22"/>
      <c r="BQ121" s="22"/>
      <c r="BR121" s="22"/>
      <c r="BS121" s="168"/>
      <c r="BT121" s="22"/>
      <c r="BV121" s="22"/>
      <c r="BW121" s="22"/>
      <c r="BX121" s="168"/>
      <c r="BY121" s="22"/>
      <c r="CA121" s="22"/>
      <c r="CB121" s="22"/>
      <c r="CC121" s="168"/>
      <c r="CD121" s="22"/>
      <c r="CF121" s="22"/>
      <c r="CG121" s="22"/>
      <c r="CH121" s="168"/>
      <c r="CI121" s="22"/>
    </row>
    <row r="122" spans="1:87">
      <c r="A122" s="22"/>
      <c r="B122" s="168"/>
      <c r="D122" s="168"/>
      <c r="E122" s="168"/>
      <c r="F122" s="168"/>
      <c r="G122" s="22"/>
      <c r="I122" s="168"/>
      <c r="J122" s="168"/>
      <c r="K122" s="168"/>
      <c r="L122" s="22"/>
      <c r="N122" s="168"/>
      <c r="O122" s="168"/>
      <c r="P122" s="168"/>
      <c r="Q122" s="22"/>
      <c r="S122" s="22"/>
      <c r="T122" s="22"/>
      <c r="U122" s="168"/>
      <c r="V122" s="22"/>
      <c r="X122" s="22"/>
      <c r="Y122" s="22"/>
      <c r="Z122" s="168"/>
      <c r="AA122" s="22"/>
      <c r="AC122" s="22"/>
      <c r="AD122" s="22"/>
      <c r="AE122" s="168"/>
      <c r="AF122" s="22"/>
      <c r="AH122" s="22"/>
      <c r="AI122" s="22"/>
      <c r="AJ122" s="168"/>
      <c r="AK122" s="22"/>
      <c r="AM122" s="22"/>
      <c r="AN122" s="22"/>
      <c r="AO122" s="168"/>
      <c r="AP122" s="22"/>
      <c r="AR122" s="22"/>
      <c r="AS122" s="22"/>
      <c r="AT122" s="168"/>
      <c r="AU122" s="22"/>
      <c r="AW122" s="22"/>
      <c r="AX122" s="22"/>
      <c r="AY122" s="168"/>
      <c r="AZ122" s="22"/>
      <c r="BB122" s="22"/>
      <c r="BC122" s="22"/>
      <c r="BD122" s="168"/>
      <c r="BE122" s="22"/>
      <c r="BG122" s="22"/>
      <c r="BH122" s="22"/>
      <c r="BI122" s="168"/>
      <c r="BJ122" s="22"/>
      <c r="BL122" s="22"/>
      <c r="BM122" s="22"/>
      <c r="BN122" s="168"/>
      <c r="BO122" s="22"/>
      <c r="BQ122" s="22"/>
      <c r="BR122" s="22"/>
      <c r="BS122" s="168"/>
      <c r="BT122" s="22"/>
      <c r="BV122" s="22"/>
      <c r="BW122" s="22"/>
      <c r="BX122" s="168"/>
      <c r="BY122" s="22"/>
      <c r="CA122" s="22"/>
      <c r="CB122" s="22"/>
      <c r="CC122" s="168"/>
      <c r="CD122" s="22"/>
      <c r="CF122" s="22"/>
      <c r="CG122" s="22"/>
      <c r="CH122" s="168"/>
      <c r="CI122" s="22"/>
    </row>
    <row r="123" spans="1:87">
      <c r="A123" s="22"/>
      <c r="B123" s="168"/>
      <c r="D123" s="168"/>
      <c r="E123" s="168"/>
      <c r="F123" s="168"/>
      <c r="G123" s="22"/>
      <c r="I123" s="168"/>
      <c r="J123" s="168"/>
      <c r="K123" s="168"/>
      <c r="L123" s="22"/>
      <c r="N123" s="168"/>
      <c r="O123" s="168"/>
      <c r="P123" s="168"/>
      <c r="Q123" s="22"/>
      <c r="S123" s="22"/>
      <c r="T123" s="22"/>
      <c r="U123" s="168"/>
      <c r="V123" s="22"/>
      <c r="X123" s="22"/>
      <c r="Y123" s="22"/>
      <c r="Z123" s="168"/>
      <c r="AA123" s="22"/>
      <c r="AC123" s="22"/>
      <c r="AD123" s="22"/>
      <c r="AE123" s="168"/>
      <c r="AF123" s="22"/>
      <c r="AH123" s="22"/>
      <c r="AI123" s="22"/>
      <c r="AJ123" s="168"/>
      <c r="AK123" s="22"/>
      <c r="AM123" s="22"/>
      <c r="AN123" s="22"/>
      <c r="AO123" s="168"/>
      <c r="AP123" s="22"/>
      <c r="AR123" s="22"/>
      <c r="AS123" s="22"/>
      <c r="AT123" s="168"/>
      <c r="AU123" s="22"/>
      <c r="AW123" s="22"/>
      <c r="AX123" s="22"/>
      <c r="AY123" s="168"/>
      <c r="AZ123" s="22"/>
      <c r="BB123" s="22"/>
      <c r="BC123" s="22"/>
      <c r="BD123" s="168"/>
      <c r="BE123" s="22"/>
      <c r="BG123" s="22"/>
      <c r="BH123" s="22"/>
      <c r="BI123" s="168"/>
      <c r="BJ123" s="22"/>
      <c r="BL123" s="22"/>
      <c r="BM123" s="22"/>
      <c r="BN123" s="168"/>
      <c r="BO123" s="22"/>
      <c r="BQ123" s="22"/>
      <c r="BR123" s="22"/>
      <c r="BS123" s="168"/>
      <c r="BT123" s="22"/>
      <c r="BV123" s="22"/>
      <c r="BW123" s="22"/>
      <c r="BX123" s="168"/>
      <c r="BY123" s="22"/>
      <c r="CA123" s="22"/>
      <c r="CB123" s="22"/>
      <c r="CC123" s="168"/>
      <c r="CD123" s="22"/>
      <c r="CF123" s="22"/>
      <c r="CG123" s="22"/>
      <c r="CH123" s="168"/>
      <c r="CI123" s="22"/>
    </row>
    <row r="124" spans="1:87">
      <c r="A124" s="22"/>
      <c r="B124" s="168"/>
      <c r="D124" s="168"/>
      <c r="E124" s="168"/>
      <c r="F124" s="168"/>
      <c r="G124" s="22"/>
      <c r="I124" s="168"/>
      <c r="J124" s="168"/>
      <c r="K124" s="168"/>
      <c r="L124" s="22"/>
      <c r="N124" s="168"/>
      <c r="O124" s="168"/>
      <c r="P124" s="168"/>
      <c r="Q124" s="22"/>
      <c r="S124" s="22"/>
      <c r="T124" s="22"/>
      <c r="U124" s="168"/>
      <c r="V124" s="22"/>
      <c r="X124" s="22"/>
      <c r="Y124" s="22"/>
      <c r="Z124" s="168"/>
      <c r="AA124" s="22"/>
      <c r="AC124" s="22"/>
      <c r="AD124" s="22"/>
      <c r="AE124" s="168"/>
      <c r="AF124" s="22"/>
      <c r="AH124" s="22"/>
      <c r="AI124" s="22"/>
      <c r="AJ124" s="168"/>
      <c r="AK124" s="22"/>
      <c r="AM124" s="22"/>
      <c r="AN124" s="22"/>
      <c r="AO124" s="168"/>
      <c r="AP124" s="22"/>
      <c r="AR124" s="22"/>
      <c r="AS124" s="22"/>
      <c r="AT124" s="168"/>
      <c r="AU124" s="22"/>
      <c r="AW124" s="22"/>
      <c r="AX124" s="22"/>
      <c r="AY124" s="168"/>
      <c r="AZ124" s="22"/>
      <c r="BB124" s="22"/>
      <c r="BC124" s="22"/>
      <c r="BD124" s="168"/>
      <c r="BE124" s="22"/>
      <c r="BG124" s="22"/>
      <c r="BH124" s="22"/>
      <c r="BI124" s="168"/>
      <c r="BJ124" s="22"/>
      <c r="BL124" s="22"/>
      <c r="BM124" s="22"/>
      <c r="BN124" s="168"/>
      <c r="BO124" s="22"/>
      <c r="BQ124" s="22"/>
      <c r="BR124" s="22"/>
      <c r="BS124" s="168"/>
      <c r="BT124" s="22"/>
      <c r="BV124" s="22"/>
      <c r="BW124" s="22"/>
      <c r="BX124" s="168"/>
      <c r="BY124" s="22"/>
      <c r="CA124" s="22"/>
      <c r="CB124" s="22"/>
      <c r="CC124" s="168"/>
      <c r="CD124" s="22"/>
      <c r="CF124" s="22"/>
      <c r="CG124" s="22"/>
      <c r="CH124" s="168"/>
      <c r="CI124" s="22"/>
    </row>
    <row r="125" spans="1:87">
      <c r="A125" s="22"/>
      <c r="B125" s="168"/>
      <c r="D125" s="168"/>
      <c r="E125" s="168"/>
      <c r="F125" s="168"/>
      <c r="G125" s="22"/>
      <c r="I125" s="168"/>
      <c r="J125" s="168"/>
      <c r="K125" s="168"/>
      <c r="L125" s="22"/>
      <c r="N125" s="168"/>
      <c r="O125" s="168"/>
      <c r="P125" s="168"/>
      <c r="Q125" s="22"/>
      <c r="S125" s="22"/>
      <c r="T125" s="22"/>
      <c r="U125" s="168"/>
      <c r="V125" s="22"/>
      <c r="X125" s="22"/>
      <c r="Y125" s="22"/>
      <c r="Z125" s="168"/>
      <c r="AA125" s="22"/>
      <c r="AC125" s="22"/>
      <c r="AD125" s="22"/>
      <c r="AE125" s="168"/>
      <c r="AF125" s="22"/>
      <c r="AH125" s="22"/>
      <c r="AI125" s="22"/>
      <c r="AJ125" s="168"/>
      <c r="AK125" s="22"/>
      <c r="AM125" s="22"/>
      <c r="AN125" s="22"/>
      <c r="AO125" s="168"/>
      <c r="AP125" s="22"/>
      <c r="AR125" s="22"/>
      <c r="AS125" s="22"/>
      <c r="AT125" s="168"/>
      <c r="AU125" s="22"/>
      <c r="AW125" s="22"/>
      <c r="AX125" s="22"/>
      <c r="AY125" s="168"/>
      <c r="AZ125" s="22"/>
      <c r="BB125" s="22"/>
      <c r="BC125" s="22"/>
      <c r="BD125" s="168"/>
      <c r="BE125" s="22"/>
      <c r="BG125" s="22"/>
      <c r="BH125" s="22"/>
      <c r="BI125" s="168"/>
      <c r="BJ125" s="22"/>
      <c r="BL125" s="22"/>
      <c r="BM125" s="22"/>
      <c r="BN125" s="168"/>
      <c r="BO125" s="22"/>
      <c r="BQ125" s="22"/>
      <c r="BR125" s="22"/>
      <c r="BS125" s="168"/>
      <c r="BT125" s="22"/>
      <c r="BV125" s="22"/>
      <c r="BW125" s="22"/>
      <c r="BX125" s="168"/>
      <c r="BY125" s="22"/>
      <c r="CA125" s="22"/>
      <c r="CB125" s="22"/>
      <c r="CC125" s="168"/>
      <c r="CD125" s="22"/>
      <c r="CF125" s="22"/>
      <c r="CG125" s="22"/>
      <c r="CH125" s="168"/>
      <c r="CI125" s="22"/>
    </row>
    <row r="126" spans="1:87">
      <c r="A126" s="22"/>
      <c r="B126" s="168"/>
      <c r="D126" s="168"/>
      <c r="E126" s="168"/>
      <c r="F126" s="168"/>
      <c r="G126" s="22"/>
      <c r="I126" s="168"/>
      <c r="J126" s="168"/>
      <c r="K126" s="168"/>
      <c r="L126" s="22"/>
      <c r="N126" s="168"/>
      <c r="O126" s="168"/>
      <c r="P126" s="168"/>
      <c r="Q126" s="22"/>
      <c r="S126" s="22"/>
      <c r="T126" s="22"/>
      <c r="U126" s="168"/>
      <c r="V126" s="22"/>
      <c r="X126" s="22"/>
      <c r="Y126" s="22"/>
      <c r="Z126" s="168"/>
      <c r="AA126" s="22"/>
      <c r="AC126" s="22"/>
      <c r="AD126" s="22"/>
      <c r="AE126" s="168"/>
      <c r="AF126" s="22"/>
      <c r="AH126" s="22"/>
      <c r="AI126" s="22"/>
      <c r="AJ126" s="168"/>
      <c r="AK126" s="22"/>
      <c r="AM126" s="22"/>
      <c r="AN126" s="22"/>
      <c r="AO126" s="168"/>
      <c r="AP126" s="22"/>
      <c r="AR126" s="22"/>
      <c r="AS126" s="22"/>
      <c r="AT126" s="168"/>
      <c r="AU126" s="22"/>
      <c r="AW126" s="22"/>
      <c r="AX126" s="22"/>
      <c r="AY126" s="168"/>
      <c r="AZ126" s="22"/>
      <c r="BB126" s="22"/>
      <c r="BC126" s="22"/>
      <c r="BD126" s="168"/>
      <c r="BE126" s="22"/>
      <c r="BG126" s="22"/>
      <c r="BH126" s="22"/>
      <c r="BI126" s="168"/>
      <c r="BJ126" s="22"/>
      <c r="BL126" s="22"/>
      <c r="BM126" s="22"/>
      <c r="BN126" s="168"/>
      <c r="BO126" s="22"/>
      <c r="BQ126" s="22"/>
      <c r="BR126" s="22"/>
      <c r="BS126" s="168"/>
      <c r="BT126" s="22"/>
      <c r="BV126" s="22"/>
      <c r="BW126" s="22"/>
      <c r="BX126" s="168"/>
      <c r="BY126" s="22"/>
      <c r="CA126" s="22"/>
      <c r="CB126" s="22"/>
      <c r="CC126" s="168"/>
      <c r="CD126" s="22"/>
      <c r="CF126" s="22"/>
      <c r="CG126" s="22"/>
      <c r="CH126" s="168"/>
      <c r="CI126" s="22"/>
    </row>
    <row r="127" spans="1:87">
      <c r="A127" s="22"/>
      <c r="B127" s="168"/>
      <c r="D127" s="168"/>
      <c r="E127" s="168"/>
      <c r="F127" s="168"/>
      <c r="G127" s="22"/>
      <c r="I127" s="168"/>
      <c r="J127" s="168"/>
      <c r="K127" s="168"/>
      <c r="L127" s="22"/>
      <c r="N127" s="168"/>
      <c r="O127" s="168"/>
      <c r="P127" s="168"/>
      <c r="Q127" s="22"/>
      <c r="S127" s="22"/>
      <c r="T127" s="22"/>
      <c r="U127" s="168"/>
      <c r="V127" s="22"/>
      <c r="X127" s="22"/>
      <c r="Y127" s="22"/>
      <c r="Z127" s="168"/>
      <c r="AA127" s="22"/>
      <c r="AC127" s="22"/>
      <c r="AD127" s="22"/>
      <c r="AE127" s="168"/>
      <c r="AF127" s="22"/>
      <c r="AH127" s="22"/>
      <c r="AI127" s="22"/>
      <c r="AJ127" s="168"/>
      <c r="AK127" s="22"/>
      <c r="AM127" s="22"/>
      <c r="AN127" s="22"/>
      <c r="AO127" s="168"/>
      <c r="AP127" s="22"/>
      <c r="AR127" s="22"/>
      <c r="AS127" s="22"/>
      <c r="AT127" s="168"/>
      <c r="AU127" s="22"/>
      <c r="AW127" s="22"/>
      <c r="AX127" s="22"/>
      <c r="AY127" s="168"/>
      <c r="AZ127" s="22"/>
      <c r="BB127" s="22"/>
      <c r="BC127" s="22"/>
      <c r="BD127" s="168"/>
      <c r="BE127" s="22"/>
      <c r="BG127" s="22"/>
      <c r="BH127" s="22"/>
      <c r="BI127" s="168"/>
      <c r="BJ127" s="22"/>
      <c r="BL127" s="22"/>
      <c r="BM127" s="22"/>
      <c r="BN127" s="168"/>
      <c r="BO127" s="22"/>
      <c r="BQ127" s="22"/>
      <c r="BR127" s="22"/>
      <c r="BS127" s="168"/>
      <c r="BT127" s="22"/>
      <c r="BV127" s="22"/>
      <c r="BW127" s="22"/>
      <c r="BX127" s="168"/>
      <c r="BY127" s="22"/>
      <c r="CA127" s="22"/>
      <c r="CB127" s="22"/>
      <c r="CC127" s="168"/>
      <c r="CD127" s="22"/>
      <c r="CF127" s="22"/>
      <c r="CG127" s="22"/>
      <c r="CH127" s="168"/>
      <c r="CI127" s="22"/>
    </row>
    <row r="128" spans="1:87">
      <c r="A128" s="22"/>
      <c r="B128" s="168"/>
      <c r="D128" s="168"/>
      <c r="E128" s="168"/>
      <c r="F128" s="168"/>
      <c r="G128" s="22"/>
      <c r="I128" s="168"/>
      <c r="J128" s="168"/>
      <c r="K128" s="168"/>
      <c r="L128" s="22"/>
      <c r="N128" s="168"/>
      <c r="O128" s="168"/>
      <c r="P128" s="168"/>
      <c r="Q128" s="22"/>
      <c r="S128" s="22"/>
      <c r="T128" s="22"/>
      <c r="U128" s="168"/>
      <c r="V128" s="22"/>
      <c r="X128" s="22"/>
      <c r="Y128" s="22"/>
      <c r="Z128" s="168"/>
      <c r="AA128" s="22"/>
      <c r="AC128" s="22"/>
      <c r="AD128" s="22"/>
      <c r="AE128" s="168"/>
      <c r="AF128" s="22"/>
      <c r="AH128" s="22"/>
      <c r="AI128" s="22"/>
      <c r="AJ128" s="168"/>
      <c r="AK128" s="22"/>
      <c r="AM128" s="22"/>
      <c r="AN128" s="22"/>
      <c r="AO128" s="168"/>
      <c r="AP128" s="22"/>
      <c r="AR128" s="22"/>
      <c r="AS128" s="22"/>
      <c r="AT128" s="168"/>
      <c r="AU128" s="22"/>
      <c r="AW128" s="22"/>
      <c r="AX128" s="22"/>
      <c r="AY128" s="168"/>
      <c r="AZ128" s="22"/>
      <c r="BB128" s="22"/>
      <c r="BC128" s="22"/>
      <c r="BD128" s="168"/>
      <c r="BE128" s="22"/>
      <c r="BG128" s="22"/>
      <c r="BH128" s="22"/>
      <c r="BI128" s="168"/>
      <c r="BJ128" s="22"/>
      <c r="BL128" s="22"/>
      <c r="BM128" s="22"/>
      <c r="BN128" s="168"/>
      <c r="BO128" s="22"/>
      <c r="BQ128" s="22"/>
      <c r="BR128" s="22"/>
      <c r="BS128" s="168"/>
      <c r="BT128" s="22"/>
      <c r="BV128" s="22"/>
      <c r="BW128" s="22"/>
      <c r="BX128" s="168"/>
      <c r="BY128" s="22"/>
      <c r="CA128" s="22"/>
      <c r="CB128" s="22"/>
      <c r="CC128" s="168"/>
      <c r="CD128" s="22"/>
      <c r="CF128" s="22"/>
      <c r="CG128" s="22"/>
      <c r="CH128" s="168"/>
      <c r="CI128" s="22"/>
    </row>
    <row r="129" spans="1:87">
      <c r="A129" s="22"/>
      <c r="B129" s="168"/>
      <c r="D129" s="168"/>
      <c r="E129" s="168"/>
      <c r="F129" s="168"/>
      <c r="G129" s="22"/>
      <c r="I129" s="168"/>
      <c r="J129" s="168"/>
      <c r="K129" s="168"/>
      <c r="L129" s="22"/>
      <c r="N129" s="168"/>
      <c r="O129" s="168"/>
      <c r="P129" s="168"/>
      <c r="Q129" s="22"/>
      <c r="S129" s="22"/>
      <c r="T129" s="22"/>
      <c r="U129" s="168"/>
      <c r="V129" s="22"/>
      <c r="X129" s="22"/>
      <c r="Y129" s="22"/>
      <c r="Z129" s="168"/>
      <c r="AA129" s="22"/>
      <c r="AC129" s="22"/>
      <c r="AD129" s="22"/>
      <c r="AE129" s="168"/>
      <c r="AF129" s="22"/>
      <c r="AH129" s="22"/>
      <c r="AI129" s="22"/>
      <c r="AJ129" s="168"/>
      <c r="AK129" s="22"/>
      <c r="AM129" s="22"/>
      <c r="AN129" s="22"/>
      <c r="AO129" s="168"/>
      <c r="AP129" s="22"/>
      <c r="AR129" s="22"/>
      <c r="AS129" s="22"/>
      <c r="AT129" s="168"/>
      <c r="AU129" s="22"/>
      <c r="AW129" s="22"/>
      <c r="AX129" s="22"/>
      <c r="AY129" s="168"/>
      <c r="AZ129" s="22"/>
      <c r="BB129" s="22"/>
      <c r="BC129" s="22"/>
      <c r="BD129" s="168"/>
      <c r="BE129" s="22"/>
      <c r="BG129" s="22"/>
      <c r="BH129" s="22"/>
      <c r="BI129" s="168"/>
      <c r="BJ129" s="22"/>
      <c r="BL129" s="22"/>
      <c r="BM129" s="22"/>
      <c r="BN129" s="168"/>
      <c r="BO129" s="22"/>
      <c r="BQ129" s="22"/>
      <c r="BR129" s="22"/>
      <c r="BS129" s="168"/>
      <c r="BT129" s="22"/>
      <c r="BV129" s="22"/>
      <c r="BW129" s="22"/>
      <c r="BX129" s="168"/>
      <c r="BY129" s="22"/>
      <c r="CA129" s="22"/>
      <c r="CB129" s="22"/>
      <c r="CC129" s="168"/>
      <c r="CD129" s="22"/>
      <c r="CF129" s="22"/>
      <c r="CG129" s="22"/>
      <c r="CH129" s="168"/>
      <c r="CI129" s="22"/>
    </row>
    <row r="130" spans="1:87">
      <c r="A130" s="22"/>
      <c r="B130" s="168"/>
      <c r="D130" s="168"/>
      <c r="E130" s="168"/>
      <c r="F130" s="168"/>
      <c r="G130" s="22"/>
      <c r="I130" s="168"/>
      <c r="J130" s="168"/>
      <c r="K130" s="168"/>
      <c r="L130" s="22"/>
      <c r="N130" s="168"/>
      <c r="O130" s="168"/>
      <c r="P130" s="168"/>
      <c r="Q130" s="22"/>
      <c r="S130" s="22"/>
      <c r="T130" s="22"/>
      <c r="U130" s="168"/>
      <c r="V130" s="22"/>
      <c r="X130" s="22"/>
      <c r="Y130" s="22"/>
      <c r="Z130" s="168"/>
      <c r="AA130" s="22"/>
      <c r="AC130" s="22"/>
      <c r="AD130" s="22"/>
      <c r="AE130" s="168"/>
      <c r="AF130" s="22"/>
      <c r="AH130" s="22"/>
      <c r="AI130" s="22"/>
      <c r="AJ130" s="168"/>
      <c r="AK130" s="22"/>
      <c r="AM130" s="22"/>
      <c r="AN130" s="22"/>
      <c r="AO130" s="168"/>
      <c r="AP130" s="22"/>
      <c r="AR130" s="22"/>
      <c r="AS130" s="22"/>
      <c r="AT130" s="168"/>
      <c r="AU130" s="22"/>
      <c r="AW130" s="22"/>
      <c r="AX130" s="22"/>
      <c r="AY130" s="168"/>
      <c r="AZ130" s="22"/>
      <c r="BB130" s="22"/>
      <c r="BC130" s="22"/>
      <c r="BD130" s="168"/>
      <c r="BE130" s="22"/>
      <c r="BG130" s="22"/>
      <c r="BH130" s="22"/>
      <c r="BI130" s="168"/>
      <c r="BJ130" s="22"/>
      <c r="BL130" s="22"/>
      <c r="BM130" s="22"/>
      <c r="BN130" s="168"/>
      <c r="BO130" s="22"/>
      <c r="BQ130" s="22"/>
      <c r="BR130" s="22"/>
      <c r="BS130" s="168"/>
      <c r="BT130" s="22"/>
      <c r="BV130" s="22"/>
      <c r="BW130" s="22"/>
      <c r="BX130" s="168"/>
      <c r="BY130" s="22"/>
      <c r="CA130" s="22"/>
      <c r="CB130" s="22"/>
      <c r="CC130" s="168"/>
      <c r="CD130" s="22"/>
      <c r="CF130" s="22"/>
      <c r="CG130" s="22"/>
      <c r="CH130" s="168"/>
      <c r="CI130" s="22"/>
    </row>
    <row r="131" spans="1:87">
      <c r="A131" s="22"/>
      <c r="B131" s="168"/>
      <c r="D131" s="168"/>
      <c r="E131" s="168"/>
      <c r="F131" s="168"/>
      <c r="G131" s="22"/>
      <c r="I131" s="168"/>
      <c r="J131" s="168"/>
      <c r="K131" s="168"/>
      <c r="L131" s="22"/>
      <c r="N131" s="168"/>
      <c r="O131" s="168"/>
      <c r="P131" s="168"/>
      <c r="Q131" s="22"/>
      <c r="S131" s="22"/>
      <c r="T131" s="22"/>
      <c r="U131" s="168"/>
      <c r="V131" s="22"/>
      <c r="X131" s="22"/>
      <c r="Y131" s="22"/>
      <c r="Z131" s="168"/>
      <c r="AA131" s="22"/>
      <c r="AC131" s="22"/>
      <c r="AD131" s="22"/>
      <c r="AE131" s="168"/>
      <c r="AF131" s="22"/>
      <c r="AH131" s="22"/>
      <c r="AI131" s="22"/>
      <c r="AJ131" s="168"/>
      <c r="AK131" s="22"/>
      <c r="AM131" s="22"/>
      <c r="AN131" s="22"/>
      <c r="AO131" s="168"/>
      <c r="AP131" s="22"/>
      <c r="AR131" s="22"/>
      <c r="AS131" s="22"/>
      <c r="AT131" s="168"/>
      <c r="AU131" s="22"/>
      <c r="AW131" s="22"/>
      <c r="AX131" s="22"/>
      <c r="AY131" s="168"/>
      <c r="AZ131" s="22"/>
      <c r="BB131" s="22"/>
      <c r="BC131" s="22"/>
      <c r="BD131" s="168"/>
      <c r="BE131" s="22"/>
      <c r="BG131" s="22"/>
      <c r="BH131" s="22"/>
      <c r="BI131" s="168"/>
      <c r="BJ131" s="22"/>
      <c r="BL131" s="22"/>
      <c r="BM131" s="22"/>
      <c r="BN131" s="168"/>
      <c r="BO131" s="22"/>
      <c r="BQ131" s="22"/>
      <c r="BR131" s="22"/>
      <c r="BS131" s="168"/>
      <c r="BT131" s="22"/>
      <c r="BV131" s="22"/>
      <c r="BW131" s="22"/>
      <c r="BX131" s="168"/>
      <c r="BY131" s="22"/>
      <c r="CA131" s="22"/>
      <c r="CB131" s="22"/>
      <c r="CC131" s="168"/>
      <c r="CD131" s="22"/>
      <c r="CF131" s="22"/>
      <c r="CG131" s="22"/>
      <c r="CH131" s="168"/>
      <c r="CI131" s="22"/>
    </row>
    <row r="132" spans="1:87">
      <c r="A132" s="22"/>
      <c r="B132" s="168"/>
      <c r="D132" s="168"/>
      <c r="E132" s="168"/>
      <c r="F132" s="168"/>
      <c r="G132" s="22"/>
      <c r="I132" s="168"/>
      <c r="J132" s="168"/>
      <c r="K132" s="168"/>
      <c r="L132" s="22"/>
      <c r="N132" s="168"/>
      <c r="O132" s="168"/>
      <c r="P132" s="168"/>
      <c r="Q132" s="22"/>
      <c r="S132" s="22"/>
      <c r="T132" s="22"/>
      <c r="U132" s="168"/>
      <c r="V132" s="22"/>
      <c r="X132" s="22"/>
      <c r="Y132" s="22"/>
      <c r="Z132" s="168"/>
      <c r="AA132" s="22"/>
      <c r="AC132" s="22"/>
      <c r="AD132" s="22"/>
      <c r="AE132" s="168"/>
      <c r="AF132" s="22"/>
      <c r="AH132" s="22"/>
      <c r="AI132" s="22"/>
      <c r="AJ132" s="168"/>
      <c r="AK132" s="22"/>
      <c r="AM132" s="22"/>
      <c r="AN132" s="22"/>
      <c r="AO132" s="168"/>
      <c r="AP132" s="22"/>
      <c r="AR132" s="22"/>
      <c r="AS132" s="22"/>
      <c r="AT132" s="168"/>
      <c r="AU132" s="22"/>
      <c r="AW132" s="22"/>
      <c r="AX132" s="22"/>
      <c r="AY132" s="168"/>
      <c r="AZ132" s="22"/>
      <c r="BB132" s="22"/>
      <c r="BC132" s="22"/>
      <c r="BD132" s="168"/>
      <c r="BE132" s="22"/>
      <c r="BG132" s="22"/>
      <c r="BH132" s="22"/>
      <c r="BI132" s="168"/>
      <c r="BJ132" s="22"/>
      <c r="BL132" s="22"/>
      <c r="BM132" s="22"/>
      <c r="BN132" s="168"/>
      <c r="BO132" s="22"/>
      <c r="BQ132" s="22"/>
      <c r="BR132" s="22"/>
      <c r="BS132" s="168"/>
      <c r="BT132" s="22"/>
      <c r="BV132" s="22"/>
      <c r="BW132" s="22"/>
      <c r="BX132" s="168"/>
      <c r="BY132" s="22"/>
      <c r="CA132" s="22"/>
      <c r="CB132" s="22"/>
      <c r="CC132" s="168"/>
      <c r="CD132" s="22"/>
      <c r="CF132" s="22"/>
      <c r="CG132" s="22"/>
      <c r="CH132" s="168"/>
      <c r="CI132" s="22"/>
    </row>
    <row r="133" spans="1:87">
      <c r="A133" s="22"/>
      <c r="B133" s="168"/>
      <c r="D133" s="168"/>
      <c r="E133" s="168"/>
      <c r="F133" s="168"/>
      <c r="G133" s="22"/>
      <c r="I133" s="168"/>
      <c r="J133" s="168"/>
      <c r="K133" s="168"/>
      <c r="L133" s="22"/>
      <c r="N133" s="168"/>
      <c r="O133" s="168"/>
      <c r="P133" s="168"/>
      <c r="Q133" s="22"/>
      <c r="S133" s="22"/>
      <c r="T133" s="22"/>
      <c r="U133" s="168"/>
      <c r="V133" s="22"/>
      <c r="X133" s="22"/>
      <c r="Y133" s="22"/>
      <c r="Z133" s="168"/>
      <c r="AA133" s="22"/>
      <c r="AC133" s="22"/>
      <c r="AD133" s="22"/>
      <c r="AE133" s="168"/>
      <c r="AF133" s="22"/>
      <c r="AH133" s="22"/>
      <c r="AI133" s="22"/>
      <c r="AJ133" s="168"/>
      <c r="AK133" s="22"/>
      <c r="AM133" s="22"/>
      <c r="AN133" s="22"/>
      <c r="AO133" s="168"/>
      <c r="AP133" s="22"/>
      <c r="AR133" s="22"/>
      <c r="AS133" s="22"/>
      <c r="AT133" s="168"/>
      <c r="AU133" s="22"/>
      <c r="AW133" s="22"/>
      <c r="AX133" s="22"/>
      <c r="AY133" s="168"/>
      <c r="AZ133" s="22"/>
      <c r="BB133" s="22"/>
      <c r="BC133" s="22"/>
      <c r="BD133" s="168"/>
      <c r="BE133" s="22"/>
      <c r="BG133" s="22"/>
      <c r="BH133" s="22"/>
      <c r="BI133" s="168"/>
      <c r="BJ133" s="22"/>
      <c r="BL133" s="22"/>
      <c r="BM133" s="22"/>
      <c r="BN133" s="168"/>
      <c r="BO133" s="22"/>
      <c r="BQ133" s="22"/>
      <c r="BR133" s="22"/>
      <c r="BS133" s="168"/>
      <c r="BT133" s="22"/>
      <c r="BV133" s="22"/>
      <c r="BW133" s="22"/>
      <c r="BX133" s="168"/>
      <c r="BY133" s="22"/>
      <c r="CA133" s="22"/>
      <c r="CB133" s="22"/>
      <c r="CC133" s="168"/>
      <c r="CD133" s="22"/>
      <c r="CF133" s="22"/>
      <c r="CG133" s="22"/>
      <c r="CH133" s="168"/>
      <c r="CI133" s="22"/>
    </row>
    <row r="134" spans="1:87">
      <c r="A134" s="22"/>
      <c r="B134" s="168"/>
      <c r="D134" s="168"/>
      <c r="E134" s="168"/>
      <c r="F134" s="168"/>
      <c r="G134" s="22"/>
      <c r="I134" s="168"/>
      <c r="J134" s="168"/>
      <c r="K134" s="168"/>
      <c r="L134" s="22"/>
      <c r="N134" s="168"/>
      <c r="O134" s="168"/>
      <c r="P134" s="168"/>
      <c r="Q134" s="22"/>
      <c r="S134" s="22"/>
      <c r="T134" s="22"/>
      <c r="U134" s="168"/>
      <c r="V134" s="22"/>
      <c r="X134" s="22"/>
      <c r="Y134" s="22"/>
      <c r="Z134" s="168"/>
      <c r="AA134" s="22"/>
      <c r="AC134" s="22"/>
      <c r="AD134" s="22"/>
      <c r="AE134" s="168"/>
      <c r="AF134" s="22"/>
      <c r="AH134" s="22"/>
      <c r="AI134" s="22"/>
      <c r="AJ134" s="168"/>
      <c r="AK134" s="22"/>
      <c r="AM134" s="22"/>
      <c r="AN134" s="22"/>
      <c r="AO134" s="168"/>
      <c r="AP134" s="22"/>
      <c r="AR134" s="22"/>
      <c r="AS134" s="22"/>
      <c r="AT134" s="168"/>
      <c r="AU134" s="22"/>
      <c r="AW134" s="22"/>
      <c r="AX134" s="22"/>
      <c r="AY134" s="168"/>
      <c r="AZ134" s="22"/>
      <c r="BB134" s="22"/>
      <c r="BC134" s="22"/>
      <c r="BD134" s="168"/>
      <c r="BE134" s="22"/>
      <c r="BG134" s="22"/>
      <c r="BH134" s="22"/>
      <c r="BI134" s="168"/>
      <c r="BJ134" s="22"/>
      <c r="BL134" s="22"/>
      <c r="BM134" s="22"/>
      <c r="BN134" s="168"/>
      <c r="BO134" s="22"/>
      <c r="BQ134" s="22"/>
      <c r="BR134" s="22"/>
      <c r="BS134" s="168"/>
      <c r="BT134" s="22"/>
      <c r="BV134" s="22"/>
      <c r="BW134" s="22"/>
      <c r="BX134" s="168"/>
      <c r="BY134" s="22"/>
      <c r="CA134" s="22"/>
      <c r="CB134" s="22"/>
      <c r="CC134" s="168"/>
      <c r="CD134" s="22"/>
      <c r="CF134" s="22"/>
      <c r="CG134" s="22"/>
      <c r="CH134" s="168"/>
      <c r="CI134" s="22"/>
    </row>
    <row r="135" spans="1:87">
      <c r="A135" s="22"/>
      <c r="B135" s="168"/>
      <c r="D135" s="168"/>
      <c r="E135" s="168"/>
      <c r="F135" s="168"/>
      <c r="G135" s="22"/>
      <c r="I135" s="168"/>
      <c r="J135" s="168"/>
      <c r="K135" s="168"/>
      <c r="L135" s="22"/>
      <c r="N135" s="168"/>
      <c r="O135" s="168"/>
      <c r="P135" s="168"/>
      <c r="Q135" s="22"/>
      <c r="S135" s="22"/>
      <c r="T135" s="22"/>
      <c r="U135" s="168"/>
      <c r="V135" s="22"/>
      <c r="X135" s="22"/>
      <c r="Y135" s="22"/>
      <c r="Z135" s="168"/>
      <c r="AA135" s="22"/>
      <c r="AC135" s="22"/>
      <c r="AD135" s="22"/>
      <c r="AE135" s="168"/>
      <c r="AF135" s="22"/>
      <c r="AH135" s="22"/>
      <c r="AI135" s="22"/>
      <c r="AJ135" s="168"/>
      <c r="AK135" s="22"/>
      <c r="AM135" s="22"/>
      <c r="AN135" s="22"/>
      <c r="AO135" s="168"/>
      <c r="AP135" s="22"/>
      <c r="AR135" s="22"/>
      <c r="AS135" s="22"/>
      <c r="AT135" s="168"/>
      <c r="AU135" s="22"/>
      <c r="AW135" s="22"/>
      <c r="AX135" s="22"/>
      <c r="AY135" s="168"/>
      <c r="AZ135" s="22"/>
      <c r="BB135" s="22"/>
      <c r="BC135" s="22"/>
      <c r="BD135" s="168"/>
      <c r="BE135" s="22"/>
      <c r="BG135" s="22"/>
      <c r="BH135" s="22"/>
      <c r="BI135" s="168"/>
      <c r="BJ135" s="22"/>
      <c r="BL135" s="22"/>
      <c r="BM135" s="22"/>
      <c r="BN135" s="168"/>
      <c r="BO135" s="22"/>
      <c r="BQ135" s="22"/>
      <c r="BR135" s="22"/>
      <c r="BS135" s="168"/>
      <c r="BT135" s="22"/>
      <c r="BV135" s="22"/>
      <c r="BW135" s="22"/>
      <c r="BX135" s="168"/>
      <c r="BY135" s="22"/>
      <c r="CA135" s="22"/>
      <c r="CB135" s="22"/>
      <c r="CC135" s="168"/>
      <c r="CD135" s="22"/>
      <c r="CF135" s="22"/>
      <c r="CG135" s="22"/>
      <c r="CH135" s="168"/>
      <c r="CI135" s="22"/>
    </row>
    <row r="136" spans="1:87">
      <c r="A136" s="22"/>
      <c r="B136" s="168"/>
      <c r="D136" s="168"/>
      <c r="E136" s="168"/>
      <c r="F136" s="168"/>
      <c r="G136" s="22"/>
      <c r="I136" s="168"/>
      <c r="J136" s="168"/>
      <c r="K136" s="168"/>
      <c r="L136" s="22"/>
      <c r="N136" s="168"/>
      <c r="O136" s="168"/>
      <c r="P136" s="168"/>
      <c r="Q136" s="22"/>
      <c r="S136" s="22"/>
      <c r="T136" s="22"/>
      <c r="U136" s="168"/>
      <c r="V136" s="22"/>
      <c r="X136" s="22"/>
      <c r="Y136" s="22"/>
      <c r="Z136" s="168"/>
      <c r="AA136" s="22"/>
      <c r="AC136" s="22"/>
      <c r="AD136" s="22"/>
      <c r="AE136" s="168"/>
      <c r="AF136" s="22"/>
      <c r="AH136" s="22"/>
      <c r="AI136" s="22"/>
      <c r="AJ136" s="168"/>
      <c r="AK136" s="22"/>
      <c r="AM136" s="22"/>
      <c r="AN136" s="22"/>
      <c r="AO136" s="168"/>
      <c r="AP136" s="22"/>
      <c r="AR136" s="22"/>
      <c r="AS136" s="22"/>
      <c r="AT136" s="168"/>
      <c r="AU136" s="22"/>
      <c r="AW136" s="22"/>
      <c r="AX136" s="22"/>
      <c r="AY136" s="168"/>
      <c r="AZ136" s="22"/>
      <c r="BB136" s="22"/>
      <c r="BC136" s="22"/>
      <c r="BD136" s="168"/>
      <c r="BE136" s="22"/>
      <c r="BG136" s="22"/>
      <c r="BH136" s="22"/>
      <c r="BI136" s="168"/>
      <c r="BJ136" s="22"/>
      <c r="BL136" s="22"/>
      <c r="BM136" s="22"/>
      <c r="BN136" s="168"/>
      <c r="BO136" s="22"/>
      <c r="BQ136" s="22"/>
      <c r="BR136" s="22"/>
      <c r="BS136" s="168"/>
      <c r="BT136" s="22"/>
      <c r="BV136" s="22"/>
      <c r="BW136" s="22"/>
      <c r="BX136" s="168"/>
      <c r="BY136" s="22"/>
      <c r="CA136" s="22"/>
      <c r="CB136" s="22"/>
      <c r="CC136" s="168"/>
      <c r="CD136" s="22"/>
      <c r="CF136" s="22"/>
      <c r="CG136" s="22"/>
      <c r="CH136" s="168"/>
      <c r="CI136" s="22"/>
    </row>
    <row r="137" spans="1:87">
      <c r="A137" s="22"/>
      <c r="B137" s="168"/>
      <c r="D137" s="168"/>
      <c r="E137" s="168"/>
      <c r="F137" s="168"/>
      <c r="G137" s="22"/>
      <c r="I137" s="168"/>
      <c r="J137" s="168"/>
      <c r="K137" s="168"/>
      <c r="L137" s="22"/>
      <c r="N137" s="168"/>
      <c r="O137" s="168"/>
      <c r="P137" s="168"/>
      <c r="Q137" s="22"/>
      <c r="S137" s="22"/>
      <c r="T137" s="22"/>
      <c r="U137" s="168"/>
      <c r="V137" s="22"/>
      <c r="X137" s="22"/>
      <c r="Y137" s="22"/>
      <c r="Z137" s="168"/>
      <c r="AA137" s="22"/>
      <c r="AC137" s="22"/>
      <c r="AD137" s="22"/>
      <c r="AE137" s="168"/>
      <c r="AF137" s="22"/>
      <c r="AH137" s="22"/>
      <c r="AI137" s="22"/>
      <c r="AJ137" s="168"/>
      <c r="AK137" s="22"/>
      <c r="AM137" s="22"/>
      <c r="AN137" s="22"/>
      <c r="AO137" s="168"/>
      <c r="AP137" s="22"/>
      <c r="AR137" s="22"/>
      <c r="AS137" s="22"/>
      <c r="AT137" s="168"/>
      <c r="AU137" s="22"/>
      <c r="AW137" s="22"/>
      <c r="AX137" s="22"/>
      <c r="AY137" s="168"/>
      <c r="AZ137" s="22"/>
      <c r="BB137" s="22"/>
      <c r="BC137" s="22"/>
      <c r="BD137" s="168"/>
      <c r="BE137" s="22"/>
      <c r="BG137" s="22"/>
      <c r="BH137" s="22"/>
      <c r="BI137" s="168"/>
      <c r="BJ137" s="22"/>
      <c r="BL137" s="22"/>
      <c r="BM137" s="22"/>
      <c r="BN137" s="168"/>
      <c r="BO137" s="22"/>
      <c r="BQ137" s="22"/>
      <c r="BR137" s="22"/>
      <c r="BS137" s="168"/>
      <c r="BT137" s="22"/>
      <c r="BV137" s="22"/>
      <c r="BW137" s="22"/>
      <c r="BX137" s="168"/>
      <c r="BY137" s="22"/>
      <c r="CA137" s="22"/>
      <c r="CB137" s="22"/>
      <c r="CC137" s="168"/>
      <c r="CD137" s="22"/>
      <c r="CF137" s="22"/>
      <c r="CG137" s="22"/>
      <c r="CH137" s="168"/>
      <c r="CI137" s="22"/>
    </row>
    <row r="138" spans="1:87">
      <c r="A138" s="22"/>
      <c r="B138" s="168"/>
      <c r="D138" s="168"/>
      <c r="E138" s="168"/>
      <c r="F138" s="168"/>
      <c r="G138" s="22"/>
      <c r="I138" s="168"/>
      <c r="J138" s="168"/>
      <c r="K138" s="168"/>
      <c r="L138" s="22"/>
      <c r="N138" s="168"/>
      <c r="O138" s="168"/>
      <c r="P138" s="168"/>
      <c r="Q138" s="22"/>
      <c r="S138" s="22"/>
      <c r="T138" s="22"/>
      <c r="U138" s="168"/>
      <c r="V138" s="22"/>
      <c r="X138" s="22"/>
      <c r="Y138" s="22"/>
      <c r="Z138" s="168"/>
      <c r="AA138" s="22"/>
      <c r="AC138" s="22"/>
      <c r="AD138" s="22"/>
      <c r="AE138" s="168"/>
      <c r="AF138" s="22"/>
      <c r="AH138" s="22"/>
      <c r="AI138" s="22"/>
      <c r="AJ138" s="168"/>
      <c r="AK138" s="22"/>
      <c r="AM138" s="22"/>
      <c r="AN138" s="22"/>
      <c r="AO138" s="168"/>
      <c r="AP138" s="22"/>
      <c r="AR138" s="22"/>
      <c r="AS138" s="22"/>
      <c r="AT138" s="168"/>
      <c r="AU138" s="22"/>
      <c r="AW138" s="22"/>
      <c r="AX138" s="22"/>
      <c r="AY138" s="168"/>
      <c r="AZ138" s="22"/>
      <c r="BB138" s="22"/>
      <c r="BC138" s="22"/>
      <c r="BD138" s="168"/>
      <c r="BE138" s="22"/>
      <c r="BG138" s="22"/>
      <c r="BH138" s="22"/>
      <c r="BI138" s="168"/>
      <c r="BJ138" s="22"/>
      <c r="BL138" s="22"/>
      <c r="BM138" s="22"/>
      <c r="BN138" s="168"/>
      <c r="BO138" s="22"/>
      <c r="BQ138" s="22"/>
      <c r="BR138" s="22"/>
      <c r="BS138" s="168"/>
      <c r="BT138" s="22"/>
      <c r="BV138" s="22"/>
      <c r="BW138" s="22"/>
      <c r="BX138" s="168"/>
      <c r="BY138" s="22"/>
      <c r="CA138" s="22"/>
      <c r="CB138" s="22"/>
      <c r="CC138" s="168"/>
      <c r="CD138" s="22"/>
      <c r="CF138" s="22"/>
      <c r="CG138" s="22"/>
      <c r="CH138" s="168"/>
      <c r="CI138" s="22"/>
    </row>
    <row r="139" spans="1:87">
      <c r="A139" s="22"/>
      <c r="B139" s="168"/>
      <c r="D139" s="168"/>
      <c r="E139" s="168"/>
      <c r="F139" s="168"/>
      <c r="G139" s="22"/>
      <c r="I139" s="168"/>
      <c r="J139" s="168"/>
      <c r="K139" s="168"/>
      <c r="L139" s="22"/>
      <c r="N139" s="168"/>
      <c r="O139" s="168"/>
      <c r="P139" s="168"/>
      <c r="Q139" s="22"/>
      <c r="S139" s="22"/>
      <c r="T139" s="22"/>
      <c r="U139" s="168"/>
      <c r="V139" s="22"/>
      <c r="X139" s="22"/>
      <c r="Y139" s="22"/>
      <c r="Z139" s="168"/>
      <c r="AA139" s="22"/>
      <c r="AC139" s="22"/>
      <c r="AD139" s="22"/>
      <c r="AE139" s="168"/>
      <c r="AF139" s="22"/>
      <c r="AH139" s="22"/>
      <c r="AI139" s="22"/>
      <c r="AJ139" s="168"/>
      <c r="AK139" s="22"/>
      <c r="AM139" s="22"/>
      <c r="AN139" s="22"/>
      <c r="AO139" s="168"/>
      <c r="AP139" s="22"/>
      <c r="AR139" s="22"/>
      <c r="AS139" s="22"/>
      <c r="AT139" s="168"/>
      <c r="AU139" s="22"/>
      <c r="AW139" s="22"/>
      <c r="AX139" s="22"/>
      <c r="AY139" s="168"/>
      <c r="AZ139" s="22"/>
      <c r="BB139" s="22"/>
      <c r="BC139" s="22"/>
      <c r="BD139" s="168"/>
      <c r="BE139" s="22"/>
      <c r="BG139" s="22"/>
      <c r="BH139" s="22"/>
      <c r="BI139" s="168"/>
      <c r="BJ139" s="22"/>
      <c r="BL139" s="22"/>
      <c r="BM139" s="22"/>
      <c r="BN139" s="168"/>
      <c r="BO139" s="22"/>
      <c r="BQ139" s="22"/>
      <c r="BR139" s="22"/>
      <c r="BS139" s="168"/>
      <c r="BT139" s="22"/>
      <c r="BV139" s="22"/>
      <c r="BW139" s="22"/>
      <c r="BX139" s="168"/>
      <c r="BY139" s="22"/>
      <c r="CA139" s="22"/>
      <c r="CB139" s="22"/>
      <c r="CC139" s="168"/>
      <c r="CD139" s="22"/>
      <c r="CF139" s="22"/>
      <c r="CG139" s="22"/>
      <c r="CH139" s="168"/>
      <c r="CI139" s="22"/>
    </row>
    <row r="140" spans="1:87">
      <c r="A140" s="22"/>
      <c r="B140" s="168"/>
      <c r="D140" s="168"/>
      <c r="E140" s="168"/>
      <c r="F140" s="168"/>
      <c r="G140" s="22"/>
      <c r="I140" s="168"/>
      <c r="J140" s="168"/>
      <c r="K140" s="168"/>
      <c r="L140" s="22"/>
      <c r="N140" s="168"/>
      <c r="O140" s="168"/>
      <c r="P140" s="168"/>
      <c r="Q140" s="22"/>
      <c r="S140" s="22"/>
      <c r="T140" s="22"/>
      <c r="U140" s="168"/>
      <c r="V140" s="22"/>
      <c r="X140" s="22"/>
      <c r="Y140" s="22"/>
      <c r="Z140" s="168"/>
      <c r="AA140" s="22"/>
      <c r="AC140" s="22"/>
      <c r="AD140" s="22"/>
      <c r="AE140" s="168"/>
      <c r="AF140" s="22"/>
      <c r="AH140" s="22"/>
      <c r="AI140" s="22"/>
      <c r="AJ140" s="168"/>
      <c r="AK140" s="22"/>
      <c r="AM140" s="22"/>
      <c r="AN140" s="22"/>
      <c r="AO140" s="168"/>
      <c r="AP140" s="22"/>
      <c r="AR140" s="22"/>
      <c r="AS140" s="22"/>
      <c r="AT140" s="168"/>
      <c r="AU140" s="22"/>
      <c r="AW140" s="22"/>
      <c r="AX140" s="22"/>
      <c r="AY140" s="168"/>
      <c r="AZ140" s="22"/>
      <c r="BB140" s="22"/>
      <c r="BC140" s="22"/>
      <c r="BD140" s="168"/>
      <c r="BE140" s="22"/>
      <c r="BG140" s="22"/>
      <c r="BH140" s="22"/>
      <c r="BI140" s="168"/>
      <c r="BJ140" s="22"/>
      <c r="BL140" s="22"/>
      <c r="BM140" s="22"/>
      <c r="BN140" s="168"/>
      <c r="BO140" s="22"/>
      <c r="BQ140" s="22"/>
      <c r="BR140" s="22"/>
      <c r="BS140" s="168"/>
      <c r="BT140" s="22"/>
      <c r="BV140" s="22"/>
      <c r="BW140" s="22"/>
      <c r="BX140" s="168"/>
      <c r="BY140" s="22"/>
      <c r="CA140" s="22"/>
      <c r="CB140" s="22"/>
      <c r="CC140" s="168"/>
      <c r="CD140" s="22"/>
      <c r="CF140" s="22"/>
      <c r="CG140" s="22"/>
      <c r="CH140" s="168"/>
      <c r="CI140" s="22"/>
    </row>
    <row r="141" spans="1:87">
      <c r="A141" s="22"/>
      <c r="B141" s="168"/>
      <c r="D141" s="168"/>
      <c r="E141" s="168"/>
      <c r="F141" s="168"/>
      <c r="G141" s="22"/>
      <c r="I141" s="168"/>
      <c r="J141" s="168"/>
      <c r="K141" s="168"/>
      <c r="L141" s="22"/>
      <c r="N141" s="168"/>
      <c r="O141" s="168"/>
      <c r="P141" s="168"/>
      <c r="Q141" s="22"/>
      <c r="S141" s="22"/>
      <c r="T141" s="22"/>
      <c r="U141" s="168"/>
      <c r="V141" s="22"/>
      <c r="X141" s="22"/>
      <c r="Y141" s="22"/>
      <c r="Z141" s="168"/>
      <c r="AA141" s="22"/>
      <c r="AC141" s="22"/>
      <c r="AD141" s="22"/>
      <c r="AE141" s="168"/>
      <c r="AF141" s="22"/>
      <c r="AH141" s="22"/>
      <c r="AI141" s="22"/>
      <c r="AJ141" s="168"/>
      <c r="AK141" s="22"/>
      <c r="AM141" s="22"/>
      <c r="AN141" s="22"/>
      <c r="AO141" s="168"/>
      <c r="AP141" s="22"/>
      <c r="AR141" s="22"/>
      <c r="AS141" s="22"/>
      <c r="AT141" s="168"/>
      <c r="AU141" s="22"/>
      <c r="AW141" s="22"/>
      <c r="AX141" s="22"/>
      <c r="AY141" s="168"/>
      <c r="AZ141" s="22"/>
      <c r="BB141" s="22"/>
      <c r="BC141" s="22"/>
      <c r="BD141" s="168"/>
      <c r="BE141" s="22"/>
      <c r="BG141" s="22"/>
      <c r="BH141" s="22"/>
      <c r="BI141" s="168"/>
      <c r="BJ141" s="22"/>
      <c r="BL141" s="22"/>
      <c r="BM141" s="22"/>
      <c r="BN141" s="168"/>
      <c r="BO141" s="22"/>
      <c r="BQ141" s="22"/>
      <c r="BR141" s="22"/>
      <c r="BS141" s="168"/>
      <c r="BT141" s="22"/>
      <c r="BV141" s="22"/>
      <c r="BW141" s="22"/>
      <c r="BX141" s="168"/>
      <c r="BY141" s="22"/>
      <c r="CA141" s="22"/>
      <c r="CB141" s="22"/>
      <c r="CC141" s="168"/>
      <c r="CD141" s="22"/>
      <c r="CF141" s="22"/>
      <c r="CG141" s="22"/>
      <c r="CH141" s="168"/>
      <c r="CI141" s="22"/>
    </row>
    <row r="142" spans="1:87">
      <c r="A142" s="22"/>
      <c r="B142" s="168"/>
      <c r="D142" s="168"/>
      <c r="E142" s="168"/>
      <c r="F142" s="168"/>
      <c r="G142" s="22"/>
      <c r="I142" s="168"/>
      <c r="J142" s="168"/>
      <c r="K142" s="168"/>
      <c r="L142" s="22"/>
      <c r="N142" s="168"/>
      <c r="O142" s="168"/>
      <c r="P142" s="168"/>
      <c r="Q142" s="22"/>
      <c r="S142" s="22"/>
      <c r="T142" s="22"/>
      <c r="U142" s="168"/>
      <c r="V142" s="22"/>
      <c r="X142" s="22"/>
      <c r="Y142" s="22"/>
      <c r="Z142" s="168"/>
      <c r="AA142" s="22"/>
      <c r="AC142" s="22"/>
      <c r="AD142" s="22"/>
      <c r="AE142" s="168"/>
      <c r="AF142" s="22"/>
      <c r="AH142" s="22"/>
      <c r="AI142" s="22"/>
      <c r="AJ142" s="168"/>
      <c r="AK142" s="22"/>
      <c r="AM142" s="22"/>
      <c r="AN142" s="22"/>
      <c r="AO142" s="168"/>
      <c r="AP142" s="22"/>
      <c r="AR142" s="22"/>
      <c r="AS142" s="22"/>
      <c r="AT142" s="168"/>
      <c r="AU142" s="22"/>
      <c r="AW142" s="22"/>
      <c r="AX142" s="22"/>
      <c r="AY142" s="168"/>
      <c r="AZ142" s="22"/>
      <c r="BB142" s="22"/>
      <c r="BC142" s="22"/>
      <c r="BD142" s="168"/>
      <c r="BE142" s="22"/>
      <c r="BG142" s="22"/>
      <c r="BH142" s="22"/>
      <c r="BI142" s="168"/>
      <c r="BJ142" s="22"/>
      <c r="BL142" s="22"/>
      <c r="BM142" s="22"/>
      <c r="BN142" s="168"/>
      <c r="BO142" s="22"/>
      <c r="BQ142" s="22"/>
      <c r="BR142" s="22"/>
      <c r="BS142" s="168"/>
      <c r="BT142" s="22"/>
      <c r="BV142" s="22"/>
      <c r="BW142" s="22"/>
      <c r="BX142" s="168"/>
      <c r="BY142" s="22"/>
      <c r="CA142" s="22"/>
      <c r="CB142" s="22"/>
      <c r="CC142" s="168"/>
      <c r="CD142" s="22"/>
      <c r="CF142" s="22"/>
      <c r="CG142" s="22"/>
      <c r="CH142" s="168"/>
      <c r="CI142" s="22"/>
    </row>
    <row r="143" spans="1:87">
      <c r="A143" s="22"/>
      <c r="B143" s="168"/>
      <c r="D143" s="168"/>
      <c r="E143" s="168"/>
      <c r="F143" s="168"/>
      <c r="G143" s="22"/>
      <c r="I143" s="168"/>
      <c r="J143" s="168"/>
      <c r="K143" s="168"/>
      <c r="L143" s="22"/>
      <c r="N143" s="168"/>
      <c r="O143" s="168"/>
      <c r="P143" s="168"/>
      <c r="Q143" s="22"/>
      <c r="S143" s="22"/>
      <c r="T143" s="22"/>
      <c r="U143" s="168"/>
      <c r="V143" s="22"/>
      <c r="X143" s="22"/>
      <c r="Y143" s="22"/>
      <c r="Z143" s="168"/>
      <c r="AA143" s="22"/>
      <c r="AC143" s="22"/>
      <c r="AD143" s="22"/>
      <c r="AE143" s="168"/>
      <c r="AF143" s="22"/>
      <c r="AH143" s="22"/>
      <c r="AI143" s="22"/>
      <c r="AJ143" s="168"/>
      <c r="AK143" s="22"/>
      <c r="AM143" s="22"/>
      <c r="AN143" s="22"/>
      <c r="AO143" s="168"/>
      <c r="AP143" s="22"/>
      <c r="AR143" s="22"/>
      <c r="AS143" s="22"/>
      <c r="AT143" s="168"/>
      <c r="AU143" s="22"/>
      <c r="AW143" s="22"/>
      <c r="AX143" s="22"/>
      <c r="AY143" s="168"/>
      <c r="AZ143" s="22"/>
      <c r="BB143" s="22"/>
      <c r="BC143" s="22"/>
      <c r="BD143" s="168"/>
      <c r="BE143" s="22"/>
      <c r="BG143" s="22"/>
      <c r="BH143" s="22"/>
      <c r="BI143" s="168"/>
      <c r="BJ143" s="22"/>
      <c r="BL143" s="22"/>
      <c r="BM143" s="22"/>
      <c r="BN143" s="168"/>
      <c r="BO143" s="22"/>
      <c r="BQ143" s="22"/>
      <c r="BR143" s="22"/>
      <c r="BS143" s="168"/>
      <c r="BT143" s="22"/>
      <c r="BV143" s="22"/>
      <c r="BW143" s="22"/>
      <c r="BX143" s="168"/>
      <c r="BY143" s="22"/>
      <c r="CA143" s="22"/>
      <c r="CB143" s="22"/>
      <c r="CC143" s="168"/>
      <c r="CD143" s="22"/>
      <c r="CF143" s="22"/>
      <c r="CG143" s="22"/>
      <c r="CH143" s="168"/>
      <c r="CI143" s="22"/>
    </row>
    <row r="144" spans="1:87">
      <c r="A144" s="22"/>
      <c r="B144" s="168"/>
      <c r="D144" s="168"/>
      <c r="E144" s="168"/>
      <c r="F144" s="168"/>
      <c r="G144" s="22"/>
      <c r="I144" s="168"/>
      <c r="J144" s="168"/>
      <c r="K144" s="168"/>
      <c r="L144" s="22"/>
      <c r="N144" s="168"/>
      <c r="O144" s="168"/>
      <c r="P144" s="168"/>
      <c r="Q144" s="22"/>
      <c r="S144" s="22"/>
      <c r="T144" s="22"/>
      <c r="U144" s="168"/>
      <c r="V144" s="22"/>
      <c r="X144" s="22"/>
      <c r="Y144" s="22"/>
      <c r="Z144" s="168"/>
      <c r="AA144" s="22"/>
      <c r="AC144" s="22"/>
      <c r="AD144" s="22"/>
      <c r="AE144" s="168"/>
      <c r="AF144" s="22"/>
      <c r="AH144" s="22"/>
      <c r="AI144" s="22"/>
      <c r="AJ144" s="168"/>
      <c r="AK144" s="22"/>
      <c r="AM144" s="22"/>
      <c r="AN144" s="22"/>
      <c r="AO144" s="168"/>
      <c r="AP144" s="22"/>
      <c r="AR144" s="22"/>
      <c r="AS144" s="22"/>
      <c r="AT144" s="168"/>
      <c r="AU144" s="22"/>
      <c r="AW144" s="22"/>
      <c r="AX144" s="22"/>
      <c r="AY144" s="168"/>
      <c r="AZ144" s="22"/>
      <c r="BB144" s="22"/>
      <c r="BC144" s="22"/>
      <c r="BD144" s="168"/>
      <c r="BE144" s="22"/>
      <c r="BG144" s="22"/>
      <c r="BH144" s="22"/>
      <c r="BI144" s="168"/>
      <c r="BJ144" s="22"/>
      <c r="BL144" s="22"/>
      <c r="BM144" s="22"/>
      <c r="BN144" s="168"/>
      <c r="BO144" s="22"/>
      <c r="BQ144" s="22"/>
      <c r="BR144" s="22"/>
      <c r="BS144" s="168"/>
      <c r="BT144" s="22"/>
      <c r="BV144" s="22"/>
      <c r="BW144" s="22"/>
      <c r="BX144" s="168"/>
      <c r="BY144" s="22"/>
      <c r="CA144" s="22"/>
      <c r="CB144" s="22"/>
      <c r="CC144" s="168"/>
      <c r="CD144" s="22"/>
      <c r="CF144" s="22"/>
      <c r="CG144" s="22"/>
      <c r="CH144" s="168"/>
      <c r="CI144" s="22"/>
    </row>
    <row r="145" spans="1:87">
      <c r="A145" s="22"/>
      <c r="B145" s="168"/>
      <c r="D145" s="168"/>
      <c r="E145" s="168"/>
      <c r="F145" s="168"/>
      <c r="G145" s="22"/>
      <c r="I145" s="168"/>
      <c r="J145" s="168"/>
      <c r="K145" s="168"/>
      <c r="L145" s="22"/>
      <c r="N145" s="168"/>
      <c r="O145" s="168"/>
      <c r="P145" s="168"/>
      <c r="Q145" s="22"/>
      <c r="S145" s="22"/>
      <c r="T145" s="22"/>
      <c r="U145" s="168"/>
      <c r="V145" s="22"/>
      <c r="X145" s="22"/>
      <c r="Y145" s="22"/>
      <c r="Z145" s="168"/>
      <c r="AA145" s="22"/>
      <c r="AC145" s="22"/>
      <c r="AD145" s="22"/>
      <c r="AE145" s="168"/>
      <c r="AF145" s="22"/>
      <c r="AH145" s="22"/>
      <c r="AI145" s="22"/>
      <c r="AJ145" s="168"/>
      <c r="AK145" s="22"/>
      <c r="AM145" s="22"/>
      <c r="AN145" s="22"/>
      <c r="AO145" s="168"/>
      <c r="AP145" s="22"/>
      <c r="AR145" s="22"/>
      <c r="AS145" s="22"/>
      <c r="AT145" s="168"/>
      <c r="AU145" s="22"/>
      <c r="AW145" s="22"/>
      <c r="AX145" s="22"/>
      <c r="AY145" s="168"/>
      <c r="AZ145" s="22"/>
      <c r="BB145" s="22"/>
      <c r="BC145" s="22"/>
      <c r="BD145" s="168"/>
      <c r="BE145" s="22"/>
      <c r="BG145" s="22"/>
      <c r="BH145" s="22"/>
      <c r="BI145" s="168"/>
      <c r="BJ145" s="22"/>
      <c r="BL145" s="22"/>
      <c r="BM145" s="22"/>
      <c r="BN145" s="168"/>
      <c r="BO145" s="22"/>
      <c r="BQ145" s="22"/>
      <c r="BR145" s="22"/>
      <c r="BS145" s="168"/>
      <c r="BT145" s="22"/>
      <c r="BV145" s="22"/>
      <c r="BW145" s="22"/>
      <c r="BX145" s="168"/>
      <c r="BY145" s="22"/>
      <c r="CA145" s="22"/>
      <c r="CB145" s="22"/>
      <c r="CC145" s="168"/>
      <c r="CD145" s="22"/>
      <c r="CF145" s="22"/>
      <c r="CG145" s="22"/>
      <c r="CH145" s="168"/>
      <c r="CI145" s="22"/>
    </row>
    <row r="146" spans="1:87">
      <c r="A146" s="22"/>
      <c r="B146" s="168"/>
      <c r="D146" s="168"/>
      <c r="E146" s="168"/>
      <c r="F146" s="168"/>
      <c r="G146" s="22"/>
      <c r="I146" s="168"/>
      <c r="J146" s="168"/>
      <c r="K146" s="168"/>
      <c r="L146" s="22"/>
      <c r="N146" s="168"/>
      <c r="O146" s="168"/>
      <c r="P146" s="168"/>
      <c r="Q146" s="22"/>
      <c r="S146" s="22"/>
      <c r="T146" s="22"/>
      <c r="U146" s="168"/>
      <c r="V146" s="22"/>
      <c r="X146" s="22"/>
      <c r="Y146" s="22"/>
      <c r="Z146" s="168"/>
      <c r="AA146" s="22"/>
      <c r="AC146" s="22"/>
      <c r="AD146" s="22"/>
      <c r="AE146" s="168"/>
      <c r="AF146" s="22"/>
      <c r="AH146" s="22"/>
      <c r="AI146" s="22"/>
      <c r="AJ146" s="168"/>
      <c r="AK146" s="22"/>
      <c r="AM146" s="22"/>
      <c r="AN146" s="22"/>
      <c r="AO146" s="168"/>
      <c r="AP146" s="22"/>
      <c r="AR146" s="22"/>
      <c r="AS146" s="22"/>
      <c r="AT146" s="168"/>
      <c r="AU146" s="22"/>
      <c r="AW146" s="22"/>
      <c r="AX146" s="22"/>
      <c r="AY146" s="168"/>
      <c r="AZ146" s="22"/>
      <c r="BB146" s="22"/>
      <c r="BC146" s="22"/>
      <c r="BD146" s="168"/>
      <c r="BE146" s="22"/>
      <c r="BG146" s="22"/>
      <c r="BH146" s="22"/>
      <c r="BI146" s="168"/>
      <c r="BJ146" s="22"/>
      <c r="BL146" s="22"/>
      <c r="BM146" s="22"/>
      <c r="BN146" s="168"/>
      <c r="BO146" s="22"/>
      <c r="BQ146" s="22"/>
      <c r="BR146" s="22"/>
      <c r="BS146" s="168"/>
      <c r="BT146" s="22"/>
      <c r="BV146" s="22"/>
      <c r="BW146" s="22"/>
      <c r="BX146" s="168"/>
      <c r="BY146" s="22"/>
      <c r="CA146" s="22"/>
      <c r="CB146" s="22"/>
      <c r="CC146" s="168"/>
      <c r="CD146" s="22"/>
      <c r="CF146" s="22"/>
      <c r="CG146" s="22"/>
      <c r="CH146" s="168"/>
      <c r="CI146" s="22"/>
    </row>
    <row r="147" spans="1:87">
      <c r="A147" s="22"/>
      <c r="B147" s="168"/>
      <c r="D147" s="168"/>
      <c r="E147" s="168"/>
      <c r="F147" s="168"/>
      <c r="G147" s="22"/>
      <c r="I147" s="168"/>
      <c r="J147" s="168"/>
      <c r="K147" s="168"/>
      <c r="L147" s="22"/>
      <c r="N147" s="168"/>
      <c r="O147" s="168"/>
      <c r="P147" s="168"/>
      <c r="Q147" s="22"/>
      <c r="S147" s="22"/>
      <c r="T147" s="22"/>
      <c r="U147" s="168"/>
      <c r="V147" s="22"/>
      <c r="X147" s="22"/>
      <c r="Y147" s="22"/>
      <c r="Z147" s="168"/>
      <c r="AA147" s="22"/>
      <c r="AC147" s="22"/>
      <c r="AD147" s="22"/>
      <c r="AE147" s="168"/>
      <c r="AF147" s="22"/>
      <c r="AH147" s="22"/>
      <c r="AI147" s="22"/>
      <c r="AJ147" s="168"/>
      <c r="AK147" s="22"/>
      <c r="AM147" s="22"/>
      <c r="AN147" s="22"/>
      <c r="AO147" s="168"/>
      <c r="AP147" s="22"/>
      <c r="AR147" s="22"/>
      <c r="AS147" s="22"/>
      <c r="AT147" s="168"/>
      <c r="AU147" s="22"/>
      <c r="AW147" s="22"/>
      <c r="AX147" s="22"/>
      <c r="AY147" s="168"/>
      <c r="AZ147" s="22"/>
      <c r="BB147" s="22"/>
      <c r="BC147" s="22"/>
      <c r="BD147" s="168"/>
      <c r="BE147" s="22"/>
      <c r="BG147" s="22"/>
      <c r="BH147" s="22"/>
      <c r="BI147" s="168"/>
      <c r="BJ147" s="22"/>
      <c r="BL147" s="22"/>
      <c r="BM147" s="22"/>
      <c r="BN147" s="168"/>
      <c r="BO147" s="22"/>
      <c r="BQ147" s="22"/>
      <c r="BR147" s="22"/>
      <c r="BS147" s="168"/>
      <c r="BT147" s="22"/>
      <c r="BV147" s="22"/>
      <c r="BW147" s="22"/>
      <c r="BX147" s="168"/>
      <c r="BY147" s="22"/>
      <c r="CA147" s="22"/>
      <c r="CB147" s="22"/>
      <c r="CC147" s="168"/>
      <c r="CD147" s="22"/>
      <c r="CF147" s="22"/>
      <c r="CG147" s="22"/>
      <c r="CH147" s="168"/>
      <c r="CI147" s="22"/>
    </row>
    <row r="148" spans="1:87">
      <c r="A148" s="22"/>
      <c r="B148" s="168"/>
      <c r="D148" s="168"/>
      <c r="E148" s="168"/>
      <c r="F148" s="168"/>
      <c r="G148" s="22"/>
      <c r="I148" s="168"/>
      <c r="J148" s="168"/>
      <c r="K148" s="168"/>
      <c r="L148" s="22"/>
      <c r="N148" s="168"/>
      <c r="O148" s="168"/>
      <c r="P148" s="168"/>
      <c r="Q148" s="22"/>
      <c r="S148" s="22"/>
      <c r="T148" s="22"/>
      <c r="U148" s="168"/>
      <c r="V148" s="22"/>
      <c r="X148" s="22"/>
      <c r="Y148" s="22"/>
      <c r="Z148" s="168"/>
      <c r="AA148" s="22"/>
      <c r="AC148" s="22"/>
      <c r="AD148" s="22"/>
      <c r="AE148" s="168"/>
      <c r="AF148" s="22"/>
      <c r="AH148" s="22"/>
      <c r="AI148" s="22"/>
      <c r="AJ148" s="168"/>
      <c r="AK148" s="22"/>
      <c r="AM148" s="22"/>
      <c r="AN148" s="22"/>
      <c r="AO148" s="168"/>
      <c r="AP148" s="22"/>
      <c r="AR148" s="22"/>
      <c r="AS148" s="22"/>
      <c r="AT148" s="168"/>
      <c r="AU148" s="22"/>
      <c r="AW148" s="22"/>
      <c r="AX148" s="22"/>
      <c r="AY148" s="168"/>
      <c r="AZ148" s="22"/>
      <c r="BB148" s="22"/>
      <c r="BC148" s="22"/>
      <c r="BD148" s="168"/>
      <c r="BE148" s="22"/>
      <c r="BG148" s="22"/>
      <c r="BH148" s="22"/>
      <c r="BI148" s="168"/>
      <c r="BJ148" s="22"/>
      <c r="BL148" s="22"/>
      <c r="BM148" s="22"/>
      <c r="BN148" s="168"/>
      <c r="BO148" s="22"/>
      <c r="BQ148" s="22"/>
      <c r="BR148" s="22"/>
      <c r="BS148" s="168"/>
      <c r="BT148" s="22"/>
      <c r="BV148" s="22"/>
      <c r="BW148" s="22"/>
      <c r="BX148" s="168"/>
      <c r="BY148" s="22"/>
      <c r="CA148" s="22"/>
      <c r="CB148" s="22"/>
      <c r="CC148" s="168"/>
      <c r="CD148" s="22"/>
      <c r="CF148" s="22"/>
      <c r="CG148" s="22"/>
      <c r="CH148" s="168"/>
      <c r="CI148" s="22"/>
    </row>
    <row r="149" spans="1:87">
      <c r="A149" s="22"/>
      <c r="B149" s="168"/>
      <c r="D149" s="168"/>
      <c r="E149" s="168"/>
      <c r="F149" s="168"/>
      <c r="G149" s="22"/>
      <c r="I149" s="168"/>
      <c r="J149" s="168"/>
      <c r="K149" s="168"/>
      <c r="L149" s="22"/>
      <c r="N149" s="168"/>
      <c r="O149" s="168"/>
      <c r="P149" s="168"/>
      <c r="Q149" s="22"/>
      <c r="S149" s="22"/>
      <c r="T149" s="22"/>
      <c r="U149" s="168"/>
      <c r="V149" s="22"/>
      <c r="X149" s="22"/>
      <c r="Y149" s="22"/>
      <c r="Z149" s="168"/>
      <c r="AA149" s="22"/>
      <c r="AC149" s="22"/>
      <c r="AD149" s="22"/>
      <c r="AE149" s="168"/>
      <c r="AF149" s="22"/>
      <c r="AH149" s="22"/>
      <c r="AI149" s="22"/>
      <c r="AJ149" s="168"/>
      <c r="AK149" s="22"/>
      <c r="AM149" s="22"/>
      <c r="AN149" s="22"/>
      <c r="AO149" s="168"/>
      <c r="AP149" s="22"/>
      <c r="AR149" s="22"/>
      <c r="AS149" s="22"/>
      <c r="AT149" s="168"/>
      <c r="AU149" s="22"/>
      <c r="AW149" s="22"/>
      <c r="AX149" s="22"/>
      <c r="AY149" s="168"/>
      <c r="AZ149" s="22"/>
      <c r="BB149" s="22"/>
      <c r="BC149" s="22"/>
      <c r="BD149" s="168"/>
      <c r="BE149" s="22"/>
      <c r="BG149" s="22"/>
      <c r="BH149" s="22"/>
      <c r="BI149" s="168"/>
      <c r="BJ149" s="22"/>
      <c r="BL149" s="22"/>
      <c r="BM149" s="22"/>
      <c r="BN149" s="168"/>
      <c r="BO149" s="22"/>
      <c r="BQ149" s="22"/>
      <c r="BR149" s="22"/>
      <c r="BS149" s="168"/>
      <c r="BT149" s="22"/>
      <c r="BV149" s="22"/>
      <c r="BW149" s="22"/>
      <c r="BX149" s="168"/>
      <c r="BY149" s="22"/>
      <c r="CA149" s="22"/>
      <c r="CB149" s="22"/>
      <c r="CC149" s="168"/>
      <c r="CD149" s="22"/>
      <c r="CF149" s="22"/>
      <c r="CG149" s="22"/>
      <c r="CH149" s="168"/>
      <c r="CI149" s="22"/>
    </row>
    <row r="150" spans="1:87">
      <c r="A150" s="22"/>
      <c r="B150" s="168"/>
      <c r="D150" s="168"/>
      <c r="E150" s="168"/>
      <c r="F150" s="168"/>
      <c r="G150" s="22"/>
      <c r="I150" s="168"/>
      <c r="J150" s="168"/>
      <c r="K150" s="168"/>
      <c r="L150" s="22"/>
      <c r="N150" s="168"/>
      <c r="O150" s="168"/>
      <c r="P150" s="168"/>
      <c r="Q150" s="22"/>
      <c r="S150" s="22"/>
      <c r="T150" s="22"/>
      <c r="U150" s="168"/>
      <c r="V150" s="22"/>
      <c r="X150" s="22"/>
      <c r="Y150" s="22"/>
      <c r="Z150" s="168"/>
      <c r="AA150" s="22"/>
      <c r="AC150" s="22"/>
      <c r="AD150" s="22"/>
      <c r="AE150" s="168"/>
      <c r="AF150" s="22"/>
      <c r="AH150" s="22"/>
      <c r="AI150" s="22"/>
      <c r="AJ150" s="168"/>
      <c r="AK150" s="22"/>
      <c r="AM150" s="22"/>
      <c r="AN150" s="22"/>
      <c r="AO150" s="168"/>
      <c r="AP150" s="22"/>
      <c r="AR150" s="22"/>
      <c r="AS150" s="22"/>
      <c r="AT150" s="168"/>
      <c r="AU150" s="22"/>
      <c r="AW150" s="22"/>
      <c r="AX150" s="22"/>
      <c r="AY150" s="168"/>
      <c r="AZ150" s="22"/>
      <c r="BB150" s="22"/>
      <c r="BC150" s="22"/>
      <c r="BD150" s="168"/>
      <c r="BE150" s="22"/>
      <c r="BG150" s="22"/>
      <c r="BH150" s="22"/>
      <c r="BI150" s="168"/>
      <c r="BJ150" s="22"/>
      <c r="BL150" s="22"/>
      <c r="BM150" s="22"/>
      <c r="BN150" s="168"/>
      <c r="BO150" s="22"/>
      <c r="BQ150" s="22"/>
      <c r="BR150" s="22"/>
      <c r="BS150" s="168"/>
      <c r="BT150" s="22"/>
      <c r="BV150" s="22"/>
      <c r="BW150" s="22"/>
      <c r="BX150" s="168"/>
      <c r="BY150" s="22"/>
      <c r="CA150" s="22"/>
      <c r="CB150" s="22"/>
      <c r="CC150" s="168"/>
      <c r="CD150" s="22"/>
      <c r="CF150" s="22"/>
      <c r="CG150" s="22"/>
      <c r="CH150" s="168"/>
      <c r="CI150" s="22"/>
    </row>
    <row r="151" spans="1:87">
      <c r="A151" s="22"/>
      <c r="B151" s="168"/>
      <c r="D151" s="168"/>
      <c r="E151" s="168"/>
      <c r="F151" s="168"/>
      <c r="G151" s="22"/>
      <c r="I151" s="168"/>
      <c r="J151" s="168"/>
      <c r="K151" s="168"/>
      <c r="L151" s="22"/>
      <c r="N151" s="168"/>
      <c r="O151" s="168"/>
      <c r="P151" s="168"/>
      <c r="Q151" s="22"/>
      <c r="S151" s="22"/>
      <c r="T151" s="22"/>
      <c r="U151" s="168"/>
      <c r="V151" s="22"/>
      <c r="X151" s="22"/>
      <c r="Y151" s="22"/>
      <c r="Z151" s="168"/>
      <c r="AA151" s="22"/>
      <c r="AC151" s="22"/>
      <c r="AD151" s="22"/>
      <c r="AE151" s="168"/>
      <c r="AF151" s="22"/>
      <c r="AH151" s="22"/>
      <c r="AI151" s="22"/>
      <c r="AJ151" s="168"/>
      <c r="AK151" s="22"/>
      <c r="AM151" s="22"/>
      <c r="AN151" s="22"/>
      <c r="AO151" s="168"/>
      <c r="AP151" s="22"/>
      <c r="AR151" s="22"/>
      <c r="AS151" s="22"/>
      <c r="AT151" s="168"/>
      <c r="AU151" s="22"/>
      <c r="AW151" s="22"/>
      <c r="AX151" s="22"/>
      <c r="AY151" s="168"/>
      <c r="AZ151" s="22"/>
      <c r="BB151" s="22"/>
      <c r="BC151" s="22"/>
      <c r="BD151" s="168"/>
      <c r="BE151" s="22"/>
      <c r="BG151" s="22"/>
      <c r="BH151" s="22"/>
      <c r="BI151" s="168"/>
      <c r="BJ151" s="22"/>
      <c r="BL151" s="22"/>
      <c r="BM151" s="22"/>
      <c r="BN151" s="168"/>
      <c r="BO151" s="22"/>
      <c r="BQ151" s="22"/>
      <c r="BR151" s="22"/>
      <c r="BS151" s="168"/>
      <c r="BT151" s="22"/>
      <c r="BV151" s="22"/>
      <c r="BW151" s="22"/>
      <c r="BX151" s="168"/>
      <c r="BY151" s="22"/>
      <c r="CA151" s="22"/>
      <c r="CB151" s="22"/>
      <c r="CC151" s="168"/>
      <c r="CD151" s="22"/>
      <c r="CF151" s="22"/>
      <c r="CG151" s="22"/>
      <c r="CH151" s="168"/>
      <c r="CI151" s="22"/>
    </row>
    <row r="152" spans="1:87">
      <c r="A152" s="22"/>
      <c r="B152" s="168"/>
      <c r="D152" s="168"/>
      <c r="E152" s="168"/>
      <c r="F152" s="168"/>
      <c r="G152" s="22"/>
      <c r="I152" s="168"/>
      <c r="J152" s="168"/>
      <c r="K152" s="168"/>
      <c r="L152" s="22"/>
      <c r="N152" s="168"/>
      <c r="O152" s="168"/>
      <c r="P152" s="168"/>
      <c r="Q152" s="22"/>
      <c r="S152" s="22"/>
      <c r="T152" s="22"/>
      <c r="U152" s="168"/>
      <c r="V152" s="22"/>
      <c r="X152" s="22"/>
      <c r="Y152" s="22"/>
      <c r="Z152" s="168"/>
      <c r="AA152" s="22"/>
      <c r="AC152" s="22"/>
      <c r="AD152" s="22"/>
      <c r="AE152" s="168"/>
      <c r="AF152" s="22"/>
      <c r="AH152" s="22"/>
      <c r="AI152" s="22"/>
      <c r="AJ152" s="168"/>
      <c r="AK152" s="22"/>
      <c r="AM152" s="22"/>
      <c r="AN152" s="22"/>
      <c r="AO152" s="168"/>
      <c r="AP152" s="22"/>
      <c r="AR152" s="22"/>
      <c r="AS152" s="22"/>
      <c r="AT152" s="168"/>
      <c r="AU152" s="22"/>
      <c r="AW152" s="22"/>
      <c r="AX152" s="22"/>
      <c r="AY152" s="168"/>
      <c r="AZ152" s="22"/>
      <c r="BB152" s="22"/>
      <c r="BC152" s="22"/>
      <c r="BD152" s="168"/>
      <c r="BE152" s="22"/>
      <c r="BG152" s="22"/>
      <c r="BH152" s="22"/>
      <c r="BI152" s="168"/>
      <c r="BJ152" s="22"/>
      <c r="BL152" s="22"/>
      <c r="BM152" s="22"/>
      <c r="BN152" s="168"/>
      <c r="BO152" s="22"/>
      <c r="BQ152" s="22"/>
      <c r="BR152" s="22"/>
      <c r="BS152" s="168"/>
      <c r="BT152" s="22"/>
      <c r="BV152" s="22"/>
      <c r="BW152" s="22"/>
      <c r="BX152" s="168"/>
      <c r="BY152" s="22"/>
      <c r="CA152" s="22"/>
      <c r="CB152" s="22"/>
      <c r="CC152" s="168"/>
      <c r="CD152" s="22"/>
      <c r="CF152" s="22"/>
      <c r="CG152" s="22"/>
      <c r="CH152" s="168"/>
      <c r="CI152" s="22"/>
    </row>
    <row r="153" spans="1:87">
      <c r="A153" s="22"/>
      <c r="B153" s="168"/>
      <c r="D153" s="168"/>
      <c r="E153" s="168"/>
      <c r="F153" s="168"/>
      <c r="G153" s="22"/>
      <c r="I153" s="168"/>
      <c r="J153" s="168"/>
      <c r="K153" s="168"/>
      <c r="L153" s="22"/>
      <c r="N153" s="168"/>
      <c r="O153" s="168"/>
      <c r="P153" s="168"/>
      <c r="Q153" s="22"/>
      <c r="S153" s="22"/>
      <c r="T153" s="22"/>
      <c r="U153" s="168"/>
      <c r="V153" s="22"/>
      <c r="X153" s="22"/>
      <c r="Y153" s="22"/>
      <c r="Z153" s="168"/>
      <c r="AA153" s="22"/>
      <c r="AC153" s="22"/>
      <c r="AD153" s="22"/>
      <c r="AE153" s="168"/>
      <c r="AF153" s="22"/>
      <c r="AH153" s="22"/>
      <c r="AI153" s="22"/>
      <c r="AJ153" s="168"/>
      <c r="AK153" s="22"/>
      <c r="AM153" s="22"/>
      <c r="AN153" s="22"/>
      <c r="AO153" s="168"/>
      <c r="AP153" s="22"/>
      <c r="AR153" s="22"/>
      <c r="AS153" s="22"/>
      <c r="AT153" s="168"/>
      <c r="AU153" s="22"/>
      <c r="AW153" s="22"/>
      <c r="AX153" s="22"/>
      <c r="AY153" s="168"/>
      <c r="AZ153" s="22"/>
      <c r="BB153" s="22"/>
      <c r="BC153" s="22"/>
      <c r="BD153" s="168"/>
      <c r="BE153" s="22"/>
      <c r="BG153" s="22"/>
      <c r="BH153" s="22"/>
      <c r="BI153" s="168"/>
      <c r="BJ153" s="22"/>
      <c r="BL153" s="22"/>
      <c r="BM153" s="22"/>
      <c r="BN153" s="168"/>
      <c r="BO153" s="22"/>
      <c r="BQ153" s="22"/>
      <c r="BR153" s="22"/>
      <c r="BS153" s="168"/>
      <c r="BT153" s="22"/>
      <c r="BV153" s="22"/>
      <c r="BW153" s="22"/>
      <c r="BX153" s="168"/>
      <c r="BY153" s="22"/>
      <c r="CA153" s="22"/>
      <c r="CB153" s="22"/>
      <c r="CC153" s="168"/>
      <c r="CD153" s="22"/>
      <c r="CF153" s="22"/>
      <c r="CG153" s="22"/>
      <c r="CH153" s="168"/>
      <c r="CI153" s="22"/>
    </row>
    <row r="154" spans="1:87">
      <c r="A154" s="22"/>
      <c r="B154" s="168"/>
      <c r="D154" s="168"/>
      <c r="E154" s="168"/>
      <c r="F154" s="168"/>
      <c r="G154" s="22"/>
      <c r="I154" s="168"/>
      <c r="J154" s="168"/>
      <c r="K154" s="168"/>
      <c r="L154" s="22"/>
      <c r="N154" s="168"/>
      <c r="O154" s="168"/>
      <c r="P154" s="168"/>
      <c r="Q154" s="22"/>
      <c r="S154" s="22"/>
      <c r="T154" s="22"/>
      <c r="U154" s="168"/>
      <c r="V154" s="22"/>
      <c r="X154" s="22"/>
      <c r="Y154" s="22"/>
      <c r="Z154" s="168"/>
      <c r="AA154" s="22"/>
      <c r="AC154" s="22"/>
      <c r="AD154" s="22"/>
      <c r="AE154" s="168"/>
      <c r="AF154" s="22"/>
      <c r="AH154" s="22"/>
      <c r="AI154" s="22"/>
      <c r="AJ154" s="168"/>
      <c r="AK154" s="22"/>
      <c r="AM154" s="22"/>
      <c r="AN154" s="22"/>
      <c r="AO154" s="168"/>
      <c r="AP154" s="22"/>
      <c r="AR154" s="22"/>
      <c r="AS154" s="22"/>
      <c r="AT154" s="168"/>
      <c r="AU154" s="22"/>
      <c r="AW154" s="22"/>
      <c r="AX154" s="22"/>
      <c r="AY154" s="168"/>
      <c r="AZ154" s="22"/>
      <c r="BB154" s="22"/>
      <c r="BC154" s="22"/>
      <c r="BD154" s="168"/>
      <c r="BE154" s="22"/>
      <c r="BG154" s="22"/>
      <c r="BH154" s="22"/>
      <c r="BI154" s="168"/>
      <c r="BJ154" s="22"/>
      <c r="BL154" s="22"/>
      <c r="BM154" s="22"/>
      <c r="BN154" s="168"/>
      <c r="BO154" s="22"/>
      <c r="BQ154" s="22"/>
      <c r="BR154" s="22"/>
      <c r="BS154" s="168"/>
      <c r="BT154" s="22"/>
      <c r="BV154" s="22"/>
      <c r="BW154" s="22"/>
      <c r="BX154" s="168"/>
      <c r="BY154" s="22"/>
      <c r="CA154" s="22"/>
      <c r="CB154" s="22"/>
      <c r="CC154" s="168"/>
      <c r="CD154" s="22"/>
      <c r="CF154" s="22"/>
      <c r="CG154" s="22"/>
      <c r="CH154" s="168"/>
      <c r="CI154" s="22"/>
    </row>
    <row r="155" spans="1:87">
      <c r="A155" s="22"/>
      <c r="B155" s="168"/>
      <c r="D155" s="168"/>
      <c r="E155" s="168"/>
      <c r="F155" s="168"/>
      <c r="G155" s="22"/>
      <c r="I155" s="168"/>
      <c r="J155" s="168"/>
      <c r="K155" s="168"/>
      <c r="L155" s="22"/>
      <c r="N155" s="168"/>
      <c r="O155" s="168"/>
      <c r="P155" s="168"/>
      <c r="Q155" s="22"/>
      <c r="S155" s="22"/>
      <c r="T155" s="22"/>
      <c r="U155" s="168"/>
      <c r="V155" s="22"/>
      <c r="X155" s="22"/>
      <c r="Y155" s="22"/>
      <c r="Z155" s="168"/>
      <c r="AA155" s="22"/>
      <c r="AC155" s="22"/>
      <c r="AD155" s="22"/>
      <c r="AE155" s="168"/>
      <c r="AF155" s="22"/>
      <c r="AH155" s="22"/>
      <c r="AI155" s="22"/>
      <c r="AJ155" s="168"/>
      <c r="AK155" s="22"/>
      <c r="AM155" s="22"/>
      <c r="AN155" s="22"/>
      <c r="AO155" s="168"/>
      <c r="AP155" s="22"/>
      <c r="AR155" s="22"/>
      <c r="AS155" s="22"/>
      <c r="AT155" s="168"/>
      <c r="AU155" s="22"/>
      <c r="AW155" s="22"/>
      <c r="AX155" s="22"/>
      <c r="AY155" s="168"/>
      <c r="AZ155" s="22"/>
      <c r="BB155" s="22"/>
      <c r="BC155" s="22"/>
      <c r="BD155" s="168"/>
      <c r="BE155" s="22"/>
      <c r="BG155" s="22"/>
      <c r="BH155" s="22"/>
      <c r="BI155" s="168"/>
      <c r="BJ155" s="22"/>
      <c r="BL155" s="22"/>
      <c r="BM155" s="22"/>
      <c r="BN155" s="168"/>
      <c r="BO155" s="22"/>
      <c r="BQ155" s="22"/>
      <c r="BR155" s="22"/>
      <c r="BS155" s="168"/>
      <c r="BT155" s="22"/>
      <c r="BV155" s="22"/>
      <c r="BW155" s="22"/>
      <c r="BX155" s="168"/>
      <c r="BY155" s="22"/>
      <c r="CA155" s="22"/>
      <c r="CB155" s="22"/>
      <c r="CC155" s="168"/>
      <c r="CD155" s="22"/>
      <c r="CF155" s="22"/>
      <c r="CG155" s="22"/>
      <c r="CH155" s="168"/>
      <c r="CI155" s="22"/>
    </row>
    <row r="156" spans="1:87">
      <c r="A156" s="22"/>
      <c r="B156" s="168"/>
      <c r="D156" s="168"/>
      <c r="E156" s="168"/>
      <c r="F156" s="168"/>
      <c r="G156" s="22"/>
      <c r="I156" s="168"/>
      <c r="J156" s="168"/>
      <c r="K156" s="168"/>
      <c r="L156" s="22"/>
      <c r="N156" s="168"/>
      <c r="O156" s="168"/>
      <c r="P156" s="168"/>
      <c r="Q156" s="22"/>
      <c r="S156" s="22"/>
      <c r="T156" s="22"/>
      <c r="U156" s="168"/>
      <c r="V156" s="22"/>
      <c r="X156" s="22"/>
      <c r="Y156" s="22"/>
      <c r="Z156" s="168"/>
      <c r="AA156" s="22"/>
      <c r="AC156" s="22"/>
      <c r="AD156" s="22"/>
      <c r="AE156" s="168"/>
      <c r="AF156" s="22"/>
      <c r="AH156" s="22"/>
      <c r="AI156" s="22"/>
      <c r="AJ156" s="168"/>
      <c r="AK156" s="22"/>
      <c r="AM156" s="22"/>
      <c r="AN156" s="22"/>
      <c r="AO156" s="168"/>
      <c r="AP156" s="22"/>
      <c r="AR156" s="22"/>
      <c r="AS156" s="22"/>
      <c r="AT156" s="168"/>
      <c r="AU156" s="22"/>
      <c r="AW156" s="22"/>
      <c r="AX156" s="22"/>
      <c r="AY156" s="168"/>
      <c r="AZ156" s="22"/>
      <c r="BB156" s="22"/>
      <c r="BC156" s="22"/>
      <c r="BD156" s="168"/>
      <c r="BE156" s="22"/>
      <c r="BG156" s="22"/>
      <c r="BH156" s="22"/>
      <c r="BI156" s="168"/>
      <c r="BJ156" s="22"/>
      <c r="BL156" s="22"/>
      <c r="BM156" s="22"/>
      <c r="BN156" s="168"/>
      <c r="BO156" s="22"/>
      <c r="BQ156" s="22"/>
      <c r="BR156" s="22"/>
      <c r="BS156" s="168"/>
      <c r="BT156" s="22"/>
      <c r="BV156" s="22"/>
      <c r="BW156" s="22"/>
      <c r="BX156" s="168"/>
      <c r="BY156" s="22"/>
      <c r="CA156" s="22"/>
      <c r="CB156" s="22"/>
      <c r="CC156" s="168"/>
      <c r="CD156" s="22"/>
      <c r="CF156" s="22"/>
      <c r="CG156" s="22"/>
      <c r="CH156" s="168"/>
      <c r="CI156" s="22"/>
    </row>
    <row r="157" spans="1:87">
      <c r="A157" s="22"/>
      <c r="B157" s="168"/>
      <c r="D157" s="168"/>
      <c r="E157" s="168"/>
      <c r="F157" s="168"/>
      <c r="G157" s="22"/>
      <c r="I157" s="168"/>
      <c r="J157" s="168"/>
      <c r="K157" s="168"/>
      <c r="L157" s="22"/>
      <c r="N157" s="168"/>
      <c r="O157" s="168"/>
      <c r="P157" s="168"/>
      <c r="Q157" s="22"/>
      <c r="S157" s="22"/>
      <c r="T157" s="22"/>
      <c r="U157" s="168"/>
      <c r="V157" s="22"/>
      <c r="X157" s="22"/>
      <c r="Y157" s="22"/>
      <c r="Z157" s="168"/>
      <c r="AA157" s="22"/>
      <c r="AC157" s="22"/>
      <c r="AD157" s="22"/>
      <c r="AE157" s="168"/>
      <c r="AF157" s="22"/>
      <c r="AH157" s="22"/>
      <c r="AI157" s="22"/>
      <c r="AJ157" s="168"/>
      <c r="AK157" s="22"/>
      <c r="AM157" s="22"/>
      <c r="AN157" s="22"/>
      <c r="AO157" s="168"/>
      <c r="AP157" s="22"/>
      <c r="AR157" s="22"/>
      <c r="AS157" s="22"/>
      <c r="AT157" s="168"/>
      <c r="AU157" s="22"/>
      <c r="AW157" s="22"/>
      <c r="AX157" s="22"/>
      <c r="AY157" s="168"/>
      <c r="AZ157" s="22"/>
      <c r="BB157" s="22"/>
      <c r="BC157" s="22"/>
      <c r="BD157" s="168"/>
      <c r="BE157" s="22"/>
      <c r="BG157" s="22"/>
      <c r="BH157" s="22"/>
      <c r="BI157" s="168"/>
      <c r="BJ157" s="22"/>
      <c r="BL157" s="22"/>
      <c r="BM157" s="22"/>
      <c r="BN157" s="168"/>
      <c r="BO157" s="22"/>
      <c r="BQ157" s="22"/>
      <c r="BR157" s="22"/>
      <c r="BS157" s="168"/>
      <c r="BT157" s="22"/>
      <c r="BV157" s="22"/>
      <c r="BW157" s="22"/>
      <c r="BX157" s="168"/>
      <c r="BY157" s="22"/>
      <c r="CA157" s="22"/>
      <c r="CB157" s="22"/>
      <c r="CC157" s="168"/>
      <c r="CD157" s="22"/>
      <c r="CF157" s="22"/>
      <c r="CG157" s="22"/>
      <c r="CH157" s="168"/>
      <c r="CI157" s="22"/>
    </row>
    <row r="158" spans="1:87">
      <c r="A158" s="22"/>
      <c r="B158" s="168"/>
      <c r="D158" s="168"/>
      <c r="E158" s="168"/>
      <c r="F158" s="168"/>
      <c r="G158" s="22"/>
      <c r="I158" s="168"/>
      <c r="J158" s="168"/>
      <c r="K158" s="168"/>
      <c r="L158" s="22"/>
      <c r="N158" s="168"/>
      <c r="O158" s="168"/>
      <c r="P158" s="168"/>
      <c r="Q158" s="22"/>
      <c r="S158" s="22"/>
      <c r="T158" s="22"/>
      <c r="U158" s="168"/>
      <c r="V158" s="22"/>
      <c r="X158" s="22"/>
      <c r="Y158" s="22"/>
      <c r="Z158" s="168"/>
      <c r="AA158" s="22"/>
      <c r="AC158" s="22"/>
      <c r="AD158" s="22"/>
      <c r="AE158" s="168"/>
      <c r="AF158" s="22"/>
      <c r="AH158" s="22"/>
      <c r="AI158" s="22"/>
      <c r="AJ158" s="168"/>
      <c r="AK158" s="22"/>
      <c r="AM158" s="22"/>
      <c r="AN158" s="22"/>
      <c r="AO158" s="168"/>
      <c r="AP158" s="22"/>
      <c r="AR158" s="22"/>
      <c r="AS158" s="22"/>
      <c r="AT158" s="168"/>
      <c r="AU158" s="22"/>
      <c r="AW158" s="22"/>
      <c r="AX158" s="22"/>
      <c r="AY158" s="168"/>
      <c r="AZ158" s="22"/>
      <c r="BB158" s="22"/>
      <c r="BC158" s="22"/>
      <c r="BD158" s="168"/>
      <c r="BE158" s="22"/>
      <c r="BG158" s="22"/>
      <c r="BH158" s="22"/>
      <c r="BI158" s="168"/>
      <c r="BJ158" s="22"/>
      <c r="BL158" s="22"/>
      <c r="BM158" s="22"/>
      <c r="BN158" s="168"/>
      <c r="BO158" s="22"/>
      <c r="BQ158" s="22"/>
      <c r="BR158" s="22"/>
      <c r="BS158" s="168"/>
      <c r="BT158" s="22"/>
      <c r="BV158" s="22"/>
      <c r="BW158" s="22"/>
      <c r="BX158" s="168"/>
      <c r="BY158" s="22"/>
      <c r="CA158" s="22"/>
      <c r="CB158" s="22"/>
      <c r="CC158" s="168"/>
      <c r="CD158" s="22"/>
      <c r="CF158" s="22"/>
      <c r="CG158" s="22"/>
      <c r="CH158" s="168"/>
      <c r="CI158" s="22"/>
    </row>
    <row r="159" spans="1:87">
      <c r="A159" s="22"/>
      <c r="B159" s="168"/>
      <c r="D159" s="168"/>
      <c r="E159" s="168"/>
      <c r="F159" s="168"/>
      <c r="G159" s="22"/>
      <c r="I159" s="168"/>
      <c r="J159" s="168"/>
      <c r="K159" s="168"/>
      <c r="L159" s="22"/>
      <c r="N159" s="168"/>
      <c r="O159" s="168"/>
      <c r="P159" s="168"/>
      <c r="Q159" s="22"/>
      <c r="S159" s="22"/>
      <c r="T159" s="22"/>
      <c r="U159" s="168"/>
      <c r="V159" s="22"/>
      <c r="X159" s="22"/>
      <c r="Y159" s="22"/>
      <c r="Z159" s="168"/>
      <c r="AA159" s="22"/>
      <c r="AC159" s="22"/>
      <c r="AD159" s="22"/>
      <c r="AE159" s="168"/>
      <c r="AF159" s="22"/>
      <c r="AH159" s="22"/>
      <c r="AI159" s="22"/>
      <c r="AJ159" s="168"/>
      <c r="AK159" s="22"/>
      <c r="AM159" s="22"/>
      <c r="AN159" s="22"/>
      <c r="AO159" s="168"/>
      <c r="AP159" s="22"/>
      <c r="AR159" s="22"/>
      <c r="AS159" s="22"/>
      <c r="AT159" s="168"/>
      <c r="AU159" s="22"/>
      <c r="AW159" s="22"/>
      <c r="AX159" s="22"/>
      <c r="AY159" s="168"/>
      <c r="AZ159" s="22"/>
      <c r="BB159" s="22"/>
      <c r="BC159" s="22"/>
      <c r="BD159" s="168"/>
      <c r="BE159" s="22"/>
      <c r="BG159" s="22"/>
      <c r="BH159" s="22"/>
      <c r="BI159" s="168"/>
      <c r="BJ159" s="22"/>
      <c r="BL159" s="22"/>
      <c r="BM159" s="22"/>
      <c r="BN159" s="168"/>
      <c r="BO159" s="22"/>
      <c r="BQ159" s="22"/>
      <c r="BR159" s="22"/>
      <c r="BS159" s="168"/>
      <c r="BT159" s="22"/>
      <c r="BV159" s="22"/>
      <c r="BW159" s="22"/>
      <c r="BX159" s="168"/>
      <c r="BY159" s="22"/>
      <c r="CA159" s="22"/>
      <c r="CB159" s="22"/>
      <c r="CC159" s="168"/>
      <c r="CD159" s="22"/>
      <c r="CF159" s="22"/>
      <c r="CG159" s="22"/>
      <c r="CH159" s="168"/>
      <c r="CI159" s="22"/>
    </row>
    <row r="160" spans="1:87">
      <c r="A160" s="22"/>
      <c r="B160" s="168"/>
      <c r="D160" s="168"/>
      <c r="E160" s="168"/>
      <c r="F160" s="168"/>
      <c r="G160" s="22"/>
      <c r="I160" s="168"/>
      <c r="J160" s="168"/>
      <c r="K160" s="168"/>
      <c r="L160" s="22"/>
      <c r="N160" s="168"/>
      <c r="O160" s="168"/>
      <c r="P160" s="168"/>
      <c r="Q160" s="22"/>
      <c r="S160" s="22"/>
      <c r="T160" s="22"/>
      <c r="U160" s="168"/>
      <c r="V160" s="22"/>
      <c r="X160" s="22"/>
      <c r="Y160" s="22"/>
      <c r="Z160" s="168"/>
      <c r="AA160" s="22"/>
      <c r="AC160" s="22"/>
      <c r="AD160" s="22"/>
      <c r="AE160" s="168"/>
      <c r="AF160" s="22"/>
      <c r="AH160" s="22"/>
      <c r="AI160" s="22"/>
      <c r="AJ160" s="168"/>
      <c r="AK160" s="22"/>
      <c r="AM160" s="22"/>
      <c r="AN160" s="22"/>
      <c r="AO160" s="168"/>
      <c r="AP160" s="22"/>
      <c r="AR160" s="22"/>
      <c r="AS160" s="22"/>
      <c r="AT160" s="168"/>
      <c r="AU160" s="22"/>
      <c r="AW160" s="22"/>
      <c r="AX160" s="22"/>
      <c r="AY160" s="168"/>
      <c r="AZ160" s="22"/>
      <c r="BB160" s="22"/>
      <c r="BC160" s="22"/>
      <c r="BD160" s="168"/>
      <c r="BE160" s="22"/>
      <c r="BG160" s="22"/>
      <c r="BH160" s="22"/>
      <c r="BI160" s="168"/>
      <c r="BJ160" s="22"/>
      <c r="BL160" s="22"/>
      <c r="BM160" s="22"/>
      <c r="BN160" s="168"/>
      <c r="BO160" s="22"/>
      <c r="BQ160" s="22"/>
      <c r="BR160" s="22"/>
      <c r="BS160" s="168"/>
      <c r="BT160" s="22"/>
      <c r="BV160" s="22"/>
      <c r="BW160" s="22"/>
      <c r="BX160" s="168"/>
      <c r="BY160" s="22"/>
      <c r="CA160" s="22"/>
      <c r="CB160" s="22"/>
      <c r="CC160" s="168"/>
      <c r="CD160" s="22"/>
      <c r="CF160" s="22"/>
      <c r="CG160" s="22"/>
      <c r="CH160" s="168"/>
      <c r="CI160" s="22"/>
    </row>
    <row r="161" spans="1:87">
      <c r="A161" s="22"/>
      <c r="B161" s="168"/>
      <c r="D161" s="168"/>
      <c r="E161" s="168"/>
      <c r="F161" s="168"/>
      <c r="G161" s="22"/>
      <c r="I161" s="168"/>
      <c r="J161" s="168"/>
      <c r="K161" s="168"/>
      <c r="L161" s="22"/>
      <c r="N161" s="168"/>
      <c r="O161" s="168"/>
      <c r="P161" s="168"/>
      <c r="Q161" s="22"/>
      <c r="S161" s="22"/>
      <c r="T161" s="22"/>
      <c r="U161" s="168"/>
      <c r="V161" s="22"/>
      <c r="X161" s="22"/>
      <c r="Y161" s="22"/>
      <c r="Z161" s="168"/>
      <c r="AA161" s="22"/>
      <c r="AC161" s="22"/>
      <c r="AD161" s="22"/>
      <c r="AE161" s="168"/>
      <c r="AF161" s="22"/>
      <c r="AH161" s="22"/>
      <c r="AI161" s="22"/>
      <c r="AJ161" s="168"/>
      <c r="AK161" s="22"/>
      <c r="AM161" s="22"/>
      <c r="AN161" s="22"/>
      <c r="AO161" s="168"/>
      <c r="AP161" s="22"/>
      <c r="AR161" s="22"/>
      <c r="AS161" s="22"/>
      <c r="AT161" s="168"/>
      <c r="AU161" s="22"/>
      <c r="AW161" s="22"/>
      <c r="AX161" s="22"/>
      <c r="AY161" s="168"/>
      <c r="AZ161" s="22"/>
      <c r="BB161" s="22"/>
      <c r="BC161" s="22"/>
      <c r="BD161" s="168"/>
      <c r="BE161" s="22"/>
      <c r="BG161" s="22"/>
      <c r="BH161" s="22"/>
      <c r="BI161" s="168"/>
      <c r="BJ161" s="22"/>
      <c r="BL161" s="22"/>
      <c r="BM161" s="22"/>
      <c r="BN161" s="168"/>
      <c r="BO161" s="22"/>
      <c r="BQ161" s="22"/>
      <c r="BR161" s="22"/>
      <c r="BS161" s="168"/>
      <c r="BT161" s="22"/>
      <c r="BV161" s="22"/>
      <c r="BW161" s="22"/>
      <c r="BX161" s="168"/>
      <c r="BY161" s="22"/>
      <c r="CA161" s="22"/>
      <c r="CB161" s="22"/>
      <c r="CC161" s="168"/>
      <c r="CD161" s="22"/>
      <c r="CF161" s="22"/>
      <c r="CG161" s="22"/>
      <c r="CH161" s="168"/>
      <c r="CI161" s="22"/>
    </row>
    <row r="162" spans="1:87">
      <c r="A162" s="22"/>
      <c r="B162" s="168"/>
      <c r="D162" s="168"/>
      <c r="E162" s="168"/>
      <c r="F162" s="168"/>
      <c r="G162" s="22"/>
      <c r="I162" s="168"/>
      <c r="J162" s="168"/>
      <c r="K162" s="168"/>
      <c r="L162" s="22"/>
      <c r="N162" s="168"/>
      <c r="O162" s="168"/>
      <c r="P162" s="168"/>
      <c r="Q162" s="22"/>
      <c r="S162" s="22"/>
      <c r="T162" s="22"/>
      <c r="U162" s="168"/>
      <c r="V162" s="22"/>
      <c r="X162" s="22"/>
      <c r="Y162" s="22"/>
      <c r="Z162" s="168"/>
      <c r="AA162" s="22"/>
      <c r="AC162" s="22"/>
      <c r="AD162" s="22"/>
      <c r="AE162" s="168"/>
      <c r="AF162" s="22"/>
      <c r="AH162" s="22"/>
      <c r="AI162" s="22"/>
      <c r="AJ162" s="168"/>
      <c r="AK162" s="22"/>
      <c r="AM162" s="22"/>
      <c r="AN162" s="22"/>
      <c r="AO162" s="168"/>
      <c r="AP162" s="22"/>
      <c r="AR162" s="22"/>
      <c r="AS162" s="22"/>
      <c r="AT162" s="168"/>
      <c r="AU162" s="22"/>
      <c r="AW162" s="22"/>
      <c r="AX162" s="22"/>
      <c r="AY162" s="168"/>
      <c r="AZ162" s="22"/>
      <c r="BB162" s="22"/>
      <c r="BC162" s="22"/>
      <c r="BD162" s="168"/>
      <c r="BE162" s="22"/>
      <c r="BG162" s="22"/>
      <c r="BH162" s="22"/>
      <c r="BI162" s="168"/>
      <c r="BJ162" s="22"/>
      <c r="BL162" s="22"/>
      <c r="BM162" s="22"/>
      <c r="BN162" s="168"/>
      <c r="BO162" s="22"/>
      <c r="BQ162" s="22"/>
      <c r="BR162" s="22"/>
      <c r="BS162" s="168"/>
      <c r="BT162" s="22"/>
      <c r="BV162" s="22"/>
      <c r="BW162" s="22"/>
      <c r="BX162" s="168"/>
      <c r="BY162" s="22"/>
      <c r="CA162" s="22"/>
      <c r="CB162" s="22"/>
      <c r="CC162" s="168"/>
      <c r="CD162" s="22"/>
      <c r="CF162" s="22"/>
      <c r="CG162" s="22"/>
      <c r="CH162" s="168"/>
      <c r="CI162" s="22"/>
    </row>
    <row r="163" spans="1:87">
      <c r="A163" s="22"/>
      <c r="B163" s="168"/>
      <c r="D163" s="168"/>
      <c r="E163" s="168"/>
      <c r="F163" s="168"/>
      <c r="G163" s="22"/>
      <c r="I163" s="168"/>
      <c r="J163" s="168"/>
      <c r="K163" s="168"/>
      <c r="L163" s="22"/>
      <c r="N163" s="168"/>
      <c r="O163" s="168"/>
      <c r="P163" s="168"/>
      <c r="Q163" s="22"/>
      <c r="S163" s="22"/>
      <c r="T163" s="22"/>
      <c r="U163" s="168"/>
      <c r="V163" s="22"/>
      <c r="X163" s="22"/>
      <c r="Y163" s="22"/>
      <c r="Z163" s="168"/>
      <c r="AA163" s="22"/>
      <c r="AC163" s="22"/>
      <c r="AD163" s="22"/>
      <c r="AE163" s="168"/>
      <c r="AF163" s="22"/>
      <c r="AH163" s="22"/>
      <c r="AI163" s="22"/>
      <c r="AJ163" s="168"/>
      <c r="AK163" s="22"/>
      <c r="AM163" s="22"/>
      <c r="AN163" s="22"/>
      <c r="AO163" s="168"/>
      <c r="AP163" s="22"/>
      <c r="AR163" s="22"/>
      <c r="AS163" s="22"/>
      <c r="AT163" s="168"/>
      <c r="AU163" s="22"/>
      <c r="AW163" s="22"/>
      <c r="AX163" s="22"/>
      <c r="AY163" s="168"/>
      <c r="AZ163" s="22"/>
      <c r="BB163" s="22"/>
      <c r="BC163" s="22"/>
      <c r="BD163" s="168"/>
      <c r="BE163" s="22"/>
      <c r="BG163" s="22"/>
      <c r="BH163" s="22"/>
      <c r="BI163" s="168"/>
      <c r="BJ163" s="22"/>
      <c r="BL163" s="22"/>
      <c r="BM163" s="22"/>
      <c r="BN163" s="168"/>
      <c r="BO163" s="22"/>
      <c r="BQ163" s="22"/>
      <c r="BR163" s="22"/>
      <c r="BS163" s="168"/>
      <c r="BT163" s="22"/>
      <c r="BV163" s="22"/>
      <c r="BW163" s="22"/>
      <c r="BX163" s="168"/>
      <c r="BY163" s="22"/>
      <c r="CA163" s="22"/>
      <c r="CB163" s="22"/>
      <c r="CC163" s="168"/>
      <c r="CD163" s="22"/>
      <c r="CF163" s="22"/>
      <c r="CG163" s="22"/>
      <c r="CH163" s="168"/>
      <c r="CI163" s="22"/>
    </row>
    <row r="164" spans="1:87">
      <c r="A164" s="22"/>
      <c r="B164" s="168"/>
      <c r="D164" s="168"/>
      <c r="E164" s="168"/>
      <c r="F164" s="168"/>
      <c r="G164" s="22"/>
      <c r="I164" s="168"/>
      <c r="J164" s="168"/>
      <c r="K164" s="168"/>
      <c r="L164" s="22"/>
      <c r="N164" s="168"/>
      <c r="O164" s="168"/>
      <c r="P164" s="168"/>
      <c r="Q164" s="22"/>
      <c r="S164" s="22"/>
      <c r="T164" s="22"/>
      <c r="U164" s="168"/>
      <c r="V164" s="22"/>
      <c r="X164" s="22"/>
      <c r="Y164" s="22"/>
      <c r="Z164" s="168"/>
      <c r="AA164" s="22"/>
      <c r="AC164" s="22"/>
      <c r="AD164" s="22"/>
      <c r="AE164" s="168"/>
      <c r="AF164" s="22"/>
      <c r="AH164" s="22"/>
      <c r="AI164" s="22"/>
      <c r="AJ164" s="168"/>
      <c r="AK164" s="22"/>
      <c r="AM164" s="22"/>
      <c r="AN164" s="22"/>
      <c r="AO164" s="168"/>
      <c r="AP164" s="22"/>
      <c r="AR164" s="22"/>
      <c r="AS164" s="22"/>
      <c r="AT164" s="168"/>
      <c r="AU164" s="22"/>
      <c r="AW164" s="22"/>
      <c r="AX164" s="22"/>
      <c r="AY164" s="168"/>
      <c r="AZ164" s="22"/>
      <c r="BB164" s="22"/>
      <c r="BC164" s="22"/>
      <c r="BD164" s="168"/>
      <c r="BE164" s="22"/>
      <c r="BG164" s="22"/>
      <c r="BH164" s="22"/>
      <c r="BI164" s="168"/>
      <c r="BJ164" s="22"/>
      <c r="BL164" s="22"/>
      <c r="BM164" s="22"/>
      <c r="BN164" s="168"/>
      <c r="BO164" s="22"/>
      <c r="BQ164" s="22"/>
      <c r="BR164" s="22"/>
      <c r="BS164" s="168"/>
      <c r="BT164" s="22"/>
      <c r="BV164" s="22"/>
      <c r="BW164" s="22"/>
      <c r="BX164" s="168"/>
      <c r="BY164" s="22"/>
      <c r="CA164" s="22"/>
      <c r="CB164" s="22"/>
      <c r="CC164" s="168"/>
      <c r="CD164" s="22"/>
      <c r="CF164" s="22"/>
      <c r="CG164" s="22"/>
      <c r="CH164" s="168"/>
      <c r="CI164" s="22"/>
    </row>
    <row r="165" spans="1:87">
      <c r="A165" s="22"/>
      <c r="B165" s="168"/>
      <c r="D165" s="168"/>
      <c r="E165" s="168"/>
      <c r="F165" s="168"/>
      <c r="G165" s="22"/>
      <c r="I165" s="168"/>
      <c r="J165" s="168"/>
      <c r="K165" s="168"/>
      <c r="L165" s="22"/>
      <c r="N165" s="168"/>
      <c r="O165" s="168"/>
      <c r="P165" s="168"/>
      <c r="Q165" s="22"/>
      <c r="S165" s="22"/>
      <c r="T165" s="22"/>
      <c r="U165" s="168"/>
      <c r="V165" s="22"/>
      <c r="X165" s="22"/>
      <c r="Y165" s="22"/>
      <c r="Z165" s="168"/>
      <c r="AA165" s="22"/>
      <c r="AC165" s="22"/>
      <c r="AD165" s="22"/>
      <c r="AE165" s="168"/>
      <c r="AF165" s="22"/>
      <c r="AH165" s="22"/>
      <c r="AI165" s="22"/>
      <c r="AJ165" s="168"/>
      <c r="AK165" s="22"/>
      <c r="AM165" s="22"/>
      <c r="AN165" s="22"/>
      <c r="AO165" s="168"/>
      <c r="AP165" s="22"/>
      <c r="AR165" s="22"/>
      <c r="AS165" s="22"/>
      <c r="AT165" s="168"/>
      <c r="AU165" s="22"/>
      <c r="AW165" s="22"/>
      <c r="AX165" s="22"/>
      <c r="AY165" s="168"/>
      <c r="AZ165" s="22"/>
      <c r="BB165" s="22"/>
      <c r="BC165" s="22"/>
      <c r="BD165" s="168"/>
      <c r="BE165" s="22"/>
      <c r="BG165" s="22"/>
      <c r="BH165" s="22"/>
      <c r="BI165" s="168"/>
      <c r="BJ165" s="22"/>
      <c r="BL165" s="22"/>
      <c r="BM165" s="22"/>
      <c r="BN165" s="168"/>
      <c r="BO165" s="22"/>
      <c r="BQ165" s="22"/>
      <c r="BR165" s="22"/>
      <c r="BS165" s="168"/>
      <c r="BT165" s="22"/>
      <c r="BV165" s="22"/>
      <c r="BW165" s="22"/>
      <c r="BX165" s="168"/>
      <c r="BY165" s="22"/>
      <c r="CA165" s="22"/>
      <c r="CB165" s="22"/>
      <c r="CC165" s="168"/>
      <c r="CD165" s="22"/>
      <c r="CF165" s="22"/>
      <c r="CG165" s="22"/>
      <c r="CH165" s="168"/>
      <c r="CI165" s="22"/>
    </row>
    <row r="166" spans="1:87">
      <c r="A166" s="22"/>
      <c r="B166" s="168"/>
      <c r="D166" s="168"/>
      <c r="E166" s="168"/>
      <c r="F166" s="168"/>
      <c r="G166" s="22"/>
      <c r="I166" s="168"/>
      <c r="J166" s="168"/>
      <c r="K166" s="168"/>
      <c r="L166" s="22"/>
      <c r="N166" s="168"/>
      <c r="O166" s="168"/>
      <c r="P166" s="168"/>
      <c r="Q166" s="22"/>
      <c r="S166" s="22"/>
      <c r="T166" s="22"/>
      <c r="U166" s="168"/>
      <c r="V166" s="22"/>
      <c r="X166" s="22"/>
      <c r="Y166" s="22"/>
      <c r="Z166" s="168"/>
      <c r="AA166" s="22"/>
      <c r="AC166" s="22"/>
      <c r="AD166" s="22"/>
      <c r="AE166" s="168"/>
      <c r="AF166" s="22"/>
      <c r="AH166" s="22"/>
      <c r="AI166" s="22"/>
      <c r="AJ166" s="168"/>
      <c r="AK166" s="22"/>
      <c r="AM166" s="22"/>
      <c r="AN166" s="22"/>
      <c r="AO166" s="168"/>
      <c r="AP166" s="22"/>
      <c r="AR166" s="22"/>
      <c r="AS166" s="22"/>
      <c r="AT166" s="168"/>
      <c r="AU166" s="22"/>
      <c r="AW166" s="22"/>
      <c r="AX166" s="22"/>
      <c r="AY166" s="168"/>
      <c r="AZ166" s="22"/>
      <c r="BB166" s="22"/>
      <c r="BC166" s="22"/>
      <c r="BD166" s="168"/>
      <c r="BE166" s="22"/>
      <c r="BG166" s="22"/>
      <c r="BH166" s="22"/>
      <c r="BI166" s="168"/>
      <c r="BJ166" s="22"/>
      <c r="BL166" s="22"/>
      <c r="BM166" s="22"/>
      <c r="BN166" s="168"/>
      <c r="BO166" s="22"/>
      <c r="BQ166" s="22"/>
      <c r="BR166" s="22"/>
      <c r="BS166" s="168"/>
      <c r="BT166" s="22"/>
      <c r="BV166" s="22"/>
      <c r="BW166" s="22"/>
      <c r="BX166" s="168"/>
      <c r="BY166" s="22"/>
      <c r="CA166" s="22"/>
      <c r="CB166" s="22"/>
      <c r="CC166" s="168"/>
      <c r="CD166" s="22"/>
      <c r="CF166" s="22"/>
      <c r="CG166" s="22"/>
      <c r="CH166" s="168"/>
      <c r="CI166" s="22"/>
    </row>
    <row r="167" spans="1:87">
      <c r="A167" s="22"/>
      <c r="B167" s="168"/>
      <c r="D167" s="168"/>
      <c r="E167" s="168"/>
      <c r="F167" s="168"/>
      <c r="G167" s="22"/>
      <c r="I167" s="168"/>
      <c r="J167" s="168"/>
      <c r="K167" s="168"/>
      <c r="L167" s="22"/>
      <c r="N167" s="168"/>
      <c r="O167" s="168"/>
      <c r="P167" s="168"/>
      <c r="Q167" s="22"/>
      <c r="S167" s="22"/>
      <c r="T167" s="22"/>
      <c r="U167" s="168"/>
      <c r="V167" s="22"/>
      <c r="X167" s="22"/>
      <c r="Y167" s="22"/>
      <c r="Z167" s="168"/>
      <c r="AA167" s="22"/>
      <c r="AC167" s="22"/>
      <c r="AD167" s="22"/>
      <c r="AE167" s="168"/>
      <c r="AF167" s="22"/>
      <c r="AH167" s="22"/>
      <c r="AI167" s="22"/>
      <c r="AJ167" s="168"/>
      <c r="AK167" s="22"/>
      <c r="AM167" s="22"/>
      <c r="AN167" s="22"/>
      <c r="AO167" s="168"/>
      <c r="AP167" s="22"/>
      <c r="AR167" s="22"/>
      <c r="AS167" s="22"/>
      <c r="AT167" s="168"/>
      <c r="AU167" s="22"/>
      <c r="AW167" s="22"/>
      <c r="AX167" s="22"/>
      <c r="AY167" s="168"/>
      <c r="AZ167" s="22"/>
      <c r="BB167" s="22"/>
      <c r="BC167" s="22"/>
      <c r="BD167" s="168"/>
      <c r="BE167" s="22"/>
      <c r="BG167" s="22"/>
      <c r="BH167" s="22"/>
      <c r="BI167" s="168"/>
      <c r="BJ167" s="22"/>
      <c r="BL167" s="22"/>
      <c r="BM167" s="22"/>
      <c r="BN167" s="168"/>
      <c r="BO167" s="22"/>
      <c r="BQ167" s="22"/>
      <c r="BR167" s="22"/>
      <c r="BS167" s="168"/>
      <c r="BT167" s="22"/>
      <c r="BV167" s="22"/>
      <c r="BW167" s="22"/>
      <c r="BX167" s="168"/>
      <c r="BY167" s="22"/>
      <c r="CA167" s="22"/>
      <c r="CB167" s="22"/>
      <c r="CC167" s="168"/>
      <c r="CD167" s="22"/>
      <c r="CF167" s="22"/>
      <c r="CG167" s="22"/>
      <c r="CH167" s="168"/>
      <c r="CI167" s="22"/>
    </row>
    <row r="168" spans="1:87">
      <c r="A168" s="22"/>
      <c r="B168" s="168"/>
    </row>
    <row r="169" spans="1:87">
      <c r="A169" s="22"/>
      <c r="B169" s="168"/>
    </row>
    <row r="170" spans="1:87">
      <c r="A170" s="22"/>
      <c r="B170" s="168"/>
    </row>
    <row r="171" spans="1:87">
      <c r="A171" s="22"/>
      <c r="B171" s="168"/>
    </row>
    <row r="172" spans="1:87">
      <c r="A172" s="22"/>
      <c r="B172" s="168"/>
    </row>
    <row r="173" spans="1:87">
      <c r="A173" s="22"/>
      <c r="B173" s="168"/>
    </row>
  </sheetData>
  <dataConsolidate/>
  <mergeCells count="25">
    <mergeCell ref="A74:B74"/>
    <mergeCell ref="A2:B2"/>
    <mergeCell ref="A14:B14"/>
    <mergeCell ref="A26:B26"/>
    <mergeCell ref="A38:B38"/>
    <mergeCell ref="A50:B50"/>
    <mergeCell ref="A62:B62"/>
    <mergeCell ref="BG1:BJ1"/>
    <mergeCell ref="BL1:BO1"/>
    <mergeCell ref="BQ1:BT1"/>
    <mergeCell ref="BV1:BY1"/>
    <mergeCell ref="CA1:CD1"/>
    <mergeCell ref="CF1:CI1"/>
    <mergeCell ref="AC1:AF1"/>
    <mergeCell ref="AH1:AK1"/>
    <mergeCell ref="AM1:AP1"/>
    <mergeCell ref="AR1:AU1"/>
    <mergeCell ref="AW1:AZ1"/>
    <mergeCell ref="BB1:BE1"/>
    <mergeCell ref="A1:B1"/>
    <mergeCell ref="D1:G1"/>
    <mergeCell ref="I1:L1"/>
    <mergeCell ref="N1:Q1"/>
    <mergeCell ref="S1:V1"/>
    <mergeCell ref="X1:AA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1970-25F5-AA48-9509-F0BB0A3834E5}">
  <sheetPr codeName="Sheet14"/>
  <dimension ref="A1:L97"/>
  <sheetViews>
    <sheetView topLeftCell="A51" workbookViewId="0">
      <selection activeCell="AI86" sqref="AI86"/>
    </sheetView>
  </sheetViews>
  <sheetFormatPr baseColWidth="10" defaultRowHeight="16"/>
  <cols>
    <col min="1" max="1" width="5" style="65" bestFit="1" customWidth="1"/>
    <col min="2" max="2" width="8" style="65" bestFit="1" customWidth="1"/>
    <col min="3" max="3" width="21.1640625" style="65" bestFit="1" customWidth="1"/>
    <col min="4" max="10" width="10.83203125" style="65"/>
    <col min="11" max="11" width="10.83203125" style="66"/>
    <col min="12" max="12" width="15.5" bestFit="1" customWidth="1"/>
  </cols>
  <sheetData>
    <row r="1" spans="1:12" ht="17" thickBot="1">
      <c r="A1" s="63" t="s">
        <v>49</v>
      </c>
      <c r="B1" s="69" t="s">
        <v>52</v>
      </c>
      <c r="C1" s="99" t="s">
        <v>53</v>
      </c>
      <c r="D1" s="72">
        <v>1.48</v>
      </c>
      <c r="E1" s="72">
        <v>1.56</v>
      </c>
      <c r="F1" s="72">
        <v>1.6</v>
      </c>
      <c r="G1" s="72">
        <v>1.71</v>
      </c>
      <c r="H1" s="72">
        <v>1.77</v>
      </c>
      <c r="I1" s="72">
        <v>1.7969999999999999</v>
      </c>
      <c r="J1" s="72">
        <v>1.89</v>
      </c>
      <c r="K1" s="163" t="s">
        <v>50</v>
      </c>
      <c r="L1" s="164" t="s">
        <v>157</v>
      </c>
    </row>
    <row r="2" spans="1:12" ht="17" thickBot="1">
      <c r="A2" s="125">
        <v>1</v>
      </c>
      <c r="B2" s="72" t="s">
        <v>147</v>
      </c>
      <c r="C2" s="139" t="s">
        <v>147</v>
      </c>
      <c r="D2" s="119">
        <f>'Yields HP2a'!V2</f>
        <v>11.516951047613817</v>
      </c>
      <c r="E2" s="119">
        <f>'Yields HP2a'!AK2</f>
        <v>-0.34273704191698257</v>
      </c>
      <c r="F2" s="119"/>
      <c r="G2" s="119">
        <f>'Yields HP2a'!AU2</f>
        <v>5.4609401082789404</v>
      </c>
      <c r="H2" s="119"/>
      <c r="I2" s="119"/>
      <c r="J2" s="119">
        <f>'Yields HP2a'!BO2</f>
        <v>11.895451731322245</v>
      </c>
      <c r="K2" s="120">
        <f>SUM(D2:J2)</f>
        <v>28.53060584529802</v>
      </c>
      <c r="L2" s="14"/>
    </row>
    <row r="3" spans="1:12" ht="17" thickBot="1">
      <c r="A3" s="83">
        <v>2</v>
      </c>
      <c r="B3" s="62" t="s">
        <v>147</v>
      </c>
      <c r="C3" s="74" t="s">
        <v>147</v>
      </c>
      <c r="D3" s="119">
        <f>'Yields HP2a'!V3</f>
        <v>10.066031760064837</v>
      </c>
      <c r="E3" s="119">
        <f>'Yields HP2a'!AK3</f>
        <v>-0.34273704191698257</v>
      </c>
      <c r="F3" s="75"/>
      <c r="G3" s="75">
        <f>'Yields HP2a'!AU3</f>
        <v>4.6408552935773431</v>
      </c>
      <c r="H3" s="75"/>
      <c r="I3" s="75"/>
      <c r="J3" s="75">
        <f>'Yields HP2a'!BO3</f>
        <v>9.3721138399327142</v>
      </c>
      <c r="K3" s="122">
        <f>SUM(D3:J3)</f>
        <v>23.73626385165791</v>
      </c>
      <c r="L3" s="14"/>
    </row>
    <row r="4" spans="1:12" ht="17" thickBot="1">
      <c r="A4" s="83">
        <v>3</v>
      </c>
      <c r="B4" s="62" t="s">
        <v>147</v>
      </c>
      <c r="C4" s="74" t="s">
        <v>147</v>
      </c>
      <c r="D4" s="119">
        <f>'Yields HP2a'!V4</f>
        <v>10.507615891058004</v>
      </c>
      <c r="E4" s="119">
        <f>'Yields HP2a'!AK4</f>
        <v>-0.34273704191698257</v>
      </c>
      <c r="F4" s="75"/>
      <c r="G4" s="75">
        <f>'Yields HP2a'!AU4</f>
        <v>5.0193559772857723</v>
      </c>
      <c r="H4" s="75"/>
      <c r="I4" s="75"/>
      <c r="J4" s="75">
        <f>'Yields HP2a'!BO4</f>
        <v>9.309030392647978</v>
      </c>
      <c r="K4" s="122">
        <f>SUM(D4:J4)</f>
        <v>24.493265219074772</v>
      </c>
      <c r="L4" s="14"/>
    </row>
    <row r="5" spans="1:12" ht="17" thickBot="1">
      <c r="A5" s="83">
        <v>4</v>
      </c>
      <c r="B5" s="62" t="s">
        <v>147</v>
      </c>
      <c r="C5" s="74" t="s">
        <v>147</v>
      </c>
      <c r="D5" s="119">
        <f>'Yields HP2a'!V5</f>
        <v>10.444532443773268</v>
      </c>
      <c r="E5" s="119">
        <f>'Yields HP2a'!AK5</f>
        <v>-0.34273704191698257</v>
      </c>
      <c r="F5" s="75"/>
      <c r="G5" s="75">
        <f>'Yields HP2a'!AU5</f>
        <v>4.9562725300010344</v>
      </c>
      <c r="H5" s="75"/>
      <c r="I5" s="75"/>
      <c r="J5" s="75">
        <f>'Yields HP2a'!BO5</f>
        <v>9.7506145236411452</v>
      </c>
      <c r="K5" s="122">
        <f>SUM(D5:J5)</f>
        <v>24.808682455498463</v>
      </c>
      <c r="L5" s="14"/>
    </row>
    <row r="6" spans="1:12" ht="17" thickBot="1">
      <c r="A6" s="83">
        <v>5</v>
      </c>
      <c r="B6" s="104"/>
      <c r="C6" s="94"/>
      <c r="D6" s="119">
        <f>'Yields HP2a'!V6</f>
        <v>-0.34273704191698257</v>
      </c>
      <c r="E6" s="119">
        <f>'Yields HP2a'!AK6</f>
        <v>-0.34273704191698257</v>
      </c>
      <c r="F6" s="75"/>
      <c r="G6" s="75">
        <f>'Yields HP2a'!AU6</f>
        <v>-0.34273704191698257</v>
      </c>
      <c r="H6" s="75"/>
      <c r="I6" s="75"/>
      <c r="J6" s="75">
        <f>'Yields HP2a'!BO6</f>
        <v>-0.34273704191698257</v>
      </c>
      <c r="K6" s="122">
        <f>SUM(D6:J6)</f>
        <v>-1.3709481676679303</v>
      </c>
      <c r="L6" s="14"/>
    </row>
    <row r="7" spans="1:12" ht="17" thickBot="1">
      <c r="A7" s="83">
        <v>6</v>
      </c>
      <c r="B7" s="104"/>
      <c r="C7" s="94"/>
      <c r="D7" s="119">
        <f>'Yields HP2a'!V7</f>
        <v>-0.34273704191698257</v>
      </c>
      <c r="E7" s="119">
        <f>'Yields HP2a'!AK7</f>
        <v>-0.34273704191698257</v>
      </c>
      <c r="F7" s="75"/>
      <c r="G7" s="75"/>
      <c r="H7" s="75">
        <f>'Yields HP2a'!AZ7</f>
        <v>-0.34273704191698257</v>
      </c>
      <c r="I7" s="75">
        <f>'Yields HP2a'!BE7</f>
        <v>-0.34273704191698257</v>
      </c>
      <c r="J7" s="75">
        <f>'Yields HP2a'!BO7</f>
        <v>-0.34273704191698257</v>
      </c>
      <c r="K7" s="122">
        <f>SUM(D7:J7)</f>
        <v>-1.7136852095849129</v>
      </c>
      <c r="L7" s="14"/>
    </row>
    <row r="8" spans="1:12" ht="17" thickBot="1">
      <c r="A8" s="83">
        <v>7</v>
      </c>
      <c r="B8" s="104"/>
      <c r="C8" s="111"/>
      <c r="D8" s="119">
        <f>'Yields HP2a'!V8</f>
        <v>-0.34273704191698257</v>
      </c>
      <c r="E8" s="119">
        <f>'Yields HP2a'!AK8</f>
        <v>-0.34273704191698257</v>
      </c>
      <c r="F8" s="75"/>
      <c r="G8" s="75">
        <f>'Yields HP2a'!AU8</f>
        <v>-0.34273704191698257</v>
      </c>
      <c r="H8" s="75"/>
      <c r="I8" s="75"/>
      <c r="J8" s="75">
        <f>'Yields HP2a'!BO8</f>
        <v>-0.34273704191698257</v>
      </c>
      <c r="K8" s="122">
        <f>SUM(D8:J8)</f>
        <v>-1.3709481676679303</v>
      </c>
      <c r="L8" s="14"/>
    </row>
    <row r="9" spans="1:12" ht="17" thickBot="1">
      <c r="A9" s="83">
        <v>8</v>
      </c>
      <c r="B9" s="103"/>
      <c r="C9" s="93"/>
      <c r="D9" s="119">
        <f>'Yields HP2a'!V9</f>
        <v>-0.34273704191698257</v>
      </c>
      <c r="E9" s="119">
        <f>'Yields HP2a'!AK9</f>
        <v>-0.34273704191698257</v>
      </c>
      <c r="F9" s="75"/>
      <c r="G9" s="75"/>
      <c r="H9" s="75"/>
      <c r="I9" s="75"/>
      <c r="J9" s="75"/>
      <c r="K9" s="122">
        <f>SUM(D9:J9)</f>
        <v>-0.68547408383396513</v>
      </c>
      <c r="L9" s="14"/>
    </row>
    <row r="10" spans="1:12" ht="17" thickBot="1">
      <c r="A10" s="83">
        <v>9</v>
      </c>
      <c r="B10" s="103"/>
      <c r="C10" s="93"/>
      <c r="D10" s="119">
        <f>'Yields HP2a'!V10</f>
        <v>-0.34273704191698257</v>
      </c>
      <c r="E10" s="119">
        <f>'Yields HP2a'!AK10</f>
        <v>-0.34273704191698257</v>
      </c>
      <c r="F10" s="75"/>
      <c r="G10" s="75">
        <f>'Yields HP2a'!AU10</f>
        <v>-0.34273704191698257</v>
      </c>
      <c r="H10" s="75"/>
      <c r="I10" s="75"/>
      <c r="J10" s="75">
        <f>'Yields HP2a'!BO10</f>
        <v>-0.34273704191698257</v>
      </c>
      <c r="K10" s="122">
        <f>SUM(D10:J10)</f>
        <v>-1.3709481676679303</v>
      </c>
      <c r="L10" s="14"/>
    </row>
    <row r="11" spans="1:12" ht="17" thickBot="1">
      <c r="A11" s="83">
        <v>10</v>
      </c>
      <c r="B11" s="103"/>
      <c r="C11" s="93"/>
      <c r="D11" s="119">
        <f>'Yields HP2a'!V11</f>
        <v>-0.34273704191698257</v>
      </c>
      <c r="E11" s="119">
        <f>'Yields HP2a'!AK11</f>
        <v>-0.34273704191698257</v>
      </c>
      <c r="F11" s="75"/>
      <c r="G11" s="75">
        <f>'Yields HP2a'!AU11</f>
        <v>-0.34273704191698257</v>
      </c>
      <c r="H11" s="75"/>
      <c r="I11" s="75"/>
      <c r="J11" s="75">
        <f>'Yields HP2a'!BO11</f>
        <v>-0.34273704191698257</v>
      </c>
      <c r="K11" s="122">
        <f>SUM(D11:J11)</f>
        <v>-1.3709481676679303</v>
      </c>
      <c r="L11" s="14"/>
    </row>
    <row r="12" spans="1:12" ht="17" thickBot="1">
      <c r="A12" s="83">
        <v>11</v>
      </c>
      <c r="B12" s="103"/>
      <c r="C12" s="93"/>
      <c r="D12" s="119">
        <f>'Yields HP2a'!V12</f>
        <v>-0.34273704191698257</v>
      </c>
      <c r="E12" s="119">
        <f>'Yields HP2a'!AK12</f>
        <v>-0.34273704191698257</v>
      </c>
      <c r="F12" s="75"/>
      <c r="G12" s="75"/>
      <c r="H12" s="75"/>
      <c r="I12" s="75"/>
      <c r="J12" s="75"/>
      <c r="K12" s="122">
        <f>SUM(D12:J12)</f>
        <v>-0.68547408383396513</v>
      </c>
      <c r="L12" s="14"/>
    </row>
    <row r="13" spans="1:12" ht="17" thickBot="1">
      <c r="A13" s="84">
        <v>12</v>
      </c>
      <c r="B13" s="107"/>
      <c r="C13" s="95"/>
      <c r="D13" s="119">
        <f>'Yields HP2a'!V13</f>
        <v>-0.34273704191698257</v>
      </c>
      <c r="E13" s="119">
        <f>'Yields HP2a'!AK13</f>
        <v>-0.34273704191698257</v>
      </c>
      <c r="F13" s="77"/>
      <c r="G13" s="77">
        <f>'Yields HP2a'!AU13</f>
        <v>-0.34273704191698257</v>
      </c>
      <c r="H13" s="77"/>
      <c r="I13" s="77"/>
      <c r="J13" s="77">
        <f>'Yields HP2a'!BO13</f>
        <v>-0.34273704191698257</v>
      </c>
      <c r="K13" s="124">
        <f>SUM(D13:J13)</f>
        <v>-1.3709481676679303</v>
      </c>
      <c r="L13" s="14"/>
    </row>
    <row r="14" spans="1:12" ht="17" thickBot="1">
      <c r="A14" s="125">
        <v>13</v>
      </c>
      <c r="B14" s="110">
        <v>232</v>
      </c>
      <c r="C14" s="131" t="s">
        <v>105</v>
      </c>
      <c r="D14" s="119">
        <f>'Yields HP2a'!V14</f>
        <v>-0.34273704191698257</v>
      </c>
      <c r="E14" s="119">
        <f>'Yields HP2a'!AK14</f>
        <v>-0.34273704191698257</v>
      </c>
      <c r="F14" s="119"/>
      <c r="G14" s="119"/>
      <c r="H14" s="119"/>
      <c r="I14" s="119"/>
      <c r="J14" s="119"/>
      <c r="K14" s="120">
        <f>SUM(D14:J14)</f>
        <v>-0.68547408383396513</v>
      </c>
      <c r="L14" s="14"/>
    </row>
    <row r="15" spans="1:12" ht="17" thickBot="1">
      <c r="A15" s="83">
        <v>14</v>
      </c>
      <c r="B15" s="103">
        <v>234</v>
      </c>
      <c r="C15" s="93" t="s">
        <v>107</v>
      </c>
      <c r="D15" s="119">
        <f>'Yields HP2a'!V15</f>
        <v>-0.34273704191698257</v>
      </c>
      <c r="E15" s="119">
        <f>'Yields HP2a'!AK15</f>
        <v>-0.34273704191698257</v>
      </c>
      <c r="F15" s="75"/>
      <c r="G15" s="75"/>
      <c r="H15" s="75"/>
      <c r="I15" s="75"/>
      <c r="J15" s="75"/>
      <c r="K15" s="122">
        <f>SUM(D15:J15)</f>
        <v>-0.68547408383396513</v>
      </c>
      <c r="L15" s="14"/>
    </row>
    <row r="16" spans="1:12" ht="17" thickBot="1">
      <c r="A16" s="83">
        <v>15</v>
      </c>
      <c r="B16" s="105">
        <v>235</v>
      </c>
      <c r="C16" s="130" t="s">
        <v>108</v>
      </c>
      <c r="D16" s="119">
        <f>'Yields HP2a'!V16</f>
        <v>-0.34273704191698257</v>
      </c>
      <c r="E16" s="119">
        <f>'Yields HP2a'!AK16</f>
        <v>-0.34273704191698257</v>
      </c>
      <c r="F16" s="75"/>
      <c r="G16" s="75"/>
      <c r="H16" s="75"/>
      <c r="I16" s="75"/>
      <c r="J16" s="75"/>
      <c r="K16" s="122">
        <f>SUM(D16:J16)</f>
        <v>-0.68547408383396513</v>
      </c>
      <c r="L16" s="14"/>
    </row>
    <row r="17" spans="1:12" ht="17" thickBot="1">
      <c r="A17" s="83">
        <v>16</v>
      </c>
      <c r="B17" s="102">
        <v>237</v>
      </c>
      <c r="C17" s="92" t="s">
        <v>110</v>
      </c>
      <c r="D17" s="119">
        <f>'Yields HP2a'!V17</f>
        <v>-0.34273704191698257</v>
      </c>
      <c r="E17" s="119">
        <f>'Yields HP2a'!AK17</f>
        <v>-0.34273704191698257</v>
      </c>
      <c r="F17" s="75"/>
      <c r="G17" s="75"/>
      <c r="H17" s="75"/>
      <c r="I17" s="75"/>
      <c r="J17" s="75"/>
      <c r="K17" s="122">
        <f>SUM(D17:J17)</f>
        <v>-0.68547408383396513</v>
      </c>
      <c r="L17" s="14"/>
    </row>
    <row r="18" spans="1:12" ht="17" thickBot="1">
      <c r="A18" s="83">
        <v>17</v>
      </c>
      <c r="B18" s="104">
        <v>238</v>
      </c>
      <c r="C18" s="94" t="s">
        <v>111</v>
      </c>
      <c r="D18" s="119">
        <f>'Yields HP2a'!V18</f>
        <v>-0.34273704191698257</v>
      </c>
      <c r="E18" s="119">
        <f>'Yields HP2a'!AK18</f>
        <v>-0.34273704191698257</v>
      </c>
      <c r="F18" s="75"/>
      <c r="G18" s="75"/>
      <c r="H18" s="75"/>
      <c r="I18" s="75"/>
      <c r="J18" s="75"/>
      <c r="K18" s="122">
        <f>SUM(D18:J18)</f>
        <v>-0.68547408383396513</v>
      </c>
      <c r="L18" s="14"/>
    </row>
    <row r="19" spans="1:12" ht="17" thickBot="1">
      <c r="A19" s="83">
        <v>18</v>
      </c>
      <c r="B19" s="104">
        <v>239</v>
      </c>
      <c r="C19" s="94" t="s">
        <v>112</v>
      </c>
      <c r="D19" s="119">
        <f>'Yields HP2a'!V19</f>
        <v>-0.34273704191698257</v>
      </c>
      <c r="E19" s="119">
        <f>'Yields HP2a'!AK19</f>
        <v>-0.34273704191698257</v>
      </c>
      <c r="F19" s="75"/>
      <c r="G19" s="75"/>
      <c r="H19" s="75"/>
      <c r="I19" s="75"/>
      <c r="J19" s="75"/>
      <c r="K19" s="122">
        <f>SUM(D19:J19)</f>
        <v>-0.68547408383396513</v>
      </c>
      <c r="L19" s="14"/>
    </row>
    <row r="20" spans="1:12" ht="17" thickBot="1">
      <c r="A20" s="83">
        <v>19</v>
      </c>
      <c r="B20" s="104">
        <v>240</v>
      </c>
      <c r="C20" s="111" t="s">
        <v>113</v>
      </c>
      <c r="D20" s="119">
        <f>'Yields HP2a'!V20</f>
        <v>-0.34273704191698257</v>
      </c>
      <c r="E20" s="119">
        <f>'Yields HP2a'!AK20</f>
        <v>-0.34273704191698257</v>
      </c>
      <c r="F20" s="75"/>
      <c r="G20" s="75"/>
      <c r="H20" s="75"/>
      <c r="I20" s="75"/>
      <c r="J20" s="75"/>
      <c r="K20" s="122">
        <f>SUM(D20:J20)</f>
        <v>-0.68547408383396513</v>
      </c>
      <c r="L20" s="14"/>
    </row>
    <row r="21" spans="1:12" ht="17" thickBot="1">
      <c r="A21" s="83">
        <v>20</v>
      </c>
      <c r="B21" s="103">
        <v>241</v>
      </c>
      <c r="C21" s="93" t="s">
        <v>114</v>
      </c>
      <c r="D21" s="119">
        <f>'Yields HP2a'!V21</f>
        <v>-0.34273704191698257</v>
      </c>
      <c r="E21" s="119">
        <f>'Yields HP2a'!AK21</f>
        <v>-0.34273704191698257</v>
      </c>
      <c r="F21" s="75"/>
      <c r="G21" s="75"/>
      <c r="H21" s="75"/>
      <c r="I21" s="75"/>
      <c r="J21" s="75"/>
      <c r="K21" s="122">
        <f>SUM(D21:J21)</f>
        <v>-0.68547408383396513</v>
      </c>
      <c r="L21" s="14"/>
    </row>
    <row r="22" spans="1:12" ht="17" thickBot="1">
      <c r="A22" s="83">
        <v>21</v>
      </c>
      <c r="B22" s="103">
        <v>242</v>
      </c>
      <c r="C22" s="93" t="s">
        <v>115</v>
      </c>
      <c r="D22" s="119">
        <f>'Yields HP2a'!V22</f>
        <v>-0.34273704191698257</v>
      </c>
      <c r="E22" s="119">
        <f>'Yields HP2a'!AK22</f>
        <v>-0.34273704191698257</v>
      </c>
      <c r="F22" s="75"/>
      <c r="G22" s="75"/>
      <c r="H22" s="75"/>
      <c r="I22" s="75"/>
      <c r="J22" s="75"/>
      <c r="K22" s="122">
        <f>SUM(D22:J22)</f>
        <v>-0.68547408383396513</v>
      </c>
      <c r="L22" s="14"/>
    </row>
    <row r="23" spans="1:12" ht="17" thickBot="1">
      <c r="A23" s="83">
        <v>22</v>
      </c>
      <c r="B23" s="103">
        <v>243</v>
      </c>
      <c r="C23" s="93" t="s">
        <v>116</v>
      </c>
      <c r="D23" s="119">
        <f>'Yields HP2a'!V23</f>
        <v>-0.34273704191698257</v>
      </c>
      <c r="E23" s="119">
        <f>'Yields HP2a'!AK23</f>
        <v>-0.34273704191698257</v>
      </c>
      <c r="F23" s="75"/>
      <c r="G23" s="75"/>
      <c r="H23" s="75"/>
      <c r="I23" s="75"/>
      <c r="J23" s="75"/>
      <c r="K23" s="122">
        <f>SUM(D23:J23)</f>
        <v>-0.68547408383396513</v>
      </c>
      <c r="L23" s="14"/>
    </row>
    <row r="24" spans="1:12" ht="17" thickBot="1">
      <c r="A24" s="83">
        <v>23</v>
      </c>
      <c r="B24" s="103">
        <v>244</v>
      </c>
      <c r="C24" s="93" t="s">
        <v>117</v>
      </c>
      <c r="D24" s="119">
        <f>'Yields HP2a'!V24</f>
        <v>-0.34273704191698257</v>
      </c>
      <c r="E24" s="119">
        <f>'Yields HP2a'!AK24</f>
        <v>-0.34273704191698257</v>
      </c>
      <c r="F24" s="75"/>
      <c r="G24" s="75"/>
      <c r="H24" s="75"/>
      <c r="I24" s="75"/>
      <c r="J24" s="75"/>
      <c r="K24" s="122">
        <f>SUM(D24:J24)</f>
        <v>-0.68547408383396513</v>
      </c>
      <c r="L24" s="14"/>
    </row>
    <row r="25" spans="1:12" ht="17" thickBot="1">
      <c r="A25" s="84">
        <v>24</v>
      </c>
      <c r="B25" s="107">
        <v>245</v>
      </c>
      <c r="C25" s="95" t="s">
        <v>118</v>
      </c>
      <c r="D25" s="119">
        <f>'Yields HP2a'!V25</f>
        <v>-0.34273704191698257</v>
      </c>
      <c r="E25" s="119">
        <f>'Yields HP2a'!AK25</f>
        <v>-0.34273704191698257</v>
      </c>
      <c r="F25" s="77"/>
      <c r="G25" s="77"/>
      <c r="H25" s="77"/>
      <c r="I25" s="77"/>
      <c r="J25" s="77"/>
      <c r="K25" s="124">
        <f>SUM(D25:J25)</f>
        <v>-0.68547408383396513</v>
      </c>
      <c r="L25" s="14"/>
    </row>
    <row r="26" spans="1:12" ht="17" thickBot="1">
      <c r="A26" s="125">
        <v>25</v>
      </c>
      <c r="B26" s="110">
        <v>232</v>
      </c>
      <c r="C26" s="131" t="s">
        <v>170</v>
      </c>
      <c r="D26" s="119">
        <f>'Yields HP2a'!V26</f>
        <v>20.790217798470348</v>
      </c>
      <c r="E26" s="119">
        <f>'Yields HP2a'!AK26</f>
        <v>3.2530194533131005</v>
      </c>
      <c r="F26" s="119"/>
      <c r="G26" s="119">
        <f>'Yields HP2a'!AU26</f>
        <v>7.6688607632447807</v>
      </c>
      <c r="H26" s="119"/>
      <c r="I26" s="119"/>
      <c r="J26" s="119">
        <f>'Yields HP2a'!BO26</f>
        <v>4.703938740862081</v>
      </c>
      <c r="K26" s="120">
        <f>SUM(D26:J26)</f>
        <v>36.41603675589031</v>
      </c>
      <c r="L26" s="14"/>
    </row>
    <row r="27" spans="1:12" ht="17" thickBot="1">
      <c r="A27" s="83">
        <v>26</v>
      </c>
      <c r="B27" s="103">
        <v>234</v>
      </c>
      <c r="C27" s="93"/>
      <c r="D27" s="119">
        <f>'Yields HP2a'!V27</f>
        <v>21.168718482178779</v>
      </c>
      <c r="E27" s="75">
        <f>'Yields HP2a'!AK27</f>
        <v>4.8931890827162965</v>
      </c>
      <c r="F27" s="75"/>
      <c r="G27" s="75">
        <f>'Yields HP2a'!AU27</f>
        <v>8.7412793670853333</v>
      </c>
      <c r="H27" s="75"/>
      <c r="I27" s="75"/>
      <c r="J27" s="75">
        <f>'Yields HP2a'!BO27</f>
        <v>5.2086063191399887</v>
      </c>
      <c r="K27" s="122">
        <f>SUM(D27:J27)</f>
        <v>40.011793251120395</v>
      </c>
      <c r="L27" s="14"/>
    </row>
    <row r="28" spans="1:12" ht="17" thickBot="1">
      <c r="A28" s="83">
        <v>27</v>
      </c>
      <c r="B28" s="105">
        <v>235</v>
      </c>
      <c r="C28" s="130"/>
      <c r="D28" s="119">
        <f>'Yields HP2a'!V28</f>
        <v>19.591632300060322</v>
      </c>
      <c r="E28" s="75">
        <f>'Yields HP2a'!AK28</f>
        <v>3.0637691114588863</v>
      </c>
      <c r="F28" s="75"/>
      <c r="G28" s="75">
        <f>'Yields HP2a'!AU28</f>
        <v>7.7950276578142574</v>
      </c>
      <c r="H28" s="75"/>
      <c r="I28" s="75"/>
      <c r="J28" s="75">
        <f>'Yields HP2a'!BO28</f>
        <v>4.703938740862081</v>
      </c>
      <c r="K28" s="122">
        <f>SUM(D28:J28)</f>
        <v>35.154367810195545</v>
      </c>
      <c r="L28" s="14"/>
    </row>
    <row r="29" spans="1:12" ht="17" thickBot="1">
      <c r="A29" s="83">
        <v>28</v>
      </c>
      <c r="B29" s="102">
        <v>237</v>
      </c>
      <c r="C29" s="92"/>
      <c r="D29" s="119">
        <f>'Yields HP2a'!V29</f>
        <v>18.708464038073984</v>
      </c>
      <c r="E29" s="75">
        <f>'Yields HP2a'!AK29</f>
        <v>2.9376022168894091</v>
      </c>
      <c r="F29" s="75"/>
      <c r="G29" s="75">
        <f>'Yields HP2a'!AU29</f>
        <v>7.8581111050989954</v>
      </c>
      <c r="H29" s="75"/>
      <c r="I29" s="75"/>
      <c r="J29" s="75">
        <f>'Yields HP2a'!BO29</f>
        <v>4.6408552935773431</v>
      </c>
      <c r="K29" s="122">
        <f>SUM(D29:J29)</f>
        <v>34.145032653639731</v>
      </c>
      <c r="L29" s="14"/>
    </row>
    <row r="30" spans="1:12" ht="17" thickBot="1">
      <c r="A30" s="83">
        <v>29</v>
      </c>
      <c r="B30" s="104">
        <v>238</v>
      </c>
      <c r="C30" s="94"/>
      <c r="D30" s="119">
        <f>'Yields HP2a'!V30</f>
        <v>-0.34273704191698257</v>
      </c>
      <c r="E30" s="75"/>
      <c r="F30" s="75"/>
      <c r="G30" s="75"/>
      <c r="H30" s="75"/>
      <c r="I30" s="75"/>
      <c r="J30" s="75"/>
      <c r="K30" s="122"/>
      <c r="L30" s="14"/>
    </row>
    <row r="31" spans="1:12" ht="17" thickBot="1">
      <c r="A31" s="83">
        <v>30</v>
      </c>
      <c r="B31" s="104">
        <v>239</v>
      </c>
      <c r="C31" s="94"/>
      <c r="D31" s="119">
        <f>'Yields HP2a'!V31</f>
        <v>-0.34273704191698257</v>
      </c>
      <c r="E31" s="75"/>
      <c r="F31" s="75"/>
      <c r="G31" s="75"/>
      <c r="H31" s="75"/>
      <c r="I31" s="75"/>
      <c r="J31" s="75"/>
      <c r="K31" s="122"/>
      <c r="L31" s="14"/>
    </row>
    <row r="32" spans="1:12" ht="17" thickBot="1">
      <c r="A32" s="83">
        <v>31</v>
      </c>
      <c r="B32" s="104">
        <v>240</v>
      </c>
      <c r="C32" s="111"/>
      <c r="D32" s="119">
        <f>'Yields HP2a'!V32</f>
        <v>-0.34273704191698257</v>
      </c>
      <c r="E32" s="75"/>
      <c r="F32" s="75"/>
      <c r="G32" s="75"/>
      <c r="H32" s="75"/>
      <c r="I32" s="75"/>
      <c r="J32" s="75"/>
      <c r="K32" s="122"/>
      <c r="L32" s="14"/>
    </row>
    <row r="33" spans="1:12" ht="17" thickBot="1">
      <c r="A33" s="83">
        <v>32</v>
      </c>
      <c r="B33" s="103">
        <v>241</v>
      </c>
      <c r="C33" s="93"/>
      <c r="D33" s="119">
        <f>'Yields HP2a'!V33</f>
        <v>-0.34273704191698257</v>
      </c>
      <c r="E33" s="75"/>
      <c r="F33" s="75"/>
      <c r="G33" s="75"/>
      <c r="H33" s="75"/>
      <c r="I33" s="75"/>
      <c r="J33" s="75"/>
      <c r="K33" s="122"/>
      <c r="L33" s="14"/>
    </row>
    <row r="34" spans="1:12" ht="17" thickBot="1">
      <c r="A34" s="83">
        <v>33</v>
      </c>
      <c r="B34" s="103">
        <v>242</v>
      </c>
      <c r="C34" s="93"/>
      <c r="D34" s="119">
        <f>'Yields HP2a'!V34</f>
        <v>-0.34273704191698257</v>
      </c>
      <c r="E34" s="75"/>
      <c r="F34" s="75"/>
      <c r="G34" s="75"/>
      <c r="H34" s="75"/>
      <c r="I34" s="75"/>
      <c r="J34" s="75"/>
      <c r="K34" s="122"/>
      <c r="L34" s="14"/>
    </row>
    <row r="35" spans="1:12" ht="17" thickBot="1">
      <c r="A35" s="83">
        <v>34</v>
      </c>
      <c r="B35" s="103">
        <v>243</v>
      </c>
      <c r="C35" s="93"/>
      <c r="D35" s="119">
        <f>'Yields HP2a'!V35</f>
        <v>-0.34273704191698257</v>
      </c>
      <c r="E35" s="75"/>
      <c r="F35" s="75"/>
      <c r="G35" s="75"/>
      <c r="H35" s="75"/>
      <c r="I35" s="75"/>
      <c r="J35" s="75"/>
      <c r="K35" s="122"/>
      <c r="L35" s="14"/>
    </row>
    <row r="36" spans="1:12" ht="17" thickBot="1">
      <c r="A36" s="83">
        <v>35</v>
      </c>
      <c r="B36" s="103">
        <v>244</v>
      </c>
      <c r="C36" s="93"/>
      <c r="D36" s="119">
        <f>'Yields HP2a'!V36</f>
        <v>-0.34273704191698257</v>
      </c>
      <c r="E36" s="75"/>
      <c r="F36" s="75"/>
      <c r="G36" s="75"/>
      <c r="H36" s="75"/>
      <c r="I36" s="75"/>
      <c r="J36" s="75"/>
      <c r="K36" s="122"/>
      <c r="L36" s="14"/>
    </row>
    <row r="37" spans="1:12" ht="17" thickBot="1">
      <c r="A37" s="84">
        <v>36</v>
      </c>
      <c r="B37" s="107">
        <v>245</v>
      </c>
      <c r="C37" s="95"/>
      <c r="D37" s="119">
        <f>'Yields HP2a'!V37</f>
        <v>-0.34273704191698257</v>
      </c>
      <c r="E37" s="77"/>
      <c r="F37" s="77"/>
      <c r="G37" s="77"/>
      <c r="H37" s="77"/>
      <c r="I37" s="77"/>
      <c r="J37" s="77"/>
      <c r="K37" s="124"/>
      <c r="L37" s="14"/>
    </row>
    <row r="38" spans="1:12" ht="17" thickBot="1">
      <c r="A38" s="125">
        <v>37</v>
      </c>
      <c r="B38" s="110">
        <v>232</v>
      </c>
      <c r="C38" s="131" t="s">
        <v>169</v>
      </c>
      <c r="D38" s="119">
        <f>'Yields HP2a'!V38</f>
        <v>18.329963354365557</v>
      </c>
      <c r="E38" s="119">
        <f>'Yields HP2a'!AK38</f>
        <v>3.4422697951673151</v>
      </c>
      <c r="F38" s="119"/>
      <c r="G38" s="119"/>
      <c r="H38" s="119"/>
      <c r="I38" s="119"/>
      <c r="J38" s="119">
        <f>'Yields HP2a'!BO38</f>
        <v>3.5684366897367918</v>
      </c>
      <c r="K38" s="120">
        <f>SUM(D38:J38)</f>
        <v>25.340669839269665</v>
      </c>
      <c r="L38" s="14"/>
    </row>
    <row r="39" spans="1:12" ht="17" thickBot="1">
      <c r="A39" s="83">
        <v>38</v>
      </c>
      <c r="B39" s="103">
        <v>234</v>
      </c>
      <c r="C39" s="93"/>
      <c r="D39" s="119">
        <f>'Yields HP2a'!V39</f>
        <v>18.582297143504508</v>
      </c>
      <c r="E39" s="75">
        <f>'Yields HP2a'!AK39</f>
        <v>3.5684366897367918</v>
      </c>
      <c r="F39" s="75"/>
      <c r="G39" s="75"/>
      <c r="H39" s="75"/>
      <c r="I39" s="75"/>
      <c r="J39" s="75">
        <f>'Yields HP2a'!BO39</f>
        <v>3.8207704788757448</v>
      </c>
      <c r="K39" s="122">
        <f>SUM(D39:J39)</f>
        <v>25.971504312117045</v>
      </c>
      <c r="L39" s="14"/>
    </row>
    <row r="40" spans="1:12" ht="17" thickBot="1">
      <c r="A40" s="83">
        <v>39</v>
      </c>
      <c r="B40" s="105">
        <v>235</v>
      </c>
      <c r="C40" s="130"/>
      <c r="D40" s="119">
        <f>'Yields HP2a'!V40</f>
        <v>15.680458568406545</v>
      </c>
      <c r="E40" s="75">
        <f>'Yields HP2a'!AK40</f>
        <v>3.0006856641741471</v>
      </c>
      <c r="F40" s="75"/>
      <c r="G40" s="75"/>
      <c r="H40" s="75"/>
      <c r="I40" s="75"/>
      <c r="J40" s="75">
        <f>'Yields HP2a'!BO40</f>
        <v>3.3791863478825768</v>
      </c>
      <c r="K40" s="122">
        <f>SUM(D40:J40)</f>
        <v>22.060330580463269</v>
      </c>
      <c r="L40" s="14"/>
    </row>
    <row r="41" spans="1:12" ht="17" thickBot="1">
      <c r="A41" s="83">
        <v>40</v>
      </c>
      <c r="B41" s="102">
        <v>237</v>
      </c>
      <c r="C41" s="92"/>
      <c r="D41" s="119">
        <f>'Yields HP2a'!V41</f>
        <v>16.18512614668445</v>
      </c>
      <c r="E41" s="75">
        <f>'Yields HP2a'!AK41</f>
        <v>3.3161029005978384</v>
      </c>
      <c r="F41" s="75"/>
      <c r="G41" s="75"/>
      <c r="H41" s="75"/>
      <c r="I41" s="75"/>
      <c r="J41" s="75">
        <f>'Yields HP2a'!BO41</f>
        <v>3.7576870315910069</v>
      </c>
      <c r="K41" s="122">
        <f>SUM(D41:J41)</f>
        <v>23.258916078873295</v>
      </c>
      <c r="L41" s="14"/>
    </row>
    <row r="42" spans="1:12" ht="17" thickBot="1">
      <c r="A42" s="83">
        <v>41</v>
      </c>
      <c r="B42" s="104">
        <v>238</v>
      </c>
      <c r="C42" s="94"/>
      <c r="D42" s="119">
        <f>'Yields HP2a'!V42</f>
        <v>-0.34273704191698257</v>
      </c>
      <c r="E42" s="75"/>
      <c r="F42" s="75"/>
      <c r="G42" s="75"/>
      <c r="H42" s="75"/>
      <c r="I42" s="75"/>
      <c r="J42" s="75"/>
      <c r="K42" s="122"/>
      <c r="L42" s="14"/>
    </row>
    <row r="43" spans="1:12" ht="17" thickBot="1">
      <c r="A43" s="83">
        <v>42</v>
      </c>
      <c r="B43" s="104">
        <v>239</v>
      </c>
      <c r="C43" s="94"/>
      <c r="D43" s="119">
        <f>'Yields HP2a'!V43</f>
        <v>-0.34273704191698257</v>
      </c>
      <c r="E43" s="75"/>
      <c r="F43" s="75"/>
      <c r="G43" s="75"/>
      <c r="H43" s="75"/>
      <c r="I43" s="75"/>
      <c r="J43" s="75"/>
      <c r="K43" s="122"/>
      <c r="L43" s="14"/>
    </row>
    <row r="44" spans="1:12" ht="17" thickBot="1">
      <c r="A44" s="83">
        <v>43</v>
      </c>
      <c r="B44" s="104">
        <v>240</v>
      </c>
      <c r="C44" s="111"/>
      <c r="D44" s="119">
        <f>'Yields HP2a'!V44</f>
        <v>-0.34273704191698257</v>
      </c>
      <c r="E44" s="75"/>
      <c r="F44" s="75"/>
      <c r="G44" s="75"/>
      <c r="H44" s="75"/>
      <c r="I44" s="75"/>
      <c r="J44" s="75"/>
      <c r="K44" s="122"/>
      <c r="L44" s="14"/>
    </row>
    <row r="45" spans="1:12" ht="17" thickBot="1">
      <c r="A45" s="83">
        <v>44</v>
      </c>
      <c r="B45" s="103">
        <v>241</v>
      </c>
      <c r="C45" s="93"/>
      <c r="D45" s="119">
        <f>'Yields HP2a'!V45</f>
        <v>-0.34273704191698257</v>
      </c>
      <c r="E45" s="75"/>
      <c r="F45" s="75"/>
      <c r="G45" s="75"/>
      <c r="H45" s="75"/>
      <c r="I45" s="75"/>
      <c r="J45" s="75"/>
      <c r="K45" s="122"/>
      <c r="L45" s="14"/>
    </row>
    <row r="46" spans="1:12" ht="17" thickBot="1">
      <c r="A46" s="83">
        <v>45</v>
      </c>
      <c r="B46" s="103">
        <v>242</v>
      </c>
      <c r="C46" s="93"/>
      <c r="D46" s="119">
        <f>'Yields HP2a'!V46</f>
        <v>-0.34273704191698257</v>
      </c>
      <c r="E46" s="75"/>
      <c r="F46" s="75"/>
      <c r="G46" s="75"/>
      <c r="H46" s="75"/>
      <c r="I46" s="75"/>
      <c r="J46" s="75"/>
      <c r="K46" s="122"/>
      <c r="L46" s="14"/>
    </row>
    <row r="47" spans="1:12" ht="17" thickBot="1">
      <c r="A47" s="83">
        <v>46</v>
      </c>
      <c r="B47" s="103">
        <v>243</v>
      </c>
      <c r="C47" s="93"/>
      <c r="D47" s="119">
        <f>'Yields HP2a'!V47</f>
        <v>-0.34273704191698257</v>
      </c>
      <c r="E47" s="75"/>
      <c r="F47" s="75"/>
      <c r="G47" s="75"/>
      <c r="H47" s="75"/>
      <c r="I47" s="75"/>
      <c r="J47" s="75"/>
      <c r="K47" s="122"/>
      <c r="L47" s="14"/>
    </row>
    <row r="48" spans="1:12" ht="17" thickBot="1">
      <c r="A48" s="83">
        <v>47</v>
      </c>
      <c r="B48" s="103">
        <v>244</v>
      </c>
      <c r="C48" s="93"/>
      <c r="D48" s="119">
        <f>'Yields HP2a'!V48</f>
        <v>-0.34273704191698257</v>
      </c>
      <c r="E48" s="75"/>
      <c r="F48" s="75"/>
      <c r="G48" s="75"/>
      <c r="H48" s="75"/>
      <c r="I48" s="75"/>
      <c r="J48" s="75"/>
      <c r="K48" s="122"/>
      <c r="L48" s="14"/>
    </row>
    <row r="49" spans="1:12" ht="17" thickBot="1">
      <c r="A49" s="84">
        <v>48</v>
      </c>
      <c r="B49" s="107">
        <v>245</v>
      </c>
      <c r="C49" s="95"/>
      <c r="D49" s="119">
        <f>'Yields HP2a'!V49</f>
        <v>-0.34273704191698257</v>
      </c>
      <c r="E49" s="75"/>
      <c r="F49" s="77"/>
      <c r="G49" s="77"/>
      <c r="H49" s="77"/>
      <c r="I49" s="77"/>
      <c r="J49" s="77"/>
      <c r="K49" s="124"/>
      <c r="L49" s="14"/>
    </row>
    <row r="50" spans="1:12" ht="17" thickBot="1">
      <c r="A50" s="125">
        <v>49</v>
      </c>
      <c r="B50" s="103">
        <v>246</v>
      </c>
      <c r="C50" s="86" t="s">
        <v>166</v>
      </c>
      <c r="D50" s="119">
        <f>'Yields HP2a'!V50</f>
        <v>27.855563894361033</v>
      </c>
      <c r="E50" s="75">
        <f>'Yields HP2a'!AK50</f>
        <v>8.2366117888074264</v>
      </c>
      <c r="F50" s="119"/>
      <c r="G50" s="119"/>
      <c r="H50" s="119"/>
      <c r="I50" s="119"/>
      <c r="J50" s="119">
        <f>'Yields HP2a'!BO50</f>
        <v>11.138450363905388</v>
      </c>
      <c r="K50" s="120">
        <f>SUM(D50:J50)</f>
        <v>47.230626047073855</v>
      </c>
      <c r="L50" s="14"/>
    </row>
    <row r="51" spans="1:12" ht="17" thickBot="1">
      <c r="A51" s="83">
        <v>50</v>
      </c>
      <c r="B51" s="103">
        <v>247</v>
      </c>
      <c r="C51" s="86"/>
      <c r="D51" s="119">
        <f>'Yields HP2a'!V51</f>
        <v>-0.34273704191698257</v>
      </c>
      <c r="E51" s="75"/>
      <c r="F51" s="75"/>
      <c r="G51" s="75"/>
      <c r="H51" s="75"/>
      <c r="I51" s="75"/>
      <c r="J51" s="75"/>
      <c r="K51" s="122"/>
      <c r="L51" s="14"/>
    </row>
    <row r="52" spans="1:12" ht="17" thickBot="1">
      <c r="A52" s="83">
        <v>51</v>
      </c>
      <c r="B52" s="103">
        <v>248</v>
      </c>
      <c r="C52" s="86"/>
      <c r="D52" s="119">
        <f>'Yields HP2a'!V52</f>
        <v>28.170981130784728</v>
      </c>
      <c r="E52" s="75">
        <f>'Yields HP2a'!AK52</f>
        <v>7.038026290397398</v>
      </c>
      <c r="F52" s="75"/>
      <c r="G52" s="75"/>
      <c r="H52" s="75"/>
      <c r="I52" s="75"/>
      <c r="J52" s="75">
        <f>'Yields HP2a'!BO52</f>
        <v>12.147785520461202</v>
      </c>
      <c r="K52" s="122">
        <f>SUM(D52:J52)</f>
        <v>47.356792941643334</v>
      </c>
      <c r="L52" s="14"/>
    </row>
    <row r="53" spans="1:12" ht="17" thickBot="1">
      <c r="A53" s="83">
        <v>52</v>
      </c>
      <c r="B53" s="105">
        <v>249</v>
      </c>
      <c r="C53" s="89"/>
      <c r="D53" s="119">
        <f>'Yields HP2a'!V53</f>
        <v>30.631235574889519</v>
      </c>
      <c r="E53" s="75">
        <f>'Yields HP2a'!AK53</f>
        <v>8.1104448942379488</v>
      </c>
      <c r="F53" s="75"/>
      <c r="G53" s="75"/>
      <c r="H53" s="75"/>
      <c r="I53" s="75"/>
      <c r="J53" s="75">
        <f>'Yields HP2a'!BO53</f>
        <v>12.147785520461202</v>
      </c>
      <c r="K53" s="122">
        <f>SUM(D53:J53)</f>
        <v>50.889465989588672</v>
      </c>
      <c r="L53" s="14"/>
    </row>
    <row r="54" spans="1:12" ht="17" thickBot="1">
      <c r="A54" s="83">
        <v>53</v>
      </c>
      <c r="B54" s="104">
        <v>251</v>
      </c>
      <c r="C54" s="88"/>
      <c r="D54" s="119">
        <f>'Yields HP2a'!V54</f>
        <v>27.729396999791561</v>
      </c>
      <c r="E54" s="75">
        <f>'Yields HP2a'!AK54</f>
        <v>9.4351972872174539</v>
      </c>
      <c r="F54" s="75"/>
      <c r="G54" s="75"/>
      <c r="H54" s="75"/>
      <c r="I54" s="75"/>
      <c r="J54" s="75">
        <f>'Yields HP2a'!BO54</f>
        <v>10.759949680196959</v>
      </c>
      <c r="K54" s="122">
        <f>SUM(D54:J54)</f>
        <v>47.924543967205977</v>
      </c>
      <c r="L54" s="14"/>
    </row>
    <row r="55" spans="1:12" ht="17" thickBot="1">
      <c r="A55" s="83">
        <v>54</v>
      </c>
      <c r="B55" s="104">
        <v>252</v>
      </c>
      <c r="C55" s="112"/>
      <c r="D55" s="119">
        <f>'Yields HP2a'!V55</f>
        <v>-0.34273704191698257</v>
      </c>
      <c r="E55" s="75"/>
      <c r="F55" s="75"/>
      <c r="G55" s="75"/>
      <c r="H55" s="75"/>
      <c r="I55" s="75"/>
      <c r="J55" s="75"/>
      <c r="K55" s="122"/>
      <c r="L55" s="14"/>
    </row>
    <row r="56" spans="1:12" ht="17" thickBot="1">
      <c r="A56" s="83">
        <v>55</v>
      </c>
      <c r="B56" s="104">
        <v>254</v>
      </c>
      <c r="C56" s="88"/>
      <c r="D56" s="119">
        <f>'Yields HP2a'!V56</f>
        <v>-0.34273704191698257</v>
      </c>
      <c r="E56" s="75"/>
      <c r="F56" s="75"/>
      <c r="G56" s="75"/>
      <c r="H56" s="75"/>
      <c r="I56" s="75"/>
      <c r="J56" s="75"/>
      <c r="K56" s="122"/>
      <c r="L56" s="14"/>
    </row>
    <row r="57" spans="1:12" ht="17" thickBot="1">
      <c r="A57" s="83">
        <v>56</v>
      </c>
      <c r="B57" s="103">
        <v>255</v>
      </c>
      <c r="C57" s="86"/>
      <c r="D57" s="119">
        <f>'Yields HP2a'!V57</f>
        <v>-0.34273704191698257</v>
      </c>
      <c r="E57" s="75"/>
      <c r="F57" s="75"/>
      <c r="G57" s="75"/>
      <c r="H57" s="75"/>
      <c r="I57" s="75"/>
      <c r="J57" s="75"/>
      <c r="K57" s="122"/>
      <c r="L57" s="14"/>
    </row>
    <row r="58" spans="1:12" ht="17" thickBot="1">
      <c r="A58" s="83">
        <v>57</v>
      </c>
      <c r="B58" s="103">
        <v>256</v>
      </c>
      <c r="C58" s="86"/>
      <c r="D58" s="119">
        <f>'Yields HP2a'!V58</f>
        <v>-0.34273704191698257</v>
      </c>
      <c r="E58" s="75"/>
      <c r="F58" s="75"/>
      <c r="G58" s="75"/>
      <c r="H58" s="75"/>
      <c r="I58" s="75"/>
      <c r="J58" s="75"/>
      <c r="K58" s="122"/>
      <c r="L58" s="14"/>
    </row>
    <row r="59" spans="1:12" ht="17" thickBot="1">
      <c r="A59" s="83">
        <v>58</v>
      </c>
      <c r="B59" s="105">
        <v>257</v>
      </c>
      <c r="C59" s="89"/>
      <c r="D59" s="119">
        <f>'Yields HP2a'!V59</f>
        <v>-0.34273704191698257</v>
      </c>
      <c r="E59" s="75"/>
      <c r="F59" s="75"/>
      <c r="G59" s="75"/>
      <c r="H59" s="75"/>
      <c r="I59" s="75"/>
      <c r="J59" s="75"/>
      <c r="K59" s="122"/>
      <c r="L59" s="14"/>
    </row>
    <row r="60" spans="1:12" ht="17" thickBot="1">
      <c r="A60" s="83">
        <v>59</v>
      </c>
      <c r="B60" s="104">
        <v>258</v>
      </c>
      <c r="C60" s="88"/>
      <c r="D60" s="119">
        <f>'Yields HP2a'!V60</f>
        <v>-0.34273704191698257</v>
      </c>
      <c r="E60" s="75"/>
      <c r="F60" s="75"/>
      <c r="G60" s="75"/>
      <c r="H60" s="75"/>
      <c r="I60" s="75"/>
      <c r="J60" s="75"/>
      <c r="K60" s="122"/>
      <c r="L60" s="14"/>
    </row>
    <row r="61" spans="1:12" ht="17" thickBot="1">
      <c r="A61" s="84">
        <v>60</v>
      </c>
      <c r="B61" s="103">
        <v>259</v>
      </c>
      <c r="C61" s="86"/>
      <c r="D61" s="119">
        <f>'Yields HP2a'!V61</f>
        <v>-0.34273704191698257</v>
      </c>
      <c r="E61" s="75"/>
      <c r="F61" s="77"/>
      <c r="G61" s="77"/>
      <c r="H61" s="77"/>
      <c r="I61" s="77"/>
      <c r="J61" s="77"/>
      <c r="K61" s="124"/>
      <c r="L61" s="14"/>
    </row>
    <row r="62" spans="1:12" ht="17" thickBot="1">
      <c r="A62" s="125">
        <v>61</v>
      </c>
      <c r="B62" s="110">
        <v>246</v>
      </c>
      <c r="C62" s="98" t="s">
        <v>171</v>
      </c>
      <c r="D62" s="119">
        <f>'Yields HP2a'!V62</f>
        <v>10.633782785627481</v>
      </c>
      <c r="E62" s="119"/>
      <c r="F62" s="119"/>
      <c r="G62" s="75">
        <f>'Yields HP2a'!AU62</f>
        <v>5.145522871855249</v>
      </c>
      <c r="H62" s="119"/>
      <c r="I62" s="119"/>
      <c r="J62" s="119">
        <f>'Yields HP2a'!BO62</f>
        <v>8.9305297089395452</v>
      </c>
      <c r="K62" s="120">
        <f>SUM(D62:J62)</f>
        <v>24.709835366422276</v>
      </c>
      <c r="L62" s="14"/>
    </row>
    <row r="63" spans="1:12" ht="17" thickBot="1">
      <c r="A63" s="83">
        <v>62</v>
      </c>
      <c r="B63" s="103">
        <v>247</v>
      </c>
      <c r="C63" s="86"/>
      <c r="D63" s="119">
        <f>'Yields HP2a'!V63</f>
        <v>11.327700705759602</v>
      </c>
      <c r="E63" s="75"/>
      <c r="F63" s="75"/>
      <c r="G63" s="75">
        <f>'Yields HP2a'!AU63</f>
        <v>4.8301056354315568</v>
      </c>
      <c r="H63" s="75"/>
      <c r="I63" s="75"/>
      <c r="J63" s="75">
        <f>'Yields HP2a'!BO63</f>
        <v>9.2459469453632384</v>
      </c>
      <c r="K63" s="122">
        <f>SUM(D63:J63)</f>
        <v>25.403753286554398</v>
      </c>
      <c r="L63" s="14"/>
    </row>
    <row r="64" spans="1:12" ht="17" thickBot="1">
      <c r="A64" s="83">
        <v>63</v>
      </c>
      <c r="B64" s="103">
        <v>248</v>
      </c>
      <c r="C64" s="86"/>
      <c r="D64" s="119">
        <f>'Yields HP2a'!V64</f>
        <v>11.201533811190126</v>
      </c>
      <c r="E64" s="75"/>
      <c r="F64" s="75"/>
      <c r="G64" s="75">
        <f>'Yields HP2a'!AU64</f>
        <v>4.8931890827162965</v>
      </c>
      <c r="H64" s="75"/>
      <c r="I64" s="75"/>
      <c r="J64" s="75">
        <f>'Yields HP2a'!BO64</f>
        <v>10.002948312780097</v>
      </c>
      <c r="K64" s="122">
        <f>SUM(D64:J64)</f>
        <v>26.09767120668652</v>
      </c>
      <c r="L64" s="14"/>
    </row>
    <row r="65" spans="1:12" ht="17" thickBot="1">
      <c r="A65" s="83">
        <v>64</v>
      </c>
      <c r="B65" s="105">
        <v>249</v>
      </c>
      <c r="C65" s="89"/>
      <c r="D65" s="119">
        <f>'Yields HP2a'!V65</f>
        <v>10.633782785627481</v>
      </c>
      <c r="E65" s="75"/>
      <c r="F65" s="75"/>
      <c r="G65" s="75">
        <f>'Yields HP2a'!AU65</f>
        <v>4.9562725300010344</v>
      </c>
      <c r="H65" s="75"/>
      <c r="I65" s="75"/>
      <c r="J65" s="75">
        <f>'Yields HP2a'!BO65</f>
        <v>8.3312369597345342</v>
      </c>
      <c r="K65" s="122">
        <f>SUM(D65:J65)</f>
        <v>23.921292275363051</v>
      </c>
      <c r="L65" s="14"/>
    </row>
    <row r="66" spans="1:12" ht="17" thickBot="1">
      <c r="A66" s="83">
        <v>65</v>
      </c>
      <c r="B66" s="104">
        <v>251</v>
      </c>
      <c r="C66" s="88"/>
      <c r="D66" s="119">
        <f>'Yields HP2a'!V66</f>
        <v>-0.34273704191698257</v>
      </c>
      <c r="E66" s="75"/>
      <c r="F66" s="75"/>
      <c r="G66" s="75"/>
      <c r="H66" s="75"/>
      <c r="I66" s="75"/>
      <c r="J66" s="75"/>
      <c r="K66" s="122">
        <f>SUM(D66:J66)</f>
        <v>-0.34273704191698257</v>
      </c>
      <c r="L66" s="14"/>
    </row>
    <row r="67" spans="1:12" ht="17" thickBot="1">
      <c r="A67" s="83">
        <v>66</v>
      </c>
      <c r="B67" s="104">
        <v>252</v>
      </c>
      <c r="C67" s="112"/>
      <c r="D67" s="119">
        <f>'Yields HP2a'!V67</f>
        <v>-0.34273704191698257</v>
      </c>
      <c r="E67" s="75"/>
      <c r="F67" s="75"/>
      <c r="G67" s="75"/>
      <c r="H67" s="75"/>
      <c r="I67" s="75"/>
      <c r="J67" s="75"/>
      <c r="K67" s="122">
        <f>SUM(D67:J67)</f>
        <v>-0.34273704191698257</v>
      </c>
      <c r="L67" s="14"/>
    </row>
    <row r="68" spans="1:12" ht="17" thickBot="1">
      <c r="A68" s="83">
        <v>67</v>
      </c>
      <c r="B68" s="104">
        <v>254</v>
      </c>
      <c r="C68" s="88"/>
      <c r="D68" s="119">
        <f>'Yields HP2a'!V68</f>
        <v>-0.34273704191698257</v>
      </c>
      <c r="E68" s="75"/>
      <c r="F68" s="75"/>
      <c r="G68" s="75"/>
      <c r="H68" s="75"/>
      <c r="I68" s="75"/>
      <c r="J68" s="75"/>
      <c r="K68" s="122">
        <f>SUM(D68:J68)</f>
        <v>-0.34273704191698257</v>
      </c>
      <c r="L68" s="14"/>
    </row>
    <row r="69" spans="1:12" ht="17" thickBot="1">
      <c r="A69" s="83">
        <v>68</v>
      </c>
      <c r="B69" s="103">
        <v>255</v>
      </c>
      <c r="C69" s="86"/>
      <c r="D69" s="119">
        <f>'Yields HP2a'!V69</f>
        <v>-0.34273704191698257</v>
      </c>
      <c r="E69" s="75"/>
      <c r="F69" s="75"/>
      <c r="G69" s="75"/>
      <c r="H69" s="75"/>
      <c r="I69" s="75"/>
      <c r="J69" s="75"/>
      <c r="K69" s="122">
        <f>SUM(D69:J69)</f>
        <v>-0.34273704191698257</v>
      </c>
      <c r="L69" s="14"/>
    </row>
    <row r="70" spans="1:12" ht="17" thickBot="1">
      <c r="A70" s="83">
        <v>69</v>
      </c>
      <c r="B70" s="103">
        <v>256</v>
      </c>
      <c r="C70" s="86"/>
      <c r="D70" s="119">
        <f>'Yields HP2a'!V70</f>
        <v>-0.34273704191698257</v>
      </c>
      <c r="E70" s="75"/>
      <c r="F70" s="75"/>
      <c r="G70" s="75"/>
      <c r="H70" s="75"/>
      <c r="I70" s="75"/>
      <c r="J70" s="75"/>
      <c r="K70" s="122">
        <f>SUM(D70:J70)</f>
        <v>-0.34273704191698257</v>
      </c>
      <c r="L70" s="14"/>
    </row>
    <row r="71" spans="1:12" ht="17" thickBot="1">
      <c r="A71" s="83">
        <v>70</v>
      </c>
      <c r="B71" s="105">
        <v>257</v>
      </c>
      <c r="C71" s="89"/>
      <c r="D71" s="119">
        <f>'Yields HP2a'!V71</f>
        <v>-0.34273704191698257</v>
      </c>
      <c r="E71" s="75"/>
      <c r="F71" s="75"/>
      <c r="G71" s="75"/>
      <c r="H71" s="75"/>
      <c r="I71" s="75"/>
      <c r="J71" s="75"/>
      <c r="K71" s="122">
        <f>SUM(D71:J71)</f>
        <v>-0.34273704191698257</v>
      </c>
      <c r="L71" s="14"/>
    </row>
    <row r="72" spans="1:12" ht="17" thickBot="1">
      <c r="A72" s="83">
        <v>71</v>
      </c>
      <c r="B72" s="104">
        <v>258</v>
      </c>
      <c r="C72" s="88"/>
      <c r="D72" s="119">
        <f>'Yields HP2a'!V72</f>
        <v>-0.34273704191698257</v>
      </c>
      <c r="E72" s="75"/>
      <c r="F72" s="75"/>
      <c r="G72" s="75"/>
      <c r="H72" s="75"/>
      <c r="I72" s="75"/>
      <c r="J72" s="75"/>
      <c r="K72" s="122">
        <f>SUM(D72:J72)</f>
        <v>-0.34273704191698257</v>
      </c>
      <c r="L72" s="14"/>
    </row>
    <row r="73" spans="1:12" ht="17" thickBot="1">
      <c r="A73" s="84">
        <v>72</v>
      </c>
      <c r="B73" s="109">
        <v>259</v>
      </c>
      <c r="C73" s="97"/>
      <c r="D73" s="119">
        <f>'Yields HP2a'!V73</f>
        <v>-0.34273704191698257</v>
      </c>
      <c r="E73" s="77"/>
      <c r="F73" s="77"/>
      <c r="G73" s="77"/>
      <c r="H73" s="77"/>
      <c r="I73" s="77"/>
      <c r="J73" s="77"/>
      <c r="K73" s="124">
        <f>SUM(D73:J73)</f>
        <v>-0.34273704191698257</v>
      </c>
      <c r="L73" s="14"/>
    </row>
    <row r="74" spans="1:12" ht="17" thickBot="1">
      <c r="A74" s="125">
        <v>73</v>
      </c>
      <c r="B74" s="110">
        <v>246</v>
      </c>
      <c r="C74" s="98" t="s">
        <v>167</v>
      </c>
      <c r="D74" s="119">
        <f>'Yields HP2a'!V74</f>
        <v>13.787955149864395</v>
      </c>
      <c r="E74" s="75">
        <f>'Yields HP2a'!AI74</f>
        <v>2.2000000000000002</v>
      </c>
      <c r="F74" s="119"/>
      <c r="G74" s="119"/>
      <c r="H74" s="119"/>
      <c r="I74" s="119"/>
      <c r="J74" s="119">
        <f>'Yields HP2a'!BO74</f>
        <v>1.6128498239099047</v>
      </c>
      <c r="K74" s="120">
        <f>SUM(D74:J74)</f>
        <v>17.600804973774299</v>
      </c>
      <c r="L74" s="14"/>
    </row>
    <row r="75" spans="1:12" ht="17" thickBot="1">
      <c r="A75" s="83">
        <v>74</v>
      </c>
      <c r="B75" s="103">
        <v>247</v>
      </c>
      <c r="C75" s="86"/>
      <c r="D75" s="119">
        <f>'Yields HP2a'!V75</f>
        <v>16.058959252114974</v>
      </c>
      <c r="E75" s="75">
        <f>'Yields HP2a'!AI75</f>
        <v>2.2000000000000002</v>
      </c>
      <c r="F75" s="75"/>
      <c r="G75" s="75"/>
      <c r="H75" s="75"/>
      <c r="I75" s="75"/>
      <c r="J75" s="75">
        <f>'Yields HP2a'!BO75</f>
        <v>2.1175174021878109</v>
      </c>
      <c r="K75" s="122">
        <f>SUM(D75:J75)</f>
        <v>20.376476654302785</v>
      </c>
      <c r="L75" s="14"/>
    </row>
    <row r="76" spans="1:12" ht="17" thickBot="1">
      <c r="A76" s="83">
        <v>75</v>
      </c>
      <c r="B76" s="103">
        <v>248</v>
      </c>
      <c r="C76" s="86"/>
      <c r="D76" s="119">
        <f>'Yields HP2a'!V76</f>
        <v>16.24820959396919</v>
      </c>
      <c r="E76" s="75">
        <f>'Yields HP2a'!AI76</f>
        <v>4.8</v>
      </c>
      <c r="F76" s="75"/>
      <c r="G76" s="75"/>
      <c r="H76" s="75"/>
      <c r="I76" s="75"/>
      <c r="J76" s="75"/>
      <c r="K76" s="122">
        <f>SUM(D76:J76)</f>
        <v>21.04820959396919</v>
      </c>
      <c r="L76" s="14"/>
    </row>
    <row r="77" spans="1:12" ht="17" thickBot="1">
      <c r="A77" s="83">
        <v>76</v>
      </c>
      <c r="B77" s="105">
        <v>249</v>
      </c>
      <c r="C77" s="89"/>
      <c r="D77" s="119">
        <f>'Yields HP2a'!V77</f>
        <v>-0.34273704191698257</v>
      </c>
      <c r="E77" s="75"/>
      <c r="F77" s="75"/>
      <c r="G77" s="75"/>
      <c r="H77" s="75"/>
      <c r="I77" s="75"/>
      <c r="J77" s="75"/>
      <c r="K77" s="122"/>
      <c r="L77" s="14"/>
    </row>
    <row r="78" spans="1:12" ht="17" thickBot="1">
      <c r="A78" s="83">
        <v>77</v>
      </c>
      <c r="B78" s="104">
        <v>251</v>
      </c>
      <c r="C78" s="88"/>
      <c r="D78" s="119">
        <f>'Yields HP2a'!V78</f>
        <v>16.058959252114974</v>
      </c>
      <c r="E78" s="75">
        <f>'Yields HP2a'!AI78</f>
        <v>2.8</v>
      </c>
      <c r="F78" s="75"/>
      <c r="G78" s="75"/>
      <c r="H78" s="75"/>
      <c r="I78" s="75"/>
      <c r="J78" s="75">
        <f>'Yields HP2a'!BO78</f>
        <v>2.1175174021878109</v>
      </c>
      <c r="K78" s="122">
        <f>SUM(D78:J78)</f>
        <v>20.976476654302786</v>
      </c>
      <c r="L78" s="14"/>
    </row>
    <row r="79" spans="1:12" ht="17" thickBot="1">
      <c r="A79" s="83">
        <v>78</v>
      </c>
      <c r="B79" s="104">
        <v>252</v>
      </c>
      <c r="C79" s="112"/>
      <c r="D79" s="119">
        <f>'Yields HP2a'!V79</f>
        <v>-0.34273704191698257</v>
      </c>
      <c r="E79" s="75"/>
      <c r="F79" s="75"/>
      <c r="G79" s="75"/>
      <c r="H79" s="75"/>
      <c r="I79" s="75"/>
      <c r="J79" s="75"/>
      <c r="K79" s="122"/>
      <c r="L79" s="14"/>
    </row>
    <row r="80" spans="1:12" ht="17" thickBot="1">
      <c r="A80" s="83">
        <v>79</v>
      </c>
      <c r="B80" s="104">
        <v>254</v>
      </c>
      <c r="C80" s="88"/>
      <c r="D80" s="119">
        <f>'Yields HP2a'!V80</f>
        <v>-0.34273704191698257</v>
      </c>
      <c r="E80" s="75"/>
      <c r="F80" s="75"/>
      <c r="G80" s="75"/>
      <c r="H80" s="75"/>
      <c r="I80" s="75"/>
      <c r="J80" s="75"/>
      <c r="K80" s="122"/>
      <c r="L80" s="14"/>
    </row>
    <row r="81" spans="1:12" ht="17" thickBot="1">
      <c r="A81" s="83">
        <v>80</v>
      </c>
      <c r="B81" s="103">
        <v>255</v>
      </c>
      <c r="C81" s="86"/>
      <c r="D81" s="119">
        <f>'Yields HP2a'!V81</f>
        <v>-0.34273704191698257</v>
      </c>
      <c r="E81" s="75"/>
      <c r="F81" s="75"/>
      <c r="G81" s="75"/>
      <c r="H81" s="75"/>
      <c r="I81" s="75"/>
      <c r="J81" s="75"/>
      <c r="K81" s="122"/>
      <c r="L81" s="14"/>
    </row>
    <row r="82" spans="1:12" ht="17" thickBot="1">
      <c r="A82" s="83">
        <v>81</v>
      </c>
      <c r="B82" s="103">
        <v>256</v>
      </c>
      <c r="C82" s="86"/>
      <c r="D82" s="119">
        <f>'Yields HP2a'!V82</f>
        <v>-0.34273704191698257</v>
      </c>
      <c r="E82" s="75"/>
      <c r="F82" s="75"/>
      <c r="G82" s="75"/>
      <c r="H82" s="75"/>
      <c r="I82" s="75"/>
      <c r="J82" s="75"/>
      <c r="K82" s="122"/>
      <c r="L82" s="14"/>
    </row>
    <row r="83" spans="1:12" ht="17" thickBot="1">
      <c r="A83" s="83">
        <v>82</v>
      </c>
      <c r="B83" s="105">
        <v>257</v>
      </c>
      <c r="C83" s="89"/>
      <c r="D83" s="119">
        <f>'Yields HP2a'!V83</f>
        <v>-0.34273704191698257</v>
      </c>
      <c r="E83" s="75"/>
      <c r="F83" s="75"/>
      <c r="G83" s="75"/>
      <c r="H83" s="75"/>
      <c r="I83" s="75"/>
      <c r="J83" s="75"/>
      <c r="K83" s="122"/>
      <c r="L83" s="14"/>
    </row>
    <row r="84" spans="1:12" ht="17" thickBot="1">
      <c r="A84" s="83">
        <v>83</v>
      </c>
      <c r="B84" s="104">
        <v>258</v>
      </c>
      <c r="C84" s="88"/>
      <c r="D84" s="119">
        <f>'Yields HP2a'!V84</f>
        <v>-0.34273704191698257</v>
      </c>
      <c r="E84" s="75"/>
      <c r="F84" s="75"/>
      <c r="G84" s="75"/>
      <c r="H84" s="75"/>
      <c r="I84" s="75"/>
      <c r="J84" s="75"/>
      <c r="K84" s="122"/>
      <c r="L84" s="14"/>
    </row>
    <row r="85" spans="1:12" ht="17" thickBot="1">
      <c r="A85" s="84">
        <v>84</v>
      </c>
      <c r="B85" s="109">
        <v>259</v>
      </c>
      <c r="C85" s="97"/>
      <c r="D85" s="119">
        <f>'Yields HP2a'!V85</f>
        <v>-0.34273704191698257</v>
      </c>
      <c r="E85" s="75"/>
      <c r="F85" s="77"/>
      <c r="G85" s="77"/>
      <c r="H85" s="77"/>
      <c r="I85" s="77"/>
      <c r="J85" s="77"/>
      <c r="K85" s="124"/>
      <c r="L85" s="14"/>
    </row>
    <row r="86" spans="1:12" ht="17" thickBot="1">
      <c r="A86" s="83">
        <v>85</v>
      </c>
      <c r="B86" s="110">
        <v>246</v>
      </c>
      <c r="C86" s="98" t="s">
        <v>168</v>
      </c>
      <c r="D86" s="119">
        <f>'Yields HP2a'!V86</f>
        <v>16.24820959396919</v>
      </c>
      <c r="E86" s="75">
        <f>'Yields HP2a'!AI86</f>
        <v>2.5</v>
      </c>
      <c r="F86" s="75"/>
      <c r="G86" s="75"/>
      <c r="H86" s="75"/>
      <c r="I86" s="75"/>
      <c r="J86" s="75">
        <f>'Yields HP2a'!BO86</f>
        <v>2.4329346386115027</v>
      </c>
      <c r="K86" s="122">
        <f>SUM(D86:J86)</f>
        <v>21.181144232580692</v>
      </c>
      <c r="L86" s="14"/>
    </row>
    <row r="87" spans="1:12" ht="17" thickBot="1">
      <c r="A87" s="83">
        <v>86</v>
      </c>
      <c r="B87" s="103">
        <v>247</v>
      </c>
      <c r="C87" s="86"/>
      <c r="D87" s="119">
        <f>'Yields HP2a'!V87</f>
        <v>-0.34273704191698257</v>
      </c>
      <c r="E87" s="75"/>
      <c r="F87" s="75"/>
      <c r="G87" s="75"/>
      <c r="H87" s="75"/>
      <c r="I87" s="75"/>
      <c r="J87" s="75"/>
      <c r="K87" s="122"/>
      <c r="L87" s="14"/>
    </row>
    <row r="88" spans="1:12" ht="17" thickBot="1">
      <c r="A88" s="83">
        <v>87</v>
      </c>
      <c r="B88" s="103">
        <v>248</v>
      </c>
      <c r="C88" s="86"/>
      <c r="D88" s="119">
        <f>'Yields HP2a'!V88</f>
        <v>-0.34273704191698257</v>
      </c>
      <c r="E88" s="75"/>
      <c r="F88" s="75"/>
      <c r="G88" s="75"/>
      <c r="H88" s="75"/>
      <c r="I88" s="75"/>
      <c r="J88" s="75"/>
      <c r="K88" s="122"/>
      <c r="L88" s="14"/>
    </row>
    <row r="89" spans="1:12" ht="17" thickBot="1">
      <c r="A89" s="83">
        <v>88</v>
      </c>
      <c r="B89" s="105">
        <v>249</v>
      </c>
      <c r="C89" s="89"/>
      <c r="D89" s="119">
        <f>'Yields HP2a'!V89</f>
        <v>13.409454466155967</v>
      </c>
      <c r="E89" s="75">
        <f>'Yields HP2a'!AI89</f>
        <v>2.7</v>
      </c>
      <c r="F89" s="75"/>
      <c r="G89" s="75"/>
      <c r="H89" s="75"/>
      <c r="I89" s="75"/>
      <c r="J89" s="75">
        <f>'Yields HP2a'!BO89</f>
        <v>3.0006856641741471</v>
      </c>
      <c r="K89" s="122">
        <f>SUM(D89:J89)</f>
        <v>19.110140130330112</v>
      </c>
      <c r="L89" s="14"/>
    </row>
    <row r="90" spans="1:12" ht="17" thickBot="1">
      <c r="A90" s="83">
        <v>89</v>
      </c>
      <c r="B90" s="104">
        <v>251</v>
      </c>
      <c r="C90" s="88"/>
      <c r="D90" s="119">
        <f>'Yields HP2a'!V90</f>
        <v>15.743542015691284</v>
      </c>
      <c r="E90" s="75">
        <f>'Yields HP2a'!AI90</f>
        <v>5.5</v>
      </c>
      <c r="F90" s="75"/>
      <c r="G90" s="75"/>
      <c r="H90" s="75"/>
      <c r="I90" s="75"/>
      <c r="J90" s="75">
        <f>'Yields HP2a'!BO90</f>
        <v>3.3791863478825768</v>
      </c>
      <c r="K90" s="122">
        <f>SUM(D90:J90)</f>
        <v>24.622728363573859</v>
      </c>
      <c r="L90" s="14"/>
    </row>
    <row r="91" spans="1:12" ht="17" thickBot="1">
      <c r="A91" s="83">
        <v>90</v>
      </c>
      <c r="B91" s="104">
        <v>252</v>
      </c>
      <c r="C91" s="112"/>
      <c r="D91" s="119">
        <f>'Yields HP2a'!V91</f>
        <v>-0.34273704191698257</v>
      </c>
      <c r="E91" s="75"/>
      <c r="F91" s="75"/>
      <c r="G91" s="75"/>
      <c r="H91" s="75"/>
      <c r="I91" s="75"/>
      <c r="J91" s="75"/>
      <c r="K91" s="122"/>
      <c r="L91" s="14"/>
    </row>
    <row r="92" spans="1:12" ht="17" thickBot="1">
      <c r="A92" s="83">
        <v>91</v>
      </c>
      <c r="B92" s="104">
        <v>254</v>
      </c>
      <c r="C92" s="88"/>
      <c r="D92" s="119">
        <f>'Yields HP2a'!V92</f>
        <v>14.292622728142302</v>
      </c>
      <c r="E92" s="75">
        <f>'Yields HP2a'!AI92</f>
        <v>2.4</v>
      </c>
      <c r="F92" s="75"/>
      <c r="G92" s="75"/>
      <c r="H92" s="75"/>
      <c r="I92" s="75"/>
      <c r="J92" s="75">
        <f>'Yields HP2a'!BO92</f>
        <v>2.3067677440420256</v>
      </c>
      <c r="K92" s="122">
        <f>SUM(D92:J92)</f>
        <v>18.999390472184327</v>
      </c>
      <c r="L92" s="14"/>
    </row>
    <row r="93" spans="1:12" ht="17" thickBot="1">
      <c r="A93" s="83">
        <v>92</v>
      </c>
      <c r="B93" s="103">
        <v>255</v>
      </c>
      <c r="C93" s="86"/>
      <c r="D93" s="119">
        <f>'Yields HP2a'!V93</f>
        <v>-0.34273704191698257</v>
      </c>
      <c r="E93" s="75"/>
      <c r="F93" s="75"/>
      <c r="G93" s="75"/>
      <c r="H93" s="75"/>
      <c r="I93" s="75"/>
      <c r="J93" s="75"/>
      <c r="K93" s="122"/>
      <c r="L93" s="14"/>
    </row>
    <row r="94" spans="1:12" ht="17" thickBot="1">
      <c r="A94" s="83">
        <v>93</v>
      </c>
      <c r="B94" s="103">
        <v>256</v>
      </c>
      <c r="C94" s="86"/>
      <c r="D94" s="119">
        <f>'Yields HP2a'!V94</f>
        <v>-0.34273704191698257</v>
      </c>
      <c r="E94" s="75"/>
      <c r="F94" s="75"/>
      <c r="G94" s="75"/>
      <c r="H94" s="75"/>
      <c r="I94" s="75"/>
      <c r="J94" s="75"/>
      <c r="K94" s="122"/>
      <c r="L94" s="14"/>
    </row>
    <row r="95" spans="1:12" ht="17" thickBot="1">
      <c r="A95" s="83">
        <v>94</v>
      </c>
      <c r="B95" s="105">
        <v>257</v>
      </c>
      <c r="C95" s="89"/>
      <c r="D95" s="119">
        <f>'Yields HP2a'!V95</f>
        <v>-0.34273704191698257</v>
      </c>
      <c r="E95" s="75"/>
      <c r="F95" s="75"/>
      <c r="G95" s="75"/>
      <c r="H95" s="75"/>
      <c r="I95" s="75"/>
      <c r="J95" s="75"/>
      <c r="K95" s="122"/>
      <c r="L95" s="14"/>
    </row>
    <row r="96" spans="1:12" ht="17" thickBot="1">
      <c r="A96" s="83">
        <v>95</v>
      </c>
      <c r="B96" s="104">
        <v>258</v>
      </c>
      <c r="C96" s="88"/>
      <c r="D96" s="119">
        <f>'Yields HP2a'!V96</f>
        <v>-0.34273704191698257</v>
      </c>
      <c r="E96" s="75"/>
      <c r="F96" s="75"/>
      <c r="G96" s="75"/>
      <c r="H96" s="75"/>
      <c r="I96" s="75"/>
      <c r="J96" s="75"/>
      <c r="K96" s="122"/>
      <c r="L96" s="14"/>
    </row>
    <row r="97" spans="1:12" ht="17" thickBot="1">
      <c r="A97" s="84">
        <v>96</v>
      </c>
      <c r="B97" s="109">
        <v>259</v>
      </c>
      <c r="C97" s="97"/>
      <c r="D97" s="119">
        <f>'Yields HP2a'!V97</f>
        <v>-0.34273704191698257</v>
      </c>
      <c r="E97" s="77"/>
      <c r="F97" s="77"/>
      <c r="G97" s="77"/>
      <c r="H97" s="77"/>
      <c r="I97" s="77"/>
      <c r="J97" s="77"/>
      <c r="K97" s="124"/>
      <c r="L97" s="14"/>
    </row>
  </sheetData>
  <conditionalFormatting sqref="A1:XFD1048576">
    <cfRule type="cellIs" dxfId="2" priority="3" operator="equal">
      <formula>-0.34</formula>
    </cfRule>
  </conditionalFormatting>
  <conditionalFormatting sqref="D3:D97 D2:K13">
    <cfRule type="cellIs" dxfId="1" priority="2" operator="lessThanOrEqual">
      <formula>0</formula>
    </cfRule>
  </conditionalFormatting>
  <conditionalFormatting sqref="E2:E25 D26:K3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ECFD-9123-0144-80AB-89373A9CE120}">
  <sheetPr codeName="Sheet7"/>
  <dimension ref="A1:CJ181"/>
  <sheetViews>
    <sheetView topLeftCell="BR1" zoomScaleNormal="100" workbookViewId="0">
      <pane ySplit="1" topLeftCell="A2" activePane="bottomLeft" state="frozen"/>
      <selection activeCell="F100" sqref="F100"/>
      <selection pane="bottomLeft" activeCell="D2" sqref="D2:CD2"/>
    </sheetView>
  </sheetViews>
  <sheetFormatPr baseColWidth="10" defaultColWidth="10.83203125" defaultRowHeight="21"/>
  <cols>
    <col min="1" max="1" width="47" style="23" bestFit="1" customWidth="1" collapsed="1"/>
    <col min="2" max="2" width="20.6640625" style="24" bestFit="1" customWidth="1" collapsed="1"/>
    <col min="3" max="3" width="9.83203125" style="21" customWidth="1" collapsed="1"/>
    <col min="4" max="4" width="12.33203125" style="24" bestFit="1" customWidth="1" collapsed="1"/>
    <col min="5" max="5" width="20.33203125" style="24" customWidth="1" collapsed="1"/>
    <col min="6" max="6" width="15.33203125" style="24" bestFit="1" customWidth="1" collapsed="1"/>
    <col min="7" max="7" width="15.33203125" style="24" customWidth="1" collapsed="1"/>
    <col min="8" max="8" width="10.83203125" style="22" collapsed="1"/>
    <col min="9" max="9" width="12.33203125" style="24" bestFit="1" customWidth="1" collapsed="1"/>
    <col min="10" max="10" width="26.33203125" style="24" customWidth="1" collapsed="1"/>
    <col min="11" max="11" width="15.33203125" style="24" bestFit="1" customWidth="1" collapsed="1"/>
    <col min="12" max="12" width="15.33203125" style="24" customWidth="1" collapsed="1"/>
    <col min="13" max="13" width="10.83203125" style="22" collapsed="1"/>
    <col min="14" max="14" width="12.33203125" style="24" bestFit="1" customWidth="1" collapsed="1"/>
    <col min="15" max="15" width="20.33203125" style="24" customWidth="1" collapsed="1"/>
    <col min="16" max="16" width="15.33203125" style="24" bestFit="1" customWidth="1" collapsed="1"/>
    <col min="17" max="17" width="15.33203125" style="24" customWidth="1" collapsed="1"/>
    <col min="18" max="18" width="10.83203125" style="22" collapsed="1"/>
    <col min="19" max="19" width="18.33203125" style="23" customWidth="1" collapsed="1"/>
    <col min="20" max="20" width="19.1640625" style="23" customWidth="1" collapsed="1"/>
    <col min="21" max="21" width="15.33203125" style="24" bestFit="1" customWidth="1" collapsed="1"/>
    <col min="22" max="22" width="15.33203125" style="24" customWidth="1" collapsed="1"/>
    <col min="23" max="23" width="10.83203125" style="22" collapsed="1"/>
    <col min="24" max="24" width="18.33203125" style="23" customWidth="1" collapsed="1"/>
    <col min="25" max="25" width="19.1640625" style="23" customWidth="1" collapsed="1"/>
    <col min="26" max="26" width="15.33203125" style="24" bestFit="1" customWidth="1" collapsed="1"/>
    <col min="27" max="27" width="15.33203125" style="24" customWidth="1" collapsed="1"/>
    <col min="28" max="28" width="10.83203125" style="22" collapsed="1"/>
    <col min="29" max="29" width="18.33203125" style="23" customWidth="1" collapsed="1"/>
    <col min="30" max="30" width="19.1640625" style="23" customWidth="1" collapsed="1"/>
    <col min="31" max="31" width="15.33203125" style="24" bestFit="1" customWidth="1" collapsed="1"/>
    <col min="32" max="32" width="15.33203125" style="24" customWidth="1" collapsed="1"/>
    <col min="33" max="33" width="10.83203125" style="22" collapsed="1"/>
    <col min="34" max="34" width="18.33203125" style="23" customWidth="1" collapsed="1"/>
    <col min="35" max="35" width="19.1640625" style="23" customWidth="1" collapsed="1"/>
    <col min="36" max="36" width="15.33203125" style="24" bestFit="1" customWidth="1" collapsed="1"/>
    <col min="37" max="37" width="15.33203125" style="24" customWidth="1" collapsed="1"/>
    <col min="38" max="38" width="10.83203125" style="22" collapsed="1"/>
    <col min="39" max="39" width="18.33203125" style="23" customWidth="1" collapsed="1"/>
    <col min="40" max="40" width="19.1640625" style="23" customWidth="1" collapsed="1"/>
    <col min="41" max="41" width="15.33203125" style="24" bestFit="1" customWidth="1" collapsed="1"/>
    <col min="42" max="42" width="15.33203125" style="24" customWidth="1" collapsed="1"/>
    <col min="43" max="43" width="10.83203125" style="22" collapsed="1"/>
    <col min="44" max="44" width="18.33203125" style="23" customWidth="1" collapsed="1"/>
    <col min="45" max="45" width="19.1640625" style="23" customWidth="1" collapsed="1"/>
    <col min="46" max="46" width="15.33203125" style="24" bestFit="1" customWidth="1" collapsed="1"/>
    <col min="47" max="47" width="15.33203125" style="24" customWidth="1" collapsed="1"/>
    <col min="48" max="48" width="10.83203125" style="22" collapsed="1"/>
    <col min="49" max="49" width="18.33203125" style="23" customWidth="1" collapsed="1"/>
    <col min="50" max="50" width="19.1640625" style="23" customWidth="1" collapsed="1"/>
    <col min="51" max="51" width="15.33203125" style="24" bestFit="1" customWidth="1" collapsed="1"/>
    <col min="52" max="52" width="15.33203125" style="24" customWidth="1" collapsed="1"/>
    <col min="53" max="53" width="10.83203125" style="22" collapsed="1"/>
    <col min="54" max="54" width="18.33203125" style="23" customWidth="1" collapsed="1"/>
    <col min="55" max="55" width="19.1640625" style="23" customWidth="1" collapsed="1"/>
    <col min="56" max="56" width="15.33203125" style="24" bestFit="1" customWidth="1" collapsed="1"/>
    <col min="57" max="57" width="15.33203125" style="24" customWidth="1" collapsed="1"/>
    <col min="58" max="58" width="10.83203125" style="22" collapsed="1"/>
    <col min="59" max="59" width="18.33203125" style="23" customWidth="1" collapsed="1"/>
    <col min="60" max="60" width="19.1640625" style="23" customWidth="1" collapsed="1"/>
    <col min="61" max="61" width="15.33203125" style="24" bestFit="1" customWidth="1" collapsed="1"/>
    <col min="62" max="62" width="15.33203125" style="24" customWidth="1" collapsed="1"/>
    <col min="63" max="63" width="10.83203125" style="22" collapsed="1"/>
    <col min="64" max="64" width="18.33203125" style="23" customWidth="1" collapsed="1"/>
    <col min="65" max="65" width="19.1640625" style="23" customWidth="1" collapsed="1"/>
    <col min="66" max="66" width="15.33203125" style="24" bestFit="1" customWidth="1" collapsed="1"/>
    <col min="67" max="67" width="15.33203125" style="24" customWidth="1" collapsed="1"/>
    <col min="68" max="68" width="10.83203125" style="22" collapsed="1"/>
    <col min="69" max="69" width="18.33203125" style="23" customWidth="1" collapsed="1"/>
    <col min="70" max="70" width="19.1640625" style="23" customWidth="1" collapsed="1"/>
    <col min="71" max="71" width="15.33203125" style="24" bestFit="1" customWidth="1" collapsed="1"/>
    <col min="72" max="72" width="15.33203125" style="24" customWidth="1" collapsed="1"/>
    <col min="73" max="73" width="10.83203125" style="22" collapsed="1"/>
    <col min="74" max="74" width="18.33203125" style="23" customWidth="1" collapsed="1"/>
    <col min="75" max="75" width="19.1640625" style="23" customWidth="1" collapsed="1"/>
    <col min="76" max="76" width="15.33203125" style="24" bestFit="1" customWidth="1" collapsed="1"/>
    <col min="77" max="77" width="15.33203125" style="24" customWidth="1" collapsed="1"/>
    <col min="78" max="78" width="10.83203125" style="22" collapsed="1"/>
    <col min="79" max="79" width="18.33203125" style="23" customWidth="1" collapsed="1"/>
    <col min="80" max="80" width="19.1640625" style="23" customWidth="1" collapsed="1"/>
    <col min="81" max="81" width="15.33203125" style="24" bestFit="1" customWidth="1" collapsed="1"/>
    <col min="82" max="82" width="15.33203125" style="24" customWidth="1" collapsed="1"/>
    <col min="83" max="83" width="10.83203125" style="22" collapsed="1"/>
    <col min="84" max="84" width="18.33203125" style="56" customWidth="1" collapsed="1"/>
    <col min="85" max="85" width="19.1640625" style="56" customWidth="1" collapsed="1"/>
    <col min="86" max="86" width="20" style="56" customWidth="1" collapsed="1"/>
    <col min="87" max="87" width="19.83203125" style="56" customWidth="1" collapsed="1"/>
    <col min="88" max="88" width="10.83203125" style="56" collapsed="1"/>
    <col min="89" max="16384" width="10.83203125" style="23" collapsed="1"/>
  </cols>
  <sheetData>
    <row r="1" spans="1:87" ht="37" customHeight="1">
      <c r="A1" s="178"/>
      <c r="B1" s="178"/>
      <c r="D1" s="179" t="s">
        <v>158</v>
      </c>
      <c r="E1" s="179"/>
      <c r="F1" s="179"/>
      <c r="G1" s="179"/>
      <c r="I1" s="188" t="s">
        <v>21</v>
      </c>
      <c r="J1" s="188"/>
      <c r="K1" s="188"/>
      <c r="L1" s="188"/>
      <c r="N1" s="189" t="s">
        <v>22</v>
      </c>
      <c r="O1" s="189"/>
      <c r="P1" s="189"/>
      <c r="Q1" s="189"/>
      <c r="S1" s="187" t="s">
        <v>23</v>
      </c>
      <c r="T1" s="187"/>
      <c r="U1" s="187"/>
      <c r="V1" s="187"/>
      <c r="X1" s="187" t="s">
        <v>24</v>
      </c>
      <c r="Y1" s="187"/>
      <c r="Z1" s="187"/>
      <c r="AA1" s="187"/>
      <c r="AC1" s="187" t="s">
        <v>25</v>
      </c>
      <c r="AD1" s="187"/>
      <c r="AE1" s="187"/>
      <c r="AF1" s="187"/>
      <c r="AH1" s="187" t="s">
        <v>26</v>
      </c>
      <c r="AI1" s="187"/>
      <c r="AJ1" s="187"/>
      <c r="AK1" s="187"/>
      <c r="AM1" s="187" t="s">
        <v>27</v>
      </c>
      <c r="AN1" s="187"/>
      <c r="AO1" s="187"/>
      <c r="AP1" s="187"/>
      <c r="AR1" s="187" t="s">
        <v>41</v>
      </c>
      <c r="AS1" s="187"/>
      <c r="AT1" s="187"/>
      <c r="AU1" s="187"/>
      <c r="AW1" s="187" t="s">
        <v>42</v>
      </c>
      <c r="AX1" s="187"/>
      <c r="AY1" s="187"/>
      <c r="AZ1" s="187"/>
      <c r="BB1" s="187" t="s">
        <v>43</v>
      </c>
      <c r="BC1" s="187"/>
      <c r="BD1" s="187"/>
      <c r="BE1" s="187"/>
      <c r="BG1" s="187" t="s">
        <v>44</v>
      </c>
      <c r="BH1" s="187"/>
      <c r="BI1" s="187"/>
      <c r="BJ1" s="187"/>
      <c r="BL1" s="187" t="s">
        <v>45</v>
      </c>
      <c r="BM1" s="187"/>
      <c r="BN1" s="187"/>
      <c r="BO1" s="187"/>
      <c r="BQ1" s="187" t="s">
        <v>46</v>
      </c>
      <c r="BR1" s="187"/>
      <c r="BS1" s="187"/>
      <c r="BT1" s="187"/>
      <c r="BV1" s="187" t="s">
        <v>47</v>
      </c>
      <c r="BW1" s="187"/>
      <c r="BX1" s="187"/>
      <c r="BY1" s="187"/>
      <c r="CA1" s="187" t="s">
        <v>48</v>
      </c>
      <c r="CB1" s="187"/>
      <c r="CC1" s="187"/>
      <c r="CD1" s="187"/>
      <c r="CF1" s="180"/>
      <c r="CG1" s="180"/>
      <c r="CH1" s="180"/>
      <c r="CI1" s="180"/>
    </row>
    <row r="2" spans="1:87" ht="22" thickBot="1">
      <c r="A2" s="183" t="s">
        <v>0</v>
      </c>
      <c r="B2" s="184"/>
      <c r="D2" s="24">
        <v>1</v>
      </c>
      <c r="E2" s="4"/>
      <c r="F2" s="169">
        <f>((Calibration!$C$9*'Yields HP3a'!E2)+Calibration!$C$10)</f>
        <v>-1.3020627824793102E-3</v>
      </c>
      <c r="G2" s="26">
        <f>(100*(F2/$B$10))*($B$11/$B$12)</f>
        <v>-0.34273704191698257</v>
      </c>
      <c r="I2" s="24">
        <v>1</v>
      </c>
      <c r="J2"/>
      <c r="K2" s="169">
        <f>((Calibration!$C$9*'Yields HP3a'!J2)+Calibration!$C$10)</f>
        <v>-1.3020627824793102E-3</v>
      </c>
      <c r="L2" s="26">
        <f>(100*(K2/$B$10))*($B$11/$B$12)</f>
        <v>-0.34273704191698257</v>
      </c>
      <c r="N2" s="24">
        <v>1</v>
      </c>
      <c r="O2"/>
      <c r="P2" s="169">
        <f>((Calibration!$C$9*'Yields HP3a'!O2)+Calibration!$C$10)</f>
        <v>-1.3020627824793102E-3</v>
      </c>
      <c r="Q2" s="26">
        <f>(100*(P2/$B$10))*($B$11/$B$12)</f>
        <v>-0.34273704191698257</v>
      </c>
      <c r="S2" s="24">
        <v>1</v>
      </c>
      <c r="T2" s="7">
        <v>18.467988999999999</v>
      </c>
      <c r="U2" s="169">
        <f>((Calibration!$C$9*'Yields HP3a'!T2)+Calibration!$C$10)</f>
        <v>4.295737638275305E-2</v>
      </c>
      <c r="V2" s="26">
        <f>(100*(U2/$B$10))*($B$11/$B$12)</f>
        <v>11.307507063449284</v>
      </c>
      <c r="X2" s="24">
        <v>1</v>
      </c>
      <c r="Y2" s="55"/>
      <c r="Z2" s="169">
        <f>((Calibration!$C$9*'Yields HP3a'!Y2)+Calibration!$C$10)</f>
        <v>-1.3020627824793102E-3</v>
      </c>
      <c r="AA2" s="26">
        <f>(100*(Z2/$B$10))*($B$11/$B$12)</f>
        <v>-0.34273704191698257</v>
      </c>
      <c r="AC2" s="24">
        <v>1</v>
      </c>
      <c r="AD2" s="7"/>
      <c r="AE2" s="169">
        <f>((Calibration!$C$9*'Yields HP3a'!AD2)+Calibration!$C$10)</f>
        <v>-1.3020627824793102E-3</v>
      </c>
      <c r="AF2" s="26">
        <f>(100*(AE2/$B$10))*($B$11/$B$12)</f>
        <v>-0.34273704191698257</v>
      </c>
      <c r="AH2" s="24">
        <v>1</v>
      </c>
      <c r="AI2" s="7"/>
      <c r="AJ2" s="169">
        <f>((Calibration!$C$9*'Yields HP3a'!AI2)+Calibration!$C$10)</f>
        <v>-1.3020627824793102E-3</v>
      </c>
      <c r="AK2" s="26">
        <f>(100*(AJ2/$B$10))*($B$11/$B$12)</f>
        <v>-0.34273704191698257</v>
      </c>
      <c r="AM2" s="24">
        <v>1</v>
      </c>
      <c r="AN2" s="7"/>
      <c r="AO2" s="169">
        <f>((Calibration!$C$9*'Yields HP3a'!AN2)+Calibration!$C$10)</f>
        <v>-1.3020627824793102E-3</v>
      </c>
      <c r="AP2" s="26">
        <f>(100*(AO2/$B$10))*($B$11/$B$12)</f>
        <v>-0.34273704191698257</v>
      </c>
      <c r="AR2" s="24">
        <v>1</v>
      </c>
      <c r="AS2" s="7">
        <v>4.902698</v>
      </c>
      <c r="AT2" s="169">
        <f>((Calibration!$C$9*'Yields HP3a'!AS2)+Calibration!$C$10)</f>
        <v>1.0447492833809306E-2</v>
      </c>
      <c r="AU2" s="26">
        <f>(100*(AT2/$B$10))*($B$11/$B$12)</f>
        <v>2.7500538664429364</v>
      </c>
      <c r="AW2" s="24">
        <v>1</v>
      </c>
      <c r="AX2" s="7"/>
      <c r="AY2" s="169">
        <f>((Calibration!$C$9*'Yields HP3a'!AX2)+Calibration!$C$10)</f>
        <v>-1.3020627824793102E-3</v>
      </c>
      <c r="AZ2" s="26">
        <f>(100*(AY2/$B$10))*($B$11/$B$12)</f>
        <v>-0.34273704191698257</v>
      </c>
      <c r="BB2" s="24">
        <v>1</v>
      </c>
      <c r="BC2"/>
      <c r="BD2" s="169">
        <f>((Calibration!$C$9*'Yields HP3a'!BC2)+Calibration!$C$10)</f>
        <v>-1.3020627824793102E-3</v>
      </c>
      <c r="BE2" s="26">
        <f>(100*(BD2/$B$10))*($B$11/$B$12)</f>
        <v>-0.34273704191698257</v>
      </c>
      <c r="BG2" s="24">
        <v>1</v>
      </c>
      <c r="BH2"/>
      <c r="BI2" s="169">
        <f>((Calibration!$C$9*'Yields HP3a'!BH2)+Calibration!$C$10)</f>
        <v>-1.3020627824793102E-3</v>
      </c>
      <c r="BJ2" s="26">
        <f>(100*(BI2/$B$10))*($B$11/$B$12)</f>
        <v>-0.34273704191698257</v>
      </c>
      <c r="BL2" s="24">
        <v>1</v>
      </c>
      <c r="BM2" s="7">
        <v>12.151566000000001</v>
      </c>
      <c r="BN2" s="169">
        <f>((Calibration!$C$9*'Yields HP3a'!BM2)+Calibration!$C$10)</f>
        <v>2.7819759638971448E-2</v>
      </c>
      <c r="BO2" s="26">
        <f>(100*(BN2/$B$10))*($B$11/$B$12)</f>
        <v>7.3228896899631994</v>
      </c>
      <c r="BQ2" s="24">
        <v>1</v>
      </c>
      <c r="BR2" s="7"/>
      <c r="BS2" s="169">
        <f>((Calibration!$C$9*'Yields HP3a'!BR2)+Calibration!$C$10)</f>
        <v>-1.3020627824793102E-3</v>
      </c>
      <c r="BT2" s="26">
        <f>(100*(BS2/$B$10))*($B$11/$B$12)</f>
        <v>-0.34273704191698257</v>
      </c>
      <c r="BV2" s="24">
        <v>1</v>
      </c>
      <c r="BW2" s="7"/>
      <c r="BX2" s="169">
        <f>((Calibration!$C$9*'Yields HP3a'!BW2)+Calibration!$C$10)</f>
        <v>-1.3020627824793102E-3</v>
      </c>
      <c r="BY2" s="26">
        <f>(100*(BX2/$B$10))*($B$11/$B$12)</f>
        <v>-0.34273704191698257</v>
      </c>
      <c r="CA2" s="24">
        <v>1</v>
      </c>
      <c r="CB2" s="7"/>
      <c r="CC2" s="169">
        <f>((Calibration!$C$9*'Yields HP3a'!CB2)+Calibration!$C$10)</f>
        <v>-1.3020627824793102E-3</v>
      </c>
      <c r="CD2" s="26">
        <f>(100*(CC2/$B$10))*($B$11/$B$12)</f>
        <v>-0.34273704191698257</v>
      </c>
      <c r="CF2" s="57"/>
      <c r="CG2" s="58"/>
      <c r="CH2" s="59"/>
      <c r="CI2" s="59"/>
    </row>
    <row r="3" spans="1:87" ht="22" thickBot="1">
      <c r="A3" s="27" t="s">
        <v>28</v>
      </c>
      <c r="B3" s="28">
        <v>1.046</v>
      </c>
      <c r="D3" s="24">
        <v>2</v>
      </c>
      <c r="E3" s="4"/>
      <c r="F3" s="169">
        <f>((Calibration!$C$9*'Yields HP3a'!E3)+Calibration!$C$10)</f>
        <v>-1.3020627824793102E-3</v>
      </c>
      <c r="G3" s="26">
        <f>(100*(F3/$B$10))*($B$11/$B$12)</f>
        <v>-0.34273704191698257</v>
      </c>
      <c r="I3" s="24">
        <v>2</v>
      </c>
      <c r="J3"/>
      <c r="K3" s="169">
        <f>((Calibration!$C$9*'Yields HP3a'!J3)+Calibration!$C$10)</f>
        <v>-1.3020627824793102E-3</v>
      </c>
      <c r="L3" s="26">
        <f>(100*(K3/$B$10))*($B$11/$B$12)</f>
        <v>-0.34273704191698257</v>
      </c>
      <c r="N3" s="24">
        <v>2</v>
      </c>
      <c r="O3"/>
      <c r="P3" s="169">
        <f>((Calibration!$C$9*'Yields HP3a'!O3)+Calibration!$C$10)</f>
        <v>-1.3020627824793102E-3</v>
      </c>
      <c r="Q3" s="26">
        <f>(100*(P3/$B$10))*($B$11/$B$12)</f>
        <v>-0.34273704191698257</v>
      </c>
      <c r="S3" s="24">
        <v>2</v>
      </c>
      <c r="T3" s="7">
        <v>13.470193999999999</v>
      </c>
      <c r="U3" s="169">
        <f>((Calibration!$C$9*'Yields HP3a'!T3)+Calibration!$C$10)</f>
        <v>3.0979916153444788E-2</v>
      </c>
      <c r="V3" s="26">
        <f>(100*(U3/$B$10))*($B$11/$B$12)</f>
        <v>8.154725689224998</v>
      </c>
      <c r="X3" s="24">
        <v>2</v>
      </c>
      <c r="Y3" s="55"/>
      <c r="Z3" s="169">
        <f>((Calibration!$C$9*'Yields HP3a'!Y3)+Calibration!$C$10)</f>
        <v>-1.3020627824793102E-3</v>
      </c>
      <c r="AA3" s="26">
        <f>(100*(Z3/$B$10))*($B$11/$B$12)</f>
        <v>-0.34273704191698257</v>
      </c>
      <c r="AC3" s="24">
        <v>2</v>
      </c>
      <c r="AD3" s="7"/>
      <c r="AE3" s="169">
        <f>((Calibration!$C$9*'Yields HP3a'!AD3)+Calibration!$C$10)</f>
        <v>-1.3020627824793102E-3</v>
      </c>
      <c r="AF3" s="26">
        <f>(100*(AE3/$B$10))*($B$11/$B$12)</f>
        <v>-0.34273704191698257</v>
      </c>
      <c r="AH3" s="24">
        <v>2</v>
      </c>
      <c r="AI3" s="7"/>
      <c r="AJ3" s="169">
        <f>((Calibration!$C$9*'Yields HP3a'!AI3)+Calibration!$C$10)</f>
        <v>-1.3020627824793102E-3</v>
      </c>
      <c r="AK3" s="26">
        <f>(100*(AJ3/$B$10))*($B$11/$B$12)</f>
        <v>-0.34273704191698257</v>
      </c>
      <c r="AM3" s="24">
        <v>2</v>
      </c>
      <c r="AN3" s="7"/>
      <c r="AO3" s="169">
        <f>((Calibration!$C$9*'Yields HP3a'!AN3)+Calibration!$C$10)</f>
        <v>-1.3020627824793102E-3</v>
      </c>
      <c r="AP3" s="26">
        <f>(100*(AO3/$B$10))*($B$11/$B$12)</f>
        <v>-0.34273704191698257</v>
      </c>
      <c r="AR3" s="24">
        <v>2</v>
      </c>
      <c r="AS3" s="7">
        <v>1.89056</v>
      </c>
      <c r="AT3" s="169">
        <f>((Calibration!$C$9*'Yields HP3a'!AS3)+Calibration!$C$10)</f>
        <v>3.2287567511592305E-3</v>
      </c>
      <c r="AU3" s="26">
        <f>(100*(AT3/$B$10))*($B$11/$B$12)</f>
        <v>0.8498933790693658</v>
      </c>
      <c r="AW3" s="24">
        <v>2</v>
      </c>
      <c r="AX3" s="7"/>
      <c r="AY3" s="169">
        <f>((Calibration!$C$9*'Yields HP3a'!AX3)+Calibration!$C$10)</f>
        <v>-1.3020627824793102E-3</v>
      </c>
      <c r="AZ3" s="26">
        <f>(100*(AY3/$B$10))*($B$11/$B$12)</f>
        <v>-0.34273704191698257</v>
      </c>
      <c r="BB3" s="24">
        <v>2</v>
      </c>
      <c r="BC3"/>
      <c r="BD3" s="169">
        <f>((Calibration!$C$9*'Yields HP3a'!BC3)+Calibration!$C$10)</f>
        <v>-1.3020627824793102E-3</v>
      </c>
      <c r="BE3" s="26">
        <f>(100*(BD3/$B$10))*($B$11/$B$12)</f>
        <v>-0.34273704191698257</v>
      </c>
      <c r="BG3" s="24">
        <v>2</v>
      </c>
      <c r="BH3"/>
      <c r="BI3" s="169">
        <f>((Calibration!$C$9*'Yields HP3a'!BH3)+Calibration!$C$10)</f>
        <v>-1.3020627824793102E-3</v>
      </c>
      <c r="BJ3" s="26">
        <f>(100*(BI3/$B$10))*($B$11/$B$12)</f>
        <v>-0.34273704191698257</v>
      </c>
      <c r="BL3" s="24">
        <v>2</v>
      </c>
      <c r="BM3" s="7">
        <v>8.7244569999999992</v>
      </c>
      <c r="BN3" s="169">
        <f>((Calibration!$C$9*'Yields HP3a'!BM3)+Calibration!$C$10)</f>
        <v>1.9606525252806265E-2</v>
      </c>
      <c r="BO3" s="26">
        <f>(100*(BN3/$B$10))*($B$11/$B$12)</f>
        <v>5.1609511905576779</v>
      </c>
      <c r="BQ3" s="24">
        <v>2</v>
      </c>
      <c r="BR3" s="7"/>
      <c r="BS3" s="169">
        <f>((Calibration!$C$9*'Yields HP3a'!BR3)+Calibration!$C$10)</f>
        <v>-1.3020627824793102E-3</v>
      </c>
      <c r="BT3" s="26">
        <f>(100*(BS3/$B$10))*($B$11/$B$12)</f>
        <v>-0.34273704191698257</v>
      </c>
      <c r="BV3" s="24">
        <v>2</v>
      </c>
      <c r="BW3" s="7"/>
      <c r="BX3" s="169">
        <f>((Calibration!$C$9*'Yields HP3a'!BW3)+Calibration!$C$10)</f>
        <v>-1.3020627824793102E-3</v>
      </c>
      <c r="BY3" s="26">
        <f>(100*(BX3/$B$10))*($B$11/$B$12)</f>
        <v>-0.34273704191698257</v>
      </c>
      <c r="CA3" s="24">
        <v>2</v>
      </c>
      <c r="CB3" s="7"/>
      <c r="CC3" s="169">
        <f>((Calibration!$C$9*'Yields HP3a'!CB3)+Calibration!$C$10)</f>
        <v>-1.3020627824793102E-3</v>
      </c>
      <c r="CD3" s="26">
        <f>(100*(CC3/$B$10))*($B$11/$B$12)</f>
        <v>-0.34273704191698257</v>
      </c>
      <c r="CF3" s="57"/>
      <c r="CG3" s="58"/>
      <c r="CH3" s="59"/>
      <c r="CI3" s="59"/>
    </row>
    <row r="4" spans="1:87" ht="22" thickBot="1">
      <c r="A4" s="27" t="s">
        <v>29</v>
      </c>
      <c r="B4" s="28">
        <v>600</v>
      </c>
      <c r="D4" s="24">
        <v>3</v>
      </c>
      <c r="E4" s="4"/>
      <c r="F4" s="169">
        <f>((Calibration!$C$9*'Yields HP3a'!E4)+Calibration!$C$10)</f>
        <v>-1.3020627824793102E-3</v>
      </c>
      <c r="G4" s="26">
        <f>(100*(F4/$B$10))*($B$11/$B$12)</f>
        <v>-0.34273704191698257</v>
      </c>
      <c r="I4" s="24">
        <v>3</v>
      </c>
      <c r="J4" s="7">
        <v>5.0450429999999997</v>
      </c>
      <c r="K4" s="169">
        <f>((Calibration!$C$9*'Yields HP3a'!J4)+Calibration!$C$10)</f>
        <v>1.0788629590387133E-2</v>
      </c>
      <c r="L4" s="26">
        <f>(100*(K4/$B$10))*($B$11/$B$12)</f>
        <v>2.8398499994803967</v>
      </c>
      <c r="N4" s="24">
        <v>3</v>
      </c>
      <c r="O4" s="7"/>
      <c r="P4" s="169">
        <f>((Calibration!$C$9*'Yields HP3a'!O4)+Calibration!$C$10)</f>
        <v>-1.3020627824793102E-3</v>
      </c>
      <c r="Q4" s="26">
        <f>(100*(P4/$B$10))*($B$11/$B$12)</f>
        <v>-0.34273704191698257</v>
      </c>
      <c r="S4" s="24">
        <v>3</v>
      </c>
      <c r="T4" s="7">
        <v>20.154240000000001</v>
      </c>
      <c r="U4" s="169">
        <f>((Calibration!$C$9*'Yields HP3a'!T4)+Calibration!$C$10)</f>
        <v>4.6998559402290925E-2</v>
      </c>
      <c r="V4" s="26">
        <f>(100*(U4/$B$10))*($B$11/$B$12)</f>
        <v>12.371252324122658</v>
      </c>
      <c r="X4" s="24">
        <v>3</v>
      </c>
      <c r="Y4" s="55">
        <v>1.512</v>
      </c>
      <c r="Z4" s="169">
        <f>((Calibration!$C$9*'Yields HP3a'!Y4)+Calibration!$C$10)</f>
        <v>2.3215191905135981E-3</v>
      </c>
      <c r="AA4" s="26">
        <f>(100*(Z4/$B$10))*($B$11/$B$12)</f>
        <v>0.61108468102826041</v>
      </c>
      <c r="AC4" s="24">
        <v>3</v>
      </c>
      <c r="AD4" s="7"/>
      <c r="AE4" s="169">
        <f>((Calibration!$C$9*'Yields HP3a'!AD4)+Calibration!$C$10)</f>
        <v>-1.3020627824793102E-3</v>
      </c>
      <c r="AF4" s="26">
        <f>(100*(AE4/$B$10))*($B$11/$B$12)</f>
        <v>-0.34273704191698257</v>
      </c>
      <c r="AH4" s="24">
        <v>3</v>
      </c>
      <c r="AI4" s="7"/>
      <c r="AJ4" s="169">
        <f>((Calibration!$C$9*'Yields HP3a'!AI4)+Calibration!$C$10)</f>
        <v>-1.3020627824793102E-3</v>
      </c>
      <c r="AK4" s="26">
        <f>(100*(AJ4/$B$10))*($B$11/$B$12)</f>
        <v>-0.34273704191698257</v>
      </c>
      <c r="AM4" s="24">
        <v>3</v>
      </c>
      <c r="AN4" s="7">
        <v>3.0406119999999999</v>
      </c>
      <c r="AO4" s="169">
        <f>((Calibration!$C$9*'Yields HP3a'!AN4)+Calibration!$C$10)</f>
        <v>5.9849126342309492E-3</v>
      </c>
      <c r="AP4" s="26">
        <f>(100*(AO4/$B$10))*($B$11/$B$12)</f>
        <v>1.5753858262364442</v>
      </c>
      <c r="AR4" s="24">
        <v>3</v>
      </c>
      <c r="AS4" s="7">
        <v>8.627758</v>
      </c>
      <c r="AT4" s="169">
        <f>((Calibration!$C$9*'Yields HP3a'!AS4)+Calibration!$C$10)</f>
        <v>1.9374781368410473E-2</v>
      </c>
      <c r="AU4" s="26">
        <f>(100*(AT4/$B$10))*($B$11/$B$12)</f>
        <v>5.0999501278678094</v>
      </c>
      <c r="AW4" s="24">
        <v>3</v>
      </c>
      <c r="AX4" s="7"/>
      <c r="AY4" s="169">
        <f>((Calibration!$C$9*'Yields HP3a'!AX4)+Calibration!$C$10)</f>
        <v>-1.3020627824793102E-3</v>
      </c>
      <c r="AZ4" s="26">
        <f>(100*(AY4/$B$10))*($B$11/$B$12)</f>
        <v>-0.34273704191698257</v>
      </c>
      <c r="BB4" s="24">
        <v>3</v>
      </c>
      <c r="BC4"/>
      <c r="BD4" s="169">
        <f>((Calibration!$C$9*'Yields HP3a'!BC4)+Calibration!$C$10)</f>
        <v>-1.3020627824793102E-3</v>
      </c>
      <c r="BE4" s="26">
        <f>(100*(BD4/$B$10))*($B$11/$B$12)</f>
        <v>-0.34273704191698257</v>
      </c>
      <c r="BG4" s="24">
        <v>3</v>
      </c>
      <c r="BH4"/>
      <c r="BI4" s="169">
        <f>((Calibration!$C$9*'Yields HP3a'!BH4)+Calibration!$C$10)</f>
        <v>-1.3020627824793102E-3</v>
      </c>
      <c r="BJ4" s="26">
        <f>(100*(BI4/$B$10))*($B$11/$B$12)</f>
        <v>-0.34273704191698257</v>
      </c>
      <c r="BL4" s="24">
        <v>3</v>
      </c>
      <c r="BM4" s="7">
        <v>15.244736</v>
      </c>
      <c r="BN4" s="169">
        <f>((Calibration!$C$9*'Yields HP3a'!BM4)+Calibration!$C$10)</f>
        <v>3.5232692874025993E-2</v>
      </c>
      <c r="BO4" s="26">
        <f>(100*(BN4/$B$10))*($B$11/$B$12)</f>
        <v>9.2741679563405395</v>
      </c>
      <c r="BQ4" s="24">
        <v>3</v>
      </c>
      <c r="BR4" s="7"/>
      <c r="BS4" s="169">
        <f>((Calibration!$C$9*'Yields HP3a'!BR4)+Calibration!$C$10)</f>
        <v>-1.3020627824793102E-3</v>
      </c>
      <c r="BT4" s="26">
        <f>(100*(BS4/$B$10))*($B$11/$B$12)</f>
        <v>-0.34273704191698257</v>
      </c>
      <c r="BV4" s="24">
        <v>3</v>
      </c>
      <c r="BW4" s="7"/>
      <c r="BX4" s="169">
        <f>((Calibration!$C$9*'Yields HP3a'!BW4)+Calibration!$C$10)</f>
        <v>-1.3020627824793102E-3</v>
      </c>
      <c r="BY4" s="26">
        <f>(100*(BX4/$B$10))*($B$11/$B$12)</f>
        <v>-0.34273704191698257</v>
      </c>
      <c r="CA4" s="24">
        <v>3</v>
      </c>
      <c r="CB4" s="7"/>
      <c r="CC4" s="169">
        <f>((Calibration!$C$9*'Yields HP3a'!CB4)+Calibration!$C$10)</f>
        <v>-1.3020627824793102E-3</v>
      </c>
      <c r="CD4" s="26">
        <f>(100*(CC4/$B$10))*($B$11/$B$12)</f>
        <v>-0.34273704191698257</v>
      </c>
      <c r="CF4" s="57"/>
      <c r="CG4" s="58"/>
      <c r="CH4" s="59"/>
      <c r="CI4" s="59"/>
    </row>
    <row r="5" spans="1:87" ht="22" thickBot="1">
      <c r="A5" s="29" t="s">
        <v>159</v>
      </c>
      <c r="B5" s="30">
        <f>(B3/B4)*1000</f>
        <v>1.7433333333333334</v>
      </c>
      <c r="D5" s="24">
        <v>4</v>
      </c>
      <c r="E5" s="4"/>
      <c r="F5" s="169">
        <f>((Calibration!$C$9*'Yields HP3a'!E5)+Calibration!$C$10)</f>
        <v>-1.3020627824793102E-3</v>
      </c>
      <c r="G5" s="26">
        <f t="shared" ref="G5:G68" si="0">(100*(F5/$B$10))*($B$11/$B$12)</f>
        <v>-0.34273704191698257</v>
      </c>
      <c r="I5" s="24">
        <v>4</v>
      </c>
      <c r="J5" s="7">
        <v>1.6099399999999999</v>
      </c>
      <c r="K5" s="169">
        <f>((Calibration!$C$9*'Yields HP3a'!J5)+Calibration!$C$10)</f>
        <v>2.5562371921239984E-3</v>
      </c>
      <c r="L5" s="26">
        <f t="shared" ref="L5:L68" si="1">(100*(K5/$B$10))*($B$11/$B$12)</f>
        <v>0.67286860929893311</v>
      </c>
      <c r="N5" s="24">
        <v>4</v>
      </c>
      <c r="O5" s="7"/>
      <c r="P5" s="169">
        <f>((Calibration!$C$9*'Yields HP3a'!O5)+Calibration!$C$10)</f>
        <v>-1.3020627824793102E-3</v>
      </c>
      <c r="Q5" s="26">
        <f t="shared" ref="Q5:Q68" si="2">(100*(P5/$B$10))*($B$11/$B$12)</f>
        <v>-0.34273704191698257</v>
      </c>
      <c r="S5" s="24">
        <v>4</v>
      </c>
      <c r="T5" s="7">
        <v>3.1156510000000002</v>
      </c>
      <c r="U5" s="169">
        <f>((Calibration!$C$9*'Yields HP3a'!T5)+Calibration!$C$10)</f>
        <v>6.1647472689342672E-3</v>
      </c>
      <c r="V5" s="26">
        <f t="shared" ref="V5:V68" si="3">(100*(U5/$B$10))*($B$11/$B$12)</f>
        <v>1.6227230142444391</v>
      </c>
      <c r="X5" s="24">
        <v>4</v>
      </c>
      <c r="Y5" s="55"/>
      <c r="Z5" s="169">
        <f>((Calibration!$C$9*'Yields HP3a'!Y5)+Calibration!$C$10)</f>
        <v>-1.3020627824793102E-3</v>
      </c>
      <c r="AA5" s="26">
        <f t="shared" ref="AA5:AA68" si="4">(100*(Z5/$B$10))*($B$11/$B$12)</f>
        <v>-0.34273704191698257</v>
      </c>
      <c r="AC5" s="24">
        <v>4</v>
      </c>
      <c r="AD5" s="7"/>
      <c r="AE5" s="169">
        <f>((Calibration!$C$9*'Yields HP3a'!AD5)+Calibration!$C$10)</f>
        <v>-1.3020627824793102E-3</v>
      </c>
      <c r="AF5" s="26">
        <f t="shared" ref="AF5:AF68" si="5">(100*(AE5/$B$10))*($B$11/$B$12)</f>
        <v>-0.34273704191698257</v>
      </c>
      <c r="AH5" s="24">
        <v>4</v>
      </c>
      <c r="AI5" s="7"/>
      <c r="AJ5" s="169">
        <f>((Calibration!$C$9*'Yields HP3a'!AI5)+Calibration!$C$10)</f>
        <v>-1.3020627824793102E-3</v>
      </c>
      <c r="AK5" s="26">
        <f t="shared" ref="AK5:AK68" si="6">(100*(AJ5/$B$10))*($B$11/$B$12)</f>
        <v>-0.34273704191698257</v>
      </c>
      <c r="AM5" s="24">
        <v>4</v>
      </c>
      <c r="AN5" s="7"/>
      <c r="AO5" s="169">
        <f>((Calibration!$C$9*'Yields HP3a'!AN5)+Calibration!$C$10)</f>
        <v>-1.3020627824793102E-3</v>
      </c>
      <c r="AP5" s="26">
        <f t="shared" ref="AP5:AP68" si="7">(100*(AO5/$B$10))*($B$11/$B$12)</f>
        <v>-0.34273704191698257</v>
      </c>
      <c r="AR5" s="24">
        <v>4</v>
      </c>
      <c r="AS5" s="7">
        <v>4.9843929999999999</v>
      </c>
      <c r="AT5" s="169">
        <f>((Calibration!$C$9*'Yields HP3a'!AS5)+Calibration!$C$10)</f>
        <v>1.0643278898150347E-2</v>
      </c>
      <c r="AU5" s="26">
        <f t="shared" ref="AU5:AU68" si="8">(100*(AT5/$B$10))*($B$11/$B$12)</f>
        <v>2.8015898887022028</v>
      </c>
      <c r="AW5" s="24">
        <v>4</v>
      </c>
      <c r="AX5" s="7"/>
      <c r="AY5" s="169">
        <f>((Calibration!$C$9*'Yields HP3a'!AX5)+Calibration!$C$10)</f>
        <v>-1.3020627824793102E-3</v>
      </c>
      <c r="AZ5" s="26">
        <f t="shared" ref="AZ5:AZ68" si="9">(100*(AY5/$B$10))*($B$11/$B$12)</f>
        <v>-0.34273704191698257</v>
      </c>
      <c r="BB5" s="24">
        <v>4</v>
      </c>
      <c r="BC5" s="7"/>
      <c r="BD5" s="169">
        <f>((Calibration!$C$9*'Yields HP3a'!BC5)+Calibration!$C$10)</f>
        <v>-1.3020627824793102E-3</v>
      </c>
      <c r="BE5" s="26">
        <f t="shared" ref="BE5:BE68" si="10">(100*(BD5/$B$10))*($B$11/$B$12)</f>
        <v>-0.34273704191698257</v>
      </c>
      <c r="BG5" s="24">
        <v>4</v>
      </c>
      <c r="BH5" s="7"/>
      <c r="BI5" s="169">
        <f>((Calibration!$C$9*'Yields HP3a'!BH5)+Calibration!$C$10)</f>
        <v>-1.3020627824793102E-3</v>
      </c>
      <c r="BJ5" s="26">
        <f t="shared" ref="BJ5:BJ68" si="11">(100*(BI5/$B$10))*($B$11/$B$12)</f>
        <v>-0.34273704191698257</v>
      </c>
      <c r="BL5" s="24">
        <v>4</v>
      </c>
      <c r="BM5" s="7">
        <v>2.861793</v>
      </c>
      <c r="BN5" s="169">
        <f>((Calibration!$C$9*'Yields HP3a'!BM5)+Calibration!$C$10)</f>
        <v>5.5563641522014401E-3</v>
      </c>
      <c r="BO5" s="26">
        <f t="shared" ref="BO5:BO68" si="12">(100*(BN5/$B$10))*($B$11/$B$12)</f>
        <v>1.4625806366363481</v>
      </c>
      <c r="BQ5" s="24">
        <v>4</v>
      </c>
      <c r="BR5" s="7"/>
      <c r="BS5" s="169">
        <f>((Calibration!$C$9*'Yields HP3a'!BR5)+Calibration!$C$10)</f>
        <v>-1.3020627824793102E-3</v>
      </c>
      <c r="BT5" s="26">
        <f t="shared" ref="BT5:BT68" si="13">(100*(BS5/$B$10))*($B$11/$B$12)</f>
        <v>-0.34273704191698257</v>
      </c>
      <c r="BV5" s="24">
        <v>4</v>
      </c>
      <c r="BW5" s="7"/>
      <c r="BX5" s="169">
        <f>((Calibration!$C$9*'Yields HP3a'!BW5)+Calibration!$C$10)</f>
        <v>-1.3020627824793102E-3</v>
      </c>
      <c r="BY5" s="26">
        <f t="shared" ref="BY5:BY68" si="14">(100*(BX5/$B$10))*($B$11/$B$12)</f>
        <v>-0.34273704191698257</v>
      </c>
      <c r="CA5" s="24">
        <v>4</v>
      </c>
      <c r="CB5" s="7"/>
      <c r="CC5" s="169">
        <f>((Calibration!$C$9*'Yields HP3a'!CB5)+Calibration!$C$10)</f>
        <v>-1.3020627824793102E-3</v>
      </c>
      <c r="CD5" s="26">
        <f t="shared" ref="CD5:CD68" si="15">(100*(CC5/$B$10))*($B$11/$B$12)</f>
        <v>-0.34273704191698257</v>
      </c>
      <c r="CF5" s="57"/>
      <c r="CG5" s="58"/>
      <c r="CH5" s="59"/>
      <c r="CI5" s="59"/>
    </row>
    <row r="6" spans="1:87" ht="22" thickBot="1">
      <c r="A6" s="27" t="s">
        <v>31</v>
      </c>
      <c r="B6" s="28">
        <v>250</v>
      </c>
      <c r="D6" s="24">
        <v>5</v>
      </c>
      <c r="E6" s="4"/>
      <c r="F6" s="169">
        <f>((Calibration!$C$9*'Yields HP3a'!E6)+Calibration!$C$10)</f>
        <v>-1.3020627824793102E-3</v>
      </c>
      <c r="G6" s="26">
        <f t="shared" si="0"/>
        <v>-0.34273704191698257</v>
      </c>
      <c r="I6" s="24">
        <v>5</v>
      </c>
      <c r="J6"/>
      <c r="K6" s="169">
        <f>((Calibration!$C$9*'Yields HP3a'!J6)+Calibration!$C$10)</f>
        <v>-1.3020627824793102E-3</v>
      </c>
      <c r="L6" s="26">
        <f t="shared" si="1"/>
        <v>-0.34273704191698257</v>
      </c>
      <c r="N6" s="24">
        <v>5</v>
      </c>
      <c r="O6"/>
      <c r="P6" s="169">
        <f>((Calibration!$C$9*'Yields HP3a'!O6)+Calibration!$C$10)</f>
        <v>-1.3020627824793102E-3</v>
      </c>
      <c r="Q6" s="26">
        <f t="shared" si="2"/>
        <v>-0.34273704191698257</v>
      </c>
      <c r="S6" s="24">
        <v>5</v>
      </c>
      <c r="T6" s="7"/>
      <c r="U6" s="169">
        <f>((Calibration!$C$9*'Yields HP3a'!T6)+Calibration!$C$10)</f>
        <v>-1.3020627824793102E-3</v>
      </c>
      <c r="V6" s="26">
        <f t="shared" si="3"/>
        <v>-0.34273704191698257</v>
      </c>
      <c r="X6" s="24">
        <v>5</v>
      </c>
      <c r="Y6" s="55"/>
      <c r="Z6" s="169">
        <f>((Calibration!$C$9*'Yields HP3a'!Y6)+Calibration!$C$10)</f>
        <v>-1.3020627824793102E-3</v>
      </c>
      <c r="AA6" s="26">
        <f t="shared" si="4"/>
        <v>-0.34273704191698257</v>
      </c>
      <c r="AC6" s="24">
        <v>5</v>
      </c>
      <c r="AD6" s="7"/>
      <c r="AE6" s="169">
        <f>((Calibration!$C$9*'Yields HP3a'!AD6)+Calibration!$C$10)</f>
        <v>-1.3020627824793102E-3</v>
      </c>
      <c r="AF6" s="26">
        <f t="shared" si="5"/>
        <v>-0.34273704191698257</v>
      </c>
      <c r="AH6" s="24">
        <v>5</v>
      </c>
      <c r="AI6" s="7"/>
      <c r="AJ6" s="169">
        <f>((Calibration!$C$9*'Yields HP3a'!AI6)+Calibration!$C$10)</f>
        <v>-1.3020627824793102E-3</v>
      </c>
      <c r="AK6" s="26">
        <f t="shared" si="6"/>
        <v>-0.34273704191698257</v>
      </c>
      <c r="AM6" s="24">
        <v>5</v>
      </c>
      <c r="AN6" s="7"/>
      <c r="AO6" s="169">
        <f>((Calibration!$C$9*'Yields HP3a'!AN6)+Calibration!$C$10)</f>
        <v>-1.3020627824793102E-3</v>
      </c>
      <c r="AP6" s="26">
        <f t="shared" si="7"/>
        <v>-0.34273704191698257</v>
      </c>
      <c r="AR6" s="24">
        <v>5</v>
      </c>
      <c r="AS6" s="7">
        <v>10.698665999999999</v>
      </c>
      <c r="AT6" s="169">
        <f>((Calibration!$C$9*'Yields HP3a'!AS6)+Calibration!$C$10)</f>
        <v>2.4337813707383221E-2</v>
      </c>
      <c r="AU6" s="26">
        <f t="shared" si="8"/>
        <v>6.4063502843632367</v>
      </c>
      <c r="AW6" s="24">
        <v>5</v>
      </c>
      <c r="AX6" s="7"/>
      <c r="AY6" s="169">
        <f>((Calibration!$C$9*'Yields HP3a'!AX6)+Calibration!$C$10)</f>
        <v>-1.3020627824793102E-3</v>
      </c>
      <c r="AZ6" s="26">
        <f t="shared" si="9"/>
        <v>-0.34273704191698257</v>
      </c>
      <c r="BB6" s="24">
        <v>5</v>
      </c>
      <c r="BC6"/>
      <c r="BD6" s="169">
        <f>((Calibration!$C$9*'Yields HP3a'!BC6)+Calibration!$C$10)</f>
        <v>-1.3020627824793102E-3</v>
      </c>
      <c r="BE6" s="26">
        <f t="shared" si="10"/>
        <v>-0.34273704191698257</v>
      </c>
      <c r="BG6" s="24">
        <v>5</v>
      </c>
      <c r="BH6"/>
      <c r="BI6" s="169">
        <f>((Calibration!$C$9*'Yields HP3a'!BH6)+Calibration!$C$10)</f>
        <v>-1.3020627824793102E-3</v>
      </c>
      <c r="BJ6" s="26">
        <f t="shared" si="11"/>
        <v>-0.34273704191698257</v>
      </c>
      <c r="BL6" s="24">
        <v>5</v>
      </c>
      <c r="BM6" s="7">
        <v>2.8973119999999999</v>
      </c>
      <c r="BN6" s="169">
        <f>((Calibration!$C$9*'Yields HP3a'!BM6)+Calibration!$C$10)</f>
        <v>5.6414871734307617E-3</v>
      </c>
      <c r="BO6" s="26">
        <f t="shared" si="12"/>
        <v>1.4849872462774143</v>
      </c>
      <c r="BQ6" s="24">
        <v>5</v>
      </c>
      <c r="BR6" s="7"/>
      <c r="BS6" s="169">
        <f>((Calibration!$C$9*'Yields HP3a'!BR6)+Calibration!$C$10)</f>
        <v>-1.3020627824793102E-3</v>
      </c>
      <c r="BT6" s="26">
        <f t="shared" si="13"/>
        <v>-0.34273704191698257</v>
      </c>
      <c r="BV6" s="24">
        <v>5</v>
      </c>
      <c r="BW6" s="7"/>
      <c r="BX6" s="169">
        <f>((Calibration!$C$9*'Yields HP3a'!BW6)+Calibration!$C$10)</f>
        <v>-1.3020627824793102E-3</v>
      </c>
      <c r="BY6" s="26">
        <f t="shared" si="14"/>
        <v>-0.34273704191698257</v>
      </c>
      <c r="CA6" s="24">
        <v>5</v>
      </c>
      <c r="CB6" s="7"/>
      <c r="CC6" s="169">
        <f>((Calibration!$C$9*'Yields HP3a'!CB6)+Calibration!$C$10)</f>
        <v>-1.3020627824793102E-3</v>
      </c>
      <c r="CD6" s="26">
        <f t="shared" si="15"/>
        <v>-0.34273704191698257</v>
      </c>
      <c r="CF6" s="57"/>
      <c r="CG6" s="60"/>
      <c r="CH6" s="59"/>
      <c r="CI6" s="59"/>
    </row>
    <row r="7" spans="1:87">
      <c r="A7" s="29" t="s">
        <v>32</v>
      </c>
      <c r="B7" s="31">
        <f>$B6/$B4</f>
        <v>0.41666666666666669</v>
      </c>
      <c r="D7" s="24">
        <v>6</v>
      </c>
      <c r="E7" s="4"/>
      <c r="F7" s="169">
        <f>((Calibration!$C$9*'Yields HP3a'!E7)+Calibration!$C$10)</f>
        <v>-1.3020627824793102E-3</v>
      </c>
      <c r="G7" s="26">
        <f t="shared" si="0"/>
        <v>-0.34273704191698257</v>
      </c>
      <c r="I7" s="24">
        <v>6</v>
      </c>
      <c r="J7"/>
      <c r="K7" s="169">
        <f>((Calibration!$C$9*'Yields HP3a'!J7)+Calibration!$C$10)</f>
        <v>-1.3020627824793102E-3</v>
      </c>
      <c r="L7" s="26">
        <f t="shared" si="1"/>
        <v>-0.34273704191698257</v>
      </c>
      <c r="N7" s="24">
        <v>6</v>
      </c>
      <c r="O7"/>
      <c r="P7" s="169">
        <f>((Calibration!$C$9*'Yields HP3a'!O7)+Calibration!$C$10)</f>
        <v>-1.3020627824793102E-3</v>
      </c>
      <c r="Q7" s="26">
        <f t="shared" si="2"/>
        <v>-0.34273704191698257</v>
      </c>
      <c r="S7" s="24">
        <v>6</v>
      </c>
      <c r="T7" s="7">
        <v>18.279211</v>
      </c>
      <c r="U7" s="169">
        <f>((Calibration!$C$9*'Yields HP3a'!T7)+Calibration!$C$10)</f>
        <v>4.2504960669990051E-2</v>
      </c>
      <c r="V7" s="26">
        <f>(100*(U7/$B$10))*($B$11/$B$12)</f>
        <v>11.188419393334103</v>
      </c>
      <c r="X7" s="24">
        <v>6</v>
      </c>
      <c r="Y7" s="55"/>
      <c r="Z7" s="169">
        <f>((Calibration!$C$9*'Yields HP3a'!Y7)+Calibration!$C$10)</f>
        <v>-1.3020627824793102E-3</v>
      </c>
      <c r="AA7" s="26">
        <f t="shared" si="4"/>
        <v>-0.34273704191698257</v>
      </c>
      <c r="AC7" s="24">
        <v>6</v>
      </c>
      <c r="AD7" s="7"/>
      <c r="AE7" s="169">
        <f>((Calibration!$C$9*'Yields HP3a'!AD7)+Calibration!$C$10)</f>
        <v>-1.3020627824793102E-3</v>
      </c>
      <c r="AF7" s="26">
        <f t="shared" si="5"/>
        <v>-0.34273704191698257</v>
      </c>
      <c r="AH7" s="24">
        <v>6</v>
      </c>
      <c r="AI7" s="7"/>
      <c r="AJ7" s="169">
        <f>((Calibration!$C$9*'Yields HP3a'!AI7)+Calibration!$C$10)</f>
        <v>-1.3020627824793102E-3</v>
      </c>
      <c r="AK7" s="26">
        <f t="shared" si="6"/>
        <v>-0.34273704191698257</v>
      </c>
      <c r="AM7" s="24">
        <v>6</v>
      </c>
      <c r="AN7" s="7">
        <v>2.6717599999999999</v>
      </c>
      <c r="AO7" s="169">
        <f>((Calibration!$C$9*'Yields HP3a'!AN7)+Calibration!$C$10)</f>
        <v>5.1009407705388992E-3</v>
      </c>
      <c r="AP7" s="26">
        <f t="shared" si="7"/>
        <v>1.3427012692577411</v>
      </c>
      <c r="AR7" s="24">
        <v>6</v>
      </c>
      <c r="AS7" s="7">
        <v>6.4393779999999996</v>
      </c>
      <c r="AT7" s="169">
        <f>((Calibration!$C$9*'Yields HP3a'!AS7)+Calibration!$C$10)</f>
        <v>1.413022163424498E-2</v>
      </c>
      <c r="AU7" s="26">
        <f t="shared" si="8"/>
        <v>3.7194445841780519</v>
      </c>
      <c r="AW7" s="24">
        <v>6</v>
      </c>
      <c r="AX7" s="7"/>
      <c r="AY7" s="169">
        <f>((Calibration!$C$9*'Yields HP3a'!AX7)+Calibration!$C$10)</f>
        <v>-1.3020627824793102E-3</v>
      </c>
      <c r="AZ7" s="26">
        <f t="shared" si="9"/>
        <v>-0.34273704191698257</v>
      </c>
      <c r="BB7" s="24">
        <v>6</v>
      </c>
      <c r="BC7" s="7"/>
      <c r="BD7" s="169">
        <f>((Calibration!$C$9*'Yields HP3a'!BC7)+Calibration!$C$10)</f>
        <v>-1.3020627824793102E-3</v>
      </c>
      <c r="BE7" s="26">
        <f t="shared" si="10"/>
        <v>-0.34273704191698257</v>
      </c>
      <c r="BG7" s="24">
        <v>6</v>
      </c>
      <c r="BH7" s="7"/>
      <c r="BI7" s="169">
        <f>((Calibration!$C$9*'Yields HP3a'!BH7)+Calibration!$C$10)</f>
        <v>-1.3020627824793102E-3</v>
      </c>
      <c r="BJ7" s="26">
        <f t="shared" si="11"/>
        <v>-0.34273704191698257</v>
      </c>
      <c r="BL7" s="24">
        <v>6</v>
      </c>
      <c r="BM7" s="7">
        <v>13.35421</v>
      </c>
      <c r="BN7" s="169">
        <f>((Calibration!$C$9*'Yields HP3a'!BM7)+Calibration!$C$10)</f>
        <v>3.0701954823050867E-2</v>
      </c>
      <c r="BO7" s="26">
        <f t="shared" si="12"/>
        <v>8.0815589837262678</v>
      </c>
      <c r="BQ7" s="24">
        <v>6</v>
      </c>
      <c r="BR7" s="7"/>
      <c r="BS7" s="169">
        <f>((Calibration!$C$9*'Yields HP3a'!BR7)+Calibration!$C$10)</f>
        <v>-1.3020627824793102E-3</v>
      </c>
      <c r="BT7" s="26">
        <f t="shared" si="13"/>
        <v>-0.34273704191698257</v>
      </c>
      <c r="BV7" s="24">
        <v>6</v>
      </c>
      <c r="BW7" s="7"/>
      <c r="BX7" s="169">
        <f>((Calibration!$C$9*'Yields HP3a'!BW7)+Calibration!$C$10)</f>
        <v>-1.3020627824793102E-3</v>
      </c>
      <c r="BY7" s="26">
        <f t="shared" si="14"/>
        <v>-0.34273704191698257</v>
      </c>
      <c r="CA7" s="24">
        <v>6</v>
      </c>
      <c r="CB7" s="7"/>
      <c r="CC7" s="169">
        <f>((Calibration!$C$9*'Yields HP3a'!CB7)+Calibration!$C$10)</f>
        <v>-1.3020627824793102E-3</v>
      </c>
      <c r="CD7" s="26">
        <f t="shared" si="15"/>
        <v>-0.34273704191698257</v>
      </c>
      <c r="CF7" s="57"/>
      <c r="CG7" s="61"/>
      <c r="CH7" s="59"/>
      <c r="CI7" s="59"/>
    </row>
    <row r="8" spans="1:87" ht="22" thickBot="1">
      <c r="A8" s="29" t="s">
        <v>33</v>
      </c>
      <c r="B8" s="32">
        <f>B3*B7</f>
        <v>0.43583333333333335</v>
      </c>
      <c r="D8" s="24">
        <v>7</v>
      </c>
      <c r="E8" s="4"/>
      <c r="F8" s="169">
        <f>((Calibration!$C$9*'Yields HP3a'!E8)+Calibration!$C$10)</f>
        <v>-1.3020627824793102E-3</v>
      </c>
      <c r="G8" s="26">
        <f t="shared" si="0"/>
        <v>-0.34273704191698257</v>
      </c>
      <c r="I8" s="24">
        <v>7</v>
      </c>
      <c r="J8" s="7">
        <v>3.1652429999999998</v>
      </c>
      <c r="K8" s="169">
        <f>((Calibration!$C$9*'Yields HP3a'!J8)+Calibration!$C$10)</f>
        <v>6.2835969231701556E-3</v>
      </c>
      <c r="L8" s="26">
        <f t="shared" si="1"/>
        <v>1.6540073574218865</v>
      </c>
      <c r="N8" s="24">
        <v>7</v>
      </c>
      <c r="O8" s="7"/>
      <c r="P8" s="169">
        <f>((Calibration!$C$9*'Yields HP3a'!O8)+Calibration!$C$10)</f>
        <v>-1.3020627824793102E-3</v>
      </c>
      <c r="Q8" s="26">
        <f t="shared" si="2"/>
        <v>-0.34273704191698257</v>
      </c>
      <c r="S8" s="24">
        <v>7</v>
      </c>
      <c r="T8" s="7">
        <v>6.2722740000000003</v>
      </c>
      <c r="U8" s="169">
        <f>((Calibration!$C$9*'Yields HP3a'!T8)+Calibration!$C$10)</f>
        <v>1.3729748722859396E-2</v>
      </c>
      <c r="V8" s="26">
        <f t="shared" si="3"/>
        <v>3.6140296204273641</v>
      </c>
      <c r="X8" s="24">
        <v>7</v>
      </c>
      <c r="Y8" s="55"/>
      <c r="Z8" s="169">
        <f>((Calibration!$C$9*'Yields HP3a'!Y8)+Calibration!$C$10)</f>
        <v>-1.3020627824793102E-3</v>
      </c>
      <c r="AA8" s="26">
        <f t="shared" si="4"/>
        <v>-0.34273704191698257</v>
      </c>
      <c r="AC8" s="24">
        <v>7</v>
      </c>
      <c r="AD8" s="7"/>
      <c r="AE8" s="169">
        <f>((Calibration!$C$9*'Yields HP3a'!AD8)+Calibration!$C$10)</f>
        <v>-1.3020627824793102E-3</v>
      </c>
      <c r="AF8" s="26">
        <f t="shared" si="5"/>
        <v>-0.34273704191698257</v>
      </c>
      <c r="AH8" s="24">
        <v>7</v>
      </c>
      <c r="AI8" s="7">
        <v>2.427603</v>
      </c>
      <c r="AJ8" s="169">
        <f>((Calibration!$C$9*'Yields HP3a'!AI8)+Calibration!$C$10)</f>
        <v>4.5158065749171866E-3</v>
      </c>
      <c r="AK8" s="26">
        <f t="shared" si="6"/>
        <v>1.1886786168707428</v>
      </c>
      <c r="AM8" s="24">
        <v>7</v>
      </c>
      <c r="AN8" s="7"/>
      <c r="AO8" s="169">
        <f>((Calibration!$C$9*'Yields HP3a'!AN8)+Calibration!$C$10)</f>
        <v>-1.3020627824793102E-3</v>
      </c>
      <c r="AP8" s="26">
        <f t="shared" si="7"/>
        <v>-0.34273704191698257</v>
      </c>
      <c r="AR8" s="24">
        <v>7</v>
      </c>
      <c r="AS8" s="7">
        <v>15.587367</v>
      </c>
      <c r="AT8" s="169">
        <f>((Calibration!$C$9*'Yields HP3a'!AS8)+Calibration!$C$10)</f>
        <v>3.6053824828383492E-2</v>
      </c>
      <c r="AU8" s="26">
        <f t="shared" si="8"/>
        <v>9.4903114026067126</v>
      </c>
      <c r="AW8" s="24">
        <v>7</v>
      </c>
      <c r="AX8" s="7"/>
      <c r="AY8" s="169">
        <f>((Calibration!$C$9*'Yields HP3a'!AX8)+Calibration!$C$10)</f>
        <v>-1.3020627824793102E-3</v>
      </c>
      <c r="AZ8" s="26">
        <f t="shared" si="9"/>
        <v>-0.34273704191698257</v>
      </c>
      <c r="BB8" s="24">
        <v>7</v>
      </c>
      <c r="BC8" s="7"/>
      <c r="BD8" s="169">
        <f>((Calibration!$C$9*'Yields HP3a'!BC8)+Calibration!$C$10)</f>
        <v>-1.3020627824793102E-3</v>
      </c>
      <c r="BE8" s="26">
        <f t="shared" si="10"/>
        <v>-0.34273704191698257</v>
      </c>
      <c r="BG8" s="24">
        <v>7</v>
      </c>
      <c r="BH8" s="7"/>
      <c r="BI8" s="169">
        <f>((Calibration!$C$9*'Yields HP3a'!BH8)+Calibration!$C$10)</f>
        <v>-1.3020627824793102E-3</v>
      </c>
      <c r="BJ8" s="26">
        <f t="shared" si="11"/>
        <v>-0.34273704191698257</v>
      </c>
      <c r="BL8" s="24">
        <v>7</v>
      </c>
      <c r="BM8" s="7">
        <v>2.791115</v>
      </c>
      <c r="BN8" s="169">
        <f>((Calibration!$C$9*'Yields HP3a'!BM8)+Calibration!$C$10)</f>
        <v>5.3869808673554136E-3</v>
      </c>
      <c r="BO8" s="26">
        <f t="shared" si="12"/>
        <v>1.4179945177644409</v>
      </c>
      <c r="BQ8" s="24">
        <v>7</v>
      </c>
      <c r="BR8" s="7"/>
      <c r="BS8" s="169">
        <f>((Calibration!$C$9*'Yields HP3a'!BR8)+Calibration!$C$10)</f>
        <v>-1.3020627824793102E-3</v>
      </c>
      <c r="BT8" s="26">
        <f t="shared" si="13"/>
        <v>-0.34273704191698257</v>
      </c>
      <c r="BV8" s="24">
        <v>7</v>
      </c>
      <c r="BW8" s="7"/>
      <c r="BX8" s="169">
        <f>((Calibration!$C$9*'Yields HP3a'!BW8)+Calibration!$C$10)</f>
        <v>-1.3020627824793102E-3</v>
      </c>
      <c r="BY8" s="26">
        <f t="shared" si="14"/>
        <v>-0.34273704191698257</v>
      </c>
      <c r="CA8" s="24">
        <v>7</v>
      </c>
      <c r="CB8" s="7">
        <v>2.9386510000000001</v>
      </c>
      <c r="CC8" s="169">
        <f>((Calibration!$C$9*'Yields HP3a'!CB8)+Calibration!$C$10)</f>
        <v>5.7405581093973989E-3</v>
      </c>
      <c r="CD8" s="26">
        <f t="shared" si="15"/>
        <v>1.5110653125504523</v>
      </c>
      <c r="CF8" s="57"/>
      <c r="CG8" s="60"/>
      <c r="CH8" s="59"/>
      <c r="CI8" s="59"/>
    </row>
    <row r="9" spans="1:87" ht="22" thickBot="1">
      <c r="A9" s="27" t="s">
        <v>34</v>
      </c>
      <c r="B9" s="28">
        <v>500</v>
      </c>
      <c r="D9" s="24">
        <v>8</v>
      </c>
      <c r="E9" s="4"/>
      <c r="F9" s="169">
        <f>((Calibration!$C$9*'Yields HP3a'!E9)+Calibration!$C$10)</f>
        <v>-1.3020627824793102E-3</v>
      </c>
      <c r="G9" s="26">
        <f t="shared" si="0"/>
        <v>-0.34273704191698257</v>
      </c>
      <c r="I9" s="24">
        <v>8</v>
      </c>
      <c r="J9"/>
      <c r="K9" s="169">
        <f>((Calibration!$C$9*'Yields HP3a'!J9)+Calibration!$C$10)</f>
        <v>-1.3020627824793102E-3</v>
      </c>
      <c r="L9" s="26">
        <f t="shared" si="1"/>
        <v>-0.34273704191698257</v>
      </c>
      <c r="N9" s="24">
        <v>8</v>
      </c>
      <c r="O9" s="7">
        <v>1.4035420000000001</v>
      </c>
      <c r="P9" s="169">
        <f>((Calibration!$C$9*'Yields HP3a'!O9)+Calibration!$C$10)</f>
        <v>2.0615942873212275E-3</v>
      </c>
      <c r="Q9" s="26">
        <f t="shared" si="2"/>
        <v>0.54266563577217908</v>
      </c>
      <c r="S9" s="24">
        <v>8</v>
      </c>
      <c r="T9" s="7">
        <v>13.688572000000001</v>
      </c>
      <c r="U9" s="169">
        <f>((Calibration!$C$9*'Yields HP3a'!T9)+Calibration!$C$10)</f>
        <v>3.1503269714356331E-2</v>
      </c>
      <c r="V9" s="26">
        <f t="shared" si="3"/>
        <v>8.2924860597364667</v>
      </c>
      <c r="X9" s="24">
        <v>8</v>
      </c>
      <c r="Y9" s="55"/>
      <c r="Z9" s="169">
        <f>((Calibration!$C$9*'Yields HP3a'!Y9)+Calibration!$C$10)</f>
        <v>-1.3020627824793102E-3</v>
      </c>
      <c r="AA9" s="26">
        <f t="shared" si="4"/>
        <v>-0.34273704191698257</v>
      </c>
      <c r="AC9" s="24">
        <v>8</v>
      </c>
      <c r="AD9" s="7"/>
      <c r="AE9" s="169">
        <f>((Calibration!$C$9*'Yields HP3a'!AD9)+Calibration!$C$10)</f>
        <v>-1.3020627824793102E-3</v>
      </c>
      <c r="AF9" s="26">
        <f t="shared" si="5"/>
        <v>-0.34273704191698257</v>
      </c>
      <c r="AH9" s="24">
        <v>8</v>
      </c>
      <c r="AI9" s="7">
        <v>2.0414970000000001</v>
      </c>
      <c r="AJ9" s="169">
        <f>((Calibration!$C$9*'Yields HP3a'!AI9)+Calibration!$C$10)</f>
        <v>3.5904846560915254E-3</v>
      </c>
      <c r="AK9" s="26">
        <f t="shared" si="6"/>
        <v>0.94510964189753122</v>
      </c>
      <c r="AM9" s="24">
        <v>8</v>
      </c>
      <c r="AN9" s="7"/>
      <c r="AO9" s="169">
        <f>((Calibration!$C$9*'Yields HP3a'!AN9)+Calibration!$C$10)</f>
        <v>-1.3020627824793102E-3</v>
      </c>
      <c r="AP9" s="26">
        <f t="shared" si="7"/>
        <v>-0.34273704191698257</v>
      </c>
      <c r="AR9" s="24">
        <v>8</v>
      </c>
      <c r="AS9" s="7"/>
      <c r="AT9" s="169">
        <f>((Calibration!$C$9*'Yields HP3a'!AS9)+Calibration!$C$10)</f>
        <v>-1.3020627824793102E-3</v>
      </c>
      <c r="AU9" s="26">
        <f t="shared" si="8"/>
        <v>-0.34273704191698257</v>
      </c>
      <c r="AW9" s="24">
        <v>8</v>
      </c>
      <c r="AX9" s="7"/>
      <c r="AY9" s="169">
        <f>((Calibration!$C$9*'Yields HP3a'!AX9)+Calibration!$C$10)</f>
        <v>-1.3020627824793102E-3</v>
      </c>
      <c r="AZ9" s="26">
        <f t="shared" si="9"/>
        <v>-0.34273704191698257</v>
      </c>
      <c r="BB9" s="24">
        <v>8</v>
      </c>
      <c r="BC9"/>
      <c r="BD9" s="169">
        <f>((Calibration!$C$9*'Yields HP3a'!BC9)+Calibration!$C$10)</f>
        <v>-1.3020627824793102E-3</v>
      </c>
      <c r="BE9" s="26">
        <f t="shared" si="10"/>
        <v>-0.34273704191698257</v>
      </c>
      <c r="BG9" s="24">
        <v>8</v>
      </c>
      <c r="BH9"/>
      <c r="BI9" s="169">
        <f>((Calibration!$C$9*'Yields HP3a'!BH9)+Calibration!$C$10)</f>
        <v>-1.3020627824793102E-3</v>
      </c>
      <c r="BJ9" s="26">
        <f t="shared" si="11"/>
        <v>-0.34273704191698257</v>
      </c>
      <c r="BL9" s="24">
        <v>8</v>
      </c>
      <c r="BM9" s="7">
        <v>3.6220829999999999</v>
      </c>
      <c r="BN9" s="169">
        <f>((Calibration!$C$9*'Yields HP3a'!BM9)+Calibration!$C$10)</f>
        <v>7.3784363335815846E-3</v>
      </c>
      <c r="BO9" s="26">
        <f t="shared" si="12"/>
        <v>1.9421977779974848</v>
      </c>
      <c r="BQ9" s="24">
        <v>8</v>
      </c>
      <c r="BR9" s="7"/>
      <c r="BS9" s="169">
        <f>((Calibration!$C$9*'Yields HP3a'!BR9)+Calibration!$C$10)</f>
        <v>-1.3020627824793102E-3</v>
      </c>
      <c r="BT9" s="26">
        <f t="shared" si="13"/>
        <v>-0.34273704191698257</v>
      </c>
      <c r="BV9" s="24">
        <v>8</v>
      </c>
      <c r="BW9" s="7"/>
      <c r="BX9" s="169">
        <f>((Calibration!$C$9*'Yields HP3a'!BW9)+Calibration!$C$10)</f>
        <v>-1.3020627824793102E-3</v>
      </c>
      <c r="BY9" s="26">
        <f t="shared" si="14"/>
        <v>-0.34273704191698257</v>
      </c>
      <c r="CA9" s="24">
        <v>8</v>
      </c>
      <c r="CB9" s="7"/>
      <c r="CC9" s="169">
        <f>((Calibration!$C$9*'Yields HP3a'!CB9)+Calibration!$C$10)</f>
        <v>-1.3020627824793102E-3</v>
      </c>
      <c r="CD9" s="26">
        <f t="shared" si="15"/>
        <v>-0.34273704191698257</v>
      </c>
      <c r="CF9" s="57"/>
      <c r="CG9" s="58"/>
      <c r="CH9" s="59"/>
      <c r="CI9" s="59"/>
    </row>
    <row r="10" spans="1:87">
      <c r="A10" s="33" t="s">
        <v>35</v>
      </c>
      <c r="B10" s="34">
        <f>B5*(B3*B7)*(B6/B9)</f>
        <v>0.37990138888888891</v>
      </c>
      <c r="D10" s="24">
        <v>9</v>
      </c>
      <c r="E10" s="4"/>
      <c r="F10" s="169">
        <f>((Calibration!$C$9*'Yields HP3a'!E10)+Calibration!$C$10)</f>
        <v>-1.3020627824793102E-3</v>
      </c>
      <c r="G10" s="26">
        <f t="shared" si="0"/>
        <v>-0.34273704191698257</v>
      </c>
      <c r="I10" s="24">
        <v>9</v>
      </c>
      <c r="J10"/>
      <c r="K10" s="169">
        <f>((Calibration!$C$9*'Yields HP3a'!J10)+Calibration!$C$10)</f>
        <v>-1.3020627824793102E-3</v>
      </c>
      <c r="L10" s="26">
        <f t="shared" si="1"/>
        <v>-0.34273704191698257</v>
      </c>
      <c r="N10" s="24">
        <v>9</v>
      </c>
      <c r="O10"/>
      <c r="P10" s="169">
        <f>((Calibration!$C$9*'Yields HP3a'!O10)+Calibration!$C$10)</f>
        <v>-1.3020627824793102E-3</v>
      </c>
      <c r="Q10" s="26">
        <f t="shared" si="2"/>
        <v>-0.34273704191698257</v>
      </c>
      <c r="S10" s="24">
        <v>9</v>
      </c>
      <c r="T10" s="7"/>
      <c r="U10" s="169">
        <f>((Calibration!$C$9*'Yields HP3a'!T10)+Calibration!$C$10)</f>
        <v>-1.3020627824793102E-3</v>
      </c>
      <c r="V10" s="26">
        <f t="shared" si="3"/>
        <v>-0.34273704191698257</v>
      </c>
      <c r="X10" s="24">
        <v>9</v>
      </c>
      <c r="Y10" s="55"/>
      <c r="Z10" s="169">
        <f>((Calibration!$C$9*'Yields HP3a'!Y10)+Calibration!$C$10)</f>
        <v>-1.3020627824793102E-3</v>
      </c>
      <c r="AA10" s="26">
        <f t="shared" si="4"/>
        <v>-0.34273704191698257</v>
      </c>
      <c r="AC10" s="24">
        <v>9</v>
      </c>
      <c r="AD10" s="7"/>
      <c r="AE10" s="169">
        <f>((Calibration!$C$9*'Yields HP3a'!AD10)+Calibration!$C$10)</f>
        <v>-1.3020627824793102E-3</v>
      </c>
      <c r="AF10" s="26">
        <f t="shared" si="5"/>
        <v>-0.34273704191698257</v>
      </c>
      <c r="AH10" s="24">
        <v>9</v>
      </c>
      <c r="AI10" s="7"/>
      <c r="AJ10" s="169">
        <f>((Calibration!$C$9*'Yields HP3a'!AI10)+Calibration!$C$10)</f>
        <v>-1.3020627824793102E-3</v>
      </c>
      <c r="AK10" s="26">
        <f t="shared" si="6"/>
        <v>-0.34273704191698257</v>
      </c>
      <c r="AM10" s="24">
        <v>9</v>
      </c>
      <c r="AN10" s="7"/>
      <c r="AO10" s="169">
        <f>((Calibration!$C$9*'Yields HP3a'!AN10)+Calibration!$C$10)</f>
        <v>-1.3020627824793102E-3</v>
      </c>
      <c r="AP10" s="26">
        <f t="shared" si="7"/>
        <v>-0.34273704191698257</v>
      </c>
      <c r="AR10" s="24">
        <v>9</v>
      </c>
      <c r="AS10" s="7"/>
      <c r="AT10" s="169">
        <f>((Calibration!$C$9*'Yields HP3a'!AS10)+Calibration!$C$10)</f>
        <v>-1.3020627824793102E-3</v>
      </c>
      <c r="AU10" s="26">
        <f t="shared" si="8"/>
        <v>-0.34273704191698257</v>
      </c>
      <c r="AW10" s="24">
        <v>9</v>
      </c>
      <c r="AX10" s="7"/>
      <c r="AY10" s="169">
        <f>((Calibration!$C$9*'Yields HP3a'!AX10)+Calibration!$C$10)</f>
        <v>-1.3020627824793102E-3</v>
      </c>
      <c r="AZ10" s="26">
        <f t="shared" si="9"/>
        <v>-0.34273704191698257</v>
      </c>
      <c r="BB10" s="24">
        <v>9</v>
      </c>
      <c r="BC10"/>
      <c r="BD10" s="169">
        <f>((Calibration!$C$9*'Yields HP3a'!BC10)+Calibration!$C$10)</f>
        <v>-1.3020627824793102E-3</v>
      </c>
      <c r="BE10" s="26">
        <f t="shared" si="10"/>
        <v>-0.34273704191698257</v>
      </c>
      <c r="BG10" s="24">
        <v>9</v>
      </c>
      <c r="BH10"/>
      <c r="BI10" s="169">
        <f>((Calibration!$C$9*'Yields HP3a'!BH10)+Calibration!$C$10)</f>
        <v>-1.3020627824793102E-3</v>
      </c>
      <c r="BJ10" s="26">
        <f t="shared" si="11"/>
        <v>-0.34273704191698257</v>
      </c>
      <c r="BL10" s="24">
        <v>9</v>
      </c>
      <c r="BM10" s="7">
        <v>1.3082819999999999</v>
      </c>
      <c r="BN10" s="169">
        <f>((Calibration!$C$9*'Yields HP3a'!BM10)+Calibration!$C$10)</f>
        <v>1.8332990368269781E-3</v>
      </c>
      <c r="BO10" s="26">
        <f t="shared" si="12"/>
        <v>0.48257234388873732</v>
      </c>
      <c r="BQ10" s="24">
        <v>9</v>
      </c>
      <c r="BR10" s="7"/>
      <c r="BS10" s="169">
        <f>((Calibration!$C$9*'Yields HP3a'!BR10)+Calibration!$C$10)</f>
        <v>-1.3020627824793102E-3</v>
      </c>
      <c r="BT10" s="26">
        <f t="shared" si="13"/>
        <v>-0.34273704191698257</v>
      </c>
      <c r="BV10" s="24">
        <v>9</v>
      </c>
      <c r="BW10" s="7"/>
      <c r="BX10" s="169">
        <f>((Calibration!$C$9*'Yields HP3a'!BW10)+Calibration!$C$10)</f>
        <v>-1.3020627824793102E-3</v>
      </c>
      <c r="BY10" s="26">
        <f t="shared" si="14"/>
        <v>-0.34273704191698257</v>
      </c>
      <c r="CA10" s="24">
        <v>9</v>
      </c>
      <c r="CB10" s="7">
        <v>2.9419650000000002</v>
      </c>
      <c r="CC10" s="169">
        <f>((Calibration!$C$9*'Yields HP3a'!CB10)+Calibration!$C$10)</f>
        <v>5.7485002725313266E-3</v>
      </c>
      <c r="CD10" s="26">
        <f t="shared" si="15"/>
        <v>1.5131558979934687</v>
      </c>
      <c r="CF10" s="57"/>
      <c r="CG10" s="60"/>
      <c r="CH10" s="59"/>
      <c r="CI10" s="59"/>
    </row>
    <row r="11" spans="1:87">
      <c r="A11" s="33" t="s">
        <v>36</v>
      </c>
      <c r="B11" s="35">
        <v>1</v>
      </c>
      <c r="D11" s="24">
        <v>10</v>
      </c>
      <c r="E11" s="4"/>
      <c r="F11" s="169">
        <f>((Calibration!$C$9*'Yields HP3a'!E11)+Calibration!$C$10)</f>
        <v>-1.3020627824793102E-3</v>
      </c>
      <c r="G11" s="26">
        <f t="shared" si="0"/>
        <v>-0.34273704191698257</v>
      </c>
      <c r="I11" s="24">
        <v>10</v>
      </c>
      <c r="J11" s="7">
        <v>2.2409620000000001</v>
      </c>
      <c r="K11" s="169">
        <f>((Calibration!$C$9*'Yields HP3a'!J11)+Calibration!$C$10)</f>
        <v>4.068512287204641E-3</v>
      </c>
      <c r="L11" s="26">
        <f t="shared" si="1"/>
        <v>1.0709390400240346</v>
      </c>
      <c r="N11" s="24">
        <v>10</v>
      </c>
      <c r="O11" s="7"/>
      <c r="P11" s="169">
        <f>((Calibration!$C$9*'Yields HP3a'!O11)+Calibration!$C$10)</f>
        <v>-1.3020627824793102E-3</v>
      </c>
      <c r="Q11" s="26">
        <f t="shared" si="2"/>
        <v>-0.34273704191698257</v>
      </c>
      <c r="S11" s="24">
        <v>10</v>
      </c>
      <c r="T11" s="7">
        <v>1.4530650000000001</v>
      </c>
      <c r="U11" s="169">
        <f>((Calibration!$C$9*'Yields HP3a'!T11)+Calibration!$C$10)</f>
        <v>2.1802785796813649E-3</v>
      </c>
      <c r="V11" s="26">
        <f t="shared" si="3"/>
        <v>0.57390645137100005</v>
      </c>
      <c r="X11" s="24">
        <v>10</v>
      </c>
      <c r="Y11" s="55"/>
      <c r="Z11" s="169">
        <f>((Calibration!$C$9*'Yields HP3a'!Y11)+Calibration!$C$10)</f>
        <v>-1.3020627824793102E-3</v>
      </c>
      <c r="AA11" s="26">
        <f t="shared" si="4"/>
        <v>-0.34273704191698257</v>
      </c>
      <c r="AC11" s="24">
        <v>10</v>
      </c>
      <c r="AD11" s="7"/>
      <c r="AE11" s="169">
        <f>((Calibration!$C$9*'Yields HP3a'!AD11)+Calibration!$C$10)</f>
        <v>-1.3020627824793102E-3</v>
      </c>
      <c r="AF11" s="26">
        <f t="shared" si="5"/>
        <v>-0.34273704191698257</v>
      </c>
      <c r="AH11" s="24">
        <v>10</v>
      </c>
      <c r="AI11" s="7"/>
      <c r="AJ11" s="169">
        <f>((Calibration!$C$9*'Yields HP3a'!AI11)+Calibration!$C$10)</f>
        <v>-1.3020627824793102E-3</v>
      </c>
      <c r="AK11" s="26">
        <f t="shared" si="6"/>
        <v>-0.34273704191698257</v>
      </c>
      <c r="AM11" s="24">
        <v>10</v>
      </c>
      <c r="AN11" s="7"/>
      <c r="AO11" s="169">
        <f>((Calibration!$C$9*'Yields HP3a'!AN11)+Calibration!$C$10)</f>
        <v>-1.3020627824793102E-3</v>
      </c>
      <c r="AP11" s="26">
        <f t="shared" si="7"/>
        <v>-0.34273704191698257</v>
      </c>
      <c r="AR11" s="24">
        <v>10</v>
      </c>
      <c r="AS11" s="7"/>
      <c r="AT11" s="169">
        <f>((Calibration!$C$9*'Yields HP3a'!AS11)+Calibration!$C$10)</f>
        <v>-1.3020627824793102E-3</v>
      </c>
      <c r="AU11" s="26">
        <f t="shared" si="8"/>
        <v>-0.34273704191698257</v>
      </c>
      <c r="AW11" s="24">
        <v>10</v>
      </c>
      <c r="AX11" s="7"/>
      <c r="AY11" s="169">
        <f>((Calibration!$C$9*'Yields HP3a'!AX11)+Calibration!$C$10)</f>
        <v>-1.3020627824793102E-3</v>
      </c>
      <c r="AZ11" s="26">
        <f t="shared" si="9"/>
        <v>-0.34273704191698257</v>
      </c>
      <c r="BB11" s="24">
        <v>10</v>
      </c>
      <c r="BC11"/>
      <c r="BD11" s="169">
        <f>((Calibration!$C$9*'Yields HP3a'!BC11)+Calibration!$C$10)</f>
        <v>-1.3020627824793102E-3</v>
      </c>
      <c r="BE11" s="26">
        <f t="shared" si="10"/>
        <v>-0.34273704191698257</v>
      </c>
      <c r="BG11" s="24">
        <v>10</v>
      </c>
      <c r="BH11"/>
      <c r="BI11" s="169">
        <f>((Calibration!$C$9*'Yields HP3a'!BH11)+Calibration!$C$10)</f>
        <v>-1.3020627824793102E-3</v>
      </c>
      <c r="BJ11" s="26">
        <f t="shared" si="11"/>
        <v>-0.34273704191698257</v>
      </c>
      <c r="BL11" s="24">
        <v>10</v>
      </c>
      <c r="BM11" s="7">
        <v>3.0082049999999998</v>
      </c>
      <c r="BN11" s="169">
        <f>((Calibration!$C$9*'Yields HP3a'!BM11)+Calibration!$C$10)</f>
        <v>5.9072476732529196E-3</v>
      </c>
      <c r="BO11" s="26">
        <f t="shared" si="12"/>
        <v>1.5549423734748788</v>
      </c>
      <c r="BQ11" s="24">
        <v>10</v>
      </c>
      <c r="BR11" s="7"/>
      <c r="BS11" s="169">
        <f>((Calibration!$C$9*'Yields HP3a'!BR11)+Calibration!$C$10)</f>
        <v>-1.3020627824793102E-3</v>
      </c>
      <c r="BT11" s="26">
        <f t="shared" si="13"/>
        <v>-0.34273704191698257</v>
      </c>
      <c r="BV11" s="24">
        <v>10</v>
      </c>
      <c r="BW11" s="7"/>
      <c r="BX11" s="169">
        <f>((Calibration!$C$9*'Yields HP3a'!BW11)+Calibration!$C$10)</f>
        <v>-1.3020627824793102E-3</v>
      </c>
      <c r="BY11" s="26">
        <f t="shared" si="14"/>
        <v>-0.34273704191698257</v>
      </c>
      <c r="CA11" s="24">
        <v>10</v>
      </c>
      <c r="CB11" s="7"/>
      <c r="CC11" s="169">
        <f>((Calibration!$C$9*'Yields HP3a'!CB11)+Calibration!$C$10)</f>
        <v>-1.3020627824793102E-3</v>
      </c>
      <c r="CD11" s="26">
        <f t="shared" si="15"/>
        <v>-0.34273704191698257</v>
      </c>
      <c r="CF11" s="57"/>
      <c r="CG11" s="60"/>
      <c r="CH11" s="59"/>
      <c r="CI11" s="59"/>
    </row>
    <row r="12" spans="1:87">
      <c r="A12" s="33" t="s">
        <v>37</v>
      </c>
      <c r="B12" s="35">
        <v>1</v>
      </c>
      <c r="D12" s="24">
        <v>11</v>
      </c>
      <c r="E12" s="4"/>
      <c r="F12" s="169">
        <f>((Calibration!$C$9*'Yields HP3a'!E12)+Calibration!$C$10)</f>
        <v>-1.3020627824793102E-3</v>
      </c>
      <c r="G12" s="26">
        <f t="shared" si="0"/>
        <v>-0.34273704191698257</v>
      </c>
      <c r="I12" s="24">
        <v>11</v>
      </c>
      <c r="J12" s="7"/>
      <c r="K12" s="169">
        <f>((Calibration!$C$9*'Yields HP3a'!J12)+Calibration!$C$10)</f>
        <v>-1.3020627824793102E-3</v>
      </c>
      <c r="L12" s="26">
        <f t="shared" si="1"/>
        <v>-0.34273704191698257</v>
      </c>
      <c r="N12" s="24">
        <v>11</v>
      </c>
      <c r="O12" s="7"/>
      <c r="P12" s="169">
        <f>((Calibration!$C$9*'Yields HP3a'!O12)+Calibration!$C$10)</f>
        <v>-1.3020627824793102E-3</v>
      </c>
      <c r="Q12" s="26">
        <f t="shared" si="2"/>
        <v>-0.34273704191698257</v>
      </c>
      <c r="S12" s="24">
        <v>11</v>
      </c>
      <c r="T12" s="7"/>
      <c r="U12" s="169">
        <f>((Calibration!$C$9*'Yields HP3a'!T12)+Calibration!$C$10)</f>
        <v>-1.3020627824793102E-3</v>
      </c>
      <c r="V12" s="26">
        <f t="shared" si="3"/>
        <v>-0.34273704191698257</v>
      </c>
      <c r="X12" s="24">
        <v>11</v>
      </c>
      <c r="Y12" s="55"/>
      <c r="Z12" s="169">
        <f>((Calibration!$C$9*'Yields HP3a'!Y12)+Calibration!$C$10)</f>
        <v>-1.3020627824793102E-3</v>
      </c>
      <c r="AA12" s="26">
        <f t="shared" si="4"/>
        <v>-0.34273704191698257</v>
      </c>
      <c r="AC12" s="24">
        <v>11</v>
      </c>
      <c r="AD12" s="7"/>
      <c r="AE12" s="169">
        <f>((Calibration!$C$9*'Yields HP3a'!AD12)+Calibration!$C$10)</f>
        <v>-1.3020627824793102E-3</v>
      </c>
      <c r="AF12" s="26">
        <f t="shared" si="5"/>
        <v>-0.34273704191698257</v>
      </c>
      <c r="AH12" s="24">
        <v>11</v>
      </c>
      <c r="AI12" s="7"/>
      <c r="AJ12" s="169">
        <f>((Calibration!$C$9*'Yields HP3a'!AI12)+Calibration!$C$10)</f>
        <v>-1.3020627824793102E-3</v>
      </c>
      <c r="AK12" s="26">
        <f t="shared" si="6"/>
        <v>-0.34273704191698257</v>
      </c>
      <c r="AM12" s="24">
        <v>11</v>
      </c>
      <c r="AN12" s="7"/>
      <c r="AO12" s="169">
        <f>((Calibration!$C$9*'Yields HP3a'!AN12)+Calibration!$C$10)</f>
        <v>-1.3020627824793102E-3</v>
      </c>
      <c r="AP12" s="26">
        <f t="shared" si="7"/>
        <v>-0.34273704191698257</v>
      </c>
      <c r="AR12" s="24">
        <v>11</v>
      </c>
      <c r="AS12" s="7"/>
      <c r="AT12" s="169">
        <f>((Calibration!$C$9*'Yields HP3a'!AS12)+Calibration!$C$10)</f>
        <v>-1.3020627824793102E-3</v>
      </c>
      <c r="AU12" s="26">
        <f t="shared" si="8"/>
        <v>-0.34273704191698257</v>
      </c>
      <c r="AW12" s="24">
        <v>11</v>
      </c>
      <c r="AX12" s="7"/>
      <c r="AY12" s="169">
        <f>((Calibration!$C$9*'Yields HP3a'!AX12)+Calibration!$C$10)</f>
        <v>-1.3020627824793102E-3</v>
      </c>
      <c r="AZ12" s="26">
        <f t="shared" si="9"/>
        <v>-0.34273704191698257</v>
      </c>
      <c r="BB12" s="24">
        <v>11</v>
      </c>
      <c r="BC12" s="7"/>
      <c r="BD12" s="169">
        <f>((Calibration!$C$9*'Yields HP3a'!BC12)+Calibration!$C$10)</f>
        <v>-1.3020627824793102E-3</v>
      </c>
      <c r="BE12" s="26">
        <f t="shared" si="10"/>
        <v>-0.34273704191698257</v>
      </c>
      <c r="BG12" s="24">
        <v>11</v>
      </c>
      <c r="BH12" s="7"/>
      <c r="BI12" s="169">
        <f>((Calibration!$C$9*'Yields HP3a'!BH12)+Calibration!$C$10)</f>
        <v>-1.3020627824793102E-3</v>
      </c>
      <c r="BJ12" s="26">
        <f t="shared" si="11"/>
        <v>-0.34273704191698257</v>
      </c>
      <c r="BL12" s="24">
        <v>11</v>
      </c>
      <c r="BM12" s="7">
        <v>1.901284</v>
      </c>
      <c r="BN12" s="169">
        <f>((Calibration!$C$9*'Yields HP3a'!BM12)+Calibration!$C$10)</f>
        <v>3.2544573418195315E-3</v>
      </c>
      <c r="BO12" s="26">
        <f t="shared" si="12"/>
        <v>0.85665844795618107</v>
      </c>
      <c r="BQ12" s="24">
        <v>11</v>
      </c>
      <c r="BR12" s="7"/>
      <c r="BS12" s="169">
        <f>((Calibration!$C$9*'Yields HP3a'!BR12)+Calibration!$C$10)</f>
        <v>-1.3020627824793102E-3</v>
      </c>
      <c r="BT12" s="26">
        <f t="shared" si="13"/>
        <v>-0.34273704191698257</v>
      </c>
      <c r="BV12" s="24">
        <v>11</v>
      </c>
      <c r="BW12" s="7"/>
      <c r="BX12" s="169">
        <f>((Calibration!$C$9*'Yields HP3a'!BW12)+Calibration!$C$10)</f>
        <v>-1.3020627824793102E-3</v>
      </c>
      <c r="BY12" s="26">
        <f t="shared" si="14"/>
        <v>-0.34273704191698257</v>
      </c>
      <c r="CA12" s="24">
        <v>11</v>
      </c>
      <c r="CB12" s="7"/>
      <c r="CC12" s="169">
        <f>((Calibration!$C$9*'Yields HP3a'!CB12)+Calibration!$C$10)</f>
        <v>-1.3020627824793102E-3</v>
      </c>
      <c r="CD12" s="26">
        <f t="shared" si="15"/>
        <v>-0.34273704191698257</v>
      </c>
      <c r="CF12" s="57"/>
      <c r="CG12" s="58"/>
      <c r="CH12" s="59"/>
      <c r="CI12" s="59"/>
    </row>
    <row r="13" spans="1:87" ht="22" thickBot="1">
      <c r="A13" s="29" t="s">
        <v>38</v>
      </c>
      <c r="B13" s="36">
        <f>(B10-Calibration!$C$10)/Calibration!$C$9</f>
        <v>159.06349662376928</v>
      </c>
      <c r="D13" s="37">
        <v>12</v>
      </c>
      <c r="E13" s="4"/>
      <c r="F13" s="169">
        <f>((Calibration!$C$9*'Yields HP3a'!E13)+Calibration!$C$10)</f>
        <v>-1.3020627824793102E-3</v>
      </c>
      <c r="G13" s="26">
        <f t="shared" si="0"/>
        <v>-0.34273704191698257</v>
      </c>
      <c r="I13" s="37">
        <v>12</v>
      </c>
      <c r="J13"/>
      <c r="K13" s="169">
        <f>((Calibration!$C$9*'Yields HP3a'!J13)+Calibration!$C$10)</f>
        <v>-1.3020627824793102E-3</v>
      </c>
      <c r="L13" s="26">
        <f t="shared" si="1"/>
        <v>-0.34273704191698257</v>
      </c>
      <c r="N13" s="24">
        <v>12</v>
      </c>
      <c r="O13" s="7"/>
      <c r="P13" s="169">
        <f>((Calibration!$C$9*'Yields HP3a'!O13)+Calibration!$C$10)</f>
        <v>-1.3020627824793102E-3</v>
      </c>
      <c r="Q13" s="26">
        <f t="shared" si="2"/>
        <v>-0.34273704191698257</v>
      </c>
      <c r="S13" s="24">
        <v>12</v>
      </c>
      <c r="T13" s="7">
        <v>18.425661000000002</v>
      </c>
      <c r="U13" s="169">
        <f>((Calibration!$C$9*'Yields HP3a'!T13)+Calibration!$C$10)</f>
        <v>4.2855935259900647E-2</v>
      </c>
      <c r="V13" s="26">
        <f t="shared" si="3"/>
        <v>11.280805101882603</v>
      </c>
      <c r="X13" s="24">
        <v>12</v>
      </c>
      <c r="Y13" s="55"/>
      <c r="Z13" s="169">
        <f>((Calibration!$C$9*'Yields HP3a'!Y13)+Calibration!$C$10)</f>
        <v>-1.3020627824793102E-3</v>
      </c>
      <c r="AA13" s="26">
        <f t="shared" si="4"/>
        <v>-0.34273704191698257</v>
      </c>
      <c r="AC13" s="24">
        <v>12</v>
      </c>
      <c r="AD13" s="7"/>
      <c r="AE13" s="169">
        <f>((Calibration!$C$9*'Yields HP3a'!AD13)+Calibration!$C$10)</f>
        <v>-1.3020627824793102E-3</v>
      </c>
      <c r="AF13" s="26">
        <f t="shared" si="5"/>
        <v>-0.34273704191698257</v>
      </c>
      <c r="AH13" s="24">
        <v>12</v>
      </c>
      <c r="AI13" s="7"/>
      <c r="AJ13" s="169">
        <f>((Calibration!$C$9*'Yields HP3a'!AI13)+Calibration!$C$10)</f>
        <v>-1.3020627824793102E-3</v>
      </c>
      <c r="AK13" s="26">
        <f t="shared" si="6"/>
        <v>-0.34273704191698257</v>
      </c>
      <c r="AM13" s="24">
        <v>12</v>
      </c>
      <c r="AN13" s="7"/>
      <c r="AO13" s="169">
        <f>((Calibration!$C$9*'Yields HP3a'!AN13)+Calibration!$C$10)</f>
        <v>-1.3020627824793102E-3</v>
      </c>
      <c r="AP13" s="26">
        <f t="shared" si="7"/>
        <v>-0.34273704191698257</v>
      </c>
      <c r="AR13" s="24">
        <v>12</v>
      </c>
      <c r="AS13" s="7">
        <v>6.5071250000000003</v>
      </c>
      <c r="AT13" s="169">
        <f>((Calibration!$C$9*'Yields HP3a'!AS13)+Calibration!$C$10)</f>
        <v>1.4292580634194949E-2</v>
      </c>
      <c r="AU13" s="26">
        <f t="shared" si="8"/>
        <v>3.7621817272100446</v>
      </c>
      <c r="AW13" s="24">
        <v>12</v>
      </c>
      <c r="AX13" s="7"/>
      <c r="AY13" s="169">
        <f>((Calibration!$C$9*'Yields HP3a'!AX13)+Calibration!$C$10)</f>
        <v>-1.3020627824793102E-3</v>
      </c>
      <c r="AZ13" s="26">
        <f t="shared" si="9"/>
        <v>-0.34273704191698257</v>
      </c>
      <c r="BB13" s="24">
        <v>12</v>
      </c>
      <c r="BC13"/>
      <c r="BD13" s="169">
        <f>((Calibration!$C$9*'Yields HP3a'!BC13)+Calibration!$C$10)</f>
        <v>-1.3020627824793102E-3</v>
      </c>
      <c r="BE13" s="26">
        <f t="shared" si="10"/>
        <v>-0.34273704191698257</v>
      </c>
      <c r="BG13" s="24">
        <v>12</v>
      </c>
      <c r="BH13"/>
      <c r="BI13" s="169">
        <f>((Calibration!$C$9*'Yields HP3a'!BH13)+Calibration!$C$10)</f>
        <v>-1.3020627824793102E-3</v>
      </c>
      <c r="BJ13" s="26">
        <f t="shared" si="11"/>
        <v>-0.34273704191698257</v>
      </c>
      <c r="BL13" s="24">
        <v>12</v>
      </c>
      <c r="BM13" s="7">
        <v>13.417194</v>
      </c>
      <c r="BN13" s="169">
        <f>((Calibration!$C$9*'Yields HP3a'!BM13)+Calibration!$C$10)</f>
        <v>3.085289906047612E-2</v>
      </c>
      <c r="BO13" s="26">
        <f t="shared" si="12"/>
        <v>8.1212914621640877</v>
      </c>
      <c r="BQ13" s="24">
        <v>12</v>
      </c>
      <c r="BR13" s="7"/>
      <c r="BS13" s="169">
        <f>((Calibration!$C$9*'Yields HP3a'!BR13)+Calibration!$C$10)</f>
        <v>-1.3020627824793102E-3</v>
      </c>
      <c r="BT13" s="26">
        <f t="shared" si="13"/>
        <v>-0.34273704191698257</v>
      </c>
      <c r="BV13" s="24">
        <v>12</v>
      </c>
      <c r="BW13" s="7"/>
      <c r="BX13" s="169">
        <f>((Calibration!$C$9*'Yields HP3a'!BW13)+Calibration!$C$10)</f>
        <v>-1.3020627824793102E-3</v>
      </c>
      <c r="BY13" s="26">
        <f t="shared" si="14"/>
        <v>-0.34273704191698257</v>
      </c>
      <c r="CA13" s="24">
        <v>12</v>
      </c>
      <c r="CB13" s="7"/>
      <c r="CC13" s="169">
        <f>((Calibration!$C$9*'Yields HP3a'!CB13)+Calibration!$C$10)</f>
        <v>-1.3020627824793102E-3</v>
      </c>
      <c r="CD13" s="26">
        <f t="shared" si="15"/>
        <v>-0.34273704191698257</v>
      </c>
      <c r="CF13" s="57"/>
      <c r="CG13" s="60"/>
      <c r="CH13" s="59"/>
      <c r="CI13" s="59"/>
    </row>
    <row r="14" spans="1:87" ht="22" thickBot="1">
      <c r="A14" s="185" t="s">
        <v>40</v>
      </c>
      <c r="B14" s="185"/>
      <c r="D14" s="24">
        <v>13</v>
      </c>
      <c r="E14" s="4"/>
      <c r="F14" s="169">
        <f>((Calibration!$C$9*'Yields HP3a'!E14)+Calibration!$C$10)</f>
        <v>-1.3020627824793102E-3</v>
      </c>
      <c r="G14" s="26">
        <f t="shared" si="0"/>
        <v>-0.34273704191698257</v>
      </c>
      <c r="I14" s="24">
        <v>13</v>
      </c>
      <c r="J14"/>
      <c r="K14" s="169">
        <f>((Calibration!$C$9*'Yields HP3a'!J14)+Calibration!$C$10)</f>
        <v>-1.3020627824793102E-3</v>
      </c>
      <c r="L14" s="26">
        <f t="shared" si="1"/>
        <v>-0.34273704191698257</v>
      </c>
      <c r="N14" s="24">
        <v>13</v>
      </c>
      <c r="O14" s="7"/>
      <c r="P14" s="169">
        <f>((Calibration!$C$9*'Yields HP3a'!O14)+Calibration!$C$10)</f>
        <v>-1.3020627824793102E-3</v>
      </c>
      <c r="Q14" s="26">
        <f t="shared" si="2"/>
        <v>-0.34273704191698257</v>
      </c>
      <c r="S14" s="24">
        <v>13</v>
      </c>
      <c r="T14" s="7">
        <v>17.558907000000001</v>
      </c>
      <c r="U14" s="169">
        <f>((Calibration!$C$9*'Yields HP3a'!T14)+Calibration!$C$10)</f>
        <v>4.0778716893882461E-2</v>
      </c>
      <c r="V14" s="26">
        <f t="shared" si="3"/>
        <v>10.734026799204241</v>
      </c>
      <c r="X14" s="24">
        <v>13</v>
      </c>
      <c r="Y14" s="55"/>
      <c r="Z14" s="169">
        <f>((Calibration!$C$9*'Yields HP3a'!Y14)+Calibration!$C$10)</f>
        <v>-1.3020627824793102E-3</v>
      </c>
      <c r="AA14" s="26">
        <f t="shared" si="4"/>
        <v>-0.34273704191698257</v>
      </c>
      <c r="AC14" s="24">
        <v>13</v>
      </c>
      <c r="AD14" s="7"/>
      <c r="AE14" s="169">
        <f>((Calibration!$C$9*'Yields HP3a'!AD14)+Calibration!$C$10)</f>
        <v>-1.3020627824793102E-3</v>
      </c>
      <c r="AF14" s="26">
        <f t="shared" si="5"/>
        <v>-0.34273704191698257</v>
      </c>
      <c r="AH14" s="24">
        <v>13</v>
      </c>
      <c r="AI14" s="7"/>
      <c r="AJ14" s="169">
        <f>((Calibration!$C$9*'Yields HP3a'!AI14)+Calibration!$C$10)</f>
        <v>-1.3020627824793102E-3</v>
      </c>
      <c r="AK14" s="26">
        <f t="shared" si="6"/>
        <v>-0.34273704191698257</v>
      </c>
      <c r="AM14" s="24">
        <v>13</v>
      </c>
      <c r="AN14" s="7"/>
      <c r="AO14" s="169">
        <f>((Calibration!$C$9*'Yields HP3a'!AN14)+Calibration!$C$10)</f>
        <v>-1.3020627824793102E-3</v>
      </c>
      <c r="AP14" s="26">
        <f t="shared" si="7"/>
        <v>-0.34273704191698257</v>
      </c>
      <c r="AR14" s="24">
        <v>13</v>
      </c>
      <c r="AS14" s="7">
        <v>4.507898</v>
      </c>
      <c r="AT14" s="169">
        <f>((Calibration!$C$9*'Yields HP3a'!AS14)+Calibration!$C$10)</f>
        <v>9.5013353186389343E-3</v>
      </c>
      <c r="AU14" s="26">
        <f t="shared" si="8"/>
        <v>2.5010004165627895</v>
      </c>
      <c r="AW14" s="24">
        <v>13</v>
      </c>
      <c r="AX14" s="7"/>
      <c r="AY14" s="169">
        <f>((Calibration!$C$9*'Yields HP3a'!AX14)+Calibration!$C$10)</f>
        <v>-1.3020627824793102E-3</v>
      </c>
      <c r="AZ14" s="26">
        <f t="shared" si="9"/>
        <v>-0.34273704191698257</v>
      </c>
      <c r="BB14" s="24">
        <v>13</v>
      </c>
      <c r="BC14"/>
      <c r="BD14" s="169">
        <f>((Calibration!$C$9*'Yields HP3a'!BC14)+Calibration!$C$10)</f>
        <v>-1.3020627824793102E-3</v>
      </c>
      <c r="BE14" s="26">
        <f t="shared" si="10"/>
        <v>-0.34273704191698257</v>
      </c>
      <c r="BG14" s="24">
        <v>13</v>
      </c>
      <c r="BH14"/>
      <c r="BI14" s="169">
        <f>((Calibration!$C$9*'Yields HP3a'!BH14)+Calibration!$C$10)</f>
        <v>-1.3020627824793102E-3</v>
      </c>
      <c r="BJ14" s="26">
        <f t="shared" si="11"/>
        <v>-0.34273704191698257</v>
      </c>
      <c r="BL14" s="24">
        <v>13</v>
      </c>
      <c r="BM14" s="7">
        <v>11.471427</v>
      </c>
      <c r="BN14" s="169">
        <f>((Calibration!$C$9*'Yields HP3a'!BM14)+Calibration!$C$10)</f>
        <v>2.6189773250393785E-2</v>
      </c>
      <c r="BO14" s="26">
        <f t="shared" si="12"/>
        <v>6.8938345624352539</v>
      </c>
      <c r="BQ14" s="24">
        <v>13</v>
      </c>
      <c r="BR14" s="7"/>
      <c r="BS14" s="169">
        <f>((Calibration!$C$9*'Yields HP3a'!BR14)+Calibration!$C$10)</f>
        <v>-1.3020627824793102E-3</v>
      </c>
      <c r="BT14" s="26">
        <f t="shared" si="13"/>
        <v>-0.34273704191698257</v>
      </c>
      <c r="BV14" s="24">
        <v>13</v>
      </c>
      <c r="BW14" s="7"/>
      <c r="BX14" s="169">
        <f>((Calibration!$C$9*'Yields HP3a'!BW14)+Calibration!$C$10)</f>
        <v>-1.3020627824793102E-3</v>
      </c>
      <c r="BY14" s="26">
        <f t="shared" si="14"/>
        <v>-0.34273704191698257</v>
      </c>
      <c r="CA14" s="24">
        <v>13</v>
      </c>
      <c r="CB14" s="7"/>
      <c r="CC14" s="169">
        <f>((Calibration!$C$9*'Yields HP3a'!CB14)+Calibration!$C$10)</f>
        <v>-1.3020627824793102E-3</v>
      </c>
      <c r="CD14" s="26">
        <f t="shared" si="15"/>
        <v>-0.34273704191698257</v>
      </c>
      <c r="CF14" s="57"/>
      <c r="CG14" s="58"/>
      <c r="CH14" s="59"/>
      <c r="CI14" s="59"/>
    </row>
    <row r="15" spans="1:87" ht="22" thickBot="1">
      <c r="A15" s="27" t="s">
        <v>28</v>
      </c>
      <c r="B15" s="28">
        <v>1.046</v>
      </c>
      <c r="D15" s="24">
        <v>14</v>
      </c>
      <c r="E15" s="4"/>
      <c r="F15" s="169">
        <f>((Calibration!$C$9*'Yields HP3a'!E15)+Calibration!$C$10)</f>
        <v>-1.3020627824793102E-3</v>
      </c>
      <c r="G15" s="26">
        <f t="shared" si="0"/>
        <v>-0.34273704191698257</v>
      </c>
      <c r="I15" s="24">
        <v>14</v>
      </c>
      <c r="J15"/>
      <c r="K15" s="169">
        <f>((Calibration!$C$9*'Yields HP3a'!J15)+Calibration!$C$10)</f>
        <v>-1.3020627824793102E-3</v>
      </c>
      <c r="L15" s="26">
        <f t="shared" si="1"/>
        <v>-0.34273704191698257</v>
      </c>
      <c r="N15" s="24">
        <v>14</v>
      </c>
      <c r="O15" s="7"/>
      <c r="P15" s="169">
        <f>((Calibration!$C$9*'Yields HP3a'!O15)+Calibration!$C$10)</f>
        <v>-1.3020627824793102E-3</v>
      </c>
      <c r="Q15" s="26">
        <f t="shared" si="2"/>
        <v>-0.34273704191698257</v>
      </c>
      <c r="S15" s="24">
        <v>14</v>
      </c>
      <c r="T15" s="7">
        <v>17.267772999999998</v>
      </c>
      <c r="U15" s="169">
        <f>((Calibration!$C$9*'Yields HP3a'!T15)+Calibration!$C$10)</f>
        <v>4.0081000019460945E-2</v>
      </c>
      <c r="V15" s="26">
        <f t="shared" si="3"/>
        <v>10.550369435786289</v>
      </c>
      <c r="X15" s="24">
        <v>14</v>
      </c>
      <c r="Y15" s="55"/>
      <c r="Z15" s="169">
        <f>((Calibration!$C$9*'Yields HP3a'!Y15)+Calibration!$C$10)</f>
        <v>-1.3020627824793102E-3</v>
      </c>
      <c r="AA15" s="26">
        <f t="shared" si="4"/>
        <v>-0.34273704191698257</v>
      </c>
      <c r="AC15" s="24">
        <v>14</v>
      </c>
      <c r="AD15" s="7"/>
      <c r="AE15" s="169">
        <f>((Calibration!$C$9*'Yields HP3a'!AD15)+Calibration!$C$10)</f>
        <v>-1.3020627824793102E-3</v>
      </c>
      <c r="AF15" s="26">
        <f t="shared" si="5"/>
        <v>-0.34273704191698257</v>
      </c>
      <c r="AH15" s="24">
        <v>14</v>
      </c>
      <c r="AI15" s="7"/>
      <c r="AJ15" s="169">
        <f>((Calibration!$C$9*'Yields HP3a'!AI15)+Calibration!$C$10)</f>
        <v>-1.3020627824793102E-3</v>
      </c>
      <c r="AK15" s="26">
        <f t="shared" si="6"/>
        <v>-0.34273704191698257</v>
      </c>
      <c r="AM15" s="24">
        <v>14</v>
      </c>
      <c r="AN15" s="7">
        <v>2.799372</v>
      </c>
      <c r="AO15" s="169">
        <f>((Calibration!$C$9*'Yields HP3a'!AN15)+Calibration!$C$10)</f>
        <v>5.4067691718203614E-3</v>
      </c>
      <c r="AP15" s="26">
        <f t="shared" si="7"/>
        <v>1.4232033180067416</v>
      </c>
      <c r="AR15" s="24">
        <v>14</v>
      </c>
      <c r="AS15" s="7">
        <v>5.6672789999999997</v>
      </c>
      <c r="AT15" s="169">
        <f>((Calibration!$C$9*'Yields HP3a'!AS15)+Calibration!$C$10)</f>
        <v>1.2279848606622063E-2</v>
      </c>
      <c r="AU15" s="26">
        <f t="shared" si="8"/>
        <v>3.2323779185270607</v>
      </c>
      <c r="AW15" s="24">
        <v>14</v>
      </c>
      <c r="AX15" s="7"/>
      <c r="AY15" s="169">
        <f>((Calibration!$C$9*'Yields HP3a'!AX15)+Calibration!$C$10)</f>
        <v>-1.3020627824793102E-3</v>
      </c>
      <c r="AZ15" s="26">
        <f t="shared" si="9"/>
        <v>-0.34273704191698257</v>
      </c>
      <c r="BB15" s="24">
        <v>14</v>
      </c>
      <c r="BC15"/>
      <c r="BD15" s="169">
        <f>((Calibration!$C$9*'Yields HP3a'!BC15)+Calibration!$C$10)</f>
        <v>-1.3020627824793102E-3</v>
      </c>
      <c r="BE15" s="26">
        <f t="shared" si="10"/>
        <v>-0.34273704191698257</v>
      </c>
      <c r="BG15" s="24">
        <v>14</v>
      </c>
      <c r="BH15"/>
      <c r="BI15" s="169">
        <f>((Calibration!$C$9*'Yields HP3a'!BH15)+Calibration!$C$10)</f>
        <v>-1.3020627824793102E-3</v>
      </c>
      <c r="BJ15" s="26">
        <f t="shared" si="11"/>
        <v>-0.34273704191698257</v>
      </c>
      <c r="BL15" s="24">
        <v>14</v>
      </c>
      <c r="BM15" s="7">
        <v>12.609273999999999</v>
      </c>
      <c r="BN15" s="169">
        <f>((Calibration!$C$9*'Yields HP3a'!BM15)+Calibration!$C$10)</f>
        <v>2.8916679253848852E-2</v>
      </c>
      <c r="BO15" s="26">
        <f t="shared" si="12"/>
        <v>7.6116276748612295</v>
      </c>
      <c r="BQ15" s="24">
        <v>14</v>
      </c>
      <c r="BR15" s="7"/>
      <c r="BS15" s="169">
        <f>((Calibration!$C$9*'Yields HP3a'!BR15)+Calibration!$C$10)</f>
        <v>-1.3020627824793102E-3</v>
      </c>
      <c r="BT15" s="26">
        <f t="shared" si="13"/>
        <v>-0.34273704191698257</v>
      </c>
      <c r="BV15" s="24">
        <v>14</v>
      </c>
      <c r="BW15" s="7"/>
      <c r="BX15" s="169">
        <f>((Calibration!$C$9*'Yields HP3a'!BW15)+Calibration!$C$10)</f>
        <v>-1.3020627824793102E-3</v>
      </c>
      <c r="BY15" s="26">
        <f t="shared" si="14"/>
        <v>-0.34273704191698257</v>
      </c>
      <c r="CA15" s="24">
        <v>14</v>
      </c>
      <c r="CB15" s="7"/>
      <c r="CC15" s="169">
        <f>((Calibration!$C$9*'Yields HP3a'!CB15)+Calibration!$C$10)</f>
        <v>-1.3020627824793102E-3</v>
      </c>
      <c r="CD15" s="26">
        <f t="shared" si="15"/>
        <v>-0.34273704191698257</v>
      </c>
      <c r="CF15" s="57"/>
      <c r="CG15" s="58"/>
      <c r="CH15" s="59"/>
      <c r="CI15" s="59"/>
    </row>
    <row r="16" spans="1:87" ht="22" thickBot="1">
      <c r="A16" s="27" t="s">
        <v>29</v>
      </c>
      <c r="B16" s="28">
        <v>600</v>
      </c>
      <c r="D16" s="24">
        <v>15</v>
      </c>
      <c r="E16" s="4"/>
      <c r="F16" s="169">
        <f>((Calibration!$C$9*'Yields HP3a'!E16)+Calibration!$C$10)</f>
        <v>-1.3020627824793102E-3</v>
      </c>
      <c r="G16" s="26">
        <f t="shared" si="0"/>
        <v>-0.34273704191698257</v>
      </c>
      <c r="I16" s="24">
        <v>15</v>
      </c>
      <c r="J16" s="7">
        <v>5.7533180000000002</v>
      </c>
      <c r="K16" s="169">
        <f>((Calibration!$C$9*'Yields HP3a'!J16)+Calibration!$C$10)</f>
        <v>1.2486045279488689E-2</v>
      </c>
      <c r="L16" s="26">
        <f t="shared" si="1"/>
        <v>3.2866542857363767</v>
      </c>
      <c r="N16" s="24">
        <v>15</v>
      </c>
      <c r="O16" s="7"/>
      <c r="P16" s="169">
        <f>((Calibration!$C$9*'Yields HP3a'!O16)+Calibration!$C$10)</f>
        <v>-1.3020627824793102E-3</v>
      </c>
      <c r="Q16" s="26">
        <f t="shared" si="2"/>
        <v>-0.34273704191698257</v>
      </c>
      <c r="S16" s="24">
        <v>15</v>
      </c>
      <c r="T16" s="7">
        <v>18.369098999999999</v>
      </c>
      <c r="U16" s="169">
        <f>((Calibration!$C$9*'Yields HP3a'!T16)+Calibration!$C$10)</f>
        <v>4.2720381659664908E-2</v>
      </c>
      <c r="V16" s="26">
        <f t="shared" si="3"/>
        <v>11.245123842429408</v>
      </c>
      <c r="X16" s="24">
        <v>15</v>
      </c>
      <c r="Y16" s="55">
        <v>1.6</v>
      </c>
      <c r="Z16" s="169">
        <f>((Calibration!$C$9*'Yields HP3a'!Y16)+Calibration!$C$10)</f>
        <v>2.5324154958200639E-3</v>
      </c>
      <c r="AA16" s="26">
        <f t="shared" si="4"/>
        <v>0.66659811463883023</v>
      </c>
      <c r="AC16" s="24">
        <v>15</v>
      </c>
      <c r="AD16" s="7"/>
      <c r="AE16" s="169">
        <f>((Calibration!$C$9*'Yields HP3a'!AD16)+Calibration!$C$10)</f>
        <v>-1.3020627824793102E-3</v>
      </c>
      <c r="AF16" s="26">
        <f t="shared" si="5"/>
        <v>-0.34273704191698257</v>
      </c>
      <c r="AH16" s="24">
        <v>15</v>
      </c>
      <c r="AI16" s="7"/>
      <c r="AJ16" s="169">
        <f>((Calibration!$C$9*'Yields HP3a'!AI16)+Calibration!$C$10)</f>
        <v>-1.3020627824793102E-3</v>
      </c>
      <c r="AK16" s="26">
        <f t="shared" si="6"/>
        <v>-0.34273704191698257</v>
      </c>
      <c r="AM16" s="24">
        <v>15</v>
      </c>
      <c r="AN16" s="7">
        <v>2.8152370000000002</v>
      </c>
      <c r="AO16" s="169">
        <f>((Calibration!$C$9*'Yields HP3a'!AN16)+Calibration!$C$10)</f>
        <v>5.4447904204986243E-3</v>
      </c>
      <c r="AP16" s="26">
        <f t="shared" si="7"/>
        <v>1.4332115069184654</v>
      </c>
      <c r="AR16" s="24">
        <v>15</v>
      </c>
      <c r="AS16" s="7">
        <v>8.0584539999999993</v>
      </c>
      <c r="AT16" s="169">
        <f>((Calibration!$C$9*'Yields HP3a'!AS16)+Calibration!$C$10)</f>
        <v>1.8010416479817378E-2</v>
      </c>
      <c r="AU16" s="26">
        <f t="shared" si="8"/>
        <v>4.7408135391379016</v>
      </c>
      <c r="AW16" s="24">
        <v>15</v>
      </c>
      <c r="AX16" s="7"/>
      <c r="AY16" s="169">
        <f>((Calibration!$C$9*'Yields HP3a'!AX16)+Calibration!$C$10)</f>
        <v>-1.3020627824793102E-3</v>
      </c>
      <c r="AZ16" s="26">
        <f t="shared" si="9"/>
        <v>-0.34273704191698257</v>
      </c>
      <c r="BB16" s="24">
        <v>15</v>
      </c>
      <c r="BC16"/>
      <c r="BD16" s="169">
        <f>((Calibration!$C$9*'Yields HP3a'!BC16)+Calibration!$C$10)</f>
        <v>-1.3020627824793102E-3</v>
      </c>
      <c r="BE16" s="26">
        <f t="shared" si="10"/>
        <v>-0.34273704191698257</v>
      </c>
      <c r="BG16" s="24">
        <v>15</v>
      </c>
      <c r="BH16"/>
      <c r="BI16" s="169">
        <f>((Calibration!$C$9*'Yields HP3a'!BH16)+Calibration!$C$10)</f>
        <v>-1.3020627824793102E-3</v>
      </c>
      <c r="BJ16" s="26">
        <f t="shared" si="11"/>
        <v>-0.34273704191698257</v>
      </c>
      <c r="BL16" s="24">
        <v>15</v>
      </c>
      <c r="BM16" s="7">
        <v>14.079069</v>
      </c>
      <c r="BN16" s="169">
        <f>((Calibration!$C$9*'Yields HP3a'!BM16)+Calibration!$C$10)</f>
        <v>3.2439114879507E-2</v>
      </c>
      <c r="BO16" s="26">
        <f t="shared" si="12"/>
        <v>8.5388250288799501</v>
      </c>
      <c r="BQ16" s="24">
        <v>15</v>
      </c>
      <c r="BR16" s="7"/>
      <c r="BS16" s="169">
        <f>((Calibration!$C$9*'Yields HP3a'!BR16)+Calibration!$C$10)</f>
        <v>-1.3020627824793102E-3</v>
      </c>
      <c r="BT16" s="26">
        <f t="shared" si="13"/>
        <v>-0.34273704191698257</v>
      </c>
      <c r="BV16" s="24">
        <v>15</v>
      </c>
      <c r="BW16" s="7"/>
      <c r="BX16" s="169">
        <f>((Calibration!$C$9*'Yields HP3a'!BW16)+Calibration!$C$10)</f>
        <v>-1.3020627824793102E-3</v>
      </c>
      <c r="BY16" s="26">
        <f t="shared" si="14"/>
        <v>-0.34273704191698257</v>
      </c>
      <c r="CA16" s="24">
        <v>15</v>
      </c>
      <c r="CB16" s="7"/>
      <c r="CC16" s="169">
        <f>((Calibration!$C$9*'Yields HP3a'!CB16)+Calibration!$C$10)</f>
        <v>-1.3020627824793102E-3</v>
      </c>
      <c r="CD16" s="26">
        <f t="shared" si="15"/>
        <v>-0.34273704191698257</v>
      </c>
      <c r="CF16" s="57"/>
      <c r="CG16" s="58"/>
      <c r="CH16" s="59"/>
      <c r="CI16" s="59"/>
    </row>
    <row r="17" spans="1:87" ht="22" thickBot="1">
      <c r="A17" s="29" t="s">
        <v>30</v>
      </c>
      <c r="B17" s="30">
        <f>(B15/B16)*1000</f>
        <v>1.7433333333333334</v>
      </c>
      <c r="D17" s="24">
        <v>16</v>
      </c>
      <c r="E17" s="4"/>
      <c r="F17" s="169">
        <f>((Calibration!$C$9*'Yields HP3a'!E17)+Calibration!$C$10)</f>
        <v>-1.3020627824793102E-3</v>
      </c>
      <c r="G17" s="26">
        <f t="shared" si="0"/>
        <v>-0.34273704191698257</v>
      </c>
      <c r="I17" s="24">
        <v>16</v>
      </c>
      <c r="J17"/>
      <c r="K17" s="169">
        <f>((Calibration!$C$9*'Yields HP3a'!J17)+Calibration!$C$10)</f>
        <v>-1.3020627824793102E-3</v>
      </c>
      <c r="L17" s="26">
        <f t="shared" si="1"/>
        <v>-0.34273704191698257</v>
      </c>
      <c r="N17" s="24">
        <v>16</v>
      </c>
      <c r="O17"/>
      <c r="P17" s="169">
        <f>((Calibration!$C$9*'Yields HP3a'!O17)+Calibration!$C$10)</f>
        <v>-1.3020627824793102E-3</v>
      </c>
      <c r="Q17" s="26">
        <f t="shared" si="2"/>
        <v>-0.34273704191698257</v>
      </c>
      <c r="S17" s="24">
        <v>16</v>
      </c>
      <c r="T17" s="7">
        <v>4.4789060000000003</v>
      </c>
      <c r="U17" s="169">
        <f>((Calibration!$C$9*'Yields HP3a'!T17)+Calibration!$C$10)</f>
        <v>9.4318545722361508E-3</v>
      </c>
      <c r="V17" s="26">
        <f t="shared" si="3"/>
        <v>2.4827112635259985</v>
      </c>
      <c r="X17" s="24">
        <v>16</v>
      </c>
      <c r="Y17" s="170" t="s">
        <v>160</v>
      </c>
      <c r="Z17" s="169" t="e">
        <f>((Calibration!$C$9*'Yields HP3a'!Y17)+Calibration!$C$10)</f>
        <v>#VALUE!</v>
      </c>
      <c r="AA17" s="26" t="e">
        <f t="shared" si="4"/>
        <v>#VALUE!</v>
      </c>
      <c r="AC17" s="24">
        <v>16</v>
      </c>
      <c r="AD17" s="7"/>
      <c r="AE17" s="169">
        <f>((Calibration!$C$9*'Yields HP3a'!AD17)+Calibration!$C$10)</f>
        <v>-1.3020627824793102E-3</v>
      </c>
      <c r="AF17" s="26">
        <f t="shared" si="5"/>
        <v>-0.34273704191698257</v>
      </c>
      <c r="AH17" s="24">
        <v>16</v>
      </c>
      <c r="AI17" s="7">
        <v>2.2565559999999998</v>
      </c>
      <c r="AJ17" s="169">
        <f>((Calibration!$C$9*'Yields HP3a'!AI17)+Calibration!$C$10)</f>
        <v>4.1058840711245157E-3</v>
      </c>
      <c r="AK17" s="26">
        <f t="shared" si="6"/>
        <v>1.0807762727936165</v>
      </c>
      <c r="AM17" s="24">
        <v>16</v>
      </c>
      <c r="AN17" s="7"/>
      <c r="AO17" s="169">
        <f>((Calibration!$C$9*'Yields HP3a'!AN17)+Calibration!$C$10)</f>
        <v>-1.3020627824793102E-3</v>
      </c>
      <c r="AP17" s="26">
        <f t="shared" si="7"/>
        <v>-0.34273704191698257</v>
      </c>
      <c r="AR17" s="24">
        <v>16</v>
      </c>
      <c r="AS17" s="7">
        <v>8.1346950000000007</v>
      </c>
      <c r="AT17" s="169">
        <f>((Calibration!$C$9*'Yields HP3a'!AS17)+Calibration!$C$10)</f>
        <v>1.819313176632727E-2</v>
      </c>
      <c r="AU17" s="26">
        <f t="shared" si="8"/>
        <v>4.7889089901822599</v>
      </c>
      <c r="AW17" s="24">
        <v>16</v>
      </c>
      <c r="AX17" s="7"/>
      <c r="AY17" s="169">
        <f>((Calibration!$C$9*'Yields HP3a'!AX17)+Calibration!$C$10)</f>
        <v>-1.3020627824793102E-3</v>
      </c>
      <c r="AZ17" s="26">
        <f t="shared" si="9"/>
        <v>-0.34273704191698257</v>
      </c>
      <c r="BB17" s="24">
        <v>16</v>
      </c>
      <c r="BC17" s="7"/>
      <c r="BD17" s="169">
        <f>((Calibration!$C$9*'Yields HP3a'!BC17)+Calibration!$C$10)</f>
        <v>-1.3020627824793102E-3</v>
      </c>
      <c r="BE17" s="26">
        <f t="shared" si="10"/>
        <v>-0.34273704191698257</v>
      </c>
      <c r="BG17" s="24">
        <v>16</v>
      </c>
      <c r="BH17" s="7"/>
      <c r="BI17" s="169">
        <f>((Calibration!$C$9*'Yields HP3a'!BH17)+Calibration!$C$10)</f>
        <v>-1.3020627824793102E-3</v>
      </c>
      <c r="BJ17" s="26">
        <f t="shared" si="11"/>
        <v>-0.34273704191698257</v>
      </c>
      <c r="BL17" s="24">
        <v>16</v>
      </c>
      <c r="BM17" s="7">
        <v>3.1013289999999998</v>
      </c>
      <c r="BN17" s="169">
        <f>((Calibration!$C$9*'Yields HP3a'!BM17)+Calibration!$C$10)</f>
        <v>6.1304238952456392E-3</v>
      </c>
      <c r="BO17" s="26">
        <f t="shared" si="12"/>
        <v>1.6136882029243189</v>
      </c>
      <c r="BQ17" s="24">
        <v>16</v>
      </c>
      <c r="BR17" s="7"/>
      <c r="BS17" s="169">
        <f>((Calibration!$C$9*'Yields HP3a'!BR17)+Calibration!$C$10)</f>
        <v>-1.3020627824793102E-3</v>
      </c>
      <c r="BT17" s="26">
        <f t="shared" si="13"/>
        <v>-0.34273704191698257</v>
      </c>
      <c r="BV17" s="24">
        <v>16</v>
      </c>
      <c r="BW17" s="7"/>
      <c r="BX17" s="169">
        <f>((Calibration!$C$9*'Yields HP3a'!BW17)+Calibration!$C$10)</f>
        <v>-1.3020627824793102E-3</v>
      </c>
      <c r="BY17" s="26">
        <f t="shared" si="14"/>
        <v>-0.34273704191698257</v>
      </c>
      <c r="CA17" s="24">
        <v>16</v>
      </c>
      <c r="CB17" s="7">
        <v>2.9333879999999999</v>
      </c>
      <c r="CC17" s="169">
        <f>((Calibration!$C$9*'Yields HP3a'!CB17)+Calibration!$C$10)</f>
        <v>5.7279450724107171E-3</v>
      </c>
      <c r="CD17" s="26">
        <f t="shared" si="15"/>
        <v>1.5077452307198564</v>
      </c>
      <c r="CF17" s="57"/>
      <c r="CG17" s="61"/>
      <c r="CH17" s="59"/>
      <c r="CI17" s="59"/>
    </row>
    <row r="18" spans="1:87" ht="22" thickBot="1">
      <c r="A18" s="27" t="s">
        <v>31</v>
      </c>
      <c r="B18" s="28">
        <v>250</v>
      </c>
      <c r="D18" s="24">
        <v>17</v>
      </c>
      <c r="E18" s="4"/>
      <c r="F18" s="169">
        <f>((Calibration!$C$9*'Yields HP3a'!E18)+Calibration!$C$10)</f>
        <v>-1.3020627824793102E-3</v>
      </c>
      <c r="G18" s="26">
        <f t="shared" si="0"/>
        <v>-0.34273704191698257</v>
      </c>
      <c r="I18" s="24">
        <v>17</v>
      </c>
      <c r="J18"/>
      <c r="K18" s="169">
        <f>((Calibration!$C$9*'Yields HP3a'!J18)+Calibration!$C$10)</f>
        <v>-1.3020627824793102E-3</v>
      </c>
      <c r="L18" s="26">
        <f t="shared" si="1"/>
        <v>-0.34273704191698257</v>
      </c>
      <c r="N18" s="24">
        <v>17</v>
      </c>
      <c r="O18"/>
      <c r="P18" s="169">
        <f>((Calibration!$C$9*'Yields HP3a'!O18)+Calibration!$C$10)</f>
        <v>-1.3020627824793102E-3</v>
      </c>
      <c r="Q18" s="26">
        <f t="shared" si="2"/>
        <v>-0.34273704191698257</v>
      </c>
      <c r="S18" s="24">
        <v>17</v>
      </c>
      <c r="T18" s="7">
        <v>1.2115910000000001</v>
      </c>
      <c r="U18" s="169">
        <f>((Calibration!$C$9*'Yields HP3a'!T18)+Calibration!$C$10)</f>
        <v>1.6015743248225757E-3</v>
      </c>
      <c r="V18" s="26">
        <f t="shared" si="3"/>
        <v>0.4215763278746511</v>
      </c>
      <c r="X18" s="24">
        <v>17</v>
      </c>
      <c r="Y18" s="55"/>
      <c r="Z18" s="169">
        <f>((Calibration!$C$9*'Yields HP3a'!Y18)+Calibration!$C$10)</f>
        <v>-1.3020627824793102E-3</v>
      </c>
      <c r="AA18" s="26">
        <f t="shared" si="4"/>
        <v>-0.34273704191698257</v>
      </c>
      <c r="AC18" s="24">
        <v>17</v>
      </c>
      <c r="AD18" s="7"/>
      <c r="AE18" s="169">
        <f>((Calibration!$C$9*'Yields HP3a'!AD18)+Calibration!$C$10)</f>
        <v>-1.3020627824793102E-3</v>
      </c>
      <c r="AF18" s="26">
        <f t="shared" si="5"/>
        <v>-0.34273704191698257</v>
      </c>
      <c r="AH18" s="24">
        <v>17</v>
      </c>
      <c r="AI18" s="7"/>
      <c r="AJ18" s="169">
        <f>((Calibration!$C$9*'Yields HP3a'!AI18)+Calibration!$C$10)</f>
        <v>-1.3020627824793102E-3</v>
      </c>
      <c r="AK18" s="26">
        <f t="shared" si="6"/>
        <v>-0.34273704191698257</v>
      </c>
      <c r="AM18" s="24">
        <v>17</v>
      </c>
      <c r="AN18" s="7"/>
      <c r="AO18" s="169">
        <f>((Calibration!$C$9*'Yields HP3a'!AN18)+Calibration!$C$10)</f>
        <v>-1.3020627824793102E-3</v>
      </c>
      <c r="AP18" s="26">
        <f t="shared" si="7"/>
        <v>-0.34273704191698257</v>
      </c>
      <c r="AR18" s="24">
        <v>17</v>
      </c>
      <c r="AS18" s="7">
        <v>13.547141</v>
      </c>
      <c r="AT18" s="169">
        <f>((Calibration!$C$9*'Yields HP3a'!AS18)+Calibration!$C$10)</f>
        <v>3.1164323403494974E-2</v>
      </c>
      <c r="AU18" s="26">
        <f t="shared" si="8"/>
        <v>8.2032665094071859</v>
      </c>
      <c r="AW18" s="24">
        <v>17</v>
      </c>
      <c r="AX18" s="7"/>
      <c r="AY18" s="169">
        <f>((Calibration!$C$9*'Yields HP3a'!AX18)+Calibration!$C$10)</f>
        <v>-1.3020627824793102E-3</v>
      </c>
      <c r="AZ18" s="26">
        <f t="shared" si="9"/>
        <v>-0.34273704191698257</v>
      </c>
      <c r="BB18" s="24">
        <v>17</v>
      </c>
      <c r="BC18"/>
      <c r="BD18" s="169">
        <f>((Calibration!$C$9*'Yields HP3a'!BC18)+Calibration!$C$10)</f>
        <v>-1.3020627824793102E-3</v>
      </c>
      <c r="BE18" s="26">
        <f t="shared" si="10"/>
        <v>-0.34273704191698257</v>
      </c>
      <c r="BG18" s="24">
        <v>17</v>
      </c>
      <c r="BH18"/>
      <c r="BI18" s="169">
        <f>((Calibration!$C$9*'Yields HP3a'!BH18)+Calibration!$C$10)</f>
        <v>-1.3020627824793102E-3</v>
      </c>
      <c r="BJ18" s="26">
        <f t="shared" si="11"/>
        <v>-0.34273704191698257</v>
      </c>
      <c r="BL18" s="24">
        <v>17</v>
      </c>
      <c r="BM18" s="7">
        <v>3.5396749999999999</v>
      </c>
      <c r="BN18" s="169">
        <f>((Calibration!$C$9*'Yields HP3a'!BM18)+Calibration!$C$10)</f>
        <v>7.1809415298577754E-3</v>
      </c>
      <c r="BO18" s="26">
        <f t="shared" si="12"/>
        <v>1.8902119707590779</v>
      </c>
      <c r="BQ18" s="24">
        <v>17</v>
      </c>
      <c r="BR18" s="7"/>
      <c r="BS18" s="169">
        <f>((Calibration!$C$9*'Yields HP3a'!BR18)+Calibration!$C$10)</f>
        <v>-1.3020627824793102E-3</v>
      </c>
      <c r="BT18" s="26">
        <f t="shared" si="13"/>
        <v>-0.34273704191698257</v>
      </c>
      <c r="BV18" s="24">
        <v>17</v>
      </c>
      <c r="BW18" s="7"/>
      <c r="BX18" s="169">
        <f>((Calibration!$C$9*'Yields HP3a'!BW18)+Calibration!$C$10)</f>
        <v>-1.3020627824793102E-3</v>
      </c>
      <c r="BY18" s="26">
        <f t="shared" si="14"/>
        <v>-0.34273704191698257</v>
      </c>
      <c r="CA18" s="24">
        <v>17</v>
      </c>
      <c r="CB18" s="7"/>
      <c r="CC18" s="169">
        <f>((Calibration!$C$9*'Yields HP3a'!CB18)+Calibration!$C$10)</f>
        <v>-1.3020627824793102E-3</v>
      </c>
      <c r="CD18" s="26">
        <f t="shared" si="15"/>
        <v>-0.34273704191698257</v>
      </c>
      <c r="CF18" s="57"/>
      <c r="CG18" s="60"/>
      <c r="CH18" s="59"/>
      <c r="CI18" s="59"/>
    </row>
    <row r="19" spans="1:87">
      <c r="A19" s="29" t="s">
        <v>32</v>
      </c>
      <c r="B19" s="31">
        <f>$B18/$B16</f>
        <v>0.41666666666666669</v>
      </c>
      <c r="D19" s="24">
        <v>18</v>
      </c>
      <c r="E19" s="4"/>
      <c r="F19" s="169">
        <f>((Calibration!$C$9*'Yields HP3a'!E19)+Calibration!$C$10)</f>
        <v>-1.3020627824793102E-3</v>
      </c>
      <c r="G19" s="26">
        <f t="shared" si="0"/>
        <v>-0.34273704191698257</v>
      </c>
      <c r="I19" s="24">
        <v>18</v>
      </c>
      <c r="J19" s="7">
        <v>2.1909380000000001</v>
      </c>
      <c r="K19" s="169">
        <f>((Calibration!$C$9*'Yields HP3a'!J19)+Calibration!$C$10)</f>
        <v>3.9486273238336115E-3</v>
      </c>
      <c r="L19" s="26">
        <f t="shared" si="1"/>
        <v>1.0393821763543172</v>
      </c>
      <c r="N19" s="24">
        <v>18</v>
      </c>
      <c r="O19" s="7"/>
      <c r="P19" s="169">
        <f>((Calibration!$C$9*'Yields HP3a'!O19)+Calibration!$C$10)</f>
        <v>-1.3020627824793102E-3</v>
      </c>
      <c r="Q19" s="26">
        <f t="shared" si="2"/>
        <v>-0.34273704191698257</v>
      </c>
      <c r="S19" s="24">
        <v>18</v>
      </c>
      <c r="T19" s="7">
        <v>2.6990210000000001</v>
      </c>
      <c r="U19" s="169">
        <f>((Calibration!$C$9*'Yields HP3a'!T19)+Calibration!$C$10)</f>
        <v>5.1662730907543492E-3</v>
      </c>
      <c r="V19" s="26">
        <f t="shared" si="3"/>
        <v>1.359898447822034</v>
      </c>
      <c r="X19" s="24">
        <v>18</v>
      </c>
      <c r="Y19" s="55"/>
      <c r="Z19" s="169">
        <f>((Calibration!$C$9*'Yields HP3a'!Y19)+Calibration!$C$10)</f>
        <v>-1.3020627824793102E-3</v>
      </c>
      <c r="AA19" s="26">
        <f t="shared" si="4"/>
        <v>-0.34273704191698257</v>
      </c>
      <c r="AC19" s="24">
        <v>18</v>
      </c>
      <c r="AD19" s="7"/>
      <c r="AE19" s="169">
        <f>((Calibration!$C$9*'Yields HP3a'!AD19)+Calibration!$C$10)</f>
        <v>-1.3020627824793102E-3</v>
      </c>
      <c r="AF19" s="26">
        <f t="shared" si="5"/>
        <v>-0.34273704191698257</v>
      </c>
      <c r="AH19" s="24">
        <v>18</v>
      </c>
      <c r="AI19" s="7"/>
      <c r="AJ19" s="169">
        <f>((Calibration!$C$9*'Yields HP3a'!AI19)+Calibration!$C$10)</f>
        <v>-1.3020627824793102E-3</v>
      </c>
      <c r="AK19" s="26">
        <f t="shared" si="6"/>
        <v>-0.34273704191698257</v>
      </c>
      <c r="AM19" s="24">
        <v>18</v>
      </c>
      <c r="AN19" s="7"/>
      <c r="AO19" s="169">
        <f>((Calibration!$C$9*'Yields HP3a'!AN19)+Calibration!$C$10)</f>
        <v>-1.3020627824793102E-3</v>
      </c>
      <c r="AP19" s="26">
        <f t="shared" si="7"/>
        <v>-0.34273704191698257</v>
      </c>
      <c r="AR19" s="24">
        <v>18</v>
      </c>
      <c r="AS19" s="7">
        <v>3.573404</v>
      </c>
      <c r="AT19" s="169">
        <f>((Calibration!$C$9*'Yields HP3a'!AS19)+Calibration!$C$10)</f>
        <v>7.2617747285132501E-3</v>
      </c>
      <c r="AU19" s="26">
        <f t="shared" si="8"/>
        <v>1.911489386693747</v>
      </c>
      <c r="AW19" s="24">
        <v>18</v>
      </c>
      <c r="AX19" s="7"/>
      <c r="AY19" s="169">
        <f>((Calibration!$C$9*'Yields HP3a'!AX19)+Calibration!$C$10)</f>
        <v>-1.3020627824793102E-3</v>
      </c>
      <c r="AZ19" s="26">
        <f t="shared" si="9"/>
        <v>-0.34273704191698257</v>
      </c>
      <c r="BB19" s="24">
        <v>18</v>
      </c>
      <c r="BC19" s="7"/>
      <c r="BD19" s="169">
        <f>((Calibration!$C$9*'Yields HP3a'!BC19)+Calibration!$C$10)</f>
        <v>-1.3020627824793102E-3</v>
      </c>
      <c r="BE19" s="26">
        <f t="shared" si="10"/>
        <v>-0.34273704191698257</v>
      </c>
      <c r="BG19" s="24">
        <v>18</v>
      </c>
      <c r="BH19" s="7"/>
      <c r="BI19" s="169">
        <f>((Calibration!$C$9*'Yields HP3a'!BH19)+Calibration!$C$10)</f>
        <v>-1.3020627824793102E-3</v>
      </c>
      <c r="BJ19" s="26">
        <f t="shared" si="11"/>
        <v>-0.34273704191698257</v>
      </c>
      <c r="BL19" s="24">
        <v>18</v>
      </c>
      <c r="BM19" s="7">
        <v>11.204208</v>
      </c>
      <c r="BN19" s="169">
        <f>((Calibration!$C$9*'Yields HP3a'!BM19)+Calibration!$C$10)</f>
        <v>2.5549369843488233E-2</v>
      </c>
      <c r="BO19" s="26">
        <f t="shared" si="12"/>
        <v>6.7252636054354484</v>
      </c>
      <c r="BQ19" s="24">
        <v>18</v>
      </c>
      <c r="BR19" s="7"/>
      <c r="BS19" s="169">
        <f>((Calibration!$C$9*'Yields HP3a'!BR19)+Calibration!$C$10)</f>
        <v>-1.3020627824793102E-3</v>
      </c>
      <c r="BT19" s="26">
        <f t="shared" si="13"/>
        <v>-0.34273704191698257</v>
      </c>
      <c r="BV19" s="24">
        <v>18</v>
      </c>
      <c r="BW19" s="7"/>
      <c r="BX19" s="169">
        <f>((Calibration!$C$9*'Yields HP3a'!BW19)+Calibration!$C$10)</f>
        <v>-1.3020627824793102E-3</v>
      </c>
      <c r="BY19" s="26">
        <f t="shared" si="14"/>
        <v>-0.34273704191698257</v>
      </c>
      <c r="CA19" s="24">
        <v>18</v>
      </c>
      <c r="CB19" s="7"/>
      <c r="CC19" s="169">
        <f>((Calibration!$C$9*'Yields HP3a'!CB19)+Calibration!$C$10)</f>
        <v>-1.3020627824793102E-3</v>
      </c>
      <c r="CD19" s="26">
        <f t="shared" si="15"/>
        <v>-0.34273704191698257</v>
      </c>
      <c r="CF19" s="57"/>
      <c r="CG19" s="60"/>
      <c r="CH19" s="59"/>
      <c r="CI19" s="59"/>
    </row>
    <row r="20" spans="1:87" ht="22" thickBot="1">
      <c r="A20" s="29" t="s">
        <v>33</v>
      </c>
      <c r="B20" s="32">
        <f>B15*B19</f>
        <v>0.43583333333333335</v>
      </c>
      <c r="D20" s="24">
        <v>19</v>
      </c>
      <c r="E20" s="4"/>
      <c r="F20" s="169">
        <f>((Calibration!$C$9*'Yields HP3a'!E20)+Calibration!$C$10)</f>
        <v>-1.3020627824793102E-3</v>
      </c>
      <c r="G20" s="26">
        <f t="shared" si="0"/>
        <v>-0.34273704191698257</v>
      </c>
      <c r="I20" s="24">
        <v>19</v>
      </c>
      <c r="J20" s="7">
        <v>2.6023909999999999</v>
      </c>
      <c r="K20" s="169">
        <f>((Calibration!$C$9*'Yields HP3a'!J20)+Calibration!$C$10)</f>
        <v>4.9346945682343058E-3</v>
      </c>
      <c r="L20" s="26">
        <f t="shared" si="1"/>
        <v>1.2989409127107912</v>
      </c>
      <c r="N20" s="24">
        <v>19</v>
      </c>
      <c r="O20" s="7"/>
      <c r="P20" s="169">
        <f>((Calibration!$C$9*'Yields HP3a'!O20)+Calibration!$C$10)</f>
        <v>-1.3020627824793102E-3</v>
      </c>
      <c r="Q20" s="26">
        <f t="shared" si="2"/>
        <v>-0.34273704191698257</v>
      </c>
      <c r="S20" s="24">
        <v>19</v>
      </c>
      <c r="T20" s="7">
        <v>8.7404399999999995</v>
      </c>
      <c r="U20" s="169">
        <f>((Calibration!$C$9*'Yields HP3a'!T20)+Calibration!$C$10)</f>
        <v>1.9644829294257551E-2</v>
      </c>
      <c r="V20" s="26">
        <f t="shared" si="3"/>
        <v>5.1710338179371966</v>
      </c>
      <c r="X20" s="24">
        <v>19</v>
      </c>
      <c r="Y20" s="55"/>
      <c r="Z20" s="169">
        <f>((Calibration!$C$9*'Yields HP3a'!Y20)+Calibration!$C$10)</f>
        <v>-1.3020627824793102E-3</v>
      </c>
      <c r="AA20" s="26">
        <f t="shared" si="4"/>
        <v>-0.34273704191698257</v>
      </c>
      <c r="AC20" s="24">
        <v>19</v>
      </c>
      <c r="AD20" s="7"/>
      <c r="AE20" s="169">
        <f>((Calibration!$C$9*'Yields HP3a'!AD20)+Calibration!$C$10)</f>
        <v>-1.3020627824793102E-3</v>
      </c>
      <c r="AF20" s="26">
        <f t="shared" si="5"/>
        <v>-0.34273704191698257</v>
      </c>
      <c r="AH20" s="24">
        <v>19</v>
      </c>
      <c r="AI20" s="7">
        <v>2.562846</v>
      </c>
      <c r="AJ20" s="169">
        <f>((Calibration!$C$9*'Yields HP3a'!AI20)+Calibration!$C$10)</f>
        <v>4.839923041037213E-3</v>
      </c>
      <c r="AK20" s="26">
        <f t="shared" si="6"/>
        <v>1.2739945634820413</v>
      </c>
      <c r="AM20" s="24">
        <v>19</v>
      </c>
      <c r="AN20" s="7"/>
      <c r="AO20" s="169">
        <f>((Calibration!$C$9*'Yields HP3a'!AN20)+Calibration!$C$10)</f>
        <v>-1.3020627824793102E-3</v>
      </c>
      <c r="AP20" s="26">
        <f t="shared" si="7"/>
        <v>-0.34273704191698257</v>
      </c>
      <c r="AR20" s="24">
        <v>19</v>
      </c>
      <c r="AS20" s="7">
        <v>13.643216000000001</v>
      </c>
      <c r="AT20" s="169">
        <f>((Calibration!$C$9*'Yields HP3a'!AS20)+Calibration!$C$10)</f>
        <v>3.139457184136224E-2</v>
      </c>
      <c r="AU20" s="26">
        <f t="shared" si="8"/>
        <v>8.2638739313859997</v>
      </c>
      <c r="AW20" s="24">
        <v>19</v>
      </c>
      <c r="AX20" s="7"/>
      <c r="AY20" s="169">
        <f>((Calibration!$C$9*'Yields HP3a'!AX20)+Calibration!$C$10)</f>
        <v>-1.3020627824793102E-3</v>
      </c>
      <c r="AZ20" s="26">
        <f t="shared" si="9"/>
        <v>-0.34273704191698257</v>
      </c>
      <c r="BB20" s="24">
        <v>19</v>
      </c>
      <c r="BC20" s="7"/>
      <c r="BD20" s="169">
        <f>((Calibration!$C$9*'Yields HP3a'!BC20)+Calibration!$C$10)</f>
        <v>-1.3020627824793102E-3</v>
      </c>
      <c r="BE20" s="26">
        <f t="shared" si="10"/>
        <v>-0.34273704191698257</v>
      </c>
      <c r="BG20" s="24">
        <v>19</v>
      </c>
      <c r="BH20" s="7"/>
      <c r="BI20" s="169">
        <f>((Calibration!$C$9*'Yields HP3a'!BH20)+Calibration!$C$10)</f>
        <v>-1.3020627824793102E-3</v>
      </c>
      <c r="BJ20" s="26">
        <f t="shared" si="11"/>
        <v>-0.34273704191698257</v>
      </c>
      <c r="BL20" s="24">
        <v>19</v>
      </c>
      <c r="BM20" s="7">
        <v>2.7769659999999998</v>
      </c>
      <c r="BN20" s="169">
        <f>((Calibration!$C$9*'Yields HP3a'!BM20)+Calibration!$C$10)</f>
        <v>5.3530720966306266E-3</v>
      </c>
      <c r="BO20" s="26">
        <f t="shared" si="12"/>
        <v>1.4090688408081231</v>
      </c>
      <c r="BQ20" s="24">
        <v>19</v>
      </c>
      <c r="BR20" s="7"/>
      <c r="BS20" s="169">
        <f>((Calibration!$C$9*'Yields HP3a'!BR20)+Calibration!$C$10)</f>
        <v>-1.3020627824793102E-3</v>
      </c>
      <c r="BT20" s="26">
        <f t="shared" si="13"/>
        <v>-0.34273704191698257</v>
      </c>
      <c r="BV20" s="24">
        <v>19</v>
      </c>
      <c r="BW20" s="7"/>
      <c r="BX20" s="169">
        <f>((Calibration!$C$9*'Yields HP3a'!BW20)+Calibration!$C$10)</f>
        <v>-1.3020627824793102E-3</v>
      </c>
      <c r="BY20" s="26">
        <f t="shared" si="14"/>
        <v>-0.34273704191698257</v>
      </c>
      <c r="CA20" s="24">
        <v>19</v>
      </c>
      <c r="CB20" s="7">
        <v>2.9464579999999998</v>
      </c>
      <c r="CC20" s="169">
        <f>((Calibration!$C$9*'Yields HP3a'!CB20)+Calibration!$C$10)</f>
        <v>5.7592679668465752E-3</v>
      </c>
      <c r="CD20" s="26">
        <f t="shared" si="15"/>
        <v>1.5159902372799718</v>
      </c>
      <c r="CF20" s="57"/>
      <c r="CG20" s="60"/>
      <c r="CH20" s="59"/>
      <c r="CI20" s="59"/>
    </row>
    <row r="21" spans="1:87" ht="22" thickBot="1">
      <c r="A21" s="27" t="s">
        <v>34</v>
      </c>
      <c r="B21" s="28">
        <v>500</v>
      </c>
      <c r="D21" s="24">
        <v>20</v>
      </c>
      <c r="E21" s="4"/>
      <c r="F21" s="169">
        <f>((Calibration!$C$9*'Yields HP3a'!E21)+Calibration!$C$10)</f>
        <v>-1.3020627824793102E-3</v>
      </c>
      <c r="G21" s="26">
        <f t="shared" si="0"/>
        <v>-0.34273704191698257</v>
      </c>
      <c r="I21" s="24">
        <v>20</v>
      </c>
      <c r="J21"/>
      <c r="K21" s="169">
        <f>((Calibration!$C$9*'Yields HP3a'!J21)+Calibration!$C$10)</f>
        <v>-1.3020627824793102E-3</v>
      </c>
      <c r="L21" s="26">
        <f t="shared" si="1"/>
        <v>-0.34273704191698257</v>
      </c>
      <c r="N21" s="24">
        <v>20</v>
      </c>
      <c r="O21" s="7">
        <v>2.0435289999999999</v>
      </c>
      <c r="P21" s="169">
        <f>((Calibration!$C$9*'Yields HP3a'!O21)+Calibration!$C$10)</f>
        <v>3.5953544435049656E-3</v>
      </c>
      <c r="Q21" s="26">
        <f t="shared" si="2"/>
        <v>0.9463914975463571</v>
      </c>
      <c r="S21" s="24">
        <v>20</v>
      </c>
      <c r="T21" s="7">
        <v>12.955147</v>
      </c>
      <c r="U21" s="169">
        <f>((Calibration!$C$9*'Yields HP3a'!T21)+Calibration!$C$10)</f>
        <v>2.9745580819817753E-2</v>
      </c>
      <c r="V21" s="26">
        <f t="shared" si="3"/>
        <v>7.8298162864883727</v>
      </c>
      <c r="X21" s="24">
        <v>20</v>
      </c>
      <c r="Y21" s="55"/>
      <c r="Z21" s="169">
        <f>((Calibration!$C$9*'Yields HP3a'!Y21)+Calibration!$C$10)</f>
        <v>-1.3020627824793102E-3</v>
      </c>
      <c r="AA21" s="26">
        <f t="shared" si="4"/>
        <v>-0.34273704191698257</v>
      </c>
      <c r="AC21" s="24">
        <v>20</v>
      </c>
      <c r="AD21" s="7"/>
      <c r="AE21" s="169">
        <f>((Calibration!$C$9*'Yields HP3a'!AD21)+Calibration!$C$10)</f>
        <v>-1.3020627824793102E-3</v>
      </c>
      <c r="AF21" s="26">
        <f t="shared" si="5"/>
        <v>-0.34273704191698257</v>
      </c>
      <c r="AH21" s="24">
        <v>20</v>
      </c>
      <c r="AI21" s="7">
        <v>2.0209039999999998</v>
      </c>
      <c r="AJ21" s="169">
        <f>((Calibration!$C$9*'Yields HP3a'!AI21)+Calibration!$C$10)</f>
        <v>3.5411325241008883E-3</v>
      </c>
      <c r="AK21" s="26">
        <f t="shared" si="6"/>
        <v>0.93211886759818496</v>
      </c>
      <c r="AM21" s="24">
        <v>20</v>
      </c>
      <c r="AN21" s="7"/>
      <c r="AO21" s="169">
        <f>((Calibration!$C$9*'Yields HP3a'!AN21)+Calibration!$C$10)</f>
        <v>-1.3020627824793102E-3</v>
      </c>
      <c r="AP21" s="26">
        <f t="shared" si="7"/>
        <v>-0.34273704191698257</v>
      </c>
      <c r="AR21" s="24">
        <v>20</v>
      </c>
      <c r="AS21" s="7"/>
      <c r="AT21" s="169">
        <f>((Calibration!$C$9*'Yields HP3a'!AS21)+Calibration!$C$10)</f>
        <v>-1.3020627824793102E-3</v>
      </c>
      <c r="AU21" s="26">
        <f t="shared" si="8"/>
        <v>-0.34273704191698257</v>
      </c>
      <c r="AW21" s="24">
        <v>20</v>
      </c>
      <c r="AX21" s="7"/>
      <c r="AY21" s="169">
        <f>((Calibration!$C$9*'Yields HP3a'!AX21)+Calibration!$C$10)</f>
        <v>-1.3020627824793102E-3</v>
      </c>
      <c r="AZ21" s="26">
        <f t="shared" si="9"/>
        <v>-0.34273704191698257</v>
      </c>
      <c r="BB21" s="24">
        <v>20</v>
      </c>
      <c r="BC21" s="7"/>
      <c r="BD21" s="169">
        <f>((Calibration!$C$9*'Yields HP3a'!BC21)+Calibration!$C$10)</f>
        <v>-1.3020627824793102E-3</v>
      </c>
      <c r="BE21" s="26">
        <f t="shared" si="10"/>
        <v>-0.34273704191698257</v>
      </c>
      <c r="BG21" s="24">
        <v>20</v>
      </c>
      <c r="BH21" s="7"/>
      <c r="BI21" s="169">
        <f>((Calibration!$C$9*'Yields HP3a'!BH21)+Calibration!$C$10)</f>
        <v>-1.3020627824793102E-3</v>
      </c>
      <c r="BJ21" s="26">
        <f t="shared" si="11"/>
        <v>-0.34273704191698257</v>
      </c>
      <c r="BL21" s="24">
        <v>20</v>
      </c>
      <c r="BM21" s="7">
        <v>3.922164</v>
      </c>
      <c r="BN21" s="169">
        <f>((Calibration!$C$9*'Yields HP3a'!BM21)+Calibration!$C$10)</f>
        <v>8.0975951312255556E-3</v>
      </c>
      <c r="BO21" s="26">
        <f t="shared" si="12"/>
        <v>2.1314992174440004</v>
      </c>
      <c r="BQ21" s="24">
        <v>20</v>
      </c>
      <c r="BR21" s="7"/>
      <c r="BS21" s="169">
        <f>((Calibration!$C$9*'Yields HP3a'!BR21)+Calibration!$C$10)</f>
        <v>-1.3020627824793102E-3</v>
      </c>
      <c r="BT21" s="26">
        <f t="shared" si="13"/>
        <v>-0.34273704191698257</v>
      </c>
      <c r="BV21" s="24">
        <v>20</v>
      </c>
      <c r="BW21" s="7"/>
      <c r="BX21" s="169">
        <f>((Calibration!$C$9*'Yields HP3a'!BW21)+Calibration!$C$10)</f>
        <v>-1.3020627824793102E-3</v>
      </c>
      <c r="BY21" s="26">
        <f t="shared" si="14"/>
        <v>-0.34273704191698257</v>
      </c>
      <c r="CA21" s="24">
        <v>20</v>
      </c>
      <c r="CB21" s="7"/>
      <c r="CC21" s="169">
        <f>((Calibration!$C$9*'Yields HP3a'!CB21)+Calibration!$C$10)</f>
        <v>-1.3020627824793102E-3</v>
      </c>
      <c r="CD21" s="26">
        <f t="shared" si="15"/>
        <v>-0.34273704191698257</v>
      </c>
      <c r="CF21" s="57"/>
      <c r="CG21" s="58"/>
      <c r="CH21" s="59"/>
      <c r="CI21" s="59"/>
    </row>
    <row r="22" spans="1:87">
      <c r="A22" s="33" t="s">
        <v>35</v>
      </c>
      <c r="B22" s="34">
        <f>B17*(B15*B19)*(B18/B21)</f>
        <v>0.37990138888888891</v>
      </c>
      <c r="D22" s="24">
        <v>21</v>
      </c>
      <c r="E22" s="4"/>
      <c r="F22" s="169">
        <f>((Calibration!$C$9*'Yields HP3a'!E22)+Calibration!$C$10)</f>
        <v>-1.3020627824793102E-3</v>
      </c>
      <c r="G22" s="26">
        <f t="shared" si="0"/>
        <v>-0.34273704191698257</v>
      </c>
      <c r="I22" s="24">
        <v>21</v>
      </c>
      <c r="J22"/>
      <c r="K22" s="169">
        <f>((Calibration!$C$9*'Yields HP3a'!J22)+Calibration!$C$10)</f>
        <v>-1.3020627824793102E-3</v>
      </c>
      <c r="L22" s="26">
        <f t="shared" si="1"/>
        <v>-0.34273704191698257</v>
      </c>
      <c r="N22" s="24">
        <v>21</v>
      </c>
      <c r="O22"/>
      <c r="P22" s="169">
        <f>((Calibration!$C$9*'Yields HP3a'!O22)+Calibration!$C$10)</f>
        <v>-1.3020627824793102E-3</v>
      </c>
      <c r="Q22" s="26">
        <f t="shared" si="2"/>
        <v>-0.34273704191698257</v>
      </c>
      <c r="S22" s="24">
        <v>21</v>
      </c>
      <c r="T22" s="7"/>
      <c r="U22" s="169">
        <f>((Calibration!$C$9*'Yields HP3a'!T22)+Calibration!$C$10)</f>
        <v>-1.3020627824793102E-3</v>
      </c>
      <c r="V22" s="26">
        <f t="shared" si="3"/>
        <v>-0.34273704191698257</v>
      </c>
      <c r="X22" s="24">
        <v>21</v>
      </c>
      <c r="Y22" s="55"/>
      <c r="Z22" s="169">
        <f>((Calibration!$C$9*'Yields HP3a'!Y22)+Calibration!$C$10)</f>
        <v>-1.3020627824793102E-3</v>
      </c>
      <c r="AA22" s="26">
        <f t="shared" si="4"/>
        <v>-0.34273704191698257</v>
      </c>
      <c r="AC22" s="24">
        <v>21</v>
      </c>
      <c r="AD22" s="7"/>
      <c r="AE22" s="169">
        <f>((Calibration!$C$9*'Yields HP3a'!AD22)+Calibration!$C$10)</f>
        <v>-1.3020627824793102E-3</v>
      </c>
      <c r="AF22" s="26">
        <f t="shared" si="5"/>
        <v>-0.34273704191698257</v>
      </c>
      <c r="AH22" s="24">
        <v>21</v>
      </c>
      <c r="AI22" s="7"/>
      <c r="AJ22" s="169">
        <f>((Calibration!$C$9*'Yields HP3a'!AI22)+Calibration!$C$10)</f>
        <v>-1.3020627824793102E-3</v>
      </c>
      <c r="AK22" s="26">
        <f t="shared" si="6"/>
        <v>-0.34273704191698257</v>
      </c>
      <c r="AM22" s="24">
        <v>21</v>
      </c>
      <c r="AN22" s="7"/>
      <c r="AO22" s="169">
        <f>((Calibration!$C$9*'Yields HP3a'!AN22)+Calibration!$C$10)</f>
        <v>-1.3020627824793102E-3</v>
      </c>
      <c r="AP22" s="26">
        <f t="shared" si="7"/>
        <v>-0.34273704191698257</v>
      </c>
      <c r="AR22" s="24">
        <v>21</v>
      </c>
      <c r="AS22" s="7"/>
      <c r="AT22" s="169">
        <f>((Calibration!$C$9*'Yields HP3a'!AS22)+Calibration!$C$10)</f>
        <v>-1.3020627824793102E-3</v>
      </c>
      <c r="AU22" s="26">
        <f t="shared" si="8"/>
        <v>-0.34273704191698257</v>
      </c>
      <c r="AW22" s="24">
        <v>21</v>
      </c>
      <c r="AX22" s="7"/>
      <c r="AY22" s="169">
        <f>((Calibration!$C$9*'Yields HP3a'!AX22)+Calibration!$C$10)</f>
        <v>-1.3020627824793102E-3</v>
      </c>
      <c r="AZ22" s="26">
        <f t="shared" si="9"/>
        <v>-0.34273704191698257</v>
      </c>
      <c r="BB22" s="24">
        <v>21</v>
      </c>
      <c r="BC22"/>
      <c r="BD22" s="169">
        <f>((Calibration!$C$9*'Yields HP3a'!BC22)+Calibration!$C$10)</f>
        <v>-1.3020627824793102E-3</v>
      </c>
      <c r="BE22" s="26">
        <f t="shared" si="10"/>
        <v>-0.34273704191698257</v>
      </c>
      <c r="BG22" s="24">
        <v>21</v>
      </c>
      <c r="BH22"/>
      <c r="BI22" s="169">
        <f>((Calibration!$C$9*'Yields HP3a'!BH22)+Calibration!$C$10)</f>
        <v>-1.3020627824793102E-3</v>
      </c>
      <c r="BJ22" s="26">
        <f t="shared" si="11"/>
        <v>-0.34273704191698257</v>
      </c>
      <c r="BL22" s="24">
        <v>21</v>
      </c>
      <c r="BM22" s="7">
        <v>1.3277779999999999</v>
      </c>
      <c r="BN22" s="169">
        <f>((Calibration!$C$9*'Yields HP3a'!BM22)+Calibration!$C$10)</f>
        <v>1.8800221546480559E-3</v>
      </c>
      <c r="BO22" s="26">
        <f t="shared" si="12"/>
        <v>0.49487109277136987</v>
      </c>
      <c r="BQ22" s="24">
        <v>21</v>
      </c>
      <c r="BR22" s="7"/>
      <c r="BS22" s="169">
        <f>((Calibration!$C$9*'Yields HP3a'!BR22)+Calibration!$C$10)</f>
        <v>-1.3020627824793102E-3</v>
      </c>
      <c r="BT22" s="26">
        <f t="shared" si="13"/>
        <v>-0.34273704191698257</v>
      </c>
      <c r="BV22" s="24">
        <v>21</v>
      </c>
      <c r="BW22" s="7"/>
      <c r="BX22" s="169">
        <f>((Calibration!$C$9*'Yields HP3a'!BW22)+Calibration!$C$10)</f>
        <v>-1.3020627824793102E-3</v>
      </c>
      <c r="BY22" s="26">
        <f t="shared" si="14"/>
        <v>-0.34273704191698257</v>
      </c>
      <c r="CA22" s="24">
        <v>21</v>
      </c>
      <c r="CB22" s="7">
        <v>5.1332810000000002</v>
      </c>
      <c r="CC22" s="169">
        <f>((Calibration!$C$9*'Yields HP3a'!CB22)+Calibration!$C$10)</f>
        <v>1.1000096274337496E-2</v>
      </c>
      <c r="CD22" s="26">
        <f t="shared" si="15"/>
        <v>2.8955135716955049</v>
      </c>
      <c r="CF22" s="57"/>
      <c r="CG22" s="60"/>
      <c r="CH22" s="59"/>
      <c r="CI22" s="59"/>
    </row>
    <row r="23" spans="1:87">
      <c r="A23" s="33" t="s">
        <v>36</v>
      </c>
      <c r="B23" s="35">
        <v>1</v>
      </c>
      <c r="D23" s="24">
        <v>22</v>
      </c>
      <c r="E23" s="4"/>
      <c r="F23" s="169">
        <f>((Calibration!$C$9*'Yields HP3a'!E23)+Calibration!$C$10)</f>
        <v>-1.3020627824793102E-3</v>
      </c>
      <c r="G23" s="26">
        <f t="shared" si="0"/>
        <v>-0.34273704191698257</v>
      </c>
      <c r="I23" s="24">
        <v>22</v>
      </c>
      <c r="J23" s="7">
        <v>2.4872049999999999</v>
      </c>
      <c r="K23" s="169">
        <f>((Calibration!$C$9*'Yields HP3a'!J23)+Calibration!$C$10)</f>
        <v>4.658645683881686E-3</v>
      </c>
      <c r="L23" s="26">
        <f t="shared" si="1"/>
        <v>1.2262776131213924</v>
      </c>
      <c r="N23" s="24">
        <v>22</v>
      </c>
      <c r="O23" s="7"/>
      <c r="P23" s="169">
        <f>((Calibration!$C$9*'Yields HP3a'!O23)+Calibration!$C$10)</f>
        <v>-1.3020627824793102E-3</v>
      </c>
      <c r="Q23" s="26">
        <f t="shared" si="2"/>
        <v>-0.34273704191698257</v>
      </c>
      <c r="S23" s="24">
        <v>22</v>
      </c>
      <c r="T23" s="7">
        <v>1.2228699999999999</v>
      </c>
      <c r="U23" s="169">
        <f>((Calibration!$C$9*'Yields HP3a'!T23)+Calibration!$C$10)</f>
        <v>1.6286050001356619E-3</v>
      </c>
      <c r="V23" s="26">
        <f t="shared" si="3"/>
        <v>0.42869150989389659</v>
      </c>
      <c r="X23" s="24">
        <v>22</v>
      </c>
      <c r="Y23" s="55"/>
      <c r="Z23" s="169">
        <f>((Calibration!$C$9*'Yields HP3a'!Y23)+Calibration!$C$10)</f>
        <v>-1.3020627824793102E-3</v>
      </c>
      <c r="AA23" s="26">
        <f t="shared" si="4"/>
        <v>-0.34273704191698257</v>
      </c>
      <c r="AC23" s="24">
        <v>22</v>
      </c>
      <c r="AD23" s="7"/>
      <c r="AE23" s="169">
        <f>((Calibration!$C$9*'Yields HP3a'!AD23)+Calibration!$C$10)</f>
        <v>-1.3020627824793102E-3</v>
      </c>
      <c r="AF23" s="26">
        <f t="shared" si="5"/>
        <v>-0.34273704191698257</v>
      </c>
      <c r="AH23" s="24">
        <v>22</v>
      </c>
      <c r="AI23" s="7"/>
      <c r="AJ23" s="169">
        <f>((Calibration!$C$9*'Yields HP3a'!AI23)+Calibration!$C$10)</f>
        <v>-1.3020627824793102E-3</v>
      </c>
      <c r="AK23" s="26">
        <f t="shared" si="6"/>
        <v>-0.34273704191698257</v>
      </c>
      <c r="AM23" s="24">
        <v>22</v>
      </c>
      <c r="AN23" s="7"/>
      <c r="AO23" s="169">
        <f>((Calibration!$C$9*'Yields HP3a'!AN23)+Calibration!$C$10)</f>
        <v>-1.3020627824793102E-3</v>
      </c>
      <c r="AP23" s="26">
        <f t="shared" si="7"/>
        <v>-0.34273704191698257</v>
      </c>
      <c r="AR23" s="24">
        <v>22</v>
      </c>
      <c r="AS23" s="7"/>
      <c r="AT23" s="169">
        <f>((Calibration!$C$9*'Yields HP3a'!AS23)+Calibration!$C$10)</f>
        <v>-1.3020627824793102E-3</v>
      </c>
      <c r="AU23" s="26">
        <f t="shared" si="8"/>
        <v>-0.34273704191698257</v>
      </c>
      <c r="AW23" s="24">
        <v>22</v>
      </c>
      <c r="AX23" s="7"/>
      <c r="AY23" s="169">
        <f>((Calibration!$C$9*'Yields HP3a'!AX23)+Calibration!$C$10)</f>
        <v>-1.3020627824793102E-3</v>
      </c>
      <c r="AZ23" s="26">
        <f t="shared" si="9"/>
        <v>-0.34273704191698257</v>
      </c>
      <c r="BB23" s="24">
        <v>22</v>
      </c>
      <c r="BC23"/>
      <c r="BD23" s="169">
        <f>((Calibration!$C$9*'Yields HP3a'!BC23)+Calibration!$C$10)</f>
        <v>-1.3020627824793102E-3</v>
      </c>
      <c r="BE23" s="26">
        <f t="shared" si="10"/>
        <v>-0.34273704191698257</v>
      </c>
      <c r="BG23" s="24">
        <v>22</v>
      </c>
      <c r="BH23"/>
      <c r="BI23" s="169">
        <f>((Calibration!$C$9*'Yields HP3a'!BH23)+Calibration!$C$10)</f>
        <v>-1.3020627824793102E-3</v>
      </c>
      <c r="BJ23" s="26">
        <f t="shared" si="11"/>
        <v>-0.34273704191698257</v>
      </c>
      <c r="BL23" s="24">
        <v>22</v>
      </c>
      <c r="BM23" s="7">
        <v>2.589</v>
      </c>
      <c r="BN23" s="169">
        <f>((Calibration!$C$9*'Yields HP3a'!BM23)+Calibration!$C$10)</f>
        <v>4.902602381593864E-3</v>
      </c>
      <c r="BO23" s="26">
        <f t="shared" si="12"/>
        <v>1.2904934082848918</v>
      </c>
      <c r="BQ23" s="24">
        <v>22</v>
      </c>
      <c r="BR23" s="7"/>
      <c r="BS23" s="169">
        <f>((Calibration!$C$9*'Yields HP3a'!BR23)+Calibration!$C$10)</f>
        <v>-1.3020627824793102E-3</v>
      </c>
      <c r="BT23" s="26">
        <f t="shared" si="13"/>
        <v>-0.34273704191698257</v>
      </c>
      <c r="BV23" s="24">
        <v>22</v>
      </c>
      <c r="BW23" s="7"/>
      <c r="BX23" s="169">
        <f>((Calibration!$C$9*'Yields HP3a'!BW23)+Calibration!$C$10)</f>
        <v>-1.3020627824793102E-3</v>
      </c>
      <c r="BY23" s="26">
        <f t="shared" si="14"/>
        <v>-0.34273704191698257</v>
      </c>
      <c r="CA23" s="24">
        <v>22</v>
      </c>
      <c r="CB23" s="7"/>
      <c r="CC23" s="169">
        <f>((Calibration!$C$9*'Yields HP3a'!CB23)+Calibration!$C$10)</f>
        <v>-1.3020627824793102E-3</v>
      </c>
      <c r="CD23" s="26">
        <f t="shared" si="15"/>
        <v>-0.34273704191698257</v>
      </c>
      <c r="CF23" s="57"/>
      <c r="CG23" s="60"/>
      <c r="CH23" s="59"/>
      <c r="CI23" s="59"/>
    </row>
    <row r="24" spans="1:87">
      <c r="A24" s="33" t="s">
        <v>37</v>
      </c>
      <c r="B24" s="35">
        <v>1</v>
      </c>
      <c r="D24" s="24">
        <v>23</v>
      </c>
      <c r="E24" s="4"/>
      <c r="F24" s="169">
        <f>((Calibration!$C$9*'Yields HP3a'!E24)+Calibration!$C$10)</f>
        <v>-1.3020627824793102E-3</v>
      </c>
      <c r="G24" s="26">
        <f t="shared" si="0"/>
        <v>-0.34273704191698257</v>
      </c>
      <c r="I24" s="24">
        <v>23</v>
      </c>
      <c r="J24"/>
      <c r="K24" s="169">
        <f>((Calibration!$C$9*'Yields HP3a'!J24)+Calibration!$C$10)</f>
        <v>-1.3020627824793102E-3</v>
      </c>
      <c r="L24" s="26">
        <f t="shared" si="1"/>
        <v>-0.34273704191698257</v>
      </c>
      <c r="N24" s="24">
        <v>23</v>
      </c>
      <c r="O24" s="7"/>
      <c r="P24" s="169">
        <f>((Calibration!$C$9*'Yields HP3a'!O24)+Calibration!$C$10)</f>
        <v>-1.3020627824793102E-3</v>
      </c>
      <c r="Q24" s="26">
        <f t="shared" si="2"/>
        <v>-0.34273704191698257</v>
      </c>
      <c r="S24" s="24">
        <v>23</v>
      </c>
      <c r="T24" s="7"/>
      <c r="U24" s="169">
        <f>((Calibration!$C$9*'Yields HP3a'!T24)+Calibration!$C$10)</f>
        <v>-1.3020627824793102E-3</v>
      </c>
      <c r="V24" s="26">
        <f t="shared" si="3"/>
        <v>-0.34273704191698257</v>
      </c>
      <c r="X24" s="24">
        <v>23</v>
      </c>
      <c r="Y24" s="55"/>
      <c r="Z24" s="169">
        <f>((Calibration!$C$9*'Yields HP3a'!Y24)+Calibration!$C$10)</f>
        <v>-1.3020627824793102E-3</v>
      </c>
      <c r="AA24" s="26">
        <f t="shared" si="4"/>
        <v>-0.34273704191698257</v>
      </c>
      <c r="AC24" s="24">
        <v>23</v>
      </c>
      <c r="AD24" s="7"/>
      <c r="AE24" s="169">
        <f>((Calibration!$C$9*'Yields HP3a'!AD24)+Calibration!$C$10)</f>
        <v>-1.3020627824793102E-3</v>
      </c>
      <c r="AF24" s="26">
        <f t="shared" si="5"/>
        <v>-0.34273704191698257</v>
      </c>
      <c r="AH24" s="24">
        <v>23</v>
      </c>
      <c r="AI24" s="7"/>
      <c r="AJ24" s="169">
        <f>((Calibration!$C$9*'Yields HP3a'!AI24)+Calibration!$C$10)</f>
        <v>-1.3020627824793102E-3</v>
      </c>
      <c r="AK24" s="26">
        <f t="shared" si="6"/>
        <v>-0.34273704191698257</v>
      </c>
      <c r="AM24" s="24">
        <v>23</v>
      </c>
      <c r="AN24" s="7"/>
      <c r="AO24" s="169">
        <f>((Calibration!$C$9*'Yields HP3a'!AN24)+Calibration!$C$10)</f>
        <v>-1.3020627824793102E-3</v>
      </c>
      <c r="AP24" s="26">
        <f t="shared" si="7"/>
        <v>-0.34273704191698257</v>
      </c>
      <c r="AR24" s="24">
        <v>23</v>
      </c>
      <c r="AS24" s="7"/>
      <c r="AT24" s="169">
        <f>((Calibration!$C$9*'Yields HP3a'!AS24)+Calibration!$C$10)</f>
        <v>-1.3020627824793102E-3</v>
      </c>
      <c r="AU24" s="26">
        <f t="shared" si="8"/>
        <v>-0.34273704191698257</v>
      </c>
      <c r="AW24" s="24">
        <v>23</v>
      </c>
      <c r="AX24" s="7"/>
      <c r="AY24" s="169">
        <f>((Calibration!$C$9*'Yields HP3a'!AX24)+Calibration!$C$10)</f>
        <v>-1.3020627824793102E-3</v>
      </c>
      <c r="AZ24" s="26">
        <f t="shared" si="9"/>
        <v>-0.34273704191698257</v>
      </c>
      <c r="BB24" s="24">
        <v>23</v>
      </c>
      <c r="BC24" s="7"/>
      <c r="BD24" s="169">
        <f>((Calibration!$C$9*'Yields HP3a'!BC24)+Calibration!$C$10)</f>
        <v>-1.3020627824793102E-3</v>
      </c>
      <c r="BE24" s="26">
        <f t="shared" si="10"/>
        <v>-0.34273704191698257</v>
      </c>
      <c r="BG24" s="24">
        <v>23</v>
      </c>
      <c r="BH24" s="7"/>
      <c r="BI24" s="169">
        <f>((Calibration!$C$9*'Yields HP3a'!BH24)+Calibration!$C$10)</f>
        <v>-1.3020627824793102E-3</v>
      </c>
      <c r="BJ24" s="26">
        <f t="shared" si="11"/>
        <v>-0.34273704191698257</v>
      </c>
      <c r="BL24" s="24">
        <v>23</v>
      </c>
      <c r="BM24" s="7">
        <v>1.752918</v>
      </c>
      <c r="BN24" s="169">
        <f>((Calibration!$C$9*'Yields HP3a'!BM24)+Calibration!$C$10)</f>
        <v>2.8988909641706785E-3</v>
      </c>
      <c r="BO24" s="26">
        <f t="shared" si="12"/>
        <v>0.76306406055770626</v>
      </c>
      <c r="BQ24" s="24">
        <v>23</v>
      </c>
      <c r="BR24" s="7"/>
      <c r="BS24" s="169">
        <f>((Calibration!$C$9*'Yields HP3a'!BR24)+Calibration!$C$10)</f>
        <v>-1.3020627824793102E-3</v>
      </c>
      <c r="BT24" s="26">
        <f t="shared" si="13"/>
        <v>-0.34273704191698257</v>
      </c>
      <c r="BV24" s="24">
        <v>23</v>
      </c>
      <c r="BW24" s="7"/>
      <c r="BX24" s="169">
        <f>((Calibration!$C$9*'Yields HP3a'!BW24)+Calibration!$C$10)</f>
        <v>-1.3020627824793102E-3</v>
      </c>
      <c r="BY24" s="26">
        <f t="shared" si="14"/>
        <v>-0.34273704191698257</v>
      </c>
      <c r="CA24" s="24">
        <v>23</v>
      </c>
      <c r="CB24" s="7"/>
      <c r="CC24" s="169">
        <f>((Calibration!$C$9*'Yields HP3a'!CB24)+Calibration!$C$10)</f>
        <v>-1.3020627824793102E-3</v>
      </c>
      <c r="CD24" s="26">
        <f t="shared" si="15"/>
        <v>-0.34273704191698257</v>
      </c>
      <c r="CF24" s="57"/>
      <c r="CG24" s="58"/>
      <c r="CH24" s="59"/>
      <c r="CI24" s="59"/>
    </row>
    <row r="25" spans="1:87" ht="22" thickBot="1">
      <c r="A25" s="29" t="s">
        <v>38</v>
      </c>
      <c r="B25" s="36">
        <f>(B22-Calibration!$C$10)/Calibration!$C$9</f>
        <v>159.06349662376928</v>
      </c>
      <c r="D25" s="37">
        <v>24</v>
      </c>
      <c r="E25" s="4"/>
      <c r="F25" s="169">
        <f>((Calibration!$C$9*'Yields HP3a'!E25)+Calibration!$C$10)</f>
        <v>-1.3020627824793102E-3</v>
      </c>
      <c r="G25" s="26">
        <f t="shared" si="0"/>
        <v>-0.34273704191698257</v>
      </c>
      <c r="I25" s="37">
        <v>24</v>
      </c>
      <c r="J25"/>
      <c r="K25" s="169">
        <f>((Calibration!$C$9*'Yields HP3a'!J25)+Calibration!$C$10)</f>
        <v>-1.3020627824793102E-3</v>
      </c>
      <c r="L25" s="26">
        <f t="shared" si="1"/>
        <v>-0.34273704191698257</v>
      </c>
      <c r="N25" s="24">
        <v>24</v>
      </c>
      <c r="O25"/>
      <c r="P25" s="169">
        <f>((Calibration!$C$9*'Yields HP3a'!O25)+Calibration!$C$10)</f>
        <v>-1.3020627824793102E-3</v>
      </c>
      <c r="Q25" s="26">
        <f t="shared" si="2"/>
        <v>-0.34273704191698257</v>
      </c>
      <c r="S25" s="24">
        <v>24</v>
      </c>
      <c r="T25" s="7">
        <v>18.123394000000001</v>
      </c>
      <c r="U25" s="169">
        <f>((Calibration!$C$9*'Yields HP3a'!T25)+Calibration!$C$10)</f>
        <v>4.2131537606308944E-2</v>
      </c>
      <c r="V25" s="26">
        <f t="shared" si="3"/>
        <v>11.090124658278441</v>
      </c>
      <c r="X25" s="24">
        <v>24</v>
      </c>
      <c r="Y25" s="55">
        <v>1.0429999999999999</v>
      </c>
      <c r="Z25" s="169">
        <f>((Calibration!$C$9*'Yields HP3a'!Y25)+Calibration!$C$10)</f>
        <v>1.1975377451870941E-3</v>
      </c>
      <c r="AA25" s="26">
        <f t="shared" si="4"/>
        <v>0.31522331326283781</v>
      </c>
      <c r="AC25" s="24">
        <v>24</v>
      </c>
      <c r="AD25" s="7"/>
      <c r="AE25" s="169">
        <f>((Calibration!$C$9*'Yields HP3a'!AD25)+Calibration!$C$10)</f>
        <v>-1.3020627824793102E-3</v>
      </c>
      <c r="AF25" s="26">
        <f t="shared" si="5"/>
        <v>-0.34273704191698257</v>
      </c>
      <c r="AH25" s="24">
        <v>24</v>
      </c>
      <c r="AI25" s="7"/>
      <c r="AJ25" s="169">
        <f>((Calibration!$C$9*'Yields HP3a'!AI25)+Calibration!$C$10)</f>
        <v>-1.3020627824793102E-3</v>
      </c>
      <c r="AK25" s="26">
        <f t="shared" si="6"/>
        <v>-0.34273704191698257</v>
      </c>
      <c r="AM25" s="24">
        <v>24</v>
      </c>
      <c r="AN25" s="7">
        <v>2.677883</v>
      </c>
      <c r="AO25" s="169">
        <f>((Calibration!$C$9*'Yields HP3a'!AN25)+Calibration!$C$10)</f>
        <v>5.1156148396001664E-3</v>
      </c>
      <c r="AP25" s="26">
        <f t="shared" si="7"/>
        <v>1.3465638687349859</v>
      </c>
      <c r="AR25" s="24">
        <v>24</v>
      </c>
      <c r="AS25" s="7">
        <v>6.4416479999999998</v>
      </c>
      <c r="AT25" s="169">
        <f>((Calibration!$C$9*'Yields HP3a'!AS25)+Calibration!$C$10)</f>
        <v>1.4135661800302318E-2</v>
      </c>
      <c r="AU25" s="26">
        <f t="shared" si="8"/>
        <v>3.7208765784314162</v>
      </c>
      <c r="AW25" s="24">
        <v>24</v>
      </c>
      <c r="AX25" s="7"/>
      <c r="AY25" s="169">
        <f>((Calibration!$C$9*'Yields HP3a'!AX25)+Calibration!$C$10)</f>
        <v>-1.3020627824793102E-3</v>
      </c>
      <c r="AZ25" s="26">
        <f t="shared" si="9"/>
        <v>-0.34273704191698257</v>
      </c>
      <c r="BB25" s="24">
        <v>24</v>
      </c>
      <c r="BC25"/>
      <c r="BD25" s="169">
        <f>((Calibration!$C$9*'Yields HP3a'!BC25)+Calibration!$C$10)</f>
        <v>-1.3020627824793102E-3</v>
      </c>
      <c r="BE25" s="26">
        <f t="shared" si="10"/>
        <v>-0.34273704191698257</v>
      </c>
      <c r="BG25" s="24">
        <v>24</v>
      </c>
      <c r="BH25"/>
      <c r="BI25" s="169">
        <f>((Calibration!$C$9*'Yields HP3a'!BH25)+Calibration!$C$10)</f>
        <v>-1.3020627824793102E-3</v>
      </c>
      <c r="BJ25" s="26">
        <f t="shared" si="11"/>
        <v>-0.34273704191698257</v>
      </c>
      <c r="BL25" s="24">
        <v>24</v>
      </c>
      <c r="BM25" s="7">
        <v>13.208292</v>
      </c>
      <c r="BN25" s="169">
        <f>((Calibration!$C$9*'Yields HP3a'!BM25)+Calibration!$C$10)</f>
        <v>3.0352255197167811E-2</v>
      </c>
      <c r="BO25" s="26">
        <f t="shared" si="12"/>
        <v>7.9895088791173228</v>
      </c>
      <c r="BQ25" s="24">
        <v>24</v>
      </c>
      <c r="BR25" s="7"/>
      <c r="BS25" s="169">
        <f>((Calibration!$C$9*'Yields HP3a'!BR25)+Calibration!$C$10)</f>
        <v>-1.3020627824793102E-3</v>
      </c>
      <c r="BT25" s="26">
        <f t="shared" si="13"/>
        <v>-0.34273704191698257</v>
      </c>
      <c r="BV25" s="24">
        <v>24</v>
      </c>
      <c r="BW25" s="7"/>
      <c r="BX25" s="169">
        <f>((Calibration!$C$9*'Yields HP3a'!BW25)+Calibration!$C$10)</f>
        <v>-1.3020627824793102E-3</v>
      </c>
      <c r="BY25" s="26">
        <f t="shared" si="14"/>
        <v>-0.34273704191698257</v>
      </c>
      <c r="CA25" s="24">
        <v>24</v>
      </c>
      <c r="CB25" s="7"/>
      <c r="CC25" s="169">
        <f>((Calibration!$C$9*'Yields HP3a'!CB25)+Calibration!$C$10)</f>
        <v>-1.3020627824793102E-3</v>
      </c>
      <c r="CD25" s="26">
        <f t="shared" si="15"/>
        <v>-0.34273704191698257</v>
      </c>
      <c r="CF25" s="57"/>
      <c r="CG25" s="60"/>
      <c r="CH25" s="59"/>
      <c r="CI25" s="59"/>
    </row>
    <row r="26" spans="1:87" ht="22" thickBot="1">
      <c r="A26" s="186" t="s">
        <v>19</v>
      </c>
      <c r="B26" s="186"/>
      <c r="D26" s="24">
        <v>25</v>
      </c>
      <c r="E26" s="4"/>
      <c r="F26" s="169">
        <f>((Calibration!$C$9*'Yields HP3a'!E26)+Calibration!$C$10)</f>
        <v>-1.3020627824793102E-3</v>
      </c>
      <c r="G26" s="26">
        <f t="shared" si="0"/>
        <v>-0.34273704191698257</v>
      </c>
      <c r="I26" s="24">
        <v>25</v>
      </c>
      <c r="J26"/>
      <c r="K26" s="169">
        <f>((Calibration!$C$9*'Yields HP3a'!J26)+Calibration!$C$10)</f>
        <v>-1.3020627824793102E-3</v>
      </c>
      <c r="L26" s="26">
        <f t="shared" si="1"/>
        <v>-0.34273704191698257</v>
      </c>
      <c r="N26" s="24">
        <v>25</v>
      </c>
      <c r="O26"/>
      <c r="P26" s="169">
        <f>((Calibration!$C$9*'Yields HP3a'!O26)+Calibration!$C$10)</f>
        <v>-1.3020627824793102E-3</v>
      </c>
      <c r="Q26" s="26">
        <f t="shared" si="2"/>
        <v>-0.34273704191698257</v>
      </c>
      <c r="S26" s="24">
        <v>25</v>
      </c>
      <c r="T26" s="7">
        <v>18.099936</v>
      </c>
      <c r="U26" s="169">
        <f>((Calibration!$C$9*'Yields HP3a'!T26)+Calibration!$C$10)</f>
        <v>4.2075319361651223E-2</v>
      </c>
      <c r="V26" s="26">
        <f t="shared" si="3"/>
        <v>11.075326543214386</v>
      </c>
      <c r="X26" s="24">
        <v>25</v>
      </c>
      <c r="Y26" s="55"/>
      <c r="Z26" s="169">
        <f>((Calibration!$C$9*'Yields HP3a'!Y26)+Calibration!$C$10)</f>
        <v>-1.3020627824793102E-3</v>
      </c>
      <c r="AA26" s="26">
        <f t="shared" si="4"/>
        <v>-0.34273704191698257</v>
      </c>
      <c r="AC26" s="24">
        <v>25</v>
      </c>
      <c r="AD26" s="7"/>
      <c r="AE26" s="169">
        <f>((Calibration!$C$9*'Yields HP3a'!AD26)+Calibration!$C$10)</f>
        <v>-1.3020627824793102E-3</v>
      </c>
      <c r="AF26" s="26">
        <f t="shared" si="5"/>
        <v>-0.34273704191698257</v>
      </c>
      <c r="AH26" s="24">
        <v>25</v>
      </c>
      <c r="AI26" s="7"/>
      <c r="AJ26" s="169">
        <f>((Calibration!$C$9*'Yields HP3a'!AI26)+Calibration!$C$10)</f>
        <v>-1.3020627824793102E-3</v>
      </c>
      <c r="AK26" s="26">
        <f t="shared" si="6"/>
        <v>-0.34273704191698257</v>
      </c>
      <c r="AM26" s="24">
        <v>25</v>
      </c>
      <c r="AN26" s="7">
        <v>2.579135</v>
      </c>
      <c r="AO26" s="169">
        <f>((Calibration!$C$9*'Yields HP3a'!AN26)+Calibration!$C$10)</f>
        <v>4.8789604264592246E-3</v>
      </c>
      <c r="AP26" s="26">
        <f t="shared" si="7"/>
        <v>1.2842702262102526</v>
      </c>
      <c r="AR26" s="24">
        <v>25</v>
      </c>
      <c r="AS26" s="7">
        <v>3.901799</v>
      </c>
      <c r="AT26" s="169">
        <f>((Calibration!$C$9*'Yields HP3a'!AS26)+Calibration!$C$10)</f>
        <v>8.0487894123895763E-3</v>
      </c>
      <c r="AU26" s="26">
        <f t="shared" si="8"/>
        <v>2.1186522734044635</v>
      </c>
      <c r="AW26" s="24">
        <v>25</v>
      </c>
      <c r="AX26" s="7"/>
      <c r="AY26" s="169">
        <f>((Calibration!$C$9*'Yields HP3a'!AX26)+Calibration!$C$10)</f>
        <v>-1.3020627824793102E-3</v>
      </c>
      <c r="AZ26" s="26">
        <f t="shared" si="9"/>
        <v>-0.34273704191698257</v>
      </c>
      <c r="BB26" s="24">
        <v>25</v>
      </c>
      <c r="BC26"/>
      <c r="BD26" s="169">
        <f>((Calibration!$C$9*'Yields HP3a'!BC26)+Calibration!$C$10)</f>
        <v>-1.3020627824793102E-3</v>
      </c>
      <c r="BE26" s="26">
        <f t="shared" si="10"/>
        <v>-0.34273704191698257</v>
      </c>
      <c r="BG26" s="24">
        <v>25</v>
      </c>
      <c r="BH26"/>
      <c r="BI26" s="169">
        <f>((Calibration!$C$9*'Yields HP3a'!BH26)+Calibration!$C$10)</f>
        <v>-1.3020627824793102E-3</v>
      </c>
      <c r="BJ26" s="26">
        <f t="shared" si="11"/>
        <v>-0.34273704191698257</v>
      </c>
      <c r="BL26" s="24">
        <v>25</v>
      </c>
      <c r="BM26" s="7">
        <v>11.81053</v>
      </c>
      <c r="BN26" s="169">
        <f>((Calibration!$C$9*'Yields HP3a'!BM26)+Calibration!$C$10)</f>
        <v>2.700245018014763E-2</v>
      </c>
      <c r="BO26" s="26">
        <f t="shared" si="12"/>
        <v>7.1077524246812196</v>
      </c>
      <c r="BQ26" s="24">
        <v>25</v>
      </c>
      <c r="BR26" s="7"/>
      <c r="BS26" s="169">
        <f>((Calibration!$C$9*'Yields HP3a'!BR26)+Calibration!$C$10)</f>
        <v>-1.3020627824793102E-3</v>
      </c>
      <c r="BT26" s="26">
        <f t="shared" si="13"/>
        <v>-0.34273704191698257</v>
      </c>
      <c r="BV26" s="24">
        <v>25</v>
      </c>
      <c r="BW26" s="7"/>
      <c r="BX26" s="169">
        <f>((Calibration!$C$9*'Yields HP3a'!BW26)+Calibration!$C$10)</f>
        <v>-1.3020627824793102E-3</v>
      </c>
      <c r="BY26" s="26">
        <f t="shared" si="14"/>
        <v>-0.34273704191698257</v>
      </c>
      <c r="CA26" s="24">
        <v>25</v>
      </c>
      <c r="CB26" s="7"/>
      <c r="CC26" s="169">
        <f>((Calibration!$C$9*'Yields HP3a'!CB26)+Calibration!$C$10)</f>
        <v>-1.3020627824793102E-3</v>
      </c>
      <c r="CD26" s="26">
        <f t="shared" si="15"/>
        <v>-0.34273704191698257</v>
      </c>
      <c r="CF26" s="57"/>
      <c r="CG26" s="60"/>
      <c r="CH26" s="59"/>
      <c r="CI26" s="59"/>
    </row>
    <row r="27" spans="1:87" ht="22" thickBot="1">
      <c r="A27" s="27" t="s">
        <v>28</v>
      </c>
      <c r="B27" s="28">
        <v>1.046</v>
      </c>
      <c r="D27" s="24">
        <v>26</v>
      </c>
      <c r="E27" s="4"/>
      <c r="F27" s="169">
        <f>((Calibration!$C$9*'Yields HP3a'!E27)+Calibration!$C$10)</f>
        <v>-1.3020627824793102E-3</v>
      </c>
      <c r="G27" s="26">
        <f t="shared" si="0"/>
        <v>-0.34273704191698257</v>
      </c>
      <c r="I27" s="24">
        <v>26</v>
      </c>
      <c r="J27"/>
      <c r="K27" s="169">
        <f>((Calibration!$C$9*'Yields HP3a'!J27)+Calibration!$C$10)</f>
        <v>-1.3020627824793102E-3</v>
      </c>
      <c r="L27" s="26">
        <f t="shared" si="1"/>
        <v>-0.34273704191698257</v>
      </c>
      <c r="N27" s="24">
        <v>26</v>
      </c>
      <c r="O27"/>
      <c r="P27" s="169">
        <f>((Calibration!$C$9*'Yields HP3a'!O27)+Calibration!$C$10)</f>
        <v>-1.3020627824793102E-3</v>
      </c>
      <c r="Q27" s="26">
        <f t="shared" si="2"/>
        <v>-0.34273704191698257</v>
      </c>
      <c r="S27" s="24">
        <v>26</v>
      </c>
      <c r="T27" s="7">
        <v>17.023872000000001</v>
      </c>
      <c r="U27" s="169">
        <f>((Calibration!$C$9*'Yields HP3a'!T27)+Calibration!$C$10)</f>
        <v>3.9496479340363766E-2</v>
      </c>
      <c r="V27" s="26">
        <f t="shared" si="3"/>
        <v>10.396508277024342</v>
      </c>
      <c r="X27" s="24">
        <v>26</v>
      </c>
      <c r="Y27" s="55"/>
      <c r="Z27" s="169">
        <f>((Calibration!$C$9*'Yields HP3a'!Y27)+Calibration!$C$10)</f>
        <v>-1.3020627824793102E-3</v>
      </c>
      <c r="AA27" s="26">
        <f t="shared" si="4"/>
        <v>-0.34273704191698257</v>
      </c>
      <c r="AC27" s="24">
        <v>26</v>
      </c>
      <c r="AD27" s="7"/>
      <c r="AE27" s="169">
        <f>((Calibration!$C$9*'Yields HP3a'!AD27)+Calibration!$C$10)</f>
        <v>-1.3020627824793102E-3</v>
      </c>
      <c r="AF27" s="26">
        <f t="shared" si="5"/>
        <v>-0.34273704191698257</v>
      </c>
      <c r="AH27" s="24">
        <v>26</v>
      </c>
      <c r="AI27" s="7"/>
      <c r="AJ27" s="169">
        <f>((Calibration!$C$9*'Yields HP3a'!AI27)+Calibration!$C$10)</f>
        <v>-1.3020627824793102E-3</v>
      </c>
      <c r="AK27" s="26">
        <f t="shared" si="6"/>
        <v>-0.34273704191698257</v>
      </c>
      <c r="AM27" s="24">
        <v>26</v>
      </c>
      <c r="AN27" s="7">
        <v>2.739887</v>
      </c>
      <c r="AO27" s="169">
        <f>((Calibration!$C$9*'Yields HP3a'!AN27)+Calibration!$C$10)</f>
        <v>5.2642104590799625E-3</v>
      </c>
      <c r="AP27" s="26">
        <f t="shared" si="7"/>
        <v>1.3856781293894149</v>
      </c>
      <c r="AR27" s="24">
        <v>26</v>
      </c>
      <c r="AS27" s="7">
        <v>5.5009480000000002</v>
      </c>
      <c r="AT27" s="169">
        <f>((Calibration!$C$9*'Yields HP3a'!AS27)+Calibration!$C$10)</f>
        <v>1.1881228227554681E-2</v>
      </c>
      <c r="AU27" s="26">
        <f t="shared" si="8"/>
        <v>3.1274505898238831</v>
      </c>
      <c r="AW27" s="24">
        <v>26</v>
      </c>
      <c r="AX27" s="7"/>
      <c r="AY27" s="169">
        <f>((Calibration!$C$9*'Yields HP3a'!AX27)+Calibration!$C$10)</f>
        <v>-1.3020627824793102E-3</v>
      </c>
      <c r="AZ27" s="26">
        <f t="shared" si="9"/>
        <v>-0.34273704191698257</v>
      </c>
      <c r="BB27" s="24">
        <v>26</v>
      </c>
      <c r="BC27" s="7"/>
      <c r="BD27" s="169">
        <f>((Calibration!$C$9*'Yields HP3a'!BC27)+Calibration!$C$10)</f>
        <v>-1.3020627824793102E-3</v>
      </c>
      <c r="BE27" s="26">
        <f t="shared" si="10"/>
        <v>-0.34273704191698257</v>
      </c>
      <c r="BG27" s="24">
        <v>26</v>
      </c>
      <c r="BH27" s="7"/>
      <c r="BI27" s="169">
        <f>((Calibration!$C$9*'Yields HP3a'!BH27)+Calibration!$C$10)</f>
        <v>-1.3020627824793102E-3</v>
      </c>
      <c r="BJ27" s="26">
        <f t="shared" si="11"/>
        <v>-0.34273704191698257</v>
      </c>
      <c r="BL27" s="24">
        <v>26</v>
      </c>
      <c r="BM27" s="7">
        <v>12.431241</v>
      </c>
      <c r="BN27" s="169">
        <f>((Calibration!$C$9*'Yields HP3a'!BM27)+Calibration!$C$10)</f>
        <v>2.8490014459273558E-2</v>
      </c>
      <c r="BO27" s="26">
        <f t="shared" si="12"/>
        <v>7.4993183211567924</v>
      </c>
      <c r="BQ27" s="24">
        <v>26</v>
      </c>
      <c r="BR27" s="7"/>
      <c r="BS27" s="169">
        <f>((Calibration!$C$9*'Yields HP3a'!BR27)+Calibration!$C$10)</f>
        <v>-1.3020627824793102E-3</v>
      </c>
      <c r="BT27" s="26">
        <f t="shared" si="13"/>
        <v>-0.34273704191698257</v>
      </c>
      <c r="BV27" s="24">
        <v>26</v>
      </c>
      <c r="BW27" s="7"/>
      <c r="BX27" s="169">
        <f>((Calibration!$C$9*'Yields HP3a'!BW27)+Calibration!$C$10)</f>
        <v>-1.3020627824793102E-3</v>
      </c>
      <c r="BY27" s="26">
        <f t="shared" si="14"/>
        <v>-0.34273704191698257</v>
      </c>
      <c r="CA27" s="24">
        <v>26</v>
      </c>
      <c r="CB27" s="7"/>
      <c r="CC27" s="169">
        <f>((Calibration!$C$9*'Yields HP3a'!CB27)+Calibration!$C$10)</f>
        <v>-1.3020627824793102E-3</v>
      </c>
      <c r="CD27" s="26">
        <f t="shared" si="15"/>
        <v>-0.34273704191698257</v>
      </c>
      <c r="CF27" s="57"/>
      <c r="CG27" s="58"/>
      <c r="CH27" s="59"/>
      <c r="CI27" s="59"/>
    </row>
    <row r="28" spans="1:87" ht="22" thickBot="1">
      <c r="A28" s="27" t="s">
        <v>29</v>
      </c>
      <c r="B28" s="28">
        <v>600</v>
      </c>
      <c r="D28" s="24">
        <v>27</v>
      </c>
      <c r="E28" s="4"/>
      <c r="F28" s="169">
        <f>((Calibration!$C$9*'Yields HP3a'!E28)+Calibration!$C$10)</f>
        <v>-1.3020627824793102E-3</v>
      </c>
      <c r="G28" s="26">
        <f t="shared" si="0"/>
        <v>-0.34273704191698257</v>
      </c>
      <c r="I28" s="24">
        <v>27</v>
      </c>
      <c r="J28" s="7">
        <v>6.0768180000000003</v>
      </c>
      <c r="K28" s="169">
        <f>((Calibration!$C$9*'Yields HP3a'!J28)+Calibration!$C$10)</f>
        <v>1.3261328856382345E-2</v>
      </c>
      <c r="L28" s="26">
        <f t="shared" si="1"/>
        <v>3.4907292377025056</v>
      </c>
      <c r="N28" s="24">
        <v>27</v>
      </c>
      <c r="O28" s="7"/>
      <c r="P28" s="169">
        <f>((Calibration!$C$9*'Yields HP3a'!O28)+Calibration!$C$10)</f>
        <v>-1.3020627824793102E-3</v>
      </c>
      <c r="Q28" s="26">
        <f t="shared" si="2"/>
        <v>-0.34273704191698257</v>
      </c>
      <c r="S28" s="24">
        <v>27</v>
      </c>
      <c r="T28" s="7">
        <v>16.102846</v>
      </c>
      <c r="U28" s="169">
        <f>((Calibration!$C$9*'Yields HP3a'!T28)+Calibration!$C$10)</f>
        <v>3.7289195471145661E-2</v>
      </c>
      <c r="V28" s="26">
        <f t="shared" si="3"/>
        <v>9.8154933258356056</v>
      </c>
      <c r="X28" s="24">
        <v>27</v>
      </c>
      <c r="Y28" s="55">
        <v>1.6859999999999999</v>
      </c>
      <c r="Z28" s="169">
        <f>((Calibration!$C$9*'Yields HP3a'!Y28)+Calibration!$C$10)</f>
        <v>2.7385187032786555E-3</v>
      </c>
      <c r="AA28" s="26">
        <f t="shared" si="4"/>
        <v>0.72084987930370525</v>
      </c>
      <c r="AC28" s="24">
        <v>27</v>
      </c>
      <c r="AD28" s="7"/>
      <c r="AE28" s="169">
        <f>((Calibration!$C$9*'Yields HP3a'!AD28)+Calibration!$C$10)</f>
        <v>-1.3020627824793102E-3</v>
      </c>
      <c r="AF28" s="26">
        <f t="shared" si="5"/>
        <v>-0.34273704191698257</v>
      </c>
      <c r="AH28" s="24">
        <v>27</v>
      </c>
      <c r="AI28" s="7"/>
      <c r="AJ28" s="169">
        <f>((Calibration!$C$9*'Yields HP3a'!AI28)+Calibration!$C$10)</f>
        <v>-1.3020627824793102E-3</v>
      </c>
      <c r="AK28" s="26">
        <f t="shared" si="6"/>
        <v>-0.34273704191698257</v>
      </c>
      <c r="AM28" s="24">
        <v>27</v>
      </c>
      <c r="AN28" s="7">
        <v>2.7382339999999998</v>
      </c>
      <c r="AO28" s="169">
        <f>((Calibration!$C$9*'Yields HP3a'!AN28)+Calibration!$C$10)</f>
        <v>5.2602489637086948E-3</v>
      </c>
      <c r="AP28" s="26">
        <f t="shared" si="7"/>
        <v>1.3846353600057983</v>
      </c>
      <c r="AR28" s="24">
        <v>27</v>
      </c>
      <c r="AS28" s="7">
        <v>5.2446700000000002</v>
      </c>
      <c r="AT28" s="169">
        <f>((Calibration!$C$9*'Yields HP3a'!AS28)+Calibration!$C$10)</f>
        <v>1.1267045462425927E-2</v>
      </c>
      <c r="AU28" s="26">
        <f t="shared" si="8"/>
        <v>2.9657815927915019</v>
      </c>
      <c r="AW28" s="24">
        <v>27</v>
      </c>
      <c r="AX28" s="7"/>
      <c r="AY28" s="169">
        <f>((Calibration!$C$9*'Yields HP3a'!AX28)+Calibration!$C$10)</f>
        <v>-1.3020627824793102E-3</v>
      </c>
      <c r="AZ28" s="26">
        <f t="shared" si="9"/>
        <v>-0.34273704191698257</v>
      </c>
      <c r="BB28" s="24">
        <v>27</v>
      </c>
      <c r="BC28"/>
      <c r="BD28" s="169">
        <f>((Calibration!$C$9*'Yields HP3a'!BC28)+Calibration!$C$10)</f>
        <v>-1.3020627824793102E-3</v>
      </c>
      <c r="BE28" s="26">
        <f t="shared" si="10"/>
        <v>-0.34273704191698257</v>
      </c>
      <c r="BG28" s="24">
        <v>27</v>
      </c>
      <c r="BH28"/>
      <c r="BI28" s="169">
        <f>((Calibration!$C$9*'Yields HP3a'!BH28)+Calibration!$C$10)</f>
        <v>-1.3020627824793102E-3</v>
      </c>
      <c r="BJ28" s="26">
        <f t="shared" si="11"/>
        <v>-0.34273704191698257</v>
      </c>
      <c r="BL28" s="24">
        <v>27</v>
      </c>
      <c r="BM28" s="7">
        <v>11.747413999999999</v>
      </c>
      <c r="BN28" s="169">
        <f>((Calibration!$C$9*'Yields HP3a'!BM28)+Calibration!$C$10)</f>
        <v>2.6851189598264415E-2</v>
      </c>
      <c r="BO28" s="26">
        <f t="shared" si="12"/>
        <v>7.0679366760929838</v>
      </c>
      <c r="BQ28" s="24">
        <v>27</v>
      </c>
      <c r="BR28" s="7"/>
      <c r="BS28" s="169">
        <f>((Calibration!$C$9*'Yields HP3a'!BR28)+Calibration!$C$10)</f>
        <v>-1.3020627824793102E-3</v>
      </c>
      <c r="BT28" s="26">
        <f t="shared" si="13"/>
        <v>-0.34273704191698257</v>
      </c>
      <c r="BV28" s="24">
        <v>27</v>
      </c>
      <c r="BW28" s="7"/>
      <c r="BX28" s="169">
        <f>((Calibration!$C$9*'Yields HP3a'!BW28)+Calibration!$C$10)</f>
        <v>-1.3020627824793102E-3</v>
      </c>
      <c r="BY28" s="26">
        <f t="shared" si="14"/>
        <v>-0.34273704191698257</v>
      </c>
      <c r="CA28" s="24">
        <v>27</v>
      </c>
      <c r="CB28" s="7"/>
      <c r="CC28" s="169">
        <f>((Calibration!$C$9*'Yields HP3a'!CB28)+Calibration!$C$10)</f>
        <v>-1.3020627824793102E-3</v>
      </c>
      <c r="CD28" s="26">
        <f t="shared" si="15"/>
        <v>-0.34273704191698257</v>
      </c>
      <c r="CF28" s="57"/>
      <c r="CG28" s="58"/>
      <c r="CH28" s="59"/>
      <c r="CI28" s="59"/>
    </row>
    <row r="29" spans="1:87" ht="22" thickBot="1">
      <c r="A29" s="29" t="s">
        <v>30</v>
      </c>
      <c r="B29" s="30">
        <f>(B27/B28)*1000</f>
        <v>1.7433333333333334</v>
      </c>
      <c r="D29" s="24">
        <v>28</v>
      </c>
      <c r="E29" s="4"/>
      <c r="F29" s="169">
        <f>((Calibration!$C$9*'Yields HP3a'!E29)+Calibration!$C$10)</f>
        <v>-1.3020627824793102E-3</v>
      </c>
      <c r="G29" s="26">
        <f t="shared" si="0"/>
        <v>-0.34273704191698257</v>
      </c>
      <c r="I29" s="24">
        <v>28</v>
      </c>
      <c r="J29" s="7">
        <v>2.10656</v>
      </c>
      <c r="K29" s="169">
        <f>((Calibration!$C$9*'Yields HP3a'!J29)+Calibration!$C$10)</f>
        <v>3.7464113187296458E-3</v>
      </c>
      <c r="L29" s="26">
        <f t="shared" si="1"/>
        <v>0.98615362520440064</v>
      </c>
      <c r="N29" s="24">
        <v>28</v>
      </c>
      <c r="O29" s="7"/>
      <c r="P29" s="169">
        <f>((Calibration!$C$9*'Yields HP3a'!O29)+Calibration!$C$10)</f>
        <v>-1.3020627824793102E-3</v>
      </c>
      <c r="Q29" s="26">
        <f t="shared" si="2"/>
        <v>-0.34273704191698257</v>
      </c>
      <c r="S29" s="24">
        <v>28</v>
      </c>
      <c r="T29" s="7">
        <v>4.6121230000000004</v>
      </c>
      <c r="U29" s="169">
        <f>((Calibration!$C$9*'Yields HP3a'!T29)+Calibration!$C$10)</f>
        <v>9.751115630236281E-3</v>
      </c>
      <c r="V29" s="26">
        <f t="shared" si="3"/>
        <v>2.5667491394953084</v>
      </c>
      <c r="X29" s="24">
        <v>28</v>
      </c>
      <c r="Y29" s="55"/>
      <c r="Z29" s="169">
        <f>((Calibration!$C$9*'Yields HP3a'!Y29)+Calibration!$C$10)</f>
        <v>-1.3020627824793102E-3</v>
      </c>
      <c r="AA29" s="26">
        <f t="shared" si="4"/>
        <v>-0.34273704191698257</v>
      </c>
      <c r="AC29" s="24">
        <v>28</v>
      </c>
      <c r="AD29" s="7"/>
      <c r="AE29" s="169">
        <f>((Calibration!$C$9*'Yields HP3a'!AD29)+Calibration!$C$10)</f>
        <v>-1.3020627824793102E-3</v>
      </c>
      <c r="AF29" s="26">
        <f t="shared" si="5"/>
        <v>-0.34273704191698257</v>
      </c>
      <c r="AH29" s="24">
        <v>28</v>
      </c>
      <c r="AI29" s="7">
        <v>2.3641740000000002</v>
      </c>
      <c r="AJ29" s="169">
        <f>((Calibration!$C$9*'Yields HP3a'!AI29)+Calibration!$C$10)</f>
        <v>4.3637958732207806E-3</v>
      </c>
      <c r="AK29" s="26">
        <f t="shared" si="6"/>
        <v>1.1486654170925066</v>
      </c>
      <c r="AM29" s="24">
        <v>28</v>
      </c>
      <c r="AN29" s="7"/>
      <c r="AO29" s="169">
        <f>((Calibration!$C$9*'Yields HP3a'!AN29)+Calibration!$C$10)</f>
        <v>-1.3020627824793102E-3</v>
      </c>
      <c r="AP29" s="26">
        <f t="shared" si="7"/>
        <v>-0.34273704191698257</v>
      </c>
      <c r="AR29" s="24">
        <v>28</v>
      </c>
      <c r="AS29" s="7">
        <v>8.5050729999999994</v>
      </c>
      <c r="AT29" s="169">
        <f>((Calibration!$C$9*'Yields HP3a'!AS29)+Calibration!$C$10)</f>
        <v>1.9080760763677245E-2</v>
      </c>
      <c r="AU29" s="26">
        <f t="shared" si="8"/>
        <v>5.0225562005665267</v>
      </c>
      <c r="AW29" s="24">
        <v>28</v>
      </c>
      <c r="AX29" s="7"/>
      <c r="AY29" s="169">
        <f>((Calibration!$C$9*'Yields HP3a'!AX29)+Calibration!$C$10)</f>
        <v>-1.3020627824793102E-3</v>
      </c>
      <c r="AZ29" s="26">
        <f t="shared" si="9"/>
        <v>-0.34273704191698257</v>
      </c>
      <c r="BB29" s="24">
        <v>28</v>
      </c>
      <c r="BC29" s="7"/>
      <c r="BD29" s="169">
        <f>((Calibration!$C$9*'Yields HP3a'!BC29)+Calibration!$C$10)</f>
        <v>-1.3020627824793102E-3</v>
      </c>
      <c r="BE29" s="26">
        <f t="shared" si="10"/>
        <v>-0.34273704191698257</v>
      </c>
      <c r="BG29" s="24">
        <v>28</v>
      </c>
      <c r="BH29" s="7"/>
      <c r="BI29" s="169">
        <f>((Calibration!$C$9*'Yields HP3a'!BH29)+Calibration!$C$10)</f>
        <v>-1.3020627824793102E-3</v>
      </c>
      <c r="BJ29" s="26">
        <f t="shared" si="11"/>
        <v>-0.34273704191698257</v>
      </c>
      <c r="BL29" s="24">
        <v>28</v>
      </c>
      <c r="BM29" s="7">
        <v>3.1886299999999999</v>
      </c>
      <c r="BN29" s="169">
        <f>((Calibration!$C$9*'Yields HP3a'!BM29)+Calibration!$C$10)</f>
        <v>6.3396450128542729E-3</v>
      </c>
      <c r="BO29" s="26">
        <f t="shared" si="12"/>
        <v>1.6687606832383683</v>
      </c>
      <c r="BQ29" s="24">
        <v>28</v>
      </c>
      <c r="BR29" s="7"/>
      <c r="BS29" s="169">
        <f>((Calibration!$C$9*'Yields HP3a'!BR29)+Calibration!$C$10)</f>
        <v>-1.3020627824793102E-3</v>
      </c>
      <c r="BT29" s="26">
        <f t="shared" si="13"/>
        <v>-0.34273704191698257</v>
      </c>
      <c r="BV29" s="24">
        <v>28</v>
      </c>
      <c r="BW29" s="7"/>
      <c r="BX29" s="169">
        <f>((Calibration!$C$9*'Yields HP3a'!BW29)+Calibration!$C$10)</f>
        <v>-1.3020627824793102E-3</v>
      </c>
      <c r="BY29" s="26">
        <f t="shared" si="14"/>
        <v>-0.34273704191698257</v>
      </c>
      <c r="CA29" s="24">
        <v>28</v>
      </c>
      <c r="CB29" s="7">
        <v>2.9594019999999999</v>
      </c>
      <c r="CC29" s="169">
        <f>((Calibration!$C$9*'Yields HP3a'!CB29)+Calibration!$C$10)</f>
        <v>5.7902888961180168E-3</v>
      </c>
      <c r="CD29" s="26">
        <f t="shared" si="15"/>
        <v>1.5241557586965082</v>
      </c>
      <c r="CF29" s="57"/>
      <c r="CG29" s="58"/>
      <c r="CH29" s="59"/>
      <c r="CI29" s="59"/>
    </row>
    <row r="30" spans="1:87" ht="22" thickBot="1">
      <c r="A30" s="27" t="s">
        <v>31</v>
      </c>
      <c r="B30" s="28">
        <v>250</v>
      </c>
      <c r="D30" s="24">
        <v>29</v>
      </c>
      <c r="E30" s="4"/>
      <c r="F30" s="169">
        <f>((Calibration!$C$9*'Yields HP3a'!E30)+Calibration!$C$10)</f>
        <v>-1.3020627824793102E-3</v>
      </c>
      <c r="G30" s="26">
        <f t="shared" si="0"/>
        <v>-0.34273704191698257</v>
      </c>
      <c r="I30" s="24">
        <v>29</v>
      </c>
      <c r="J30"/>
      <c r="K30" s="169">
        <f>((Calibration!$C$9*'Yields HP3a'!J30)+Calibration!$C$10)</f>
        <v>-1.3020627824793102E-3</v>
      </c>
      <c r="L30" s="26">
        <f t="shared" si="1"/>
        <v>-0.34273704191698257</v>
      </c>
      <c r="N30" s="24">
        <v>29</v>
      </c>
      <c r="O30"/>
      <c r="P30" s="169">
        <f>((Calibration!$C$9*'Yields HP3a'!O30)+Calibration!$C$10)</f>
        <v>-1.3020627824793102E-3</v>
      </c>
      <c r="Q30" s="26">
        <f t="shared" si="2"/>
        <v>-0.34273704191698257</v>
      </c>
      <c r="S30" s="24">
        <v>29</v>
      </c>
      <c r="T30" s="7"/>
      <c r="U30" s="169">
        <f>((Calibration!$C$9*'Yields HP3a'!T30)+Calibration!$C$10)</f>
        <v>-1.3020627824793102E-3</v>
      </c>
      <c r="V30" s="26">
        <f t="shared" si="3"/>
        <v>-0.34273704191698257</v>
      </c>
      <c r="X30" s="24">
        <v>29</v>
      </c>
      <c r="Y30" s="55"/>
      <c r="Z30" s="169">
        <f>((Calibration!$C$9*'Yields HP3a'!Y30)+Calibration!$C$10)</f>
        <v>-1.3020627824793102E-3</v>
      </c>
      <c r="AA30" s="26">
        <f t="shared" si="4"/>
        <v>-0.34273704191698257</v>
      </c>
      <c r="AC30" s="24">
        <v>29</v>
      </c>
      <c r="AD30" s="7"/>
      <c r="AE30" s="169">
        <f>((Calibration!$C$9*'Yields HP3a'!AD30)+Calibration!$C$10)</f>
        <v>-1.3020627824793102E-3</v>
      </c>
      <c r="AF30" s="26">
        <f t="shared" si="5"/>
        <v>-0.34273704191698257</v>
      </c>
      <c r="AH30" s="24">
        <v>29</v>
      </c>
      <c r="AI30" s="7"/>
      <c r="AJ30" s="169">
        <f>((Calibration!$C$9*'Yields HP3a'!AI30)+Calibration!$C$10)</f>
        <v>-1.3020627824793102E-3</v>
      </c>
      <c r="AK30" s="26">
        <f t="shared" si="6"/>
        <v>-0.34273704191698257</v>
      </c>
      <c r="AM30" s="24">
        <v>29</v>
      </c>
      <c r="AN30" s="7"/>
      <c r="AO30" s="169">
        <f>((Calibration!$C$9*'Yields HP3a'!AN30)+Calibration!$C$10)</f>
        <v>-1.3020627824793102E-3</v>
      </c>
      <c r="AP30" s="26">
        <f t="shared" si="7"/>
        <v>-0.34273704191698257</v>
      </c>
      <c r="AR30" s="24">
        <v>29</v>
      </c>
      <c r="AS30" s="7">
        <v>15.382833</v>
      </c>
      <c r="AT30" s="169">
        <f>((Calibration!$C$9*'Yields HP3a'!AS30)+Calibration!$C$10)</f>
        <v>3.5563649090774939E-2</v>
      </c>
      <c r="AU30" s="26">
        <f t="shared" si="8"/>
        <v>9.3612843045373459</v>
      </c>
      <c r="AW30" s="24">
        <v>29</v>
      </c>
      <c r="AX30" s="7"/>
      <c r="AY30" s="169">
        <f>((Calibration!$C$9*'Yields HP3a'!AX30)+Calibration!$C$10)</f>
        <v>-1.3020627824793102E-3</v>
      </c>
      <c r="AZ30" s="26">
        <f t="shared" si="9"/>
        <v>-0.34273704191698257</v>
      </c>
      <c r="BB30" s="24">
        <v>29</v>
      </c>
      <c r="BC30" s="7"/>
      <c r="BD30" s="169">
        <f>((Calibration!$C$9*'Yields HP3a'!BC30)+Calibration!$C$10)</f>
        <v>-1.3020627824793102E-3</v>
      </c>
      <c r="BE30" s="26">
        <f t="shared" si="10"/>
        <v>-0.34273704191698257</v>
      </c>
      <c r="BG30" s="24">
        <v>29</v>
      </c>
      <c r="BH30" s="7"/>
      <c r="BI30" s="169">
        <f>((Calibration!$C$9*'Yields HP3a'!BH30)+Calibration!$C$10)</f>
        <v>-1.3020627824793102E-3</v>
      </c>
      <c r="BJ30" s="26">
        <f t="shared" si="11"/>
        <v>-0.34273704191698257</v>
      </c>
      <c r="BL30" s="24">
        <v>29</v>
      </c>
      <c r="BM30" s="7">
        <v>3.9151929999999999</v>
      </c>
      <c r="BN30" s="169">
        <f>((Calibration!$C$9*'Yields HP3a'!BM30)+Calibration!$C$10)</f>
        <v>8.0808887886767902E-3</v>
      </c>
      <c r="BO30" s="26">
        <f t="shared" si="12"/>
        <v>2.1271016703337811</v>
      </c>
      <c r="BQ30" s="24">
        <v>29</v>
      </c>
      <c r="BR30" s="7"/>
      <c r="BS30" s="169">
        <f>((Calibration!$C$9*'Yields HP3a'!BR30)+Calibration!$C$10)</f>
        <v>-1.3020627824793102E-3</v>
      </c>
      <c r="BT30" s="26">
        <f t="shared" si="13"/>
        <v>-0.34273704191698257</v>
      </c>
      <c r="BV30" s="24">
        <v>29</v>
      </c>
      <c r="BW30" s="7"/>
      <c r="BX30" s="169">
        <f>((Calibration!$C$9*'Yields HP3a'!BW30)+Calibration!$C$10)</f>
        <v>-1.3020627824793102E-3</v>
      </c>
      <c r="BY30" s="26">
        <f t="shared" si="14"/>
        <v>-0.34273704191698257</v>
      </c>
      <c r="CA30" s="24">
        <v>29</v>
      </c>
      <c r="CB30" s="7"/>
      <c r="CC30" s="169">
        <f>((Calibration!$C$9*'Yields HP3a'!CB30)+Calibration!$C$10)</f>
        <v>-1.3020627824793102E-3</v>
      </c>
      <c r="CD30" s="26">
        <f t="shared" si="15"/>
        <v>-0.34273704191698257</v>
      </c>
      <c r="CF30" s="57"/>
      <c r="CG30" s="60"/>
      <c r="CH30" s="59"/>
      <c r="CI30" s="59"/>
    </row>
    <row r="31" spans="1:87">
      <c r="A31" s="29" t="s">
        <v>32</v>
      </c>
      <c r="B31" s="31">
        <f>$B30/$B28</f>
        <v>0.41666666666666669</v>
      </c>
      <c r="D31" s="24">
        <v>30</v>
      </c>
      <c r="E31" s="4"/>
      <c r="F31" s="169">
        <f>((Calibration!$C$9*'Yields HP3a'!E31)+Calibration!$C$10)</f>
        <v>-1.3020627824793102E-3</v>
      </c>
      <c r="G31" s="26">
        <f t="shared" si="0"/>
        <v>-0.34273704191698257</v>
      </c>
      <c r="I31" s="24">
        <v>30</v>
      </c>
      <c r="J31" s="7">
        <v>2.332306</v>
      </c>
      <c r="K31" s="169">
        <f>((Calibration!$C$9*'Yields HP3a'!J31)+Calibration!$C$10)</f>
        <v>4.2874226521127518E-3</v>
      </c>
      <c r="L31" s="26">
        <f t="shared" si="1"/>
        <v>1.1285619841118057</v>
      </c>
      <c r="N31" s="24">
        <v>30</v>
      </c>
      <c r="O31" s="7"/>
      <c r="P31" s="169">
        <f>((Calibration!$C$9*'Yields HP3a'!O31)+Calibration!$C$10)</f>
        <v>-1.3020627824793102E-3</v>
      </c>
      <c r="Q31" s="26">
        <f t="shared" si="2"/>
        <v>-0.34273704191698257</v>
      </c>
      <c r="S31" s="24">
        <v>30</v>
      </c>
      <c r="T31" s="7">
        <v>19.524121999999998</v>
      </c>
      <c r="U31" s="169">
        <f>((Calibration!$C$9*'Yields HP3a'!T31)+Calibration!$C$10)</f>
        <v>4.5488450787437518E-2</v>
      </c>
      <c r="V31" s="26">
        <f t="shared" si="3"/>
        <v>11.97375216776101</v>
      </c>
      <c r="X31" s="24">
        <v>30</v>
      </c>
      <c r="Y31" s="55"/>
      <c r="Z31" s="169">
        <f>((Calibration!$C$9*'Yields HP3a'!Y31)+Calibration!$C$10)</f>
        <v>-1.3020627824793102E-3</v>
      </c>
      <c r="AA31" s="26">
        <f t="shared" si="4"/>
        <v>-0.34273704191698257</v>
      </c>
      <c r="AC31" s="24">
        <v>30</v>
      </c>
      <c r="AD31" s="7"/>
      <c r="AE31" s="169">
        <f>((Calibration!$C$9*'Yields HP3a'!AD31)+Calibration!$C$10)</f>
        <v>-1.3020627824793102E-3</v>
      </c>
      <c r="AF31" s="26">
        <f t="shared" si="5"/>
        <v>-0.34273704191698257</v>
      </c>
      <c r="AH31" s="24">
        <v>30</v>
      </c>
      <c r="AI31" s="7"/>
      <c r="AJ31" s="169">
        <f>((Calibration!$C$9*'Yields HP3a'!AI31)+Calibration!$C$10)</f>
        <v>-1.3020627824793102E-3</v>
      </c>
      <c r="AK31" s="26">
        <f t="shared" si="6"/>
        <v>-0.34273704191698257</v>
      </c>
      <c r="AM31" s="24">
        <v>30</v>
      </c>
      <c r="AN31" s="7">
        <v>3.126325</v>
      </c>
      <c r="AO31" s="169">
        <f>((Calibration!$C$9*'Yields HP3a'!AN31)+Calibration!$C$10)</f>
        <v>6.1903280321483718E-3</v>
      </c>
      <c r="AP31" s="26">
        <f t="shared" si="7"/>
        <v>1.6294565414076121</v>
      </c>
      <c r="AR31" s="24">
        <v>30</v>
      </c>
      <c r="AS31" s="7">
        <v>7.4569580000000002</v>
      </c>
      <c r="AT31" s="169">
        <f>((Calibration!$C$9*'Yields HP3a'!AS31)+Calibration!$C$10)</f>
        <v>1.6568901888264907E-2</v>
      </c>
      <c r="AU31" s="26">
        <f t="shared" si="8"/>
        <v>4.3613691270580937</v>
      </c>
      <c r="AW31" s="24">
        <v>30</v>
      </c>
      <c r="AX31" s="7"/>
      <c r="AY31" s="169">
        <f>((Calibration!$C$9*'Yields HP3a'!AX31)+Calibration!$C$10)</f>
        <v>-1.3020627824793102E-3</v>
      </c>
      <c r="AZ31" s="26">
        <f t="shared" si="9"/>
        <v>-0.34273704191698257</v>
      </c>
      <c r="BB31" s="24">
        <v>30</v>
      </c>
      <c r="BC31" s="7"/>
      <c r="BD31" s="169">
        <f>((Calibration!$C$9*'Yields HP3a'!BC31)+Calibration!$C$10)</f>
        <v>-1.3020627824793102E-3</v>
      </c>
      <c r="BE31" s="26">
        <f t="shared" si="10"/>
        <v>-0.34273704191698257</v>
      </c>
      <c r="BG31" s="24">
        <v>30</v>
      </c>
      <c r="BH31" s="7"/>
      <c r="BI31" s="169">
        <f>((Calibration!$C$9*'Yields HP3a'!BH31)+Calibration!$C$10)</f>
        <v>-1.3020627824793102E-3</v>
      </c>
      <c r="BJ31" s="26">
        <f t="shared" si="11"/>
        <v>-0.34273704191698257</v>
      </c>
      <c r="BL31" s="24">
        <v>30</v>
      </c>
      <c r="BM31" s="7">
        <v>14.523123999999999</v>
      </c>
      <c r="BN31" s="169">
        <f>((Calibration!$C$9*'Yields HP3a'!BM31)+Calibration!$C$10)</f>
        <v>3.3503314411925889E-2</v>
      </c>
      <c r="BO31" s="26">
        <f t="shared" si="12"/>
        <v>8.8189502307201941</v>
      </c>
      <c r="BQ31" s="24">
        <v>30</v>
      </c>
      <c r="BR31" s="7"/>
      <c r="BS31" s="169">
        <f>((Calibration!$C$9*'Yields HP3a'!BR31)+Calibration!$C$10)</f>
        <v>-1.3020627824793102E-3</v>
      </c>
      <c r="BT31" s="26">
        <f t="shared" si="13"/>
        <v>-0.34273704191698257</v>
      </c>
      <c r="BV31" s="24">
        <v>30</v>
      </c>
      <c r="BW31" s="7"/>
      <c r="BX31" s="169">
        <f>((Calibration!$C$9*'Yields HP3a'!BW31)+Calibration!$C$10)</f>
        <v>-1.3020627824793102E-3</v>
      </c>
      <c r="BY31" s="26">
        <f t="shared" si="14"/>
        <v>-0.34273704191698257</v>
      </c>
      <c r="CA31" s="24">
        <v>30</v>
      </c>
      <c r="CB31" s="7"/>
      <c r="CC31" s="169">
        <f>((Calibration!$C$9*'Yields HP3a'!CB31)+Calibration!$C$10)</f>
        <v>-1.3020627824793102E-3</v>
      </c>
      <c r="CD31" s="26">
        <f t="shared" si="15"/>
        <v>-0.34273704191698257</v>
      </c>
      <c r="CF31" s="57"/>
      <c r="CG31" s="61"/>
      <c r="CH31" s="59"/>
      <c r="CI31" s="59"/>
    </row>
    <row r="32" spans="1:87" ht="22" thickBot="1">
      <c r="A32" s="29" t="s">
        <v>33</v>
      </c>
      <c r="B32" s="32">
        <f>B27*B31</f>
        <v>0.43583333333333335</v>
      </c>
      <c r="D32" s="24">
        <v>31</v>
      </c>
      <c r="E32" s="4"/>
      <c r="F32" s="169">
        <f>((Calibration!$C$9*'Yields HP3a'!E32)+Calibration!$C$10)</f>
        <v>-1.3020627824793102E-3</v>
      </c>
      <c r="G32" s="26">
        <f t="shared" si="0"/>
        <v>-0.34273704191698257</v>
      </c>
      <c r="I32" s="24">
        <v>31</v>
      </c>
      <c r="J32" s="7">
        <v>3.80993</v>
      </c>
      <c r="K32" s="169">
        <f>((Calibration!$C$9*'Yields HP3a'!J32)+Calibration!$C$10)</f>
        <v>7.8286208592963993E-3</v>
      </c>
      <c r="L32" s="26">
        <f t="shared" si="1"/>
        <v>2.0606981412184475</v>
      </c>
      <c r="N32" s="24">
        <v>31</v>
      </c>
      <c r="O32" s="7"/>
      <c r="P32" s="169">
        <f>((Calibration!$C$9*'Yields HP3a'!O32)+Calibration!$C$10)</f>
        <v>-1.3020627824793102E-3</v>
      </c>
      <c r="Q32" s="26">
        <f t="shared" si="2"/>
        <v>-0.34273704191698257</v>
      </c>
      <c r="S32" s="24">
        <v>31</v>
      </c>
      <c r="T32" s="7">
        <v>9.1992519999999995</v>
      </c>
      <c r="U32" s="169">
        <f>((Calibration!$C$9*'Yields HP3a'!T32)+Calibration!$C$10)</f>
        <v>2.0744394699146983E-2</v>
      </c>
      <c r="V32" s="26">
        <f t="shared" si="3"/>
        <v>5.4604682440932502</v>
      </c>
      <c r="X32" s="24">
        <v>31</v>
      </c>
      <c r="Y32" s="55"/>
      <c r="Z32" s="169">
        <f>((Calibration!$C$9*'Yields HP3a'!Y32)+Calibration!$C$10)</f>
        <v>-1.3020627824793102E-3</v>
      </c>
      <c r="AA32" s="26">
        <f t="shared" si="4"/>
        <v>-0.34273704191698257</v>
      </c>
      <c r="AC32" s="24">
        <v>31</v>
      </c>
      <c r="AD32" s="7"/>
      <c r="AE32" s="169">
        <f>((Calibration!$C$9*'Yields HP3a'!AD32)+Calibration!$C$10)</f>
        <v>-1.3020627824793102E-3</v>
      </c>
      <c r="AF32" s="26">
        <f t="shared" si="5"/>
        <v>-0.34273704191698257</v>
      </c>
      <c r="AH32" s="24">
        <v>31</v>
      </c>
      <c r="AI32" s="7">
        <v>2.499031</v>
      </c>
      <c r="AJ32" s="169">
        <f>((Calibration!$C$9*'Yields HP3a'!AI32)+Calibration!$C$10)</f>
        <v>4.6869872714561667E-3</v>
      </c>
      <c r="AK32" s="26">
        <f t="shared" si="6"/>
        <v>1.2337378615972858</v>
      </c>
      <c r="AM32" s="24">
        <v>31</v>
      </c>
      <c r="AN32" s="7"/>
      <c r="AO32" s="169">
        <f>((Calibration!$C$9*'Yields HP3a'!AN32)+Calibration!$C$10)</f>
        <v>-1.3020627824793102E-3</v>
      </c>
      <c r="AP32" s="26">
        <f t="shared" si="7"/>
        <v>-0.34273704191698257</v>
      </c>
      <c r="AR32" s="24">
        <v>31</v>
      </c>
      <c r="AS32" s="7">
        <v>11.373609</v>
      </c>
      <c r="AT32" s="169">
        <f>((Calibration!$C$9*'Yields HP3a'!AS32)+Calibration!$C$10)</f>
        <v>2.5955347627752104E-2</v>
      </c>
      <c r="AU32" s="26">
        <f t="shared" si="8"/>
        <v>6.8321275959702676</v>
      </c>
      <c r="AW32" s="24">
        <v>31</v>
      </c>
      <c r="AX32" s="7"/>
      <c r="AY32" s="169">
        <f>((Calibration!$C$9*'Yields HP3a'!AX32)+Calibration!$C$10)</f>
        <v>-1.3020627824793102E-3</v>
      </c>
      <c r="AZ32" s="26">
        <f t="shared" si="9"/>
        <v>-0.34273704191698257</v>
      </c>
      <c r="BB32" s="24">
        <v>31</v>
      </c>
      <c r="BC32" s="7"/>
      <c r="BD32" s="169">
        <f>((Calibration!$C$9*'Yields HP3a'!BC32)+Calibration!$C$10)</f>
        <v>-1.3020627824793102E-3</v>
      </c>
      <c r="BE32" s="26">
        <f t="shared" si="10"/>
        <v>-0.34273704191698257</v>
      </c>
      <c r="BG32" s="24">
        <v>31</v>
      </c>
      <c r="BH32" s="7"/>
      <c r="BI32" s="169">
        <f>((Calibration!$C$9*'Yields HP3a'!BH32)+Calibration!$C$10)</f>
        <v>-1.3020627824793102E-3</v>
      </c>
      <c r="BJ32" s="26">
        <f t="shared" si="11"/>
        <v>-0.34273704191698257</v>
      </c>
      <c r="BL32" s="24">
        <v>31</v>
      </c>
      <c r="BM32" s="7">
        <v>2.586138</v>
      </c>
      <c r="BN32" s="169">
        <f>((Calibration!$C$9*'Yields HP3a'!BM32)+Calibration!$C$10)</f>
        <v>4.8957434585735569E-3</v>
      </c>
      <c r="BO32" s="26">
        <f t="shared" si="12"/>
        <v>1.2886879600236028</v>
      </c>
      <c r="BQ32" s="24">
        <v>31</v>
      </c>
      <c r="BR32" s="7"/>
      <c r="BS32" s="169">
        <f>((Calibration!$C$9*'Yields HP3a'!BR32)+Calibration!$C$10)</f>
        <v>-1.3020627824793102E-3</v>
      </c>
      <c r="BT32" s="26">
        <f t="shared" si="13"/>
        <v>-0.34273704191698257</v>
      </c>
      <c r="BV32" s="24">
        <v>31</v>
      </c>
      <c r="BW32" s="7"/>
      <c r="BX32" s="169">
        <f>((Calibration!$C$9*'Yields HP3a'!BW32)+Calibration!$C$10)</f>
        <v>-1.3020627824793102E-3</v>
      </c>
      <c r="BY32" s="26">
        <f t="shared" si="14"/>
        <v>-0.34273704191698257</v>
      </c>
      <c r="CA32" s="24">
        <v>31</v>
      </c>
      <c r="CB32" s="7">
        <v>2.981195</v>
      </c>
      <c r="CC32" s="169">
        <f>((Calibration!$C$9*'Yields HP3a'!CB32)+Calibration!$C$10)</f>
        <v>5.8425168868173789E-3</v>
      </c>
      <c r="CD32" s="26">
        <f t="shared" si="15"/>
        <v>1.5379035343632714</v>
      </c>
      <c r="CF32" s="57"/>
      <c r="CG32" s="60"/>
      <c r="CH32" s="59"/>
      <c r="CI32" s="59"/>
    </row>
    <row r="33" spans="1:87" ht="22" thickBot="1">
      <c r="A33" s="27" t="s">
        <v>34</v>
      </c>
      <c r="B33" s="28">
        <v>500</v>
      </c>
      <c r="D33" s="24">
        <v>32</v>
      </c>
      <c r="E33" s="4"/>
      <c r="F33" s="169">
        <f>((Calibration!$C$9*'Yields HP3a'!E33)+Calibration!$C$10)</f>
        <v>-1.3020627824793102E-3</v>
      </c>
      <c r="G33" s="26">
        <f t="shared" si="0"/>
        <v>-0.34273704191698257</v>
      </c>
      <c r="I33" s="24">
        <v>32</v>
      </c>
      <c r="J33"/>
      <c r="K33" s="169">
        <f>((Calibration!$C$9*'Yields HP3a'!J33)+Calibration!$C$10)</f>
        <v>-1.3020627824793102E-3</v>
      </c>
      <c r="L33" s="26">
        <f t="shared" si="1"/>
        <v>-0.34273704191698257</v>
      </c>
      <c r="N33" s="24">
        <v>32</v>
      </c>
      <c r="O33" s="7">
        <v>1.9742139999999999</v>
      </c>
      <c r="P33" s="169">
        <f>((Calibration!$C$9*'Yields HP3a'!O33)+Calibration!$C$10)</f>
        <v>3.4292376548422645E-3</v>
      </c>
      <c r="Q33" s="26">
        <f t="shared" si="2"/>
        <v>0.90266520606094058</v>
      </c>
      <c r="S33" s="24">
        <v>32</v>
      </c>
      <c r="T33" s="7">
        <v>12.952502000000001</v>
      </c>
      <c r="U33" s="169">
        <f>((Calibration!$C$9*'Yields HP3a'!T33)+Calibration!$C$10)</f>
        <v>2.9739241947913941E-2</v>
      </c>
      <c r="V33" s="26">
        <f t="shared" si="3"/>
        <v>7.8281477293076911</v>
      </c>
      <c r="X33" s="24">
        <v>32</v>
      </c>
      <c r="Y33" s="55"/>
      <c r="Z33" s="169">
        <f>((Calibration!$C$9*'Yields HP3a'!Y33)+Calibration!$C$10)</f>
        <v>-1.3020627824793102E-3</v>
      </c>
      <c r="AA33" s="26">
        <f t="shared" si="4"/>
        <v>-0.34273704191698257</v>
      </c>
      <c r="AC33" s="24">
        <v>32</v>
      </c>
      <c r="AD33" s="7"/>
      <c r="AE33" s="169">
        <f>((Calibration!$C$9*'Yields HP3a'!AD33)+Calibration!$C$10)</f>
        <v>-1.3020627824793102E-3</v>
      </c>
      <c r="AF33" s="26">
        <f t="shared" si="5"/>
        <v>-0.34273704191698257</v>
      </c>
      <c r="AH33" s="24">
        <v>32</v>
      </c>
      <c r="AI33" s="7">
        <v>2.02034</v>
      </c>
      <c r="AJ33" s="169">
        <f>((Calibration!$C$9*'Yields HP3a'!AI33)+Calibration!$C$10)</f>
        <v>3.5397808705077884E-3</v>
      </c>
      <c r="AK33" s="26">
        <f t="shared" si="6"/>
        <v>0.93176307695549931</v>
      </c>
      <c r="AM33" s="24">
        <v>32</v>
      </c>
      <c r="AN33" s="7"/>
      <c r="AO33" s="169">
        <f>((Calibration!$C$9*'Yields HP3a'!AN33)+Calibration!$C$10)</f>
        <v>-1.3020627824793102E-3</v>
      </c>
      <c r="AP33" s="26">
        <f t="shared" si="7"/>
        <v>-0.34273704191698257</v>
      </c>
      <c r="AR33" s="24">
        <v>32</v>
      </c>
      <c r="AS33" s="7"/>
      <c r="AT33" s="169">
        <f>((Calibration!$C$9*'Yields HP3a'!AS33)+Calibration!$C$10)</f>
        <v>-1.3020627824793102E-3</v>
      </c>
      <c r="AU33" s="26">
        <f t="shared" si="8"/>
        <v>-0.34273704191698257</v>
      </c>
      <c r="AW33" s="24">
        <v>32</v>
      </c>
      <c r="AX33" s="7"/>
      <c r="AY33" s="169">
        <f>((Calibration!$C$9*'Yields HP3a'!AX33)+Calibration!$C$10)</f>
        <v>-1.3020627824793102E-3</v>
      </c>
      <c r="AZ33" s="26">
        <f t="shared" si="9"/>
        <v>-0.34273704191698257</v>
      </c>
      <c r="BB33" s="24">
        <v>32</v>
      </c>
      <c r="BC33" s="7">
        <v>2.4610560000000001</v>
      </c>
      <c r="BD33" s="169">
        <f>((Calibration!$C$9*'Yields HP3a'!BC33)+Calibration!$C$10)</f>
        <v>4.5959783260696553E-3</v>
      </c>
      <c r="BE33" s="26">
        <f t="shared" si="10"/>
        <v>1.2097819224909065</v>
      </c>
      <c r="BG33" s="24">
        <v>32</v>
      </c>
      <c r="BH33" s="7"/>
      <c r="BI33" s="169">
        <f>((Calibration!$C$9*'Yields HP3a'!BH33)+Calibration!$C$10)</f>
        <v>-1.3020627824793102E-3</v>
      </c>
      <c r="BJ33" s="26">
        <f t="shared" si="11"/>
        <v>-0.34273704191698257</v>
      </c>
      <c r="BL33" s="24">
        <v>32</v>
      </c>
      <c r="BM33" s="7">
        <v>4.0435309999999998</v>
      </c>
      <c r="BN33" s="169">
        <f>((Calibration!$C$9*'Yields HP3a'!BM33)+Calibration!$C$10)</f>
        <v>8.3884570844770297E-3</v>
      </c>
      <c r="BO33" s="26">
        <f t="shared" si="12"/>
        <v>2.2080617049100684</v>
      </c>
      <c r="BQ33" s="24">
        <v>32</v>
      </c>
      <c r="BR33" s="7"/>
      <c r="BS33" s="169">
        <f>((Calibration!$C$9*'Yields HP3a'!BR33)+Calibration!$C$10)</f>
        <v>-1.3020627824793102E-3</v>
      </c>
      <c r="BT33" s="26">
        <f t="shared" si="13"/>
        <v>-0.34273704191698257</v>
      </c>
      <c r="BV33" s="24">
        <v>32</v>
      </c>
      <c r="BW33" s="7"/>
      <c r="BX33" s="169">
        <f>((Calibration!$C$9*'Yields HP3a'!BW33)+Calibration!$C$10)</f>
        <v>-1.3020627824793102E-3</v>
      </c>
      <c r="BY33" s="26">
        <f t="shared" si="14"/>
        <v>-0.34273704191698257</v>
      </c>
      <c r="CA33" s="24">
        <v>32</v>
      </c>
      <c r="CB33" s="7"/>
      <c r="CC33" s="169">
        <f>((Calibration!$C$9*'Yields HP3a'!CB33)+Calibration!$C$10)</f>
        <v>-1.3020627824793102E-3</v>
      </c>
      <c r="CD33" s="26">
        <f t="shared" si="15"/>
        <v>-0.34273704191698257</v>
      </c>
      <c r="CF33" s="57"/>
      <c r="CG33" s="58"/>
      <c r="CH33" s="59"/>
      <c r="CI33" s="59"/>
    </row>
    <row r="34" spans="1:87">
      <c r="A34" s="33" t="s">
        <v>35</v>
      </c>
      <c r="B34" s="34">
        <f>B29*(B27*B31)*(B30/B33)</f>
        <v>0.37990138888888891</v>
      </c>
      <c r="D34" s="24">
        <v>33</v>
      </c>
      <c r="E34" s="4"/>
      <c r="F34" s="169">
        <f>((Calibration!$C$9*'Yields HP3a'!E34)+Calibration!$C$10)</f>
        <v>-1.3020627824793102E-3</v>
      </c>
      <c r="G34" s="26">
        <f t="shared" si="0"/>
        <v>-0.34273704191698257</v>
      </c>
      <c r="I34" s="24">
        <v>33</v>
      </c>
      <c r="J34" s="7">
        <v>4.2724010000000003</v>
      </c>
      <c r="K34" s="169">
        <f>((Calibration!$C$9*'Yields HP3a'!J34)+Calibration!$C$10)</f>
        <v>8.9369552366985183E-3</v>
      </c>
      <c r="L34" s="26">
        <f t="shared" si="1"/>
        <v>2.3524407907106495</v>
      </c>
      <c r="N34" s="24">
        <v>33</v>
      </c>
      <c r="O34" s="7"/>
      <c r="P34" s="169">
        <f>((Calibration!$C$9*'Yields HP3a'!O34)+Calibration!$C$10)</f>
        <v>-1.3020627824793102E-3</v>
      </c>
      <c r="Q34" s="26">
        <f t="shared" si="2"/>
        <v>-0.34273704191698257</v>
      </c>
      <c r="S34" s="24">
        <v>33</v>
      </c>
      <c r="T34" s="7"/>
      <c r="U34" s="169">
        <f>((Calibration!$C$9*'Yields HP3a'!T34)+Calibration!$C$10)</f>
        <v>-1.3020627824793102E-3</v>
      </c>
      <c r="V34" s="26">
        <f t="shared" si="3"/>
        <v>-0.34273704191698257</v>
      </c>
      <c r="X34" s="24">
        <v>33</v>
      </c>
      <c r="Y34" s="55"/>
      <c r="Z34" s="169">
        <f>((Calibration!$C$9*'Yields HP3a'!Y34)+Calibration!$C$10)</f>
        <v>-1.3020627824793102E-3</v>
      </c>
      <c r="AA34" s="26">
        <f t="shared" si="4"/>
        <v>-0.34273704191698257</v>
      </c>
      <c r="AC34" s="24">
        <v>33</v>
      </c>
      <c r="AD34" s="7"/>
      <c r="AE34" s="169">
        <f>((Calibration!$C$9*'Yields HP3a'!AD34)+Calibration!$C$10)</f>
        <v>-1.3020627824793102E-3</v>
      </c>
      <c r="AF34" s="26">
        <f t="shared" si="5"/>
        <v>-0.34273704191698257</v>
      </c>
      <c r="AH34" s="24">
        <v>33</v>
      </c>
      <c r="AI34" s="7"/>
      <c r="AJ34" s="169">
        <f>((Calibration!$C$9*'Yields HP3a'!AI34)+Calibration!$C$10)</f>
        <v>-1.3020627824793102E-3</v>
      </c>
      <c r="AK34" s="26">
        <f t="shared" si="6"/>
        <v>-0.34273704191698257</v>
      </c>
      <c r="AM34" s="24">
        <v>33</v>
      </c>
      <c r="AN34" s="7"/>
      <c r="AO34" s="169">
        <f>((Calibration!$C$9*'Yields HP3a'!AN34)+Calibration!$C$10)</f>
        <v>-1.3020627824793102E-3</v>
      </c>
      <c r="AP34" s="26">
        <f t="shared" si="7"/>
        <v>-0.34273704191698257</v>
      </c>
      <c r="AR34" s="24">
        <v>33</v>
      </c>
      <c r="AS34" s="7"/>
      <c r="AT34" s="169">
        <f>((Calibration!$C$9*'Yields HP3a'!AS34)+Calibration!$C$10)</f>
        <v>-1.3020627824793102E-3</v>
      </c>
      <c r="AU34" s="26">
        <f t="shared" si="8"/>
        <v>-0.34273704191698257</v>
      </c>
      <c r="AW34" s="24">
        <v>33</v>
      </c>
      <c r="AX34" s="7"/>
      <c r="AY34" s="169">
        <f>((Calibration!$C$9*'Yields HP3a'!AX34)+Calibration!$C$10)</f>
        <v>-1.3020627824793102E-3</v>
      </c>
      <c r="AZ34" s="26">
        <f t="shared" si="9"/>
        <v>-0.34273704191698257</v>
      </c>
      <c r="BB34" s="24">
        <v>33</v>
      </c>
      <c r="BC34" s="7"/>
      <c r="BD34" s="169">
        <f>((Calibration!$C$9*'Yields HP3a'!BC34)+Calibration!$C$10)</f>
        <v>-1.3020627824793102E-3</v>
      </c>
      <c r="BE34" s="26">
        <f t="shared" si="10"/>
        <v>-0.34273704191698257</v>
      </c>
      <c r="BG34" s="24">
        <v>33</v>
      </c>
      <c r="BH34" s="7"/>
      <c r="BI34" s="169">
        <f>((Calibration!$C$9*'Yields HP3a'!BH34)+Calibration!$C$10)</f>
        <v>-1.3020627824793102E-3</v>
      </c>
      <c r="BJ34" s="26">
        <f t="shared" si="11"/>
        <v>-0.34273704191698257</v>
      </c>
      <c r="BL34" s="24">
        <v>33</v>
      </c>
      <c r="BM34" s="7">
        <v>1.985625</v>
      </c>
      <c r="BN34" s="169">
        <f>((Calibration!$C$9*'Yields HP3a'!BM34)+Calibration!$C$10)</f>
        <v>3.4565846746133109E-3</v>
      </c>
      <c r="BO34" s="26">
        <f t="shared" si="12"/>
        <v>0.90986365823060211</v>
      </c>
      <c r="BQ34" s="24">
        <v>33</v>
      </c>
      <c r="BR34" s="7"/>
      <c r="BS34" s="169">
        <f>((Calibration!$C$9*'Yields HP3a'!BR34)+Calibration!$C$10)</f>
        <v>-1.3020627824793102E-3</v>
      </c>
      <c r="BT34" s="26">
        <f t="shared" si="13"/>
        <v>-0.34273704191698257</v>
      </c>
      <c r="BV34" s="24">
        <v>33</v>
      </c>
      <c r="BW34" s="7"/>
      <c r="BX34" s="169">
        <f>((Calibration!$C$9*'Yields HP3a'!BW34)+Calibration!$C$10)</f>
        <v>-1.3020627824793102E-3</v>
      </c>
      <c r="BY34" s="26">
        <f t="shared" si="14"/>
        <v>-0.34273704191698257</v>
      </c>
      <c r="CA34" s="24">
        <v>33</v>
      </c>
      <c r="CB34" s="7">
        <v>5.085553</v>
      </c>
      <c r="CC34" s="169">
        <f>((Calibration!$C$9*'Yields HP3a'!CB34)+Calibration!$C$10)</f>
        <v>1.0885713787295826E-2</v>
      </c>
      <c r="CD34" s="26">
        <f t="shared" si="15"/>
        <v>2.8654051039754447</v>
      </c>
      <c r="CF34" s="57"/>
      <c r="CG34" s="60"/>
      <c r="CH34" s="59"/>
      <c r="CI34" s="59"/>
    </row>
    <row r="35" spans="1:87">
      <c r="A35" s="33" t="s">
        <v>36</v>
      </c>
      <c r="B35" s="35">
        <v>1</v>
      </c>
      <c r="D35" s="24">
        <v>34</v>
      </c>
      <c r="E35" s="4"/>
      <c r="F35" s="169">
        <f>((Calibration!$C$9*'Yields HP3a'!E35)+Calibration!$C$10)</f>
        <v>-1.3020627824793102E-3</v>
      </c>
      <c r="G35" s="26">
        <f t="shared" si="0"/>
        <v>-0.34273704191698257</v>
      </c>
      <c r="I35" s="24">
        <v>34</v>
      </c>
      <c r="J35" s="7">
        <v>2.6399050000000002</v>
      </c>
      <c r="K35" s="169">
        <f>((Calibration!$C$9*'Yields HP3a'!J35)+Calibration!$C$10)</f>
        <v>5.024598704566883E-3</v>
      </c>
      <c r="L35" s="26">
        <f t="shared" si="1"/>
        <v>1.322606037125188</v>
      </c>
      <c r="N35" s="24">
        <v>34</v>
      </c>
      <c r="O35" s="7"/>
      <c r="P35" s="169">
        <f>((Calibration!$C$9*'Yields HP3a'!O35)+Calibration!$C$10)</f>
        <v>-1.3020627824793102E-3</v>
      </c>
      <c r="Q35" s="26">
        <f t="shared" si="2"/>
        <v>-0.34273704191698257</v>
      </c>
      <c r="S35" s="24">
        <v>34</v>
      </c>
      <c r="T35" s="7">
        <v>1.3667210000000001</v>
      </c>
      <c r="U35" s="169">
        <f>((Calibration!$C$9*'Yields HP3a'!T35)+Calibration!$C$10)</f>
        <v>1.9733509593929392E-3</v>
      </c>
      <c r="V35" s="26">
        <f t="shared" si="3"/>
        <v>0.51943767964746557</v>
      </c>
      <c r="X35" s="24">
        <v>34</v>
      </c>
      <c r="Y35" s="55"/>
      <c r="Z35" s="169">
        <f>((Calibration!$C$9*'Yields HP3a'!Y35)+Calibration!$C$10)</f>
        <v>-1.3020627824793102E-3</v>
      </c>
      <c r="AA35" s="26">
        <f t="shared" si="4"/>
        <v>-0.34273704191698257</v>
      </c>
      <c r="AC35" s="24">
        <v>34</v>
      </c>
      <c r="AD35" s="7"/>
      <c r="AE35" s="169">
        <f>((Calibration!$C$9*'Yields HP3a'!AD35)+Calibration!$C$10)</f>
        <v>-1.3020627824793102E-3</v>
      </c>
      <c r="AF35" s="26">
        <f t="shared" si="5"/>
        <v>-0.34273704191698257</v>
      </c>
      <c r="AH35" s="24">
        <v>34</v>
      </c>
      <c r="AI35" s="7"/>
      <c r="AJ35" s="169">
        <f>((Calibration!$C$9*'Yields HP3a'!AI35)+Calibration!$C$10)</f>
        <v>-1.3020627824793102E-3</v>
      </c>
      <c r="AK35" s="26">
        <f t="shared" si="6"/>
        <v>-0.34273704191698257</v>
      </c>
      <c r="AM35" s="24">
        <v>34</v>
      </c>
      <c r="AN35" s="7"/>
      <c r="AO35" s="169">
        <f>((Calibration!$C$9*'Yields HP3a'!AN35)+Calibration!$C$10)</f>
        <v>-1.3020627824793102E-3</v>
      </c>
      <c r="AP35" s="26">
        <f t="shared" si="7"/>
        <v>-0.34273704191698257</v>
      </c>
      <c r="AR35" s="24">
        <v>34</v>
      </c>
      <c r="AS35" s="7"/>
      <c r="AT35" s="169">
        <f>((Calibration!$C$9*'Yields HP3a'!AS35)+Calibration!$C$10)</f>
        <v>-1.3020627824793102E-3</v>
      </c>
      <c r="AU35" s="26">
        <f t="shared" si="8"/>
        <v>-0.34273704191698257</v>
      </c>
      <c r="AW35" s="24">
        <v>34</v>
      </c>
      <c r="AX35" s="7"/>
      <c r="AY35" s="169">
        <f>((Calibration!$C$9*'Yields HP3a'!AX35)+Calibration!$C$10)</f>
        <v>-1.3020627824793102E-3</v>
      </c>
      <c r="AZ35" s="26">
        <f t="shared" si="9"/>
        <v>-0.34273704191698257</v>
      </c>
      <c r="BB35" s="24">
        <v>34</v>
      </c>
      <c r="BC35" s="7"/>
      <c r="BD35" s="169">
        <f>((Calibration!$C$9*'Yields HP3a'!BC35)+Calibration!$C$10)</f>
        <v>-1.3020627824793102E-3</v>
      </c>
      <c r="BE35" s="26">
        <f t="shared" si="10"/>
        <v>-0.34273704191698257</v>
      </c>
      <c r="BG35" s="24">
        <v>34</v>
      </c>
      <c r="BH35" s="7"/>
      <c r="BI35" s="169">
        <f>((Calibration!$C$9*'Yields HP3a'!BH35)+Calibration!$C$10)</f>
        <v>-1.3020627824793102E-3</v>
      </c>
      <c r="BJ35" s="26">
        <f t="shared" si="11"/>
        <v>-0.34273704191698257</v>
      </c>
      <c r="BL35" s="24">
        <v>34</v>
      </c>
      <c r="BM35" s="7">
        <v>2.9360629999999999</v>
      </c>
      <c r="BN35" s="169">
        <f>((Calibration!$C$9*'Yields HP3a'!BM35)+Calibration!$C$10)</f>
        <v>5.7343558407822485E-3</v>
      </c>
      <c r="BO35" s="26">
        <f t="shared" si="12"/>
        <v>1.5094327129347229</v>
      </c>
      <c r="BQ35" s="24">
        <v>34</v>
      </c>
      <c r="BR35" s="7"/>
      <c r="BS35" s="169">
        <f>((Calibration!$C$9*'Yields HP3a'!BR35)+Calibration!$C$10)</f>
        <v>-1.3020627824793102E-3</v>
      </c>
      <c r="BT35" s="26">
        <f t="shared" si="13"/>
        <v>-0.34273704191698257</v>
      </c>
      <c r="BV35" s="24">
        <v>34</v>
      </c>
      <c r="BW35" s="7"/>
      <c r="BX35" s="169">
        <f>((Calibration!$C$9*'Yields HP3a'!BW35)+Calibration!$C$10)</f>
        <v>-1.3020627824793102E-3</v>
      </c>
      <c r="BY35" s="26">
        <f t="shared" si="14"/>
        <v>-0.34273704191698257</v>
      </c>
      <c r="CA35" s="24">
        <v>34</v>
      </c>
      <c r="CB35" s="7"/>
      <c r="CC35" s="169">
        <f>((Calibration!$C$9*'Yields HP3a'!CB35)+Calibration!$C$10)</f>
        <v>-1.3020627824793102E-3</v>
      </c>
      <c r="CD35" s="26">
        <f t="shared" si="15"/>
        <v>-0.34273704191698257</v>
      </c>
      <c r="CF35" s="57"/>
      <c r="CG35" s="60"/>
      <c r="CH35" s="59"/>
      <c r="CI35" s="59"/>
    </row>
    <row r="36" spans="1:87">
      <c r="A36" s="33" t="s">
        <v>37</v>
      </c>
      <c r="B36" s="35">
        <v>1</v>
      </c>
      <c r="D36" s="24">
        <v>35</v>
      </c>
      <c r="E36" s="4"/>
      <c r="F36" s="169">
        <f>((Calibration!$C$9*'Yields HP3a'!E36)+Calibration!$C$10)</f>
        <v>-1.3020627824793102E-3</v>
      </c>
      <c r="G36" s="26">
        <f t="shared" si="0"/>
        <v>-0.34273704191698257</v>
      </c>
      <c r="I36" s="24">
        <v>35</v>
      </c>
      <c r="J36"/>
      <c r="K36" s="169">
        <f>((Calibration!$C$9*'Yields HP3a'!J36)+Calibration!$C$10)</f>
        <v>-1.3020627824793102E-3</v>
      </c>
      <c r="L36" s="26">
        <f t="shared" si="1"/>
        <v>-0.34273704191698257</v>
      </c>
      <c r="N36" s="24">
        <v>35</v>
      </c>
      <c r="O36" s="7"/>
      <c r="P36" s="169">
        <f>((Calibration!$C$9*'Yields HP3a'!O36)+Calibration!$C$10)</f>
        <v>-1.3020627824793102E-3</v>
      </c>
      <c r="Q36" s="26">
        <f t="shared" si="2"/>
        <v>-0.34273704191698257</v>
      </c>
      <c r="S36" s="24">
        <v>35</v>
      </c>
      <c r="T36" s="7"/>
      <c r="U36" s="169">
        <f>((Calibration!$C$9*'Yields HP3a'!T36)+Calibration!$C$10)</f>
        <v>-1.3020627824793102E-3</v>
      </c>
      <c r="V36" s="26">
        <f t="shared" si="3"/>
        <v>-0.34273704191698257</v>
      </c>
      <c r="X36" s="24">
        <v>35</v>
      </c>
      <c r="Y36" s="55"/>
      <c r="Z36" s="169">
        <f>((Calibration!$C$9*'Yields HP3a'!Y36)+Calibration!$C$10)</f>
        <v>-1.3020627824793102E-3</v>
      </c>
      <c r="AA36" s="26">
        <f t="shared" si="4"/>
        <v>-0.34273704191698257</v>
      </c>
      <c r="AC36" s="24">
        <v>35</v>
      </c>
      <c r="AD36" s="7"/>
      <c r="AE36" s="169">
        <f>((Calibration!$C$9*'Yields HP3a'!AD36)+Calibration!$C$10)</f>
        <v>-1.3020627824793102E-3</v>
      </c>
      <c r="AF36" s="26">
        <f t="shared" si="5"/>
        <v>-0.34273704191698257</v>
      </c>
      <c r="AH36" s="24">
        <v>35</v>
      </c>
      <c r="AI36" s="7"/>
      <c r="AJ36" s="169">
        <f>((Calibration!$C$9*'Yields HP3a'!AI36)+Calibration!$C$10)</f>
        <v>-1.3020627824793102E-3</v>
      </c>
      <c r="AK36" s="26">
        <f t="shared" si="6"/>
        <v>-0.34273704191698257</v>
      </c>
      <c r="AM36" s="24">
        <v>35</v>
      </c>
      <c r="AN36" s="7"/>
      <c r="AO36" s="169">
        <f>((Calibration!$C$9*'Yields HP3a'!AN36)+Calibration!$C$10)</f>
        <v>-1.3020627824793102E-3</v>
      </c>
      <c r="AP36" s="26">
        <f t="shared" si="7"/>
        <v>-0.34273704191698257</v>
      </c>
      <c r="AR36" s="24">
        <v>35</v>
      </c>
      <c r="AS36" s="7"/>
      <c r="AT36" s="169">
        <f>((Calibration!$C$9*'Yields HP3a'!AS36)+Calibration!$C$10)</f>
        <v>-1.3020627824793102E-3</v>
      </c>
      <c r="AU36" s="26">
        <f t="shared" si="8"/>
        <v>-0.34273704191698257</v>
      </c>
      <c r="AW36" s="24">
        <v>35</v>
      </c>
      <c r="AX36" s="7"/>
      <c r="AY36" s="169">
        <f>((Calibration!$C$9*'Yields HP3a'!AX36)+Calibration!$C$10)</f>
        <v>-1.3020627824793102E-3</v>
      </c>
      <c r="AZ36" s="26">
        <f t="shared" si="9"/>
        <v>-0.34273704191698257</v>
      </c>
      <c r="BB36" s="24">
        <v>35</v>
      </c>
      <c r="BC36" s="7"/>
      <c r="BD36" s="169">
        <f>((Calibration!$C$9*'Yields HP3a'!BC36)+Calibration!$C$10)</f>
        <v>-1.3020627824793102E-3</v>
      </c>
      <c r="BE36" s="26">
        <f t="shared" si="10"/>
        <v>-0.34273704191698257</v>
      </c>
      <c r="BG36" s="24">
        <v>35</v>
      </c>
      <c r="BH36" s="7"/>
      <c r="BI36" s="169">
        <f>((Calibration!$C$9*'Yields HP3a'!BH36)+Calibration!$C$10)</f>
        <v>-1.3020627824793102E-3</v>
      </c>
      <c r="BJ36" s="26">
        <f t="shared" si="11"/>
        <v>-0.34273704191698257</v>
      </c>
      <c r="BL36" s="24">
        <v>35</v>
      </c>
      <c r="BM36" s="7">
        <v>2.037086</v>
      </c>
      <c r="BN36" s="169">
        <f>((Calibration!$C$9*'Yields HP3a'!BM36)+Calibration!$C$10)</f>
        <v>3.5799134787880393E-3</v>
      </c>
      <c r="BO36" s="26">
        <f t="shared" si="12"/>
        <v>0.94232703103780158</v>
      </c>
      <c r="BQ36" s="24">
        <v>35</v>
      </c>
      <c r="BR36" s="7"/>
      <c r="BS36" s="169">
        <f>((Calibration!$C$9*'Yields HP3a'!BR36)+Calibration!$C$10)</f>
        <v>-1.3020627824793102E-3</v>
      </c>
      <c r="BT36" s="26">
        <f t="shared" si="13"/>
        <v>-0.34273704191698257</v>
      </c>
      <c r="BV36" s="24">
        <v>35</v>
      </c>
      <c r="BW36" s="7"/>
      <c r="BX36" s="169">
        <f>((Calibration!$C$9*'Yields HP3a'!BW36)+Calibration!$C$10)</f>
        <v>-1.3020627824793102E-3</v>
      </c>
      <c r="BY36" s="26">
        <f t="shared" si="14"/>
        <v>-0.34273704191698257</v>
      </c>
      <c r="CA36" s="24">
        <v>35</v>
      </c>
      <c r="CB36" s="7"/>
      <c r="CC36" s="169">
        <f>((Calibration!$C$9*'Yields HP3a'!CB36)+Calibration!$C$10)</f>
        <v>-1.3020627824793102E-3</v>
      </c>
      <c r="CD36" s="26">
        <f t="shared" si="15"/>
        <v>-0.34273704191698257</v>
      </c>
      <c r="CF36" s="57"/>
      <c r="CG36" s="58"/>
      <c r="CH36" s="59"/>
      <c r="CI36" s="59"/>
    </row>
    <row r="37" spans="1:87" ht="22" thickBot="1">
      <c r="A37" s="29" t="s">
        <v>38</v>
      </c>
      <c r="B37" s="36">
        <f>(B34-Calibration!$C$10)/Calibration!$C$9</f>
        <v>159.06349662376928</v>
      </c>
      <c r="D37" s="37">
        <v>36</v>
      </c>
      <c r="E37" s="4"/>
      <c r="F37" s="169">
        <f>((Calibration!$C$9*'Yields HP3a'!E37)+Calibration!$C$10)</f>
        <v>-1.3020627824793102E-3</v>
      </c>
      <c r="G37" s="26">
        <f t="shared" si="0"/>
        <v>-0.34273704191698257</v>
      </c>
      <c r="I37" s="37">
        <v>36</v>
      </c>
      <c r="J37"/>
      <c r="K37" s="169">
        <f>((Calibration!$C$9*'Yields HP3a'!J37)+Calibration!$C$10)</f>
        <v>-1.3020627824793102E-3</v>
      </c>
      <c r="L37" s="26">
        <f t="shared" si="1"/>
        <v>-0.34273704191698257</v>
      </c>
      <c r="N37" s="24">
        <v>36</v>
      </c>
      <c r="O37"/>
      <c r="P37" s="169">
        <f>((Calibration!$C$9*'Yields HP3a'!O37)+Calibration!$C$10)</f>
        <v>-1.3020627824793102E-3</v>
      </c>
      <c r="Q37" s="26">
        <f t="shared" si="2"/>
        <v>-0.34273704191698257</v>
      </c>
      <c r="S37" s="24">
        <v>36</v>
      </c>
      <c r="T37" s="7">
        <v>18.285625</v>
      </c>
      <c r="U37" s="169">
        <f>((Calibration!$C$9*'Yields HP3a'!T37)+Calibration!$C$10)</f>
        <v>4.2520332134788182E-2</v>
      </c>
      <c r="V37" s="26">
        <f t="shared" si="3"/>
        <v>11.192465565642944</v>
      </c>
      <c r="X37" s="24">
        <v>36</v>
      </c>
      <c r="Y37" s="55"/>
      <c r="Z37" s="169">
        <f>((Calibration!$C$9*'Yields HP3a'!Y37)+Calibration!$C$10)</f>
        <v>-1.3020627824793102E-3</v>
      </c>
      <c r="AA37" s="26">
        <f t="shared" si="4"/>
        <v>-0.34273704191698257</v>
      </c>
      <c r="AC37" s="24">
        <v>36</v>
      </c>
      <c r="AD37" s="7"/>
      <c r="AE37" s="169">
        <f>((Calibration!$C$9*'Yields HP3a'!AD37)+Calibration!$C$10)</f>
        <v>-1.3020627824793102E-3</v>
      </c>
      <c r="AF37" s="26">
        <f t="shared" si="5"/>
        <v>-0.34273704191698257</v>
      </c>
      <c r="AH37" s="24">
        <v>36</v>
      </c>
      <c r="AI37" s="7"/>
      <c r="AJ37" s="169">
        <f>((Calibration!$C$9*'Yields HP3a'!AI37)+Calibration!$C$10)</f>
        <v>-1.3020627824793102E-3</v>
      </c>
      <c r="AK37" s="26">
        <f t="shared" si="6"/>
        <v>-0.34273704191698257</v>
      </c>
      <c r="AM37" s="24">
        <v>36</v>
      </c>
      <c r="AN37" s="7">
        <v>2.7969369999999998</v>
      </c>
      <c r="AO37" s="169">
        <f>((Calibration!$C$9*'Yields HP3a'!AN37)+Calibration!$C$10)</f>
        <v>5.4009335751905741E-3</v>
      </c>
      <c r="AP37" s="26">
        <f t="shared" si="7"/>
        <v>1.4216672360653579</v>
      </c>
      <c r="AR37" s="24">
        <v>36</v>
      </c>
      <c r="AS37" s="7">
        <v>6.1474960000000003</v>
      </c>
      <c r="AT37" s="169">
        <f>((Calibration!$C$9*'Yields HP3a'!AS37)+Calibration!$C$10)</f>
        <v>1.343071214122837E-2</v>
      </c>
      <c r="AU37" s="26">
        <f t="shared" si="8"/>
        <v>3.5353153565744129</v>
      </c>
      <c r="AW37" s="24">
        <v>36</v>
      </c>
      <c r="AX37" s="7"/>
      <c r="AY37" s="169">
        <f>((Calibration!$C$9*'Yields HP3a'!AX37)+Calibration!$C$10)</f>
        <v>-1.3020627824793102E-3</v>
      </c>
      <c r="AZ37" s="26">
        <f t="shared" si="9"/>
        <v>-0.34273704191698257</v>
      </c>
      <c r="BB37" s="24">
        <v>36</v>
      </c>
      <c r="BC37" s="7"/>
      <c r="BD37" s="169">
        <f>((Calibration!$C$9*'Yields HP3a'!BC37)+Calibration!$C$10)</f>
        <v>-1.3020627824793102E-3</v>
      </c>
      <c r="BE37" s="26">
        <f t="shared" si="10"/>
        <v>-0.34273704191698257</v>
      </c>
      <c r="BG37" s="24">
        <v>36</v>
      </c>
      <c r="BH37" s="7"/>
      <c r="BI37" s="169">
        <f>((Calibration!$C$9*'Yields HP3a'!BH37)+Calibration!$C$10)</f>
        <v>-1.3020627824793102E-3</v>
      </c>
      <c r="BJ37" s="26">
        <f t="shared" si="11"/>
        <v>-0.34273704191698257</v>
      </c>
      <c r="BL37" s="24">
        <v>36</v>
      </c>
      <c r="BM37" s="7">
        <v>14.881549</v>
      </c>
      <c r="BN37" s="169">
        <f>((Calibration!$C$9*'Yields HP3a'!BM37)+Calibration!$C$10)</f>
        <v>3.4362297459988048E-2</v>
      </c>
      <c r="BO37" s="26">
        <f t="shared" si="12"/>
        <v>9.0450570766505169</v>
      </c>
      <c r="BQ37" s="24">
        <v>36</v>
      </c>
      <c r="BR37" s="7"/>
      <c r="BS37" s="169">
        <f>((Calibration!$C$9*'Yields HP3a'!BR37)+Calibration!$C$10)</f>
        <v>-1.3020627824793102E-3</v>
      </c>
      <c r="BT37" s="26">
        <f t="shared" si="13"/>
        <v>-0.34273704191698257</v>
      </c>
      <c r="BV37" s="24">
        <v>36</v>
      </c>
      <c r="BW37" s="7"/>
      <c r="BX37" s="169">
        <f>((Calibration!$C$9*'Yields HP3a'!BW37)+Calibration!$C$10)</f>
        <v>-1.3020627824793102E-3</v>
      </c>
      <c r="BY37" s="26">
        <f t="shared" si="14"/>
        <v>-0.34273704191698257</v>
      </c>
      <c r="CA37" s="24">
        <v>36</v>
      </c>
      <c r="CB37" s="7"/>
      <c r="CC37" s="169">
        <f>((Calibration!$C$9*'Yields HP3a'!CB37)+Calibration!$C$10)</f>
        <v>-1.3020627824793102E-3</v>
      </c>
      <c r="CD37" s="26">
        <f t="shared" si="15"/>
        <v>-0.34273704191698257</v>
      </c>
      <c r="CF37" s="57"/>
      <c r="CG37" s="58"/>
      <c r="CH37" s="59"/>
      <c r="CI37" s="59"/>
    </row>
    <row r="38" spans="1:87" ht="22" thickBot="1">
      <c r="A38" s="182" t="s">
        <v>19</v>
      </c>
      <c r="B38" s="182"/>
      <c r="D38" s="24">
        <v>37</v>
      </c>
      <c r="E38" s="4"/>
      <c r="F38" s="169">
        <f>((Calibration!$C$9*'Yields HP3a'!E38)+Calibration!$C$10)</f>
        <v>-1.3020627824793102E-3</v>
      </c>
      <c r="G38" s="26">
        <f t="shared" si="0"/>
        <v>-0.34273704191698257</v>
      </c>
      <c r="I38" s="24">
        <v>37</v>
      </c>
      <c r="J38"/>
      <c r="K38" s="169">
        <f>((Calibration!$C$9*'Yields HP3a'!J38)+Calibration!$C$10)</f>
        <v>-1.3020627824793102E-3</v>
      </c>
      <c r="L38" s="26">
        <f t="shared" si="1"/>
        <v>-0.34273704191698257</v>
      </c>
      <c r="N38" s="24">
        <v>37</v>
      </c>
      <c r="O38"/>
      <c r="P38" s="169">
        <f>((Calibration!$C$9*'Yields HP3a'!O38)+Calibration!$C$10)</f>
        <v>-1.3020627824793102E-3</v>
      </c>
      <c r="Q38" s="26">
        <f t="shared" si="2"/>
        <v>-0.34273704191698257</v>
      </c>
      <c r="S38" s="24">
        <v>37</v>
      </c>
      <c r="T38" s="7"/>
      <c r="U38" s="169">
        <f>((Calibration!$C$9*'Yields HP3a'!T38)+Calibration!$C$10)</f>
        <v>-1.3020627824793102E-3</v>
      </c>
      <c r="V38" s="26">
        <f t="shared" si="3"/>
        <v>-0.34273704191698257</v>
      </c>
      <c r="X38" s="24">
        <v>37</v>
      </c>
      <c r="Y38" s="55"/>
      <c r="Z38" s="169">
        <f>((Calibration!$C$9*'Yields HP3a'!Y38)+Calibration!$C$10)</f>
        <v>-1.3020627824793102E-3</v>
      </c>
      <c r="AA38" s="26">
        <f t="shared" si="4"/>
        <v>-0.34273704191698257</v>
      </c>
      <c r="AC38" s="24">
        <v>37</v>
      </c>
      <c r="AD38" s="7"/>
      <c r="AE38" s="169">
        <f>((Calibration!$C$9*'Yields HP3a'!AD38)+Calibration!$C$10)</f>
        <v>-1.3020627824793102E-3</v>
      </c>
      <c r="AF38" s="26">
        <f t="shared" si="5"/>
        <v>-0.34273704191698257</v>
      </c>
      <c r="AG38" s="38"/>
      <c r="AH38" s="24">
        <v>37</v>
      </c>
      <c r="AI38" s="7"/>
      <c r="AJ38" s="169">
        <f>((Calibration!$C$9*'Yields HP3a'!AI38)+Calibration!$C$10)</f>
        <v>-1.3020627824793102E-3</v>
      </c>
      <c r="AK38" s="26">
        <f t="shared" si="6"/>
        <v>-0.34273704191698257</v>
      </c>
      <c r="AM38" s="24">
        <v>37</v>
      </c>
      <c r="AN38" s="7"/>
      <c r="AO38" s="169">
        <f>((Calibration!$C$9*'Yields HP3a'!AN38)+Calibration!$C$10)</f>
        <v>-1.3020627824793102E-3</v>
      </c>
      <c r="AP38" s="26">
        <f t="shared" si="7"/>
        <v>-0.34273704191698257</v>
      </c>
      <c r="AR38" s="24">
        <v>37</v>
      </c>
      <c r="AS38" s="7"/>
      <c r="AT38" s="169">
        <f>((Calibration!$C$9*'Yields HP3a'!AS38)+Calibration!$C$10)</f>
        <v>-1.3020627824793102E-3</v>
      </c>
      <c r="AU38" s="26">
        <f t="shared" si="8"/>
        <v>-0.34273704191698257</v>
      </c>
      <c r="AW38" s="24">
        <v>37</v>
      </c>
      <c r="AX38" s="7"/>
      <c r="AY38" s="169">
        <f>((Calibration!$C$9*'Yields HP3a'!AX38)+Calibration!$C$10)</f>
        <v>-1.3020627824793102E-3</v>
      </c>
      <c r="AZ38" s="26">
        <f t="shared" si="9"/>
        <v>-0.34273704191698257</v>
      </c>
      <c r="BB38" s="24">
        <v>37</v>
      </c>
      <c r="BC38"/>
      <c r="BD38" s="169">
        <f>((Calibration!$C$9*'Yields HP3a'!BC38)+Calibration!$C$10)</f>
        <v>-1.3020627824793102E-3</v>
      </c>
      <c r="BE38" s="26">
        <f t="shared" si="10"/>
        <v>-0.34273704191698257</v>
      </c>
      <c r="BG38" s="24">
        <v>37</v>
      </c>
      <c r="BH38"/>
      <c r="BI38" s="169">
        <f>((Calibration!$C$9*'Yields HP3a'!BH38)+Calibration!$C$10)</f>
        <v>-1.3020627824793102E-3</v>
      </c>
      <c r="BJ38" s="26">
        <f t="shared" si="11"/>
        <v>-0.34273704191698257</v>
      </c>
      <c r="BL38" s="24">
        <v>37</v>
      </c>
      <c r="BM38" s="7">
        <v>1.374781</v>
      </c>
      <c r="BN38" s="169">
        <f>((Calibration!$C$9*'Yields HP3a'!BM38)+Calibration!$C$10)</f>
        <v>1.9926671437198724E-3</v>
      </c>
      <c r="BO38" s="26">
        <f t="shared" si="12"/>
        <v>0.5245222054986155</v>
      </c>
      <c r="BQ38" s="24">
        <v>37</v>
      </c>
      <c r="BR38" s="7"/>
      <c r="BS38" s="169">
        <f>((Calibration!$C$9*'Yields HP3a'!BR38)+Calibration!$C$10)</f>
        <v>-1.3020627824793102E-3</v>
      </c>
      <c r="BT38" s="26">
        <f t="shared" si="13"/>
        <v>-0.34273704191698257</v>
      </c>
      <c r="BV38" s="24">
        <v>37</v>
      </c>
      <c r="BW38" s="7"/>
      <c r="BX38" s="169">
        <f>((Calibration!$C$9*'Yields HP3a'!BW38)+Calibration!$C$10)</f>
        <v>-1.3020627824793102E-3</v>
      </c>
      <c r="BY38" s="26">
        <f t="shared" si="14"/>
        <v>-0.34273704191698257</v>
      </c>
      <c r="CA38" s="24">
        <v>37</v>
      </c>
      <c r="CB38" s="7"/>
      <c r="CC38" s="169">
        <f>((Calibration!$C$9*'Yields HP3a'!CB38)+Calibration!$C$10)</f>
        <v>-1.3020627824793102E-3</v>
      </c>
      <c r="CD38" s="26">
        <f t="shared" si="15"/>
        <v>-0.34273704191698257</v>
      </c>
      <c r="CF38" s="57"/>
      <c r="CG38" s="60"/>
      <c r="CH38" s="59"/>
      <c r="CI38" s="59"/>
    </row>
    <row r="39" spans="1:87" ht="22" thickBot="1">
      <c r="A39" s="27" t="s">
        <v>28</v>
      </c>
      <c r="B39" s="28">
        <v>1.046</v>
      </c>
      <c r="D39" s="24">
        <v>38</v>
      </c>
      <c r="E39" s="4"/>
      <c r="F39" s="169">
        <f>((Calibration!$C$9*'Yields HP3a'!E39)+Calibration!$C$10)</f>
        <v>-1.3020627824793102E-3</v>
      </c>
      <c r="G39" s="26">
        <f t="shared" si="0"/>
        <v>-0.34273704191698257</v>
      </c>
      <c r="I39" s="24">
        <v>38</v>
      </c>
      <c r="J39"/>
      <c r="K39" s="169">
        <f>((Calibration!$C$9*'Yields HP3a'!J39)+Calibration!$C$10)</f>
        <v>-1.3020627824793102E-3</v>
      </c>
      <c r="L39" s="26">
        <f t="shared" si="1"/>
        <v>-0.34273704191698257</v>
      </c>
      <c r="N39" s="24">
        <v>38</v>
      </c>
      <c r="O39"/>
      <c r="P39" s="169">
        <f>((Calibration!$C$9*'Yields HP3a'!O39)+Calibration!$C$10)</f>
        <v>-1.3020627824793102E-3</v>
      </c>
      <c r="Q39" s="26">
        <f t="shared" si="2"/>
        <v>-0.34273704191698257</v>
      </c>
      <c r="S39" s="24">
        <v>38</v>
      </c>
      <c r="T39" s="7">
        <v>14.533177</v>
      </c>
      <c r="U39" s="169">
        <f>((Calibration!$C$9*'Yields HP3a'!T39)+Calibration!$C$10)</f>
        <v>3.3527406918258229E-2</v>
      </c>
      <c r="V39" s="26">
        <f t="shared" si="3"/>
        <v>8.8252920096757279</v>
      </c>
      <c r="X39" s="24">
        <v>38</v>
      </c>
      <c r="Y39" s="55"/>
      <c r="Z39" s="169">
        <f>((Calibration!$C$9*'Yields HP3a'!Y39)+Calibration!$C$10)</f>
        <v>-1.3020627824793102E-3</v>
      </c>
      <c r="AA39" s="26">
        <f t="shared" si="4"/>
        <v>-0.34273704191698257</v>
      </c>
      <c r="AC39" s="24">
        <v>38</v>
      </c>
      <c r="AD39" s="7"/>
      <c r="AE39" s="169">
        <f>((Calibration!$C$9*'Yields HP3a'!AD39)+Calibration!$C$10)</f>
        <v>-1.3020627824793102E-3</v>
      </c>
      <c r="AF39" s="26">
        <f t="shared" si="5"/>
        <v>-0.34273704191698257</v>
      </c>
      <c r="AG39" s="38"/>
      <c r="AH39" s="24">
        <v>38</v>
      </c>
      <c r="AI39" s="7">
        <v>2.5013640000000001</v>
      </c>
      <c r="AJ39" s="169">
        <f>((Calibration!$C$9*'Yields HP3a'!AI39)+Calibration!$C$10)</f>
        <v>4.6925784200957119E-3</v>
      </c>
      <c r="AK39" s="26">
        <f t="shared" si="6"/>
        <v>1.2352095984224387</v>
      </c>
      <c r="AM39" s="24">
        <v>38</v>
      </c>
      <c r="AN39" s="7"/>
      <c r="AO39" s="169">
        <f>((Calibration!$C$9*'Yields HP3a'!AN39)+Calibration!$C$10)</f>
        <v>-1.3020627824793102E-3</v>
      </c>
      <c r="AP39" s="26">
        <f t="shared" si="7"/>
        <v>-0.34273704191698257</v>
      </c>
      <c r="AR39" s="24">
        <v>38</v>
      </c>
      <c r="AS39" s="7">
        <v>1.65913</v>
      </c>
      <c r="AT39" s="169">
        <f>((Calibration!$C$9*'Yields HP3a'!AS39)+Calibration!$C$10)</f>
        <v>2.6741234336924652E-3</v>
      </c>
      <c r="AU39" s="26">
        <f t="shared" si="8"/>
        <v>0.70389935701829598</v>
      </c>
      <c r="AW39" s="24">
        <v>38</v>
      </c>
      <c r="AX39" s="7"/>
      <c r="AY39" s="169">
        <f>((Calibration!$C$9*'Yields HP3a'!AX39)+Calibration!$C$10)</f>
        <v>-1.3020627824793102E-3</v>
      </c>
      <c r="AZ39" s="26">
        <f t="shared" si="9"/>
        <v>-0.34273704191698257</v>
      </c>
      <c r="BB39" s="24">
        <v>38</v>
      </c>
      <c r="BC39"/>
      <c r="BD39" s="169">
        <f>((Calibration!$C$9*'Yields HP3a'!BC39)+Calibration!$C$10)</f>
        <v>-1.3020627824793102E-3</v>
      </c>
      <c r="BE39" s="26">
        <f t="shared" si="10"/>
        <v>-0.34273704191698257</v>
      </c>
      <c r="BG39" s="24">
        <v>38</v>
      </c>
      <c r="BH39"/>
      <c r="BI39" s="169">
        <f>((Calibration!$C$9*'Yields HP3a'!BH39)+Calibration!$C$10)</f>
        <v>-1.3020627824793102E-3</v>
      </c>
      <c r="BJ39" s="26">
        <f t="shared" si="11"/>
        <v>-0.34273704191698257</v>
      </c>
      <c r="BL39" s="24">
        <v>38</v>
      </c>
      <c r="BM39" s="7">
        <v>9.6512320000000003</v>
      </c>
      <c r="BN39" s="169">
        <f>((Calibration!$C$9*'Yields HP3a'!BM39)+Calibration!$C$10)</f>
        <v>2.182758688178808E-2</v>
      </c>
      <c r="BO39" s="26">
        <f t="shared" si="12"/>
        <v>5.7455928091308106</v>
      </c>
      <c r="BQ39" s="24">
        <v>38</v>
      </c>
      <c r="BR39" s="7"/>
      <c r="BS39" s="169">
        <f>((Calibration!$C$9*'Yields HP3a'!BR39)+Calibration!$C$10)</f>
        <v>-1.3020627824793102E-3</v>
      </c>
      <c r="BT39" s="26">
        <f t="shared" si="13"/>
        <v>-0.34273704191698257</v>
      </c>
      <c r="BV39" s="24">
        <v>38</v>
      </c>
      <c r="BW39" s="7"/>
      <c r="BX39" s="169">
        <f>((Calibration!$C$9*'Yields HP3a'!BW39)+Calibration!$C$10)</f>
        <v>-1.3020627824793102E-3</v>
      </c>
      <c r="BY39" s="26">
        <f t="shared" si="14"/>
        <v>-0.34273704191698257</v>
      </c>
      <c r="CA39" s="24">
        <v>38</v>
      </c>
      <c r="CB39" s="7"/>
      <c r="CC39" s="169">
        <f>((Calibration!$C$9*'Yields HP3a'!CB39)+Calibration!$C$10)</f>
        <v>-1.3020627824793102E-3</v>
      </c>
      <c r="CD39" s="26">
        <f t="shared" si="15"/>
        <v>-0.34273704191698257</v>
      </c>
      <c r="CF39" s="57"/>
      <c r="CG39" s="58"/>
      <c r="CH39" s="59"/>
      <c r="CI39" s="59"/>
    </row>
    <row r="40" spans="1:87" ht="22" thickBot="1">
      <c r="A40" s="27" t="s">
        <v>29</v>
      </c>
      <c r="B40" s="28">
        <v>600</v>
      </c>
      <c r="D40" s="24">
        <v>39</v>
      </c>
      <c r="E40" s="4"/>
      <c r="F40" s="169">
        <f>((Calibration!$C$9*'Yields HP3a'!E40)+Calibration!$C$10)</f>
        <v>-1.3020627824793102E-3</v>
      </c>
      <c r="G40" s="26">
        <f t="shared" si="0"/>
        <v>-0.34273704191698257</v>
      </c>
      <c r="I40" s="24">
        <v>39</v>
      </c>
      <c r="J40" s="7">
        <v>5.4199130000000002</v>
      </c>
      <c r="K40" s="169">
        <f>((Calibration!$C$9*'Yields HP3a'!J40)+Calibration!$C$10)</f>
        <v>1.1687023885503437E-2</v>
      </c>
      <c r="L40" s="26">
        <f t="shared" si="1"/>
        <v>3.0763309183166956</v>
      </c>
      <c r="N40" s="24">
        <v>39</v>
      </c>
      <c r="O40" s="7"/>
      <c r="P40" s="169">
        <f>((Calibration!$C$9*'Yields HP3a'!O40)+Calibration!$C$10)</f>
        <v>-1.3020627824793102E-3</v>
      </c>
      <c r="Q40" s="26">
        <f t="shared" si="2"/>
        <v>-0.34273704191698257</v>
      </c>
      <c r="S40" s="24">
        <v>39</v>
      </c>
      <c r="T40" s="7">
        <v>18.785654000000001</v>
      </c>
      <c r="U40" s="169">
        <f>((Calibration!$C$9*'Yields HP3a'!T40)+Calibration!$C$10)</f>
        <v>4.3718676096675534E-2</v>
      </c>
      <c r="V40" s="26">
        <f t="shared" si="3"/>
        <v>11.507901096266348</v>
      </c>
      <c r="X40" s="24">
        <v>39</v>
      </c>
      <c r="Y40" s="55">
        <v>1.601</v>
      </c>
      <c r="Z40" s="169">
        <f>((Calibration!$C$9*'Yields HP3a'!Y40)+Calibration!$C$10)</f>
        <v>2.534812044744001E-3</v>
      </c>
      <c r="AA40" s="26">
        <f t="shared" si="4"/>
        <v>0.66722894911167763</v>
      </c>
      <c r="AC40" s="24">
        <v>39</v>
      </c>
      <c r="AD40" s="7"/>
      <c r="AE40" s="169">
        <f>((Calibration!$C$9*'Yields HP3a'!AD40)+Calibration!$C$10)</f>
        <v>-1.3020627824793102E-3</v>
      </c>
      <c r="AF40" s="26">
        <f t="shared" si="5"/>
        <v>-0.34273704191698257</v>
      </c>
      <c r="AG40" s="38"/>
      <c r="AH40" s="24">
        <v>39</v>
      </c>
      <c r="AI40" s="7"/>
      <c r="AJ40" s="169">
        <f>((Calibration!$C$9*'Yields HP3a'!AI40)+Calibration!$C$10)</f>
        <v>-1.3020627824793102E-3</v>
      </c>
      <c r="AK40" s="26">
        <f t="shared" si="6"/>
        <v>-0.34273704191698257</v>
      </c>
      <c r="AM40" s="24">
        <v>39</v>
      </c>
      <c r="AN40" s="7">
        <v>3.0049429999999999</v>
      </c>
      <c r="AO40" s="169">
        <f>((Calibration!$C$9*'Yields HP3a'!AN40)+Calibration!$C$10)</f>
        <v>5.8994301306630375E-3</v>
      </c>
      <c r="AP40" s="26">
        <f t="shared" si="7"/>
        <v>1.5528845914244511</v>
      </c>
      <c r="AR40" s="24">
        <v>39</v>
      </c>
      <c r="AS40" s="7">
        <v>6.9059739999999996</v>
      </c>
      <c r="AT40" s="169">
        <f>((Calibration!$C$9*'Yields HP3a'!AS40)+Calibration!$C$10)</f>
        <v>1.5248441775958341E-2</v>
      </c>
      <c r="AU40" s="26">
        <f t="shared" si="8"/>
        <v>4.0137894258707503</v>
      </c>
      <c r="AW40" s="24">
        <v>39</v>
      </c>
      <c r="AX40" s="7"/>
      <c r="AY40" s="169">
        <f>((Calibration!$C$9*'Yields HP3a'!AX40)+Calibration!$C$10)</f>
        <v>-1.3020627824793102E-3</v>
      </c>
      <c r="AZ40" s="26">
        <f t="shared" si="9"/>
        <v>-0.34273704191698257</v>
      </c>
      <c r="BB40" s="24">
        <v>39</v>
      </c>
      <c r="BC40"/>
      <c r="BD40" s="169">
        <f>((Calibration!$C$9*'Yields HP3a'!BC40)+Calibration!$C$10)</f>
        <v>-1.3020627824793102E-3</v>
      </c>
      <c r="BE40" s="26">
        <f t="shared" si="10"/>
        <v>-0.34273704191698257</v>
      </c>
      <c r="BG40" s="24">
        <v>39</v>
      </c>
      <c r="BH40"/>
      <c r="BI40" s="169">
        <f>((Calibration!$C$9*'Yields HP3a'!BH40)+Calibration!$C$10)</f>
        <v>-1.3020627824793102E-3</v>
      </c>
      <c r="BJ40" s="26">
        <f t="shared" si="11"/>
        <v>-0.34273704191698257</v>
      </c>
      <c r="BL40" s="24">
        <v>39</v>
      </c>
      <c r="BM40" s="7">
        <v>15.795377999999999</v>
      </c>
      <c r="BN40" s="169">
        <f>((Calibration!$C$9*'Yields HP3a'!BM40)+Calibration!$C$10)</f>
        <v>3.6552333366600569E-2</v>
      </c>
      <c r="BO40" s="26">
        <f t="shared" si="12"/>
        <v>9.6215319121381668</v>
      </c>
      <c r="BQ40" s="24">
        <v>39</v>
      </c>
      <c r="BR40" s="7"/>
      <c r="BS40" s="169">
        <f>((Calibration!$C$9*'Yields HP3a'!BR40)+Calibration!$C$10)</f>
        <v>-1.3020627824793102E-3</v>
      </c>
      <c r="BT40" s="26">
        <f t="shared" si="13"/>
        <v>-0.34273704191698257</v>
      </c>
      <c r="BV40" s="24">
        <v>39</v>
      </c>
      <c r="BW40" s="7"/>
      <c r="BX40" s="169">
        <f>((Calibration!$C$9*'Yields HP3a'!BW40)+Calibration!$C$10)</f>
        <v>-1.3020627824793102E-3</v>
      </c>
      <c r="BY40" s="26">
        <f t="shared" si="14"/>
        <v>-0.34273704191698257</v>
      </c>
      <c r="CA40" s="24">
        <v>39</v>
      </c>
      <c r="CB40" s="7"/>
      <c r="CC40" s="169">
        <f>((Calibration!$C$9*'Yields HP3a'!CB40)+Calibration!$C$10)</f>
        <v>-1.3020627824793102E-3</v>
      </c>
      <c r="CD40" s="26">
        <f t="shared" si="15"/>
        <v>-0.34273704191698257</v>
      </c>
      <c r="CF40" s="57"/>
      <c r="CG40" s="58"/>
      <c r="CH40" s="59"/>
      <c r="CI40" s="59"/>
    </row>
    <row r="41" spans="1:87" ht="22" thickBot="1">
      <c r="A41" s="29" t="s">
        <v>30</v>
      </c>
      <c r="B41" s="30">
        <f>(B39/B40)*1000</f>
        <v>1.7433333333333334</v>
      </c>
      <c r="D41" s="24">
        <v>40</v>
      </c>
      <c r="E41" s="4"/>
      <c r="F41" s="169">
        <f>((Calibration!$C$9*'Yields HP3a'!E41)+Calibration!$C$10)</f>
        <v>-1.3020627824793102E-3</v>
      </c>
      <c r="G41" s="26">
        <f t="shared" si="0"/>
        <v>-0.34273704191698257</v>
      </c>
      <c r="I41" s="24">
        <v>40</v>
      </c>
      <c r="J41" s="7">
        <v>2.2105079999999999</v>
      </c>
      <c r="K41" s="169">
        <f>((Calibration!$C$9*'Yields HP3a'!J41)+Calibration!$C$10)</f>
        <v>3.9955277862750603E-3</v>
      </c>
      <c r="L41" s="26">
        <f t="shared" si="1"/>
        <v>1.0517276069879404</v>
      </c>
      <c r="N41" s="24">
        <v>40</v>
      </c>
      <c r="O41" s="7"/>
      <c r="P41" s="169">
        <f>((Calibration!$C$9*'Yields HP3a'!O41)+Calibration!$C$10)</f>
        <v>-1.3020627824793102E-3</v>
      </c>
      <c r="Q41" s="26">
        <f t="shared" si="2"/>
        <v>-0.34273704191698257</v>
      </c>
      <c r="S41" s="24">
        <v>40</v>
      </c>
      <c r="T41" s="7">
        <v>4.6995570000000004</v>
      </c>
      <c r="U41" s="169">
        <f>((Calibration!$C$9*'Yields HP3a'!T41)+Calibration!$C$10)</f>
        <v>9.9606554888517981E-3</v>
      </c>
      <c r="V41" s="26">
        <f t="shared" si="3"/>
        <v>2.6219055207942463</v>
      </c>
      <c r="X41" s="24">
        <v>40</v>
      </c>
      <c r="Y41" s="55"/>
      <c r="Z41" s="169">
        <f>((Calibration!$C$9*'Yields HP3a'!Y41)+Calibration!$C$10)</f>
        <v>-1.3020627824793102E-3</v>
      </c>
      <c r="AA41" s="26">
        <f t="shared" si="4"/>
        <v>-0.34273704191698257</v>
      </c>
      <c r="AC41" s="24">
        <v>40</v>
      </c>
      <c r="AD41" s="7"/>
      <c r="AE41" s="169">
        <f>((Calibration!$C$9*'Yields HP3a'!AD41)+Calibration!$C$10)</f>
        <v>-1.3020627824793102E-3</v>
      </c>
      <c r="AF41" s="26">
        <f t="shared" si="5"/>
        <v>-0.34273704191698257</v>
      </c>
      <c r="AG41" s="38"/>
      <c r="AH41" s="24">
        <v>40</v>
      </c>
      <c r="AI41" s="7">
        <v>2.3212839999999999</v>
      </c>
      <c r="AJ41" s="169">
        <f>((Calibration!$C$9*'Yields HP3a'!AI41)+Calibration!$C$10)</f>
        <v>4.2610078898731168E-3</v>
      </c>
      <c r="AK41" s="26">
        <f t="shared" si="6"/>
        <v>1.1216089265520819</v>
      </c>
      <c r="AM41" s="24">
        <v>40</v>
      </c>
      <c r="AN41" s="7"/>
      <c r="AO41" s="169">
        <f>((Calibration!$C$9*'Yields HP3a'!AN41)+Calibration!$C$10)</f>
        <v>-1.3020627824793102E-3</v>
      </c>
      <c r="AP41" s="26">
        <f t="shared" si="7"/>
        <v>-0.34273704191698257</v>
      </c>
      <c r="AR41" s="24">
        <v>40</v>
      </c>
      <c r="AS41" s="7">
        <v>7.8366239999999996</v>
      </c>
      <c r="AT41" s="169">
        <f>((Calibration!$C$9*'Yields HP3a'!AS41)+Calibration!$C$10)</f>
        <v>1.7478790032020408E-2</v>
      </c>
      <c r="AU41" s="26">
        <f t="shared" si="8"/>
        <v>4.6008755280261671</v>
      </c>
      <c r="AW41" s="24">
        <v>40</v>
      </c>
      <c r="AX41" s="7"/>
      <c r="AY41" s="169">
        <f>((Calibration!$C$9*'Yields HP3a'!AX41)+Calibration!$C$10)</f>
        <v>-1.3020627824793102E-3</v>
      </c>
      <c r="AZ41" s="26">
        <f t="shared" si="9"/>
        <v>-0.34273704191698257</v>
      </c>
      <c r="BB41" s="24">
        <v>40</v>
      </c>
      <c r="BC41" s="7"/>
      <c r="BD41" s="169">
        <f>((Calibration!$C$9*'Yields HP3a'!BC41)+Calibration!$C$10)</f>
        <v>-1.3020627824793102E-3</v>
      </c>
      <c r="BE41" s="26">
        <f t="shared" si="10"/>
        <v>-0.34273704191698257</v>
      </c>
      <c r="BG41" s="24">
        <v>40</v>
      </c>
      <c r="BH41" s="7"/>
      <c r="BI41" s="169">
        <f>((Calibration!$C$9*'Yields HP3a'!BH41)+Calibration!$C$10)</f>
        <v>-1.3020627824793102E-3</v>
      </c>
      <c r="BJ41" s="26">
        <f t="shared" si="11"/>
        <v>-0.34273704191698257</v>
      </c>
      <c r="BL41" s="24">
        <v>40</v>
      </c>
      <c r="BM41" s="7">
        <v>3.1763370000000002</v>
      </c>
      <c r="BN41" s="169">
        <f>((Calibration!$C$9*'Yields HP3a'!BM41)+Calibration!$C$10)</f>
        <v>6.3101842369323148E-3</v>
      </c>
      <c r="BO41" s="26">
        <f t="shared" si="12"/>
        <v>1.6610058350636554</v>
      </c>
      <c r="BQ41" s="24">
        <v>40</v>
      </c>
      <c r="BR41" s="7"/>
      <c r="BS41" s="169">
        <f>((Calibration!$C$9*'Yields HP3a'!BR41)+Calibration!$C$10)</f>
        <v>-1.3020627824793102E-3</v>
      </c>
      <c r="BT41" s="26">
        <f t="shared" si="13"/>
        <v>-0.34273704191698257</v>
      </c>
      <c r="BV41" s="24">
        <v>40</v>
      </c>
      <c r="BW41" s="7"/>
      <c r="BX41" s="169">
        <f>((Calibration!$C$9*'Yields HP3a'!BW41)+Calibration!$C$10)</f>
        <v>-1.3020627824793102E-3</v>
      </c>
      <c r="BY41" s="26">
        <f t="shared" si="14"/>
        <v>-0.34273704191698257</v>
      </c>
      <c r="CA41" s="24">
        <v>40</v>
      </c>
      <c r="CB41" s="7">
        <v>3.1038380000000001</v>
      </c>
      <c r="CC41" s="169">
        <f>((Calibration!$C$9*'Yields HP3a'!CB41)+Calibration!$C$10)</f>
        <v>6.1364368364957974E-3</v>
      </c>
      <c r="CD41" s="26">
        <f t="shared" si="15"/>
        <v>1.6152709666166929</v>
      </c>
      <c r="CF41" s="57"/>
      <c r="CG41" s="58"/>
      <c r="CH41" s="59"/>
      <c r="CI41" s="59"/>
    </row>
    <row r="42" spans="1:87" ht="22" thickBot="1">
      <c r="A42" s="27" t="s">
        <v>31</v>
      </c>
      <c r="B42" s="28">
        <v>250</v>
      </c>
      <c r="D42" s="24">
        <v>41</v>
      </c>
      <c r="E42" s="4"/>
      <c r="F42" s="169">
        <f>((Calibration!$C$9*'Yields HP3a'!E42)+Calibration!$C$10)</f>
        <v>-1.3020627824793102E-3</v>
      </c>
      <c r="G42" s="26">
        <f t="shared" si="0"/>
        <v>-0.34273704191698257</v>
      </c>
      <c r="I42" s="24">
        <v>41</v>
      </c>
      <c r="J42"/>
      <c r="K42" s="169">
        <f>((Calibration!$C$9*'Yields HP3a'!J42)+Calibration!$C$10)</f>
        <v>-1.3020627824793102E-3</v>
      </c>
      <c r="L42" s="26">
        <f t="shared" si="1"/>
        <v>-0.34273704191698257</v>
      </c>
      <c r="N42" s="24">
        <v>41</v>
      </c>
      <c r="O42"/>
      <c r="P42" s="169">
        <f>((Calibration!$C$9*'Yields HP3a'!O42)+Calibration!$C$10)</f>
        <v>-1.3020627824793102E-3</v>
      </c>
      <c r="Q42" s="26">
        <f t="shared" si="2"/>
        <v>-0.34273704191698257</v>
      </c>
      <c r="S42" s="24">
        <v>41</v>
      </c>
      <c r="T42" s="7">
        <v>1.5265340000000001</v>
      </c>
      <c r="U42" s="169">
        <f>((Calibration!$C$9*'Yields HP3a'!T42)+Calibration!$C$10)</f>
        <v>2.3563506325741004E-3</v>
      </c>
      <c r="V42" s="26">
        <f t="shared" si="3"/>
        <v>0.62025322925662441</v>
      </c>
      <c r="X42" s="24">
        <v>41</v>
      </c>
      <c r="Y42" s="55"/>
      <c r="Z42" s="169">
        <f>((Calibration!$C$9*'Yields HP3a'!Y42)+Calibration!$C$10)</f>
        <v>-1.3020627824793102E-3</v>
      </c>
      <c r="AA42" s="26">
        <f t="shared" si="4"/>
        <v>-0.34273704191698257</v>
      </c>
      <c r="AC42" s="24">
        <v>41</v>
      </c>
      <c r="AD42" s="7"/>
      <c r="AE42" s="169">
        <f>((Calibration!$C$9*'Yields HP3a'!AD42)+Calibration!$C$10)</f>
        <v>-1.3020627824793102E-3</v>
      </c>
      <c r="AF42" s="26">
        <f t="shared" si="5"/>
        <v>-0.34273704191698257</v>
      </c>
      <c r="AH42" s="24">
        <v>41</v>
      </c>
      <c r="AI42" s="7"/>
      <c r="AJ42" s="169">
        <f>((Calibration!$C$9*'Yields HP3a'!AI42)+Calibration!$C$10)</f>
        <v>-1.3020627824793102E-3</v>
      </c>
      <c r="AK42" s="26">
        <f t="shared" si="6"/>
        <v>-0.34273704191698257</v>
      </c>
      <c r="AM42" s="24">
        <v>41</v>
      </c>
      <c r="AN42" s="7"/>
      <c r="AO42" s="169">
        <f>((Calibration!$C$9*'Yields HP3a'!AN42)+Calibration!$C$10)</f>
        <v>-1.3020627824793102E-3</v>
      </c>
      <c r="AP42" s="26">
        <f t="shared" si="7"/>
        <v>-0.34273704191698257</v>
      </c>
      <c r="AR42" s="24">
        <v>41</v>
      </c>
      <c r="AS42" s="7">
        <v>15.993397999999999</v>
      </c>
      <c r="AT42" s="169">
        <f>((Calibration!$C$9*'Yields HP3a'!AS42)+Calibration!$C$10)</f>
        <v>3.7026897984518595E-2</v>
      </c>
      <c r="AU42" s="26">
        <f t="shared" si="8"/>
        <v>9.7464497544514064</v>
      </c>
      <c r="AW42" s="24">
        <v>41</v>
      </c>
      <c r="AX42" s="7"/>
      <c r="AY42" s="169">
        <f>((Calibration!$C$9*'Yields HP3a'!AX42)+Calibration!$C$10)</f>
        <v>-1.3020627824793102E-3</v>
      </c>
      <c r="AZ42" s="26">
        <f t="shared" si="9"/>
        <v>-0.34273704191698257</v>
      </c>
      <c r="BB42" s="24">
        <v>41</v>
      </c>
      <c r="BC42"/>
      <c r="BD42" s="169">
        <f>((Calibration!$C$9*'Yields HP3a'!BC42)+Calibration!$C$10)</f>
        <v>-1.3020627824793102E-3</v>
      </c>
      <c r="BE42" s="26">
        <f t="shared" si="10"/>
        <v>-0.34273704191698257</v>
      </c>
      <c r="BG42" s="24">
        <v>41</v>
      </c>
      <c r="BH42"/>
      <c r="BI42" s="169">
        <f>((Calibration!$C$9*'Yields HP3a'!BH42)+Calibration!$C$10)</f>
        <v>-1.3020627824793102E-3</v>
      </c>
      <c r="BJ42" s="26">
        <f t="shared" si="11"/>
        <v>-0.34273704191698257</v>
      </c>
      <c r="BL42" s="24">
        <v>41</v>
      </c>
      <c r="BM42" s="7">
        <v>4.1982660000000003</v>
      </c>
      <c r="BN42" s="169">
        <f>((Calibration!$C$9*'Yields HP3a'!BM42)+Calibration!$C$10)</f>
        <v>8.7592870822224399E-3</v>
      </c>
      <c r="BO42" s="26">
        <f t="shared" si="12"/>
        <v>2.3056738770661087</v>
      </c>
      <c r="BQ42" s="24">
        <v>41</v>
      </c>
      <c r="BR42" s="7"/>
      <c r="BS42" s="169">
        <f>((Calibration!$C$9*'Yields HP3a'!BR42)+Calibration!$C$10)</f>
        <v>-1.3020627824793102E-3</v>
      </c>
      <c r="BT42" s="26">
        <f t="shared" si="13"/>
        <v>-0.34273704191698257</v>
      </c>
      <c r="BV42" s="24">
        <v>41</v>
      </c>
      <c r="BW42" s="7"/>
      <c r="BX42" s="169">
        <f>((Calibration!$C$9*'Yields HP3a'!BW42)+Calibration!$C$10)</f>
        <v>-1.3020627824793102E-3</v>
      </c>
      <c r="BY42" s="26">
        <f t="shared" si="14"/>
        <v>-0.34273704191698257</v>
      </c>
      <c r="CA42" s="24">
        <v>41</v>
      </c>
      <c r="CB42" s="7"/>
      <c r="CC42" s="169">
        <f>((Calibration!$C$9*'Yields HP3a'!CB42)+Calibration!$C$10)</f>
        <v>-1.3020627824793102E-3</v>
      </c>
      <c r="CD42" s="26">
        <f t="shared" si="15"/>
        <v>-0.34273704191698257</v>
      </c>
      <c r="CF42" s="57"/>
      <c r="CG42" s="58"/>
      <c r="CH42" s="59"/>
      <c r="CI42" s="59"/>
    </row>
    <row r="43" spans="1:87">
      <c r="A43" s="29" t="s">
        <v>32</v>
      </c>
      <c r="B43" s="31">
        <f>$B42/$B40</f>
        <v>0.41666666666666669</v>
      </c>
      <c r="D43" s="24">
        <v>42</v>
      </c>
      <c r="E43" s="4"/>
      <c r="F43" s="169">
        <f>((Calibration!$C$9*'Yields HP3a'!E43)+Calibration!$C$10)</f>
        <v>-1.3020627824793102E-3</v>
      </c>
      <c r="G43" s="26">
        <f t="shared" si="0"/>
        <v>-0.34273704191698257</v>
      </c>
      <c r="I43" s="24">
        <v>42</v>
      </c>
      <c r="J43" s="7">
        <v>2.5995940000000002</v>
      </c>
      <c r="K43" s="169">
        <f>((Calibration!$C$9*'Yields HP3a'!J43)+Calibration!$C$10)</f>
        <v>4.9279914208940545E-3</v>
      </c>
      <c r="L43" s="26">
        <f t="shared" si="1"/>
        <v>1.2971764686902372</v>
      </c>
      <c r="N43" s="24">
        <v>42</v>
      </c>
      <c r="O43" s="7"/>
      <c r="P43" s="169">
        <f>((Calibration!$C$9*'Yields HP3a'!O43)+Calibration!$C$10)</f>
        <v>-1.3020627824793102E-3</v>
      </c>
      <c r="Q43" s="26">
        <f t="shared" si="2"/>
        <v>-0.34273704191698257</v>
      </c>
      <c r="S43" s="24">
        <v>42</v>
      </c>
      <c r="T43" s="7">
        <v>19.245832</v>
      </c>
      <c r="U43" s="169">
        <f>((Calibration!$C$9*'Yields HP3a'!T43)+Calibration!$C$10)</f>
        <v>4.4821515187395064E-2</v>
      </c>
      <c r="V43" s="26">
        <f t="shared" si="3"/>
        <v>11.798197242312312</v>
      </c>
      <c r="X43" s="24">
        <v>42</v>
      </c>
      <c r="Y43" s="55"/>
      <c r="Z43" s="169">
        <f>((Calibration!$C$9*'Yields HP3a'!Y43)+Calibration!$C$10)</f>
        <v>-1.3020627824793102E-3</v>
      </c>
      <c r="AA43" s="26">
        <f t="shared" si="4"/>
        <v>-0.34273704191698257</v>
      </c>
      <c r="AC43" s="24">
        <v>42</v>
      </c>
      <c r="AD43" s="7"/>
      <c r="AE43" s="169">
        <f>((Calibration!$C$9*'Yields HP3a'!AD43)+Calibration!$C$10)</f>
        <v>-1.3020627824793102E-3</v>
      </c>
      <c r="AF43" s="26">
        <f t="shared" si="5"/>
        <v>-0.34273704191698257</v>
      </c>
      <c r="AH43" s="24">
        <v>42</v>
      </c>
      <c r="AI43" s="7"/>
      <c r="AJ43" s="169">
        <f>((Calibration!$C$9*'Yields HP3a'!AI43)+Calibration!$C$10)</f>
        <v>-1.3020627824793102E-3</v>
      </c>
      <c r="AK43" s="26">
        <f t="shared" si="6"/>
        <v>-0.34273704191698257</v>
      </c>
      <c r="AM43" s="24">
        <v>42</v>
      </c>
      <c r="AN43" s="7">
        <v>2.99607</v>
      </c>
      <c r="AO43" s="169">
        <f>((Calibration!$C$9*'Yields HP3a'!AN43)+Calibration!$C$10)</f>
        <v>5.8781655520609433E-3</v>
      </c>
      <c r="AP43" s="26">
        <f t="shared" si="7"/>
        <v>1.5472871971468762</v>
      </c>
      <c r="AR43" s="24">
        <v>42</v>
      </c>
      <c r="AS43" s="7">
        <v>6.4182269999999999</v>
      </c>
      <c r="AT43" s="169">
        <f>((Calibration!$C$9*'Yields HP3a'!AS43)+Calibration!$C$10)</f>
        <v>1.4079532227954787E-2</v>
      </c>
      <c r="AU43" s="26">
        <f t="shared" si="8"/>
        <v>3.7061018042428575</v>
      </c>
      <c r="AW43" s="24">
        <v>42</v>
      </c>
      <c r="AX43" s="7"/>
      <c r="AY43" s="169">
        <f>((Calibration!$C$9*'Yields HP3a'!AX43)+Calibration!$C$10)</f>
        <v>-1.3020627824793102E-3</v>
      </c>
      <c r="AZ43" s="26">
        <f t="shared" si="9"/>
        <v>-0.34273704191698257</v>
      </c>
      <c r="BB43" s="24">
        <v>42</v>
      </c>
      <c r="BC43" s="7"/>
      <c r="BD43" s="169">
        <f>((Calibration!$C$9*'Yields HP3a'!BC43)+Calibration!$C$10)</f>
        <v>-1.3020627824793102E-3</v>
      </c>
      <c r="BE43" s="26">
        <f t="shared" si="10"/>
        <v>-0.34273704191698257</v>
      </c>
      <c r="BG43" s="24">
        <v>42</v>
      </c>
      <c r="BH43" s="7"/>
      <c r="BI43" s="169">
        <f>((Calibration!$C$9*'Yields HP3a'!BH43)+Calibration!$C$10)</f>
        <v>-1.3020627824793102E-3</v>
      </c>
      <c r="BJ43" s="26">
        <f t="shared" si="11"/>
        <v>-0.34273704191698257</v>
      </c>
      <c r="BL43" s="24">
        <v>42</v>
      </c>
      <c r="BM43" s="7">
        <v>14.269787000000001</v>
      </c>
      <c r="BN43" s="169">
        <f>((Calibration!$C$9*'Yields HP3a'!BM43)+Calibration!$C$10)</f>
        <v>3.2896179897182437E-2</v>
      </c>
      <c r="BO43" s="26">
        <f t="shared" si="12"/>
        <v>8.6591365178724562</v>
      </c>
      <c r="BQ43" s="24">
        <v>42</v>
      </c>
      <c r="BR43" s="7"/>
      <c r="BS43" s="169">
        <f>((Calibration!$C$9*'Yields HP3a'!BR43)+Calibration!$C$10)</f>
        <v>-1.3020627824793102E-3</v>
      </c>
      <c r="BT43" s="26">
        <f t="shared" si="13"/>
        <v>-0.34273704191698257</v>
      </c>
      <c r="BV43" s="24">
        <v>42</v>
      </c>
      <c r="BW43" s="7"/>
      <c r="BX43" s="169">
        <f>((Calibration!$C$9*'Yields HP3a'!BW43)+Calibration!$C$10)</f>
        <v>-1.3020627824793102E-3</v>
      </c>
      <c r="BY43" s="26">
        <f t="shared" si="14"/>
        <v>-0.34273704191698257</v>
      </c>
      <c r="CA43" s="24">
        <v>42</v>
      </c>
      <c r="CB43" s="7"/>
      <c r="CC43" s="169">
        <f>((Calibration!$C$9*'Yields HP3a'!CB43)+Calibration!$C$10)</f>
        <v>-1.3020627824793102E-3</v>
      </c>
      <c r="CD43" s="26">
        <f t="shared" si="15"/>
        <v>-0.34273704191698257</v>
      </c>
      <c r="CF43" s="57"/>
      <c r="CG43" s="61"/>
      <c r="CH43" s="59"/>
      <c r="CI43" s="59"/>
    </row>
    <row r="44" spans="1:87" ht="22" thickBot="1">
      <c r="A44" s="29" t="s">
        <v>33</v>
      </c>
      <c r="B44" s="32">
        <f>B39*B43</f>
        <v>0.43583333333333335</v>
      </c>
      <c r="D44" s="24">
        <v>43</v>
      </c>
      <c r="E44" s="4"/>
      <c r="F44" s="169">
        <f>((Calibration!$C$9*'Yields HP3a'!E44)+Calibration!$C$10)</f>
        <v>-1.3020627824793102E-3</v>
      </c>
      <c r="G44" s="26">
        <f t="shared" si="0"/>
        <v>-0.34273704191698257</v>
      </c>
      <c r="I44" s="24">
        <v>43</v>
      </c>
      <c r="J44" s="7">
        <v>2.4946009999999998</v>
      </c>
      <c r="K44" s="169">
        <f>((Calibration!$C$9*'Yields HP3a'!J44)+Calibration!$C$10)</f>
        <v>4.6763705597231246E-3</v>
      </c>
      <c r="L44" s="26">
        <f t="shared" si="1"/>
        <v>1.2309432648825718</v>
      </c>
      <c r="N44" s="24">
        <v>43</v>
      </c>
      <c r="O44" s="7"/>
      <c r="P44" s="169">
        <f>((Calibration!$C$9*'Yields HP3a'!O44)+Calibration!$C$10)</f>
        <v>-1.3020627824793102E-3</v>
      </c>
      <c r="Q44" s="26">
        <f t="shared" si="2"/>
        <v>-0.34273704191698257</v>
      </c>
      <c r="S44" s="24">
        <v>43</v>
      </c>
      <c r="T44" s="7"/>
      <c r="U44" s="169">
        <f>((Calibration!$C$9*'Yields HP3a'!T44)+Calibration!$C$10)</f>
        <v>-1.3020627824793102E-3</v>
      </c>
      <c r="V44" s="26">
        <f t="shared" si="3"/>
        <v>-0.34273704191698257</v>
      </c>
      <c r="X44" s="24">
        <v>43</v>
      </c>
      <c r="Y44" s="55"/>
      <c r="Z44" s="169">
        <f>((Calibration!$C$9*'Yields HP3a'!Y44)+Calibration!$C$10)</f>
        <v>-1.3020627824793102E-3</v>
      </c>
      <c r="AA44" s="26">
        <f t="shared" si="4"/>
        <v>-0.34273704191698257</v>
      </c>
      <c r="AC44" s="24">
        <v>43</v>
      </c>
      <c r="AD44" s="7"/>
      <c r="AE44" s="169">
        <f>((Calibration!$C$9*'Yields HP3a'!AD44)+Calibration!$C$10)</f>
        <v>-1.3020627824793102E-3</v>
      </c>
      <c r="AF44" s="26">
        <f t="shared" si="5"/>
        <v>-0.34273704191698257</v>
      </c>
      <c r="AH44" s="24">
        <v>43</v>
      </c>
      <c r="AI44" s="7"/>
      <c r="AJ44" s="169">
        <f>((Calibration!$C$9*'Yields HP3a'!AI44)+Calibration!$C$10)</f>
        <v>-1.3020627824793102E-3</v>
      </c>
      <c r="AK44" s="26">
        <f t="shared" si="6"/>
        <v>-0.34273704191698257</v>
      </c>
      <c r="AM44" s="24">
        <v>43</v>
      </c>
      <c r="AN44" s="7"/>
      <c r="AO44" s="169">
        <f>((Calibration!$C$9*'Yields HP3a'!AN44)+Calibration!$C$10)</f>
        <v>-1.3020627824793102E-3</v>
      </c>
      <c r="AP44" s="26">
        <f t="shared" si="7"/>
        <v>-0.34273704191698257</v>
      </c>
      <c r="AR44" s="24">
        <v>43</v>
      </c>
      <c r="AS44" s="7"/>
      <c r="AT44" s="169">
        <f>((Calibration!$C$9*'Yields HP3a'!AS44)+Calibration!$C$10)</f>
        <v>-1.3020627824793102E-3</v>
      </c>
      <c r="AU44" s="26">
        <f t="shared" si="8"/>
        <v>-0.34273704191698257</v>
      </c>
      <c r="AW44" s="24">
        <v>43</v>
      </c>
      <c r="AX44" s="7"/>
      <c r="AY44" s="169">
        <f>((Calibration!$C$9*'Yields HP3a'!AX44)+Calibration!$C$10)</f>
        <v>-1.3020627824793102E-3</v>
      </c>
      <c r="AZ44" s="26">
        <f t="shared" si="9"/>
        <v>-0.34273704191698257</v>
      </c>
      <c r="BB44" s="24">
        <v>43</v>
      </c>
      <c r="BC44" s="7"/>
      <c r="BD44" s="169">
        <f>((Calibration!$C$9*'Yields HP3a'!BC44)+Calibration!$C$10)</f>
        <v>-1.3020627824793102E-3</v>
      </c>
      <c r="BE44" s="26">
        <f t="shared" si="10"/>
        <v>-0.34273704191698257</v>
      </c>
      <c r="BG44" s="24">
        <v>43</v>
      </c>
      <c r="BH44" s="7"/>
      <c r="BI44" s="169">
        <f>((Calibration!$C$9*'Yields HP3a'!BH44)+Calibration!$C$10)</f>
        <v>-1.3020627824793102E-3</v>
      </c>
      <c r="BJ44" s="26">
        <f t="shared" si="11"/>
        <v>-0.34273704191698257</v>
      </c>
      <c r="BL44" s="24">
        <v>43</v>
      </c>
      <c r="BM44" s="7"/>
      <c r="BN44" s="169">
        <f>((Calibration!$C$9*'Yields HP3a'!BM44)+Calibration!$C$10)</f>
        <v>-1.3020627824793102E-3</v>
      </c>
      <c r="BO44" s="26">
        <f t="shared" si="12"/>
        <v>-0.34273704191698257</v>
      </c>
      <c r="BQ44" s="24">
        <v>43</v>
      </c>
      <c r="BR44" s="7"/>
      <c r="BS44" s="169">
        <f>((Calibration!$C$9*'Yields HP3a'!BR44)+Calibration!$C$10)</f>
        <v>-1.3020627824793102E-3</v>
      </c>
      <c r="BT44" s="26">
        <f t="shared" si="13"/>
        <v>-0.34273704191698257</v>
      </c>
      <c r="BV44" s="24">
        <v>43</v>
      </c>
      <c r="BW44" s="7"/>
      <c r="BX44" s="169">
        <f>((Calibration!$C$9*'Yields HP3a'!BW44)+Calibration!$C$10)</f>
        <v>-1.3020627824793102E-3</v>
      </c>
      <c r="BY44" s="26">
        <f t="shared" si="14"/>
        <v>-0.34273704191698257</v>
      </c>
      <c r="CA44" s="24">
        <v>43</v>
      </c>
      <c r="CB44" s="7"/>
      <c r="CC44" s="169">
        <f>((Calibration!$C$9*'Yields HP3a'!CB44)+Calibration!$C$10)</f>
        <v>-1.3020627824793102E-3</v>
      </c>
      <c r="CD44" s="26">
        <f t="shared" si="15"/>
        <v>-0.34273704191698257</v>
      </c>
      <c r="CF44" s="57"/>
      <c r="CG44" s="60"/>
      <c r="CH44" s="59"/>
      <c r="CI44" s="59"/>
    </row>
    <row r="45" spans="1:87" ht="22" thickBot="1">
      <c r="A45" s="27" t="s">
        <v>34</v>
      </c>
      <c r="B45" s="28">
        <v>500</v>
      </c>
      <c r="D45" s="24">
        <v>44</v>
      </c>
      <c r="E45" s="4"/>
      <c r="F45" s="169">
        <f>((Calibration!$C$9*'Yields HP3a'!E45)+Calibration!$C$10)</f>
        <v>-1.3020627824793102E-3</v>
      </c>
      <c r="G45" s="26">
        <f t="shared" si="0"/>
        <v>-0.34273704191698257</v>
      </c>
      <c r="I45" s="24">
        <v>44</v>
      </c>
      <c r="J45"/>
      <c r="K45" s="169">
        <f>((Calibration!$C$9*'Yields HP3a'!J45)+Calibration!$C$10)</f>
        <v>-1.3020627824793102E-3</v>
      </c>
      <c r="L45" s="26">
        <f t="shared" si="1"/>
        <v>-0.34273704191698257</v>
      </c>
      <c r="N45" s="24">
        <v>44</v>
      </c>
      <c r="O45" s="7">
        <v>1.936715</v>
      </c>
      <c r="P45" s="169">
        <f>((Calibration!$C$9*'Yields HP3a'!O45)+Calibration!$C$10)</f>
        <v>3.3393694667435475E-3</v>
      </c>
      <c r="Q45" s="26">
        <f t="shared" si="2"/>
        <v>0.87900954416363675</v>
      </c>
      <c r="S45" s="24">
        <v>44</v>
      </c>
      <c r="T45" s="7">
        <v>13.308437</v>
      </c>
      <c r="U45" s="169">
        <f>((Calibration!$C$9*'Yields HP3a'!T45)+Calibration!$C$10)</f>
        <v>3.0592257589155493E-2</v>
      </c>
      <c r="V45" s="26">
        <f t="shared" si="3"/>
        <v>8.0526837974006238</v>
      </c>
      <c r="X45" s="24">
        <v>44</v>
      </c>
      <c r="Y45" s="55"/>
      <c r="Z45" s="169">
        <f>((Calibration!$C$9*'Yields HP3a'!Y45)+Calibration!$C$10)</f>
        <v>-1.3020627824793102E-3</v>
      </c>
      <c r="AA45" s="26">
        <f t="shared" si="4"/>
        <v>-0.34273704191698257</v>
      </c>
      <c r="AC45" s="24">
        <v>44</v>
      </c>
      <c r="AD45" s="7"/>
      <c r="AE45" s="169">
        <f>((Calibration!$C$9*'Yields HP3a'!AD45)+Calibration!$C$10)</f>
        <v>-1.3020627824793102E-3</v>
      </c>
      <c r="AF45" s="26">
        <f t="shared" si="5"/>
        <v>-0.34273704191698257</v>
      </c>
      <c r="AH45" s="24">
        <v>44</v>
      </c>
      <c r="AI45" s="7">
        <v>2.017007</v>
      </c>
      <c r="AJ45" s="169">
        <f>((Calibration!$C$9*'Yields HP3a'!AI45)+Calibration!$C$10)</f>
        <v>3.5317931729443057E-3</v>
      </c>
      <c r="AK45" s="26">
        <f t="shared" si="6"/>
        <v>0.92966050565749891</v>
      </c>
      <c r="AM45" s="24">
        <v>44</v>
      </c>
      <c r="AN45" s="7"/>
      <c r="AO45" s="169">
        <f>((Calibration!$C$9*'Yields HP3a'!AN45)+Calibration!$C$10)</f>
        <v>-1.3020627824793102E-3</v>
      </c>
      <c r="AP45" s="26">
        <f t="shared" si="7"/>
        <v>-0.34273704191698257</v>
      </c>
      <c r="AR45" s="24">
        <v>44</v>
      </c>
      <c r="AS45" s="7"/>
      <c r="AT45" s="169">
        <f>((Calibration!$C$9*'Yields HP3a'!AS45)+Calibration!$C$10)</f>
        <v>-1.3020627824793102E-3</v>
      </c>
      <c r="AU45" s="26">
        <f t="shared" si="8"/>
        <v>-0.34273704191698257</v>
      </c>
      <c r="AW45" s="24">
        <v>44</v>
      </c>
      <c r="AX45" s="7"/>
      <c r="AY45" s="169">
        <f>((Calibration!$C$9*'Yields HP3a'!AX45)+Calibration!$C$10)</f>
        <v>-1.3020627824793102E-3</v>
      </c>
      <c r="AZ45" s="26">
        <f t="shared" si="9"/>
        <v>-0.34273704191698257</v>
      </c>
      <c r="BB45" s="24">
        <v>44</v>
      </c>
      <c r="BC45" s="7">
        <v>3.4820139999999999</v>
      </c>
      <c r="BD45" s="169">
        <f>((Calibration!$C$9*'Yields HP3a'!BC45)+Calibration!$C$10)</f>
        <v>7.0427541223546369E-3</v>
      </c>
      <c r="BE45" s="26">
        <f t="shared" si="10"/>
        <v>1.8538374242202247</v>
      </c>
      <c r="BG45" s="24">
        <v>44</v>
      </c>
      <c r="BH45" s="7"/>
      <c r="BI45" s="169">
        <f>((Calibration!$C$9*'Yields HP3a'!BH45)+Calibration!$C$10)</f>
        <v>-1.3020627824793102E-3</v>
      </c>
      <c r="BJ45" s="26">
        <f t="shared" si="11"/>
        <v>-0.34273704191698257</v>
      </c>
      <c r="BL45" s="24">
        <v>44</v>
      </c>
      <c r="BM45" s="7">
        <v>4.0733990000000002</v>
      </c>
      <c r="BN45" s="169">
        <f>((Calibration!$C$9*'Yields HP3a'!BM45)+Calibration!$C$10)</f>
        <v>8.4600372077371852E-3</v>
      </c>
      <c r="BO45" s="26">
        <f t="shared" si="12"/>
        <v>2.2269034689450748</v>
      </c>
      <c r="BQ45" s="24">
        <v>44</v>
      </c>
      <c r="BR45" s="7"/>
      <c r="BS45" s="169">
        <f>((Calibration!$C$9*'Yields HP3a'!BR45)+Calibration!$C$10)</f>
        <v>-1.3020627824793102E-3</v>
      </c>
      <c r="BT45" s="26">
        <f t="shared" si="13"/>
        <v>-0.34273704191698257</v>
      </c>
      <c r="BV45" s="24">
        <v>44</v>
      </c>
      <c r="BW45" s="7"/>
      <c r="BX45" s="169">
        <f>((Calibration!$C$9*'Yields HP3a'!BW45)+Calibration!$C$10)</f>
        <v>-1.3020627824793102E-3</v>
      </c>
      <c r="BY45" s="26">
        <f t="shared" si="14"/>
        <v>-0.34273704191698257</v>
      </c>
      <c r="CA45" s="24">
        <v>44</v>
      </c>
      <c r="CB45" s="7"/>
      <c r="CC45" s="169">
        <f>((Calibration!$C$9*'Yields HP3a'!CB45)+Calibration!$C$10)</f>
        <v>-1.3020627824793102E-3</v>
      </c>
      <c r="CD45" s="26">
        <f t="shared" si="15"/>
        <v>-0.34273704191698257</v>
      </c>
      <c r="CF45" s="57"/>
      <c r="CG45" s="58"/>
      <c r="CH45" s="59"/>
      <c r="CI45" s="59"/>
    </row>
    <row r="46" spans="1:87">
      <c r="A46" s="33" t="s">
        <v>35</v>
      </c>
      <c r="B46" s="34">
        <f>B41*(B39*B43)*(B42/B45)</f>
        <v>0.37990138888888891</v>
      </c>
      <c r="D46" s="24">
        <v>45</v>
      </c>
      <c r="E46" s="4"/>
      <c r="F46" s="169">
        <f>((Calibration!$C$9*'Yields HP3a'!E46)+Calibration!$C$10)</f>
        <v>-1.3020627824793102E-3</v>
      </c>
      <c r="G46" s="26">
        <f t="shared" si="0"/>
        <v>-0.34273704191698257</v>
      </c>
      <c r="I46" s="24">
        <v>45</v>
      </c>
      <c r="J46"/>
      <c r="K46" s="169">
        <f>((Calibration!$C$9*'Yields HP3a'!J46)+Calibration!$C$10)</f>
        <v>-1.3020627824793102E-3</v>
      </c>
      <c r="L46" s="26">
        <f t="shared" si="1"/>
        <v>-0.34273704191698257</v>
      </c>
      <c r="N46" s="24">
        <v>45</v>
      </c>
      <c r="O46"/>
      <c r="P46" s="169">
        <f>((Calibration!$C$9*'Yields HP3a'!O46)+Calibration!$C$10)</f>
        <v>-1.3020627824793102E-3</v>
      </c>
      <c r="Q46" s="26">
        <f t="shared" si="2"/>
        <v>-0.34273704191698257</v>
      </c>
      <c r="S46" s="24">
        <v>45</v>
      </c>
      <c r="T46" s="7">
        <v>1.4226890000000001</v>
      </c>
      <c r="U46" s="169">
        <f>((Calibration!$C$9*'Yields HP3a'!T46)+Calibration!$C$10)</f>
        <v>2.1074810095678513E-3</v>
      </c>
      <c r="V46" s="26">
        <f t="shared" si="3"/>
        <v>0.55474422342378782</v>
      </c>
      <c r="X46" s="24">
        <v>45</v>
      </c>
      <c r="Y46" s="55"/>
      <c r="Z46" s="169">
        <f>((Calibration!$C$9*'Yields HP3a'!Y46)+Calibration!$C$10)</f>
        <v>-1.3020627824793102E-3</v>
      </c>
      <c r="AA46" s="26">
        <f t="shared" si="4"/>
        <v>-0.34273704191698257</v>
      </c>
      <c r="AC46" s="24">
        <v>45</v>
      </c>
      <c r="AD46" s="7"/>
      <c r="AE46" s="169">
        <f>((Calibration!$C$9*'Yields HP3a'!AD46)+Calibration!$C$10)</f>
        <v>-1.3020627824793102E-3</v>
      </c>
      <c r="AF46" s="26">
        <f t="shared" si="5"/>
        <v>-0.34273704191698257</v>
      </c>
      <c r="AH46" s="24">
        <v>45</v>
      </c>
      <c r="AI46" s="7"/>
      <c r="AJ46" s="169">
        <f>((Calibration!$C$9*'Yields HP3a'!AI46)+Calibration!$C$10)</f>
        <v>-1.3020627824793102E-3</v>
      </c>
      <c r="AK46" s="26">
        <f t="shared" si="6"/>
        <v>-0.34273704191698257</v>
      </c>
      <c r="AM46" s="24">
        <v>45</v>
      </c>
      <c r="AN46" s="7"/>
      <c r="AO46" s="169">
        <f>((Calibration!$C$9*'Yields HP3a'!AN46)+Calibration!$C$10)</f>
        <v>-1.3020627824793102E-3</v>
      </c>
      <c r="AP46" s="26">
        <f t="shared" si="7"/>
        <v>-0.34273704191698257</v>
      </c>
      <c r="AR46" s="24">
        <v>45</v>
      </c>
      <c r="AS46" s="7"/>
      <c r="AT46" s="169">
        <f>((Calibration!$C$9*'Yields HP3a'!AS46)+Calibration!$C$10)</f>
        <v>-1.3020627824793102E-3</v>
      </c>
      <c r="AU46" s="26">
        <f t="shared" si="8"/>
        <v>-0.34273704191698257</v>
      </c>
      <c r="AW46" s="24">
        <v>45</v>
      </c>
      <c r="AX46" s="7"/>
      <c r="AY46" s="169">
        <f>((Calibration!$C$9*'Yields HP3a'!AX46)+Calibration!$C$10)</f>
        <v>-1.3020627824793102E-3</v>
      </c>
      <c r="AZ46" s="26">
        <f t="shared" si="9"/>
        <v>-0.34273704191698257</v>
      </c>
      <c r="BB46" s="24">
        <v>45</v>
      </c>
      <c r="BC46"/>
      <c r="BD46" s="169">
        <f>((Calibration!$C$9*'Yields HP3a'!BC46)+Calibration!$C$10)</f>
        <v>-1.3020627824793102E-3</v>
      </c>
      <c r="BE46" s="26">
        <f t="shared" si="10"/>
        <v>-0.34273704191698257</v>
      </c>
      <c r="BG46" s="24">
        <v>45</v>
      </c>
      <c r="BH46"/>
      <c r="BI46" s="169">
        <f>((Calibration!$C$9*'Yields HP3a'!BH46)+Calibration!$C$10)</f>
        <v>-1.3020627824793102E-3</v>
      </c>
      <c r="BJ46" s="26">
        <f t="shared" si="11"/>
        <v>-0.34273704191698257</v>
      </c>
      <c r="BL46" s="24">
        <v>45</v>
      </c>
      <c r="BM46" s="7">
        <v>2.378555</v>
      </c>
      <c r="BN46" s="169">
        <f>((Calibration!$C$9*'Yields HP3a'!BM46)+Calibration!$C$10)</f>
        <v>4.3982606432959193E-3</v>
      </c>
      <c r="BO46" s="26">
        <f t="shared" si="12"/>
        <v>1.1577374476465243</v>
      </c>
      <c r="BQ46" s="24">
        <v>45</v>
      </c>
      <c r="BR46" s="7"/>
      <c r="BS46" s="169">
        <f>((Calibration!$C$9*'Yields HP3a'!BR46)+Calibration!$C$10)</f>
        <v>-1.3020627824793102E-3</v>
      </c>
      <c r="BT46" s="26">
        <f t="shared" si="13"/>
        <v>-0.34273704191698257</v>
      </c>
      <c r="BV46" s="24">
        <v>45</v>
      </c>
      <c r="BW46" s="7"/>
      <c r="BX46" s="169">
        <f>((Calibration!$C$9*'Yields HP3a'!BW46)+Calibration!$C$10)</f>
        <v>-1.3020627824793102E-3</v>
      </c>
      <c r="BY46" s="26">
        <f t="shared" si="14"/>
        <v>-0.34273704191698257</v>
      </c>
      <c r="CA46" s="24">
        <v>45</v>
      </c>
      <c r="CB46" s="7"/>
      <c r="CC46" s="169">
        <f>((Calibration!$C$9*'Yields HP3a'!CB46)+Calibration!$C$10)</f>
        <v>-1.3020627824793102E-3</v>
      </c>
      <c r="CD46" s="26">
        <f t="shared" si="15"/>
        <v>-0.34273704191698257</v>
      </c>
      <c r="CF46" s="57"/>
      <c r="CG46" s="58"/>
      <c r="CH46" s="59"/>
      <c r="CI46" s="59"/>
    </row>
    <row r="47" spans="1:87">
      <c r="A47" s="33" t="s">
        <v>36</v>
      </c>
      <c r="B47" s="35">
        <v>1</v>
      </c>
      <c r="D47" s="24">
        <v>46</v>
      </c>
      <c r="E47" s="4"/>
      <c r="F47" s="169">
        <f>((Calibration!$C$9*'Yields HP3a'!E47)+Calibration!$C$10)</f>
        <v>-1.3020627824793102E-3</v>
      </c>
      <c r="G47" s="26">
        <f t="shared" si="0"/>
        <v>-0.34273704191698257</v>
      </c>
      <c r="I47" s="24">
        <v>46</v>
      </c>
      <c r="J47" s="7">
        <v>3.046789</v>
      </c>
      <c r="K47" s="169">
        <f>((Calibration!$C$9*'Yields HP3a'!J47)+Calibration!$C$10)</f>
        <v>5.9997161169341095E-3</v>
      </c>
      <c r="L47" s="26">
        <f t="shared" si="1"/>
        <v>1.5792824907752225</v>
      </c>
      <c r="N47" s="24">
        <v>46</v>
      </c>
      <c r="O47" s="7"/>
      <c r="P47" s="169">
        <f>((Calibration!$C$9*'Yields HP3a'!O47)+Calibration!$C$10)</f>
        <v>-1.3020627824793102E-3</v>
      </c>
      <c r="Q47" s="26">
        <f t="shared" si="2"/>
        <v>-0.34273704191698257</v>
      </c>
      <c r="S47" s="24">
        <v>46</v>
      </c>
      <c r="T47" s="7">
        <v>1.304354</v>
      </c>
      <c r="U47" s="169">
        <f>((Calibration!$C$9*'Yields HP3a'!T47)+Calibration!$C$10)</f>
        <v>1.8238853926537536E-3</v>
      </c>
      <c r="V47" s="26">
        <f t="shared" si="3"/>
        <v>0.48009442607939284</v>
      </c>
      <c r="X47" s="24">
        <v>46</v>
      </c>
      <c r="Y47" s="55"/>
      <c r="Z47" s="169">
        <f>((Calibration!$C$9*'Yields HP3a'!Y47)+Calibration!$C$10)</f>
        <v>-1.3020627824793102E-3</v>
      </c>
      <c r="AA47" s="26">
        <f t="shared" si="4"/>
        <v>-0.34273704191698257</v>
      </c>
      <c r="AC47" s="24">
        <v>46</v>
      </c>
      <c r="AD47" s="7"/>
      <c r="AE47" s="169">
        <f>((Calibration!$C$9*'Yields HP3a'!AD47)+Calibration!$C$10)</f>
        <v>-1.3020627824793102E-3</v>
      </c>
      <c r="AF47" s="26">
        <f t="shared" si="5"/>
        <v>-0.34273704191698257</v>
      </c>
      <c r="AH47" s="24">
        <v>46</v>
      </c>
      <c r="AI47" s="7"/>
      <c r="AJ47" s="169">
        <f>((Calibration!$C$9*'Yields HP3a'!AI47)+Calibration!$C$10)</f>
        <v>-1.3020627824793102E-3</v>
      </c>
      <c r="AK47" s="26">
        <f t="shared" si="6"/>
        <v>-0.34273704191698257</v>
      </c>
      <c r="AM47" s="24">
        <v>46</v>
      </c>
      <c r="AN47" s="7"/>
      <c r="AO47" s="169">
        <f>((Calibration!$C$9*'Yields HP3a'!AN47)+Calibration!$C$10)</f>
        <v>-1.3020627824793102E-3</v>
      </c>
      <c r="AP47" s="26">
        <f t="shared" si="7"/>
        <v>-0.34273704191698257</v>
      </c>
      <c r="AR47" s="24">
        <v>46</v>
      </c>
      <c r="AS47" s="7"/>
      <c r="AT47" s="169">
        <f>((Calibration!$C$9*'Yields HP3a'!AS47)+Calibration!$C$10)</f>
        <v>-1.3020627824793102E-3</v>
      </c>
      <c r="AU47" s="26">
        <f t="shared" si="8"/>
        <v>-0.34273704191698257</v>
      </c>
      <c r="AW47" s="24">
        <v>46</v>
      </c>
      <c r="AX47" s="7"/>
      <c r="AY47" s="169">
        <f>((Calibration!$C$9*'Yields HP3a'!AX47)+Calibration!$C$10)</f>
        <v>-1.3020627824793102E-3</v>
      </c>
      <c r="AZ47" s="26">
        <f t="shared" si="9"/>
        <v>-0.34273704191698257</v>
      </c>
      <c r="BB47" s="24">
        <v>46</v>
      </c>
      <c r="BC47" s="7"/>
      <c r="BD47" s="169">
        <f>((Calibration!$C$9*'Yields HP3a'!BC47)+Calibration!$C$10)</f>
        <v>-1.3020627824793102E-3</v>
      </c>
      <c r="BE47" s="26">
        <f t="shared" si="10"/>
        <v>-0.34273704191698257</v>
      </c>
      <c r="BG47" s="24">
        <v>46</v>
      </c>
      <c r="BH47" s="7"/>
      <c r="BI47" s="169">
        <f>((Calibration!$C$9*'Yields HP3a'!BH47)+Calibration!$C$10)</f>
        <v>-1.3020627824793102E-3</v>
      </c>
      <c r="BJ47" s="26">
        <f t="shared" si="11"/>
        <v>-0.34273704191698257</v>
      </c>
      <c r="BL47" s="24">
        <v>46</v>
      </c>
      <c r="BM47" s="7">
        <v>3.134836</v>
      </c>
      <c r="BN47" s="169">
        <f>((Calibration!$C$9*'Yields HP3a'!BM47)+Calibration!$C$10)</f>
        <v>6.2107250600400002E-3</v>
      </c>
      <c r="BO47" s="26">
        <f t="shared" si="12"/>
        <v>1.634825573606016</v>
      </c>
      <c r="BQ47" s="24">
        <v>46</v>
      </c>
      <c r="BR47" s="7"/>
      <c r="BS47" s="169">
        <f>((Calibration!$C$9*'Yields HP3a'!BR47)+Calibration!$C$10)</f>
        <v>-1.3020627824793102E-3</v>
      </c>
      <c r="BT47" s="26">
        <f t="shared" si="13"/>
        <v>-0.34273704191698257</v>
      </c>
      <c r="BV47" s="24">
        <v>46</v>
      </c>
      <c r="BW47" s="7"/>
      <c r="BX47" s="169">
        <f>((Calibration!$C$9*'Yields HP3a'!BW47)+Calibration!$C$10)</f>
        <v>-1.3020627824793102E-3</v>
      </c>
      <c r="BY47" s="26">
        <f t="shared" si="14"/>
        <v>-0.34273704191698257</v>
      </c>
      <c r="CA47" s="24">
        <v>46</v>
      </c>
      <c r="CB47" s="7"/>
      <c r="CC47" s="169">
        <f>((Calibration!$C$9*'Yields HP3a'!CB47)+Calibration!$C$10)</f>
        <v>-1.3020627824793102E-3</v>
      </c>
      <c r="CD47" s="26">
        <f t="shared" si="15"/>
        <v>-0.34273704191698257</v>
      </c>
      <c r="CF47" s="57"/>
      <c r="CG47" s="60"/>
      <c r="CH47" s="59"/>
      <c r="CI47" s="59"/>
    </row>
    <row r="48" spans="1:87">
      <c r="A48" s="33" t="s">
        <v>37</v>
      </c>
      <c r="B48" s="35">
        <v>1</v>
      </c>
      <c r="D48" s="24">
        <v>47</v>
      </c>
      <c r="E48" s="4"/>
      <c r="F48" s="169">
        <f>((Calibration!$C$9*'Yields HP3a'!E48)+Calibration!$C$10)</f>
        <v>-1.3020627824793102E-3</v>
      </c>
      <c r="G48" s="26">
        <f t="shared" si="0"/>
        <v>-0.34273704191698257</v>
      </c>
      <c r="I48" s="24">
        <v>47</v>
      </c>
      <c r="J48"/>
      <c r="K48" s="169">
        <f>((Calibration!$C$9*'Yields HP3a'!J48)+Calibration!$C$10)</f>
        <v>-1.3020627824793102E-3</v>
      </c>
      <c r="L48" s="26">
        <f t="shared" si="1"/>
        <v>-0.34273704191698257</v>
      </c>
      <c r="N48" s="24">
        <v>47</v>
      </c>
      <c r="O48" s="7"/>
      <c r="P48" s="169">
        <f>((Calibration!$C$9*'Yields HP3a'!O48)+Calibration!$C$10)</f>
        <v>-1.3020627824793102E-3</v>
      </c>
      <c r="Q48" s="26">
        <f t="shared" si="2"/>
        <v>-0.34273704191698257</v>
      </c>
      <c r="S48" s="24">
        <v>47</v>
      </c>
      <c r="T48" s="7"/>
      <c r="U48" s="169">
        <f>((Calibration!$C$9*'Yields HP3a'!T48)+Calibration!$C$10)</f>
        <v>-1.3020627824793102E-3</v>
      </c>
      <c r="V48" s="26">
        <f t="shared" si="3"/>
        <v>-0.34273704191698257</v>
      </c>
      <c r="X48" s="24">
        <v>47</v>
      </c>
      <c r="Y48" s="55"/>
      <c r="Z48" s="169">
        <f>((Calibration!$C$9*'Yields HP3a'!Y48)+Calibration!$C$10)</f>
        <v>-1.3020627824793102E-3</v>
      </c>
      <c r="AA48" s="26">
        <f t="shared" si="4"/>
        <v>-0.34273704191698257</v>
      </c>
      <c r="AC48" s="24">
        <v>47</v>
      </c>
      <c r="AD48" s="7"/>
      <c r="AE48" s="169">
        <f>((Calibration!$C$9*'Yields HP3a'!AD48)+Calibration!$C$10)</f>
        <v>-1.3020627824793102E-3</v>
      </c>
      <c r="AF48" s="26">
        <f t="shared" si="5"/>
        <v>-0.34273704191698257</v>
      </c>
      <c r="AH48" s="24">
        <v>47</v>
      </c>
      <c r="AI48" s="7"/>
      <c r="AJ48" s="169">
        <f>((Calibration!$C$9*'Yields HP3a'!AI48)+Calibration!$C$10)</f>
        <v>-1.3020627824793102E-3</v>
      </c>
      <c r="AK48" s="26">
        <f t="shared" si="6"/>
        <v>-0.34273704191698257</v>
      </c>
      <c r="AM48" s="24">
        <v>47</v>
      </c>
      <c r="AN48" s="7"/>
      <c r="AO48" s="169">
        <f>((Calibration!$C$9*'Yields HP3a'!AN48)+Calibration!$C$10)</f>
        <v>-1.3020627824793102E-3</v>
      </c>
      <c r="AP48" s="26">
        <f t="shared" si="7"/>
        <v>-0.34273704191698257</v>
      </c>
      <c r="AR48" s="24">
        <v>47</v>
      </c>
      <c r="AS48" s="7"/>
      <c r="AT48" s="169">
        <f>((Calibration!$C$9*'Yields HP3a'!AS48)+Calibration!$C$10)</f>
        <v>-1.3020627824793102E-3</v>
      </c>
      <c r="AU48" s="26">
        <f t="shared" si="8"/>
        <v>-0.34273704191698257</v>
      </c>
      <c r="AW48" s="24">
        <v>47</v>
      </c>
      <c r="AX48" s="7"/>
      <c r="AY48" s="169">
        <f>((Calibration!$C$9*'Yields HP3a'!AX48)+Calibration!$C$10)</f>
        <v>-1.3020627824793102E-3</v>
      </c>
      <c r="AZ48" s="26">
        <f t="shared" si="9"/>
        <v>-0.34273704191698257</v>
      </c>
      <c r="BB48" s="24">
        <v>47</v>
      </c>
      <c r="BC48" s="7"/>
      <c r="BD48" s="169">
        <f>((Calibration!$C$9*'Yields HP3a'!BC48)+Calibration!$C$10)</f>
        <v>-1.3020627824793102E-3</v>
      </c>
      <c r="BE48" s="26">
        <f t="shared" si="10"/>
        <v>-0.34273704191698257</v>
      </c>
      <c r="BG48" s="24">
        <v>47</v>
      </c>
      <c r="BH48" s="7"/>
      <c r="BI48" s="169">
        <f>((Calibration!$C$9*'Yields HP3a'!BH48)+Calibration!$C$10)</f>
        <v>-1.3020627824793102E-3</v>
      </c>
      <c r="BJ48" s="26">
        <f t="shared" si="11"/>
        <v>-0.34273704191698257</v>
      </c>
      <c r="BL48" s="24">
        <v>47</v>
      </c>
      <c r="BM48" s="7">
        <v>1.9999039999999999</v>
      </c>
      <c r="BN48" s="169">
        <f>((Calibration!$C$9*'Yields HP3a'!BM48)+Calibration!$C$10)</f>
        <v>3.4908049966982093E-3</v>
      </c>
      <c r="BO48" s="26">
        <f t="shared" si="12"/>
        <v>0.91887134366839007</v>
      </c>
      <c r="BQ48" s="24">
        <v>47</v>
      </c>
      <c r="BR48" s="7"/>
      <c r="BS48" s="169">
        <f>((Calibration!$C$9*'Yields HP3a'!BR48)+Calibration!$C$10)</f>
        <v>-1.3020627824793102E-3</v>
      </c>
      <c r="BT48" s="26">
        <f t="shared" si="13"/>
        <v>-0.34273704191698257</v>
      </c>
      <c r="BV48" s="24">
        <v>47</v>
      </c>
      <c r="BW48" s="7"/>
      <c r="BX48" s="169">
        <f>((Calibration!$C$9*'Yields HP3a'!BW48)+Calibration!$C$10)</f>
        <v>-1.3020627824793102E-3</v>
      </c>
      <c r="BY48" s="26">
        <f t="shared" si="14"/>
        <v>-0.34273704191698257</v>
      </c>
      <c r="CA48" s="24">
        <v>47</v>
      </c>
      <c r="CB48" s="7"/>
      <c r="CC48" s="169">
        <f>((Calibration!$C$9*'Yields HP3a'!CB48)+Calibration!$C$10)</f>
        <v>-1.3020627824793102E-3</v>
      </c>
      <c r="CD48" s="26">
        <f t="shared" si="15"/>
        <v>-0.34273704191698257</v>
      </c>
      <c r="CF48" s="57"/>
      <c r="CG48" s="58"/>
      <c r="CH48" s="59"/>
      <c r="CI48" s="59"/>
    </row>
    <row r="49" spans="1:87" ht="22" thickBot="1">
      <c r="A49" s="29" t="s">
        <v>38</v>
      </c>
      <c r="B49" s="36">
        <f>(B46-Calibration!$C$10)/Calibration!$C$9</f>
        <v>159.06349662376928</v>
      </c>
      <c r="D49" s="37">
        <v>48</v>
      </c>
      <c r="E49" s="4"/>
      <c r="F49" s="169">
        <f>((Calibration!$C$9*'Yields HP3a'!E49)+Calibration!$C$10)</f>
        <v>-1.3020627824793102E-3</v>
      </c>
      <c r="G49" s="26">
        <f t="shared" si="0"/>
        <v>-0.34273704191698257</v>
      </c>
      <c r="I49" s="37">
        <v>48</v>
      </c>
      <c r="J49"/>
      <c r="K49" s="169">
        <f>((Calibration!$C$9*'Yields HP3a'!J49)+Calibration!$C$10)</f>
        <v>-1.3020627824793102E-3</v>
      </c>
      <c r="L49" s="26">
        <f t="shared" si="1"/>
        <v>-0.34273704191698257</v>
      </c>
      <c r="N49" s="24">
        <v>48</v>
      </c>
      <c r="O49"/>
      <c r="P49" s="169">
        <f>((Calibration!$C$9*'Yields HP3a'!O49)+Calibration!$C$10)</f>
        <v>-1.3020627824793102E-3</v>
      </c>
      <c r="Q49" s="26">
        <f t="shared" si="2"/>
        <v>-0.34273704191698257</v>
      </c>
      <c r="S49" s="24">
        <v>48</v>
      </c>
      <c r="T49" s="7">
        <v>18.434567999999999</v>
      </c>
      <c r="U49" s="169">
        <f>((Calibration!$C$9*'Yields HP3a'!T49)+Calibration!$C$10)</f>
        <v>4.2877281321166145E-2</v>
      </c>
      <c r="V49" s="26">
        <f t="shared" si="3"/>
        <v>11.286423944532253</v>
      </c>
      <c r="X49" s="24">
        <v>48</v>
      </c>
      <c r="Y49" s="55"/>
      <c r="Z49" s="169">
        <f>((Calibration!$C$9*'Yields HP3a'!Y49)+Calibration!$C$10)</f>
        <v>-1.3020627824793102E-3</v>
      </c>
      <c r="AA49" s="26">
        <f t="shared" si="4"/>
        <v>-0.34273704191698257</v>
      </c>
      <c r="AC49" s="24">
        <v>48</v>
      </c>
      <c r="AD49" s="7"/>
      <c r="AE49" s="169">
        <f>((Calibration!$C$9*'Yields HP3a'!AD49)+Calibration!$C$10)</f>
        <v>-1.3020627824793102E-3</v>
      </c>
      <c r="AF49" s="26">
        <f t="shared" si="5"/>
        <v>-0.34273704191698257</v>
      </c>
      <c r="AH49" s="24">
        <v>48</v>
      </c>
      <c r="AI49" s="7"/>
      <c r="AJ49" s="169">
        <f>((Calibration!$C$9*'Yields HP3a'!AI49)+Calibration!$C$10)</f>
        <v>-1.3020627824793102E-3</v>
      </c>
      <c r="AK49" s="26">
        <f t="shared" si="6"/>
        <v>-0.34273704191698257</v>
      </c>
      <c r="AM49" s="24">
        <v>48</v>
      </c>
      <c r="AN49" s="7"/>
      <c r="AO49" s="169">
        <f>((Calibration!$C$9*'Yields HP3a'!AN49)+Calibration!$C$10)</f>
        <v>-1.3020627824793102E-3</v>
      </c>
      <c r="AP49" s="26">
        <f t="shared" si="7"/>
        <v>-0.34273704191698257</v>
      </c>
      <c r="AR49" s="24">
        <v>48</v>
      </c>
      <c r="AS49" s="7">
        <v>6.2083089999999999</v>
      </c>
      <c r="AT49" s="169">
        <f>((Calibration!$C$9*'Yields HP3a'!AS49)+Calibration!$C$10)</f>
        <v>1.3576453470939756E-2</v>
      </c>
      <c r="AU49" s="26">
        <f t="shared" si="8"/>
        <v>3.5736782933716809</v>
      </c>
      <c r="AW49" s="24">
        <v>48</v>
      </c>
      <c r="AX49" s="7"/>
      <c r="AY49" s="169">
        <f>((Calibration!$C$9*'Yields HP3a'!AX49)+Calibration!$C$10)</f>
        <v>-1.3020627824793102E-3</v>
      </c>
      <c r="AZ49" s="26">
        <f t="shared" si="9"/>
        <v>-0.34273704191698257</v>
      </c>
      <c r="BB49" s="24">
        <v>48</v>
      </c>
      <c r="BC49" s="7"/>
      <c r="BD49" s="169">
        <f>((Calibration!$C$9*'Yields HP3a'!BC49)+Calibration!$C$10)</f>
        <v>-1.3020627824793102E-3</v>
      </c>
      <c r="BE49" s="26">
        <f t="shared" si="10"/>
        <v>-0.34273704191698257</v>
      </c>
      <c r="BG49" s="24">
        <v>48</v>
      </c>
      <c r="BH49" s="7"/>
      <c r="BI49" s="169">
        <f>((Calibration!$C$9*'Yields HP3a'!BH49)+Calibration!$C$10)</f>
        <v>-1.3020627824793102E-3</v>
      </c>
      <c r="BJ49" s="26">
        <f t="shared" si="11"/>
        <v>-0.34273704191698257</v>
      </c>
      <c r="BL49" s="24">
        <v>48</v>
      </c>
      <c r="BM49" s="7">
        <v>14.980333</v>
      </c>
      <c r="BN49" s="169">
        <f>((Calibration!$C$9*'Yields HP3a'!BM49)+Calibration!$C$10)</f>
        <v>3.4599038148890253E-2</v>
      </c>
      <c r="BO49" s="26">
        <f t="shared" si="12"/>
        <v>9.1073734292162722</v>
      </c>
      <c r="BQ49" s="24">
        <v>48</v>
      </c>
      <c r="BR49" s="7"/>
      <c r="BS49" s="169">
        <f>((Calibration!$C$9*'Yields HP3a'!BR49)+Calibration!$C$10)</f>
        <v>-1.3020627824793102E-3</v>
      </c>
      <c r="BT49" s="26">
        <f t="shared" si="13"/>
        <v>-0.34273704191698257</v>
      </c>
      <c r="BV49" s="24">
        <v>48</v>
      </c>
      <c r="BW49" s="7"/>
      <c r="BX49" s="169">
        <f>((Calibration!$C$9*'Yields HP3a'!BW49)+Calibration!$C$10)</f>
        <v>-1.3020627824793102E-3</v>
      </c>
      <c r="BY49" s="26">
        <f t="shared" si="14"/>
        <v>-0.34273704191698257</v>
      </c>
      <c r="CA49" s="24">
        <v>48</v>
      </c>
      <c r="CB49" s="7"/>
      <c r="CC49" s="169">
        <f>((Calibration!$C$9*'Yields HP3a'!CB49)+Calibration!$C$10)</f>
        <v>-1.3020627824793102E-3</v>
      </c>
      <c r="CD49" s="26">
        <f t="shared" si="15"/>
        <v>-0.34273704191698257</v>
      </c>
      <c r="CF49" s="57"/>
      <c r="CG49" s="60"/>
      <c r="CH49" s="59"/>
      <c r="CI49" s="59"/>
    </row>
    <row r="50" spans="1:87" ht="22" thickBot="1">
      <c r="A50" s="182" t="s">
        <v>19</v>
      </c>
      <c r="B50" s="182"/>
      <c r="D50" s="24">
        <v>49</v>
      </c>
      <c r="E50" s="4"/>
      <c r="F50" s="169">
        <f>((Calibration!$C$9*'Yields HP3a'!E50)+Calibration!$C$10)</f>
        <v>-1.3020627824793102E-3</v>
      </c>
      <c r="G50" s="26">
        <f t="shared" si="0"/>
        <v>-0.34273704191698257</v>
      </c>
      <c r="I50" s="24">
        <v>49</v>
      </c>
      <c r="J50" s="7">
        <v>1.8825000000000001</v>
      </c>
      <c r="K50" s="169">
        <f>((Calibration!$C$9*'Yields HP3a'!J50)+Calibration!$C$10)</f>
        <v>3.2094405668322973E-3</v>
      </c>
      <c r="L50" s="26">
        <f t="shared" si="1"/>
        <v>0.84480885321821586</v>
      </c>
      <c r="N50" s="24">
        <v>49</v>
      </c>
      <c r="O50" s="7"/>
      <c r="P50" s="169">
        <f>((Calibration!$C$9*'Yields HP3a'!O50)+Calibration!$C$10)</f>
        <v>-1.3020627824793102E-3</v>
      </c>
      <c r="Q50" s="26">
        <f t="shared" si="2"/>
        <v>-0.34273704191698257</v>
      </c>
      <c r="S50" s="24">
        <v>49</v>
      </c>
      <c r="T50" s="7"/>
      <c r="U50" s="169">
        <f>((Calibration!$C$9*'Yields HP3a'!T50)+Calibration!$C$10)</f>
        <v>-1.3020627824793102E-3</v>
      </c>
      <c r="V50" s="26">
        <f t="shared" si="3"/>
        <v>-0.34273704191698257</v>
      </c>
      <c r="X50" s="24">
        <v>49</v>
      </c>
      <c r="Y50" s="55"/>
      <c r="Z50" s="169">
        <f>((Calibration!$C$9*'Yields HP3a'!Y50)+Calibration!$C$10)</f>
        <v>-1.3020627824793102E-3</v>
      </c>
      <c r="AA50" s="26">
        <f t="shared" si="4"/>
        <v>-0.34273704191698257</v>
      </c>
      <c r="AC50" s="24">
        <v>49</v>
      </c>
      <c r="AD50" s="7">
        <v>4.4622120000000001</v>
      </c>
      <c r="AE50" s="169">
        <f>((Calibration!$C$9*'Yields HP3a'!AD50)+Calibration!$C$10)</f>
        <v>9.3918465844999438E-3</v>
      </c>
      <c r="AF50" s="26">
        <f t="shared" si="5"/>
        <v>2.4721801128362841</v>
      </c>
      <c r="AH50" s="24">
        <v>49</v>
      </c>
      <c r="AI50" s="7"/>
      <c r="AJ50" s="169">
        <f>((Calibration!$C$9*'Yields HP3a'!AI50)+Calibration!$C$10)</f>
        <v>-1.3020627824793102E-3</v>
      </c>
      <c r="AK50" s="26">
        <f t="shared" si="6"/>
        <v>-0.34273704191698257</v>
      </c>
      <c r="AM50" s="24">
        <v>49</v>
      </c>
      <c r="AN50" s="7"/>
      <c r="AO50" s="169">
        <f>((Calibration!$C$9*'Yields HP3a'!AN50)+Calibration!$C$10)</f>
        <v>-1.3020627824793102E-3</v>
      </c>
      <c r="AP50" s="26">
        <f t="shared" si="7"/>
        <v>-0.34273704191698257</v>
      </c>
      <c r="AR50" s="24">
        <v>49</v>
      </c>
      <c r="AS50" s="7"/>
      <c r="AT50" s="169">
        <f>((Calibration!$C$9*'Yields HP3a'!AS50)+Calibration!$C$10)</f>
        <v>-1.3020627824793102E-3</v>
      </c>
      <c r="AU50" s="26">
        <f t="shared" si="8"/>
        <v>-0.34273704191698257</v>
      </c>
      <c r="AW50" s="24">
        <v>49</v>
      </c>
      <c r="AX50" s="7"/>
      <c r="AY50" s="169">
        <f>((Calibration!$C$9*'Yields HP3a'!AX50)+Calibration!$C$10)</f>
        <v>-1.3020627824793102E-3</v>
      </c>
      <c r="AZ50" s="26">
        <f t="shared" si="9"/>
        <v>-0.34273704191698257</v>
      </c>
      <c r="BB50" s="24">
        <v>49</v>
      </c>
      <c r="BC50"/>
      <c r="BD50" s="169">
        <f>((Calibration!$C$9*'Yields HP3a'!BC50)+Calibration!$C$10)</f>
        <v>-1.3020627824793102E-3</v>
      </c>
      <c r="BE50" s="26">
        <f t="shared" si="10"/>
        <v>-0.34273704191698257</v>
      </c>
      <c r="BG50" s="24">
        <v>49</v>
      </c>
      <c r="BH50"/>
      <c r="BI50" s="169">
        <f>((Calibration!$C$9*'Yields HP3a'!BH50)+Calibration!$C$10)</f>
        <v>-1.3020627824793102E-3</v>
      </c>
      <c r="BJ50" s="26">
        <f t="shared" si="11"/>
        <v>-0.34273704191698257</v>
      </c>
      <c r="BL50" s="24">
        <v>49</v>
      </c>
      <c r="BM50" s="7">
        <v>1.3379099999999999</v>
      </c>
      <c r="BN50" s="169">
        <f>((Calibration!$C$9*'Yields HP3a'!BM50)+Calibration!$C$10)</f>
        <v>1.9043039883453869E-3</v>
      </c>
      <c r="BO50" s="26">
        <f t="shared" si="12"/>
        <v>0.5012627076502596</v>
      </c>
      <c r="BQ50" s="24">
        <v>49</v>
      </c>
      <c r="BR50" s="7"/>
      <c r="BS50" s="169">
        <f>((Calibration!$C$9*'Yields HP3a'!BR50)+Calibration!$C$10)</f>
        <v>-1.3020627824793102E-3</v>
      </c>
      <c r="BT50" s="26">
        <f t="shared" si="13"/>
        <v>-0.34273704191698257</v>
      </c>
      <c r="BV50" s="24">
        <v>49</v>
      </c>
      <c r="BW50"/>
      <c r="BX50" s="169">
        <f>((Calibration!$C$9*'Yields HP3a'!BW50)+Calibration!$C$10)</f>
        <v>-1.3020627824793102E-3</v>
      </c>
      <c r="BY50" s="26">
        <f t="shared" si="14"/>
        <v>-0.34273704191698257</v>
      </c>
      <c r="CA50" s="24">
        <v>49</v>
      </c>
      <c r="CB50" s="7"/>
      <c r="CC50" s="169">
        <f>((Calibration!$C$9*'Yields HP3a'!CB50)+Calibration!$C$10)</f>
        <v>-1.3020627824793102E-3</v>
      </c>
      <c r="CD50" s="26">
        <f t="shared" si="15"/>
        <v>-0.34273704191698257</v>
      </c>
      <c r="CF50" s="57"/>
      <c r="CG50" s="58"/>
      <c r="CH50" s="59"/>
      <c r="CI50" s="59"/>
    </row>
    <row r="51" spans="1:87" ht="22" thickBot="1">
      <c r="A51" s="27" t="s">
        <v>28</v>
      </c>
      <c r="B51" s="28">
        <v>1.046</v>
      </c>
      <c r="D51" s="24">
        <v>50</v>
      </c>
      <c r="E51" s="4"/>
      <c r="F51" s="169">
        <f>((Calibration!$C$9*'Yields HP3a'!E51)+Calibration!$C$10)</f>
        <v>-1.3020627824793102E-3</v>
      </c>
      <c r="G51" s="26">
        <f t="shared" si="0"/>
        <v>-0.34273704191698257</v>
      </c>
      <c r="I51" s="24">
        <v>50</v>
      </c>
      <c r="J51" s="7"/>
      <c r="K51" s="169">
        <f>((Calibration!$C$9*'Yields HP3a'!J51)+Calibration!$C$10)</f>
        <v>-1.3020627824793102E-3</v>
      </c>
      <c r="L51" s="26">
        <f t="shared" si="1"/>
        <v>-0.34273704191698257</v>
      </c>
      <c r="N51" s="24">
        <v>50</v>
      </c>
      <c r="O51" s="7"/>
      <c r="P51" s="169">
        <f>((Calibration!$C$9*'Yields HP3a'!O51)+Calibration!$C$10)</f>
        <v>-1.3020627824793102E-3</v>
      </c>
      <c r="Q51" s="26">
        <f t="shared" si="2"/>
        <v>-0.34273704191698257</v>
      </c>
      <c r="S51" s="24">
        <v>50</v>
      </c>
      <c r="T51" s="7">
        <v>33.404677999999997</v>
      </c>
      <c r="U51" s="169">
        <f>((Calibration!$C$9*'Yields HP3a'!T51)+Calibration!$C$10)</f>
        <v>7.8753882332886299E-2</v>
      </c>
      <c r="V51" s="26">
        <f t="shared" si="3"/>
        <v>20.730085394849588</v>
      </c>
      <c r="X51" s="24">
        <v>50</v>
      </c>
      <c r="Y51" s="55">
        <v>1.401</v>
      </c>
      <c r="Z51" s="169">
        <f>((Calibration!$C$9*'Yields HP3a'!Y51)+Calibration!$C$10)</f>
        <v>2.0555022599565791E-3</v>
      </c>
      <c r="AA51" s="26">
        <f t="shared" si="4"/>
        <v>0.54106205454220091</v>
      </c>
      <c r="AC51" s="24">
        <v>50</v>
      </c>
      <c r="AD51" s="7"/>
      <c r="AE51" s="169">
        <f>((Calibration!$C$9*'Yields HP3a'!AD51)+Calibration!$C$10)</f>
        <v>-1.3020627824793102E-3</v>
      </c>
      <c r="AF51" s="26">
        <f t="shared" si="5"/>
        <v>-0.34273704191698257</v>
      </c>
      <c r="AH51" s="24">
        <v>50</v>
      </c>
      <c r="AI51" s="7">
        <v>3.2229909999999999</v>
      </c>
      <c r="AJ51" s="169">
        <f>((Calibration!$C$9*'Yields HP3a'!AI51)+Calibration!$C$10)</f>
        <v>6.421992830429676E-3</v>
      </c>
      <c r="AK51" s="26">
        <f t="shared" si="6"/>
        <v>1.6904367865598773</v>
      </c>
      <c r="AM51" s="24">
        <v>50</v>
      </c>
      <c r="AN51" s="7"/>
      <c r="AO51" s="169">
        <f>((Calibration!$C$9*'Yields HP3a'!AN51)+Calibration!$C$10)</f>
        <v>-1.3020627824793102E-3</v>
      </c>
      <c r="AP51" s="26">
        <f t="shared" si="7"/>
        <v>-0.34273704191698257</v>
      </c>
      <c r="AR51" s="24">
        <v>50</v>
      </c>
      <c r="AS51" s="7">
        <v>2.6249169999999999</v>
      </c>
      <c r="AT51" s="169">
        <f>((Calibration!$C$9*'Yields HP3a'!AS51)+Calibration!$C$10)</f>
        <v>4.9886792292949131E-3</v>
      </c>
      <c r="AU51" s="26">
        <f t="shared" si="8"/>
        <v>1.3131510900461514</v>
      </c>
      <c r="AW51" s="24">
        <v>50</v>
      </c>
      <c r="AX51" s="7"/>
      <c r="AY51" s="169">
        <f>((Calibration!$C$9*'Yields HP3a'!AX51)+Calibration!$C$10)</f>
        <v>-1.3020627824793102E-3</v>
      </c>
      <c r="AZ51" s="26">
        <f t="shared" si="9"/>
        <v>-0.34273704191698257</v>
      </c>
      <c r="BB51" s="24">
        <v>50</v>
      </c>
      <c r="BC51"/>
      <c r="BD51" s="169">
        <f>((Calibration!$C$9*'Yields HP3a'!BC51)+Calibration!$C$10)</f>
        <v>-1.3020627824793102E-3</v>
      </c>
      <c r="BE51" s="26">
        <f t="shared" si="10"/>
        <v>-0.34273704191698257</v>
      </c>
      <c r="BG51" s="24">
        <v>50</v>
      </c>
      <c r="BH51"/>
      <c r="BI51" s="169">
        <f>((Calibration!$C$9*'Yields HP3a'!BH51)+Calibration!$C$10)</f>
        <v>-1.3020627824793102E-3</v>
      </c>
      <c r="BJ51" s="26">
        <f t="shared" si="11"/>
        <v>-0.34273704191698257</v>
      </c>
      <c r="BL51" s="24">
        <v>50</v>
      </c>
      <c r="BM51" s="7">
        <v>10.853202</v>
      </c>
      <c r="BN51" s="169">
        <f>((Calibration!$C$9*'Yields HP3a'!BM51)+Calibration!$C$10)</f>
        <v>2.4708166791892767E-2</v>
      </c>
      <c r="BO51" s="26">
        <f t="shared" si="12"/>
        <v>6.5038369204591797</v>
      </c>
      <c r="BQ51" s="24">
        <v>50</v>
      </c>
      <c r="BR51" s="7"/>
      <c r="BS51" s="169">
        <f>((Calibration!$C$9*'Yields HP3a'!BR51)+Calibration!$C$10)</f>
        <v>-1.3020627824793102E-3</v>
      </c>
      <c r="BT51" s="26">
        <f t="shared" si="13"/>
        <v>-0.34273704191698257</v>
      </c>
      <c r="BV51" s="24">
        <v>50</v>
      </c>
      <c r="BW51"/>
      <c r="BX51" s="169">
        <f>((Calibration!$C$9*'Yields HP3a'!BW51)+Calibration!$C$10)</f>
        <v>-1.3020627824793102E-3</v>
      </c>
      <c r="BY51" s="26">
        <f t="shared" si="14"/>
        <v>-0.34273704191698257</v>
      </c>
      <c r="CA51" s="24">
        <v>50</v>
      </c>
      <c r="CB51" s="7">
        <v>1.4913700000000001</v>
      </c>
      <c r="CC51" s="169">
        <f>((Calibration!$C$9*'Yields HP3a'!CB51)+Calibration!$C$10)</f>
        <v>2.272078386212776E-3</v>
      </c>
      <c r="CD51" s="26">
        <f t="shared" si="15"/>
        <v>0.59807056585341911</v>
      </c>
      <c r="CF51" s="57"/>
      <c r="CG51" s="60"/>
      <c r="CH51" s="59"/>
      <c r="CI51" s="59"/>
    </row>
    <row r="52" spans="1:87" ht="22" thickBot="1">
      <c r="A52" s="27" t="s">
        <v>29</v>
      </c>
      <c r="B52" s="28">
        <v>600</v>
      </c>
      <c r="D52" s="24">
        <v>51</v>
      </c>
      <c r="E52" s="4"/>
      <c r="F52" s="169">
        <f>((Calibration!$C$9*'Yields HP3a'!E52)+Calibration!$C$10)</f>
        <v>-1.3020627824793102E-3</v>
      </c>
      <c r="G52" s="26">
        <f t="shared" si="0"/>
        <v>-0.34273704191698257</v>
      </c>
      <c r="I52" s="24">
        <v>51</v>
      </c>
      <c r="J52" s="7"/>
      <c r="K52" s="169">
        <f>((Calibration!$C$9*'Yields HP3a'!J52)+Calibration!$C$10)</f>
        <v>-1.3020627824793102E-3</v>
      </c>
      <c r="L52" s="26">
        <f t="shared" si="1"/>
        <v>-0.34273704191698257</v>
      </c>
      <c r="N52" s="24">
        <v>51</v>
      </c>
      <c r="O52" s="7"/>
      <c r="P52" s="169">
        <f>((Calibration!$C$9*'Yields HP3a'!O52)+Calibration!$C$10)</f>
        <v>-1.3020627824793102E-3</v>
      </c>
      <c r="Q52" s="26">
        <f t="shared" si="2"/>
        <v>-0.34273704191698257</v>
      </c>
      <c r="S52" s="24">
        <v>51</v>
      </c>
      <c r="T52" s="7">
        <v>7.8426460000000002</v>
      </c>
      <c r="U52" s="169">
        <f>((Calibration!$C$9*'Yields HP3a'!T52)+Calibration!$C$10)</f>
        <v>1.7493222049640361E-2</v>
      </c>
      <c r="V52" s="26">
        <f t="shared" si="3"/>
        <v>4.6046744132216544</v>
      </c>
      <c r="X52" s="24">
        <v>51</v>
      </c>
      <c r="Y52" s="55">
        <v>1.1359999999999999</v>
      </c>
      <c r="Z52" s="169">
        <f>((Calibration!$C$9*'Yields HP3a'!Y52)+Calibration!$C$10)</f>
        <v>1.4204167951132451E-3</v>
      </c>
      <c r="AA52" s="26">
        <f t="shared" si="4"/>
        <v>0.37389091923764439</v>
      </c>
      <c r="AC52" s="24">
        <v>51</v>
      </c>
      <c r="AD52" s="7"/>
      <c r="AE52" s="169">
        <f>((Calibration!$C$9*'Yields HP3a'!AD52)+Calibration!$C$10)</f>
        <v>-1.3020627824793102E-3</v>
      </c>
      <c r="AF52" s="26">
        <f t="shared" si="5"/>
        <v>-0.34273704191698257</v>
      </c>
      <c r="AH52" s="24">
        <v>51</v>
      </c>
      <c r="AI52" s="7">
        <v>1.3297330000000001</v>
      </c>
      <c r="AJ52" s="169">
        <f>((Calibration!$C$9*'Yields HP3a'!AI52)+Calibration!$C$10)</f>
        <v>1.8847074077943532E-3</v>
      </c>
      <c r="AK52" s="26">
        <f t="shared" si="6"/>
        <v>0.49610437416578657</v>
      </c>
      <c r="AM52" s="24">
        <v>51</v>
      </c>
      <c r="AN52" s="7"/>
      <c r="AO52" s="169">
        <f>((Calibration!$C$9*'Yields HP3a'!AN52)+Calibration!$C$10)</f>
        <v>-1.3020627824793102E-3</v>
      </c>
      <c r="AP52" s="26">
        <f t="shared" si="7"/>
        <v>-0.34273704191698257</v>
      </c>
      <c r="AR52" s="24">
        <v>51</v>
      </c>
      <c r="AS52" s="7"/>
      <c r="AT52" s="169">
        <f>((Calibration!$C$9*'Yields HP3a'!AS52)+Calibration!$C$10)</f>
        <v>-1.3020627824793102E-3</v>
      </c>
      <c r="AU52" s="26">
        <f t="shared" si="8"/>
        <v>-0.34273704191698257</v>
      </c>
      <c r="AW52" s="24">
        <v>51</v>
      </c>
      <c r="AX52" s="7"/>
      <c r="AY52" s="169">
        <f>((Calibration!$C$9*'Yields HP3a'!AX52)+Calibration!$C$10)</f>
        <v>-1.3020627824793102E-3</v>
      </c>
      <c r="AZ52" s="26">
        <f t="shared" si="9"/>
        <v>-0.34273704191698257</v>
      </c>
      <c r="BB52" s="24">
        <v>51</v>
      </c>
      <c r="BC52"/>
      <c r="BD52" s="169">
        <f>((Calibration!$C$9*'Yields HP3a'!BC52)+Calibration!$C$10)</f>
        <v>-1.3020627824793102E-3</v>
      </c>
      <c r="BE52" s="26">
        <f t="shared" si="10"/>
        <v>-0.34273704191698257</v>
      </c>
      <c r="BG52" s="24">
        <v>51</v>
      </c>
      <c r="BH52"/>
      <c r="BI52" s="169">
        <f>((Calibration!$C$9*'Yields HP3a'!BH52)+Calibration!$C$10)</f>
        <v>-1.3020627824793102E-3</v>
      </c>
      <c r="BJ52" s="26">
        <f t="shared" si="11"/>
        <v>-0.34273704191698257</v>
      </c>
      <c r="BL52" s="24">
        <v>51</v>
      </c>
      <c r="BM52" s="7">
        <v>2.9539260000000001</v>
      </c>
      <c r="BN52" s="169">
        <f>((Calibration!$C$9*'Yields HP3a'!BM52)+Calibration!$C$10)</f>
        <v>5.7771653942105382E-3</v>
      </c>
      <c r="BO52" s="26">
        <f t="shared" si="12"/>
        <v>1.5207013091231962</v>
      </c>
      <c r="BQ52" s="24">
        <v>51</v>
      </c>
      <c r="BR52" s="7"/>
      <c r="BS52" s="169">
        <f>((Calibration!$C$9*'Yields HP3a'!BR52)+Calibration!$C$10)</f>
        <v>-1.3020627824793102E-3</v>
      </c>
      <c r="BT52" s="26">
        <f t="shared" si="13"/>
        <v>-0.34273704191698257</v>
      </c>
      <c r="BV52" s="24">
        <v>51</v>
      </c>
      <c r="BW52"/>
      <c r="BX52" s="169">
        <f>((Calibration!$C$9*'Yields HP3a'!BW52)+Calibration!$C$10)</f>
        <v>-1.3020627824793102E-3</v>
      </c>
      <c r="BY52" s="26">
        <f t="shared" si="14"/>
        <v>-0.34273704191698257</v>
      </c>
      <c r="CA52" s="24">
        <v>51</v>
      </c>
      <c r="CB52" s="7">
        <v>1.430755</v>
      </c>
      <c r="CC52" s="169">
        <f>((Calibration!$C$9*'Yields HP3a'!CB52)+Calibration!$C$10)</f>
        <v>2.1268115731883277E-3</v>
      </c>
      <c r="CD52" s="26">
        <f t="shared" si="15"/>
        <v>0.55983253428177482</v>
      </c>
      <c r="CF52" s="57"/>
      <c r="CG52" s="58"/>
      <c r="CH52" s="59"/>
      <c r="CI52" s="59"/>
    </row>
    <row r="53" spans="1:87" ht="22" thickBot="1">
      <c r="A53" s="29" t="s">
        <v>30</v>
      </c>
      <c r="B53" s="30">
        <f>(B51/B52)*1000</f>
        <v>1.7433333333333334</v>
      </c>
      <c r="D53" s="24">
        <v>52</v>
      </c>
      <c r="E53" s="4"/>
      <c r="F53" s="169">
        <f>((Calibration!$C$9*'Yields HP3a'!E53)+Calibration!$C$10)</f>
        <v>-1.3020627824793102E-3</v>
      </c>
      <c r="G53" s="26">
        <f t="shared" si="0"/>
        <v>-0.34273704191698257</v>
      </c>
      <c r="I53" s="24">
        <v>52</v>
      </c>
      <c r="J53"/>
      <c r="K53" s="169">
        <f>((Calibration!$C$9*'Yields HP3a'!J53)+Calibration!$C$10)</f>
        <v>-1.3020627824793102E-3</v>
      </c>
      <c r="L53" s="26">
        <f t="shared" si="1"/>
        <v>-0.34273704191698257</v>
      </c>
      <c r="N53" s="24">
        <v>52</v>
      </c>
      <c r="O53"/>
      <c r="P53" s="169">
        <f>((Calibration!$C$9*'Yields HP3a'!O53)+Calibration!$C$10)</f>
        <v>-1.3020627824793102E-3</v>
      </c>
      <c r="Q53" s="26">
        <f t="shared" si="2"/>
        <v>-0.34273704191698257</v>
      </c>
      <c r="S53" s="24">
        <v>52</v>
      </c>
      <c r="T53" s="7">
        <v>3.9682529999999998</v>
      </c>
      <c r="U53" s="169">
        <f>((Calibration!$C$9*'Yields HP3a'!T53)+Calibration!$C$10)</f>
        <v>8.2080496745808931E-3</v>
      </c>
      <c r="V53" s="26">
        <f t="shared" si="3"/>
        <v>2.1605737474630633</v>
      </c>
      <c r="X53" s="24">
        <v>52</v>
      </c>
      <c r="Y53" s="55"/>
      <c r="Z53" s="169">
        <f>((Calibration!$C$9*'Yields HP3a'!Y53)+Calibration!$C$10)</f>
        <v>-1.3020627824793102E-3</v>
      </c>
      <c r="AA53" s="26">
        <f t="shared" si="4"/>
        <v>-0.34273704191698257</v>
      </c>
      <c r="AC53" s="24">
        <v>52</v>
      </c>
      <c r="AD53" s="7"/>
      <c r="AE53" s="169">
        <f>((Calibration!$C$9*'Yields HP3a'!AD53)+Calibration!$C$10)</f>
        <v>-1.3020627824793102E-3</v>
      </c>
      <c r="AF53" s="26">
        <f t="shared" si="5"/>
        <v>-0.34273704191698257</v>
      </c>
      <c r="AH53" s="24">
        <v>52</v>
      </c>
      <c r="AI53" s="7"/>
      <c r="AJ53" s="169">
        <f>((Calibration!$C$9*'Yields HP3a'!AI53)+Calibration!$C$10)</f>
        <v>-1.3020627824793102E-3</v>
      </c>
      <c r="AK53" s="26">
        <f t="shared" si="6"/>
        <v>-0.34273704191698257</v>
      </c>
      <c r="AM53" s="24">
        <v>52</v>
      </c>
      <c r="AN53" s="7"/>
      <c r="AO53" s="169">
        <f>((Calibration!$C$9*'Yields HP3a'!AN53)+Calibration!$C$10)</f>
        <v>-1.3020627824793102E-3</v>
      </c>
      <c r="AP53" s="26">
        <f t="shared" si="7"/>
        <v>-0.34273704191698257</v>
      </c>
      <c r="AR53" s="24">
        <v>52</v>
      </c>
      <c r="AS53" s="7"/>
      <c r="AT53" s="169">
        <f>((Calibration!$C$9*'Yields HP3a'!AS53)+Calibration!$C$10)</f>
        <v>-1.3020627824793102E-3</v>
      </c>
      <c r="AU53" s="26">
        <f t="shared" si="8"/>
        <v>-0.34273704191698257</v>
      </c>
      <c r="AW53" s="24">
        <v>52</v>
      </c>
      <c r="AX53" s="7"/>
      <c r="AY53" s="169">
        <f>((Calibration!$C$9*'Yields HP3a'!AX53)+Calibration!$C$10)</f>
        <v>-1.3020627824793102E-3</v>
      </c>
      <c r="AZ53" s="26">
        <f t="shared" si="9"/>
        <v>-0.34273704191698257</v>
      </c>
      <c r="BB53" s="24">
        <v>52</v>
      </c>
      <c r="BC53"/>
      <c r="BD53" s="169">
        <f>((Calibration!$C$9*'Yields HP3a'!BC53)+Calibration!$C$10)</f>
        <v>-1.3020627824793102E-3</v>
      </c>
      <c r="BE53" s="26">
        <f t="shared" si="10"/>
        <v>-0.34273704191698257</v>
      </c>
      <c r="BG53" s="24">
        <v>52</v>
      </c>
      <c r="BH53" s="7"/>
      <c r="BI53" s="169">
        <f>((Calibration!$C$9*'Yields HP3a'!BH53)+Calibration!$C$10)</f>
        <v>-1.3020627824793102E-3</v>
      </c>
      <c r="BJ53" s="26">
        <f t="shared" si="11"/>
        <v>-0.34273704191698257</v>
      </c>
      <c r="BL53" s="24">
        <v>52</v>
      </c>
      <c r="BM53" s="7">
        <v>3.3298580000000002</v>
      </c>
      <c r="BN53" s="169">
        <f>((Calibration!$C$9*'Yields HP3a'!BM53)+Calibration!$C$10)</f>
        <v>6.6781048242840636E-3</v>
      </c>
      <c r="BO53" s="26">
        <f t="shared" si="12"/>
        <v>1.7578521741696587</v>
      </c>
      <c r="BQ53" s="24">
        <v>52</v>
      </c>
      <c r="BR53" s="7"/>
      <c r="BS53" s="169">
        <f>((Calibration!$C$9*'Yields HP3a'!BR53)+Calibration!$C$10)</f>
        <v>-1.3020627824793102E-3</v>
      </c>
      <c r="BT53" s="26">
        <f t="shared" si="13"/>
        <v>-0.34273704191698257</v>
      </c>
      <c r="BV53" s="24">
        <v>52</v>
      </c>
      <c r="BW53"/>
      <c r="BX53" s="169">
        <f>((Calibration!$C$9*'Yields HP3a'!BW53)+Calibration!$C$10)</f>
        <v>-1.3020627824793102E-3</v>
      </c>
      <c r="BY53" s="26">
        <f t="shared" si="14"/>
        <v>-0.34273704191698257</v>
      </c>
      <c r="CA53" s="24">
        <v>52</v>
      </c>
      <c r="CB53" s="7"/>
      <c r="CC53" s="169">
        <f>((Calibration!$C$9*'Yields HP3a'!CB53)+Calibration!$C$10)</f>
        <v>-1.3020627824793102E-3</v>
      </c>
      <c r="CD53" s="26">
        <f t="shared" si="15"/>
        <v>-0.34273704191698257</v>
      </c>
      <c r="CF53" s="57"/>
      <c r="CG53" s="60"/>
      <c r="CH53" s="59"/>
      <c r="CI53" s="59"/>
    </row>
    <row r="54" spans="1:87" ht="22" thickBot="1">
      <c r="A54" s="27" t="s">
        <v>31</v>
      </c>
      <c r="B54" s="28">
        <v>250</v>
      </c>
      <c r="D54" s="24">
        <v>53</v>
      </c>
      <c r="E54" s="4"/>
      <c r="F54" s="169">
        <f>((Calibration!$C$9*'Yields HP3a'!E54)+Calibration!$C$10)</f>
        <v>-1.3020627824793102E-3</v>
      </c>
      <c r="G54" s="26">
        <f t="shared" si="0"/>
        <v>-0.34273704191698257</v>
      </c>
      <c r="I54" s="24">
        <v>53</v>
      </c>
      <c r="J54" s="7">
        <v>1.793401</v>
      </c>
      <c r="K54" s="169">
        <f>((Calibration!$C$9*'Yields HP3a'!J54)+Calibration!$C$10)</f>
        <v>2.9959104542584243E-3</v>
      </c>
      <c r="L54" s="26">
        <f t="shared" si="1"/>
        <v>0.78860213252198685</v>
      </c>
      <c r="N54" s="24">
        <v>53</v>
      </c>
      <c r="O54" s="7"/>
      <c r="P54" s="169">
        <f>((Calibration!$C$9*'Yields HP3a'!O54)+Calibration!$C$10)</f>
        <v>-1.3020627824793102E-3</v>
      </c>
      <c r="Q54" s="26">
        <f t="shared" si="2"/>
        <v>-0.34273704191698257</v>
      </c>
      <c r="S54" s="24">
        <v>53</v>
      </c>
      <c r="T54" s="7">
        <v>1.432409</v>
      </c>
      <c r="U54" s="169">
        <f>((Calibration!$C$9*'Yields HP3a'!T54)+Calibration!$C$10)</f>
        <v>2.13077546510852E-3</v>
      </c>
      <c r="V54" s="26">
        <f t="shared" si="3"/>
        <v>0.5608759344998645</v>
      </c>
      <c r="X54" s="24">
        <v>53</v>
      </c>
      <c r="Y54" s="55"/>
      <c r="Z54" s="169">
        <f>((Calibration!$C$9*'Yields HP3a'!Y54)+Calibration!$C$10)</f>
        <v>-1.3020627824793102E-3</v>
      </c>
      <c r="AA54" s="26">
        <f t="shared" si="4"/>
        <v>-0.34273704191698257</v>
      </c>
      <c r="AC54" s="24">
        <v>53</v>
      </c>
      <c r="AD54" s="7"/>
      <c r="AE54" s="169">
        <f>((Calibration!$C$9*'Yields HP3a'!AD54)+Calibration!$C$10)</f>
        <v>-1.3020627824793102E-3</v>
      </c>
      <c r="AF54" s="26">
        <f t="shared" si="5"/>
        <v>-0.34273704191698257</v>
      </c>
      <c r="AH54" s="24">
        <v>53</v>
      </c>
      <c r="AI54" s="7"/>
      <c r="AJ54" s="169">
        <f>((Calibration!$C$9*'Yields HP3a'!AI54)+Calibration!$C$10)</f>
        <v>-1.3020627824793102E-3</v>
      </c>
      <c r="AK54" s="26">
        <f t="shared" si="6"/>
        <v>-0.34273704191698257</v>
      </c>
      <c r="AM54" s="24">
        <v>53</v>
      </c>
      <c r="AN54" s="7"/>
      <c r="AO54" s="169">
        <f>((Calibration!$C$9*'Yields HP3a'!AN54)+Calibration!$C$10)</f>
        <v>-1.3020627824793102E-3</v>
      </c>
      <c r="AP54" s="26">
        <f t="shared" si="7"/>
        <v>-0.34273704191698257</v>
      </c>
      <c r="AR54" s="24">
        <v>53</v>
      </c>
      <c r="AS54" s="7"/>
      <c r="AT54" s="169">
        <f>((Calibration!$C$9*'Yields HP3a'!AS54)+Calibration!$C$10)</f>
        <v>-1.3020627824793102E-3</v>
      </c>
      <c r="AU54" s="26">
        <f t="shared" si="8"/>
        <v>-0.34273704191698257</v>
      </c>
      <c r="AW54" s="24">
        <v>53</v>
      </c>
      <c r="AX54" s="7"/>
      <c r="AY54" s="169">
        <f>((Calibration!$C$9*'Yields HP3a'!AX54)+Calibration!$C$10)</f>
        <v>-1.3020627824793102E-3</v>
      </c>
      <c r="AZ54" s="26">
        <f t="shared" si="9"/>
        <v>-0.34273704191698257</v>
      </c>
      <c r="BB54" s="24">
        <v>53</v>
      </c>
      <c r="BC54"/>
      <c r="BD54" s="169">
        <f>((Calibration!$C$9*'Yields HP3a'!BC54)+Calibration!$C$10)</f>
        <v>-1.3020627824793102E-3</v>
      </c>
      <c r="BE54" s="26">
        <f t="shared" si="10"/>
        <v>-0.34273704191698257</v>
      </c>
      <c r="BG54" s="24">
        <v>53</v>
      </c>
      <c r="BH54" s="7">
        <v>2.382082</v>
      </c>
      <c r="BI54" s="169">
        <f>((Calibration!$C$9*'Yields HP3a'!BH54)+Calibration!$C$10)</f>
        <v>4.4067132713506455E-3</v>
      </c>
      <c r="BJ54" s="26">
        <f t="shared" si="11"/>
        <v>1.1599624008322571</v>
      </c>
      <c r="BL54" s="24">
        <v>53</v>
      </c>
      <c r="BM54" s="7">
        <v>4.5933650000000004</v>
      </c>
      <c r="BN54" s="169">
        <f>((Calibration!$C$9*'Yields HP3a'!BM54)+Calibration!$C$10)</f>
        <v>9.7061611655210687E-3</v>
      </c>
      <c r="BO54" s="26">
        <f t="shared" si="12"/>
        <v>2.5549159464536371</v>
      </c>
      <c r="BQ54" s="24">
        <v>53</v>
      </c>
      <c r="BR54" s="7"/>
      <c r="BS54" s="169">
        <f>((Calibration!$C$9*'Yields HP3a'!BR54)+Calibration!$C$10)</f>
        <v>-1.3020627824793102E-3</v>
      </c>
      <c r="BT54" s="26">
        <f t="shared" si="13"/>
        <v>-0.34273704191698257</v>
      </c>
      <c r="BV54" s="24">
        <v>53</v>
      </c>
      <c r="BW54">
        <v>1.1270519999999999</v>
      </c>
      <c r="BX54" s="169">
        <f>((Calibration!$C$9*'Yields HP3a'!BW54)+Calibration!$C$10)</f>
        <v>1.3989724753418558E-3</v>
      </c>
      <c r="BY54" s="26">
        <f t="shared" si="14"/>
        <v>0.36824621237460603</v>
      </c>
      <c r="CA54" s="24">
        <v>53</v>
      </c>
      <c r="CB54" s="7">
        <v>2.7764920000000002</v>
      </c>
      <c r="CC54" s="169">
        <f>((Calibration!$C$9*'Yields HP3a'!CB54)+Calibration!$C$10)</f>
        <v>5.3519361324406815E-3</v>
      </c>
      <c r="CD54" s="26">
        <f t="shared" si="15"/>
        <v>1.4087698252679937</v>
      </c>
      <c r="CF54" s="57"/>
      <c r="CG54" s="60"/>
      <c r="CH54" s="59"/>
      <c r="CI54" s="59"/>
    </row>
    <row r="55" spans="1:87">
      <c r="A55" s="29" t="s">
        <v>32</v>
      </c>
      <c r="B55" s="31">
        <f>$B54/$B52</f>
        <v>0.41666666666666669</v>
      </c>
      <c r="D55" s="24">
        <v>54</v>
      </c>
      <c r="E55" s="4"/>
      <c r="F55" s="169">
        <f>((Calibration!$C$9*'Yields HP3a'!E55)+Calibration!$C$10)</f>
        <v>-1.3020627824793102E-3</v>
      </c>
      <c r="G55" s="26">
        <f t="shared" si="0"/>
        <v>-0.34273704191698257</v>
      </c>
      <c r="I55" s="24">
        <v>54</v>
      </c>
      <c r="J55" s="7">
        <v>1.8280419999999999</v>
      </c>
      <c r="K55" s="169">
        <f>((Calibration!$C$9*'Yields HP3a'!J55)+Calibration!$C$10)</f>
        <v>3.07892930553253E-3</v>
      </c>
      <c r="L55" s="26">
        <f t="shared" si="1"/>
        <v>0.81045486949589318</v>
      </c>
      <c r="N55" s="24">
        <v>54</v>
      </c>
      <c r="O55" s="7"/>
      <c r="P55" s="169">
        <f>((Calibration!$C$9*'Yields HP3a'!O55)+Calibration!$C$10)</f>
        <v>-1.3020627824793102E-3</v>
      </c>
      <c r="Q55" s="26">
        <f t="shared" si="2"/>
        <v>-0.34273704191698257</v>
      </c>
      <c r="S55" s="24">
        <v>54</v>
      </c>
      <c r="T55" s="7">
        <v>4.5623699999999996</v>
      </c>
      <c r="U55" s="169">
        <f>((Calibration!$C$9*'Yields HP3a'!T55)+Calibration!$C$10)</f>
        <v>9.6318801316236363E-3</v>
      </c>
      <c r="V55" s="26">
        <f t="shared" si="3"/>
        <v>2.5353632319677319</v>
      </c>
      <c r="X55" s="24">
        <v>54</v>
      </c>
      <c r="Y55" s="55"/>
      <c r="Z55" s="169">
        <f>((Calibration!$C$9*'Yields HP3a'!Y55)+Calibration!$C$10)</f>
        <v>-1.3020627824793102E-3</v>
      </c>
      <c r="AA55" s="26">
        <f t="shared" si="4"/>
        <v>-0.34273704191698257</v>
      </c>
      <c r="AC55" s="24">
        <v>54</v>
      </c>
      <c r="AD55" s="7"/>
      <c r="AE55" s="169">
        <f>((Calibration!$C$9*'Yields HP3a'!AD55)+Calibration!$C$10)</f>
        <v>-1.3020627824793102E-3</v>
      </c>
      <c r="AF55" s="26">
        <f t="shared" si="5"/>
        <v>-0.34273704191698257</v>
      </c>
      <c r="AH55" s="24">
        <v>54</v>
      </c>
      <c r="AI55" s="7"/>
      <c r="AJ55" s="169">
        <f>((Calibration!$C$9*'Yields HP3a'!AI55)+Calibration!$C$10)</f>
        <v>-1.3020627824793102E-3</v>
      </c>
      <c r="AK55" s="26">
        <f t="shared" si="6"/>
        <v>-0.34273704191698257</v>
      </c>
      <c r="AM55" s="24">
        <v>54</v>
      </c>
      <c r="AN55" s="7"/>
      <c r="AO55" s="169">
        <f>((Calibration!$C$9*'Yields HP3a'!AN55)+Calibration!$C$10)</f>
        <v>-1.3020627824793102E-3</v>
      </c>
      <c r="AP55" s="26">
        <f t="shared" si="7"/>
        <v>-0.34273704191698257</v>
      </c>
      <c r="AR55" s="24">
        <v>54</v>
      </c>
      <c r="AS55" s="7"/>
      <c r="AT55" s="169">
        <f>((Calibration!$C$9*'Yields HP3a'!AS55)+Calibration!$C$10)</f>
        <v>-1.3020627824793102E-3</v>
      </c>
      <c r="AU55" s="26">
        <f t="shared" si="8"/>
        <v>-0.34273704191698257</v>
      </c>
      <c r="AW55" s="24">
        <v>54</v>
      </c>
      <c r="AX55" s="7"/>
      <c r="AY55" s="169">
        <f>((Calibration!$C$9*'Yields HP3a'!AX55)+Calibration!$C$10)</f>
        <v>-1.3020627824793102E-3</v>
      </c>
      <c r="AZ55" s="26">
        <f t="shared" si="9"/>
        <v>-0.34273704191698257</v>
      </c>
      <c r="BB55" s="24">
        <v>54</v>
      </c>
      <c r="BC55" s="7"/>
      <c r="BD55" s="169">
        <f>((Calibration!$C$9*'Yields HP3a'!BC55)+Calibration!$C$10)</f>
        <v>-1.3020627824793102E-3</v>
      </c>
      <c r="BE55" s="26">
        <f t="shared" si="10"/>
        <v>-0.34273704191698257</v>
      </c>
      <c r="BG55" s="24">
        <v>54</v>
      </c>
      <c r="BH55" s="7"/>
      <c r="BI55" s="169">
        <f>((Calibration!$C$9*'Yields HP3a'!BH55)+Calibration!$C$10)</f>
        <v>-1.3020627824793102E-3</v>
      </c>
      <c r="BJ55" s="26">
        <f t="shared" si="11"/>
        <v>-0.34273704191698257</v>
      </c>
      <c r="BL55" s="24">
        <v>54</v>
      </c>
      <c r="BM55" s="7">
        <v>4.6857550000000003</v>
      </c>
      <c r="BN55" s="169">
        <f>((Calibration!$C$9*'Yields HP3a'!BM55)+Calibration!$C$10)</f>
        <v>9.9275783206036177E-3</v>
      </c>
      <c r="BO55" s="26">
        <f t="shared" si="12"/>
        <v>2.6131987434000066</v>
      </c>
      <c r="BQ55" s="24">
        <v>54</v>
      </c>
      <c r="BR55" s="7"/>
      <c r="BS55" s="169">
        <f>((Calibration!$C$9*'Yields HP3a'!BR55)+Calibration!$C$10)</f>
        <v>-1.3020627824793102E-3</v>
      </c>
      <c r="BT55" s="26">
        <f t="shared" si="13"/>
        <v>-0.34273704191698257</v>
      </c>
      <c r="BV55" s="24">
        <v>54</v>
      </c>
      <c r="BW55"/>
      <c r="BX55" s="169">
        <f>((Calibration!$C$9*'Yields HP3a'!BW55)+Calibration!$C$10)</f>
        <v>-1.3020627824793102E-3</v>
      </c>
      <c r="BY55" s="26">
        <f t="shared" si="14"/>
        <v>-0.34273704191698257</v>
      </c>
      <c r="CA55" s="24">
        <v>54</v>
      </c>
      <c r="CB55" s="7"/>
      <c r="CC55" s="169">
        <f>((Calibration!$C$9*'Yields HP3a'!CB55)+Calibration!$C$10)</f>
        <v>-1.3020627824793102E-3</v>
      </c>
      <c r="CD55" s="26">
        <f t="shared" si="15"/>
        <v>-0.34273704191698257</v>
      </c>
      <c r="CF55" s="57"/>
      <c r="CG55" s="58"/>
      <c r="CH55" s="59"/>
      <c r="CI55" s="59"/>
    </row>
    <row r="56" spans="1:87" ht="22" thickBot="1">
      <c r="A56" s="29" t="s">
        <v>33</v>
      </c>
      <c r="B56" s="32">
        <f>B51*B55</f>
        <v>0.43583333333333335</v>
      </c>
      <c r="D56" s="24">
        <v>55</v>
      </c>
      <c r="E56" s="4"/>
      <c r="F56" s="169">
        <f>((Calibration!$C$9*'Yields HP3a'!E56)+Calibration!$C$10)</f>
        <v>-1.3020627824793102E-3</v>
      </c>
      <c r="G56" s="26">
        <f t="shared" si="0"/>
        <v>-0.34273704191698257</v>
      </c>
      <c r="I56" s="24">
        <v>55</v>
      </c>
      <c r="J56" s="7"/>
      <c r="K56" s="169">
        <f>((Calibration!$C$9*'Yields HP3a'!J56)+Calibration!$C$10)</f>
        <v>-1.3020627824793102E-3</v>
      </c>
      <c r="L56" s="26">
        <f t="shared" si="1"/>
        <v>-0.34273704191698257</v>
      </c>
      <c r="N56" s="24">
        <v>55</v>
      </c>
      <c r="O56" s="7"/>
      <c r="P56" s="169">
        <f>((Calibration!$C$9*'Yields HP3a'!O56)+Calibration!$C$10)</f>
        <v>-1.3020627824793102E-3</v>
      </c>
      <c r="Q56" s="26">
        <f t="shared" si="2"/>
        <v>-0.34273704191698257</v>
      </c>
      <c r="S56" s="24">
        <v>55</v>
      </c>
      <c r="T56" s="7">
        <v>1.53365</v>
      </c>
      <c r="U56" s="169">
        <f>((Calibration!$C$9*'Yields HP3a'!T56)+Calibration!$C$10)</f>
        <v>2.3734044747168366E-3</v>
      </c>
      <c r="V56" s="26">
        <f t="shared" si="3"/>
        <v>0.62474224736540629</v>
      </c>
      <c r="X56" s="24">
        <v>55</v>
      </c>
      <c r="Y56" s="55">
        <v>1.1220000000000001</v>
      </c>
      <c r="Z56" s="169">
        <f>((Calibration!$C$9*'Yields HP3a'!Y56)+Calibration!$C$10)</f>
        <v>1.3868651101781263E-3</v>
      </c>
      <c r="AA56" s="26">
        <f t="shared" si="4"/>
        <v>0.36505923661778128</v>
      </c>
      <c r="AC56" s="24">
        <v>55</v>
      </c>
      <c r="AD56" s="7"/>
      <c r="AE56" s="169">
        <f>((Calibration!$C$9*'Yields HP3a'!AD56)+Calibration!$C$10)</f>
        <v>-1.3020627824793102E-3</v>
      </c>
      <c r="AF56" s="26">
        <f t="shared" si="5"/>
        <v>-0.34273704191698257</v>
      </c>
      <c r="AH56" s="24">
        <v>55</v>
      </c>
      <c r="AI56" s="7"/>
      <c r="AJ56" s="169">
        <f>((Calibration!$C$9*'Yields HP3a'!AI56)+Calibration!$C$10)</f>
        <v>-1.3020627824793102E-3</v>
      </c>
      <c r="AK56" s="26">
        <f t="shared" si="6"/>
        <v>-0.34273704191698257</v>
      </c>
      <c r="AM56" s="24">
        <v>55</v>
      </c>
      <c r="AN56" s="7"/>
      <c r="AO56" s="169">
        <f>((Calibration!$C$9*'Yields HP3a'!AN56)+Calibration!$C$10)</f>
        <v>-1.3020627824793102E-3</v>
      </c>
      <c r="AP56" s="26">
        <f t="shared" si="7"/>
        <v>-0.34273704191698257</v>
      </c>
      <c r="AR56" s="24">
        <v>55</v>
      </c>
      <c r="AS56" s="7"/>
      <c r="AT56" s="169">
        <f>((Calibration!$C$9*'Yields HP3a'!AS56)+Calibration!$C$10)</f>
        <v>-1.3020627824793102E-3</v>
      </c>
      <c r="AU56" s="26">
        <f t="shared" si="8"/>
        <v>-0.34273704191698257</v>
      </c>
      <c r="AW56" s="24">
        <v>55</v>
      </c>
      <c r="AX56" s="7"/>
      <c r="AY56" s="169">
        <f>((Calibration!$C$9*'Yields HP3a'!AX56)+Calibration!$C$10)</f>
        <v>-1.3020627824793102E-3</v>
      </c>
      <c r="AZ56" s="26">
        <f t="shared" si="9"/>
        <v>-0.34273704191698257</v>
      </c>
      <c r="BB56" s="24">
        <v>55</v>
      </c>
      <c r="BC56"/>
      <c r="BD56" s="169">
        <f>((Calibration!$C$9*'Yields HP3a'!BC56)+Calibration!$C$10)</f>
        <v>-1.3020627824793102E-3</v>
      </c>
      <c r="BE56" s="26">
        <f t="shared" si="10"/>
        <v>-0.34273704191698257</v>
      </c>
      <c r="BG56" s="24">
        <v>55</v>
      </c>
      <c r="BH56" s="7"/>
      <c r="BI56" s="169">
        <f>((Calibration!$C$9*'Yields HP3a'!BH56)+Calibration!$C$10)</f>
        <v>-1.3020627824793102E-3</v>
      </c>
      <c r="BJ56" s="26">
        <f t="shared" si="11"/>
        <v>-0.34273704191698257</v>
      </c>
      <c r="BL56" s="24">
        <v>55</v>
      </c>
      <c r="BM56" s="7">
        <v>1.9087730000000001</v>
      </c>
      <c r="BN56" s="169">
        <f>((Calibration!$C$9*'Yields HP3a'!BM56)+Calibration!$C$10)</f>
        <v>3.272405096710897E-3</v>
      </c>
      <c r="BO56" s="26">
        <f t="shared" si="12"/>
        <v>0.86138276732333519</v>
      </c>
      <c r="BQ56" s="24">
        <v>55</v>
      </c>
      <c r="BR56" s="7"/>
      <c r="BS56" s="169">
        <f>((Calibration!$C$9*'Yields HP3a'!BR56)+Calibration!$C$10)</f>
        <v>-1.3020627824793102E-3</v>
      </c>
      <c r="BT56" s="26">
        <f t="shared" si="13"/>
        <v>-0.34273704191698257</v>
      </c>
      <c r="BV56" s="24">
        <v>55</v>
      </c>
      <c r="BW56"/>
      <c r="BX56" s="169">
        <f>((Calibration!$C$9*'Yields HP3a'!BW56)+Calibration!$C$10)</f>
        <v>-1.3020627824793102E-3</v>
      </c>
      <c r="BY56" s="26">
        <f t="shared" si="14"/>
        <v>-0.34273704191698257</v>
      </c>
      <c r="CA56" s="24">
        <v>55</v>
      </c>
      <c r="CB56" s="7"/>
      <c r="CC56" s="169">
        <f>((Calibration!$C$9*'Yields HP3a'!CB56)+Calibration!$C$10)</f>
        <v>-1.3020627824793102E-3</v>
      </c>
      <c r="CD56" s="26">
        <f t="shared" si="15"/>
        <v>-0.34273704191698257</v>
      </c>
      <c r="CF56" s="57"/>
      <c r="CG56" s="58"/>
      <c r="CH56" s="59"/>
      <c r="CI56" s="59"/>
    </row>
    <row r="57" spans="1:87" ht="22" thickBot="1">
      <c r="A57" s="27" t="s">
        <v>34</v>
      </c>
      <c r="B57" s="28">
        <v>500</v>
      </c>
      <c r="D57" s="24">
        <v>56</v>
      </c>
      <c r="E57" s="4"/>
      <c r="F57" s="169">
        <f>((Calibration!$C$9*'Yields HP3a'!E57)+Calibration!$C$10)</f>
        <v>-1.3020627824793102E-3</v>
      </c>
      <c r="G57" s="26">
        <f t="shared" si="0"/>
        <v>-0.34273704191698257</v>
      </c>
      <c r="I57" s="24">
        <v>56</v>
      </c>
      <c r="J57" s="7">
        <v>1.872576</v>
      </c>
      <c r="K57" s="169">
        <f>((Calibration!$C$9*'Yields HP3a'!J57)+Calibration!$C$10)</f>
        <v>3.1856572153111454E-3</v>
      </c>
      <c r="L57" s="26">
        <f t="shared" si="1"/>
        <v>0.83854845190967853</v>
      </c>
      <c r="N57" s="24">
        <v>56</v>
      </c>
      <c r="O57" s="7"/>
      <c r="P57" s="169">
        <f>((Calibration!$C$9*'Yields HP3a'!O57)+Calibration!$C$10)</f>
        <v>-1.3020627824793102E-3</v>
      </c>
      <c r="Q57" s="26">
        <f t="shared" si="2"/>
        <v>-0.34273704191698257</v>
      </c>
      <c r="S57" s="24">
        <v>56</v>
      </c>
      <c r="T57" s="7">
        <v>3.0297269999999998</v>
      </c>
      <c r="U57" s="169">
        <f>((Calibration!$C$9*'Yields HP3a'!T57)+Calibration!$C$10)</f>
        <v>5.9588261991938944E-3</v>
      </c>
      <c r="V57" s="26">
        <f t="shared" si="3"/>
        <v>1.5685191929995006</v>
      </c>
      <c r="X57" s="24">
        <v>56</v>
      </c>
      <c r="Y57" s="55">
        <v>1.2569999999999999</v>
      </c>
      <c r="Z57" s="169">
        <f>((Calibration!$C$9*'Yields HP3a'!Y57)+Calibration!$C$10)</f>
        <v>1.7103992149096353E-3</v>
      </c>
      <c r="AA57" s="26">
        <f t="shared" si="4"/>
        <v>0.45022189045217775</v>
      </c>
      <c r="AC57" s="24">
        <v>56</v>
      </c>
      <c r="AD57" s="7"/>
      <c r="AE57" s="169">
        <f>((Calibration!$C$9*'Yields HP3a'!AD57)+Calibration!$C$10)</f>
        <v>-1.3020627824793102E-3</v>
      </c>
      <c r="AF57" s="26">
        <f t="shared" si="5"/>
        <v>-0.34273704191698257</v>
      </c>
      <c r="AH57" s="24">
        <v>56</v>
      </c>
      <c r="AI57" s="7"/>
      <c r="AJ57" s="169">
        <f>((Calibration!$C$9*'Yields HP3a'!AI57)+Calibration!$C$10)</f>
        <v>-1.3020627824793102E-3</v>
      </c>
      <c r="AK57" s="26">
        <f t="shared" si="6"/>
        <v>-0.34273704191698257</v>
      </c>
      <c r="AM57" s="24">
        <v>56</v>
      </c>
      <c r="AN57" s="7"/>
      <c r="AO57" s="169">
        <f>((Calibration!$C$9*'Yields HP3a'!AN57)+Calibration!$C$10)</f>
        <v>-1.3020627824793102E-3</v>
      </c>
      <c r="AP57" s="26">
        <f t="shared" si="7"/>
        <v>-0.34273704191698257</v>
      </c>
      <c r="AR57" s="24">
        <v>56</v>
      </c>
      <c r="AS57" s="7"/>
      <c r="AT57" s="169">
        <f>((Calibration!$C$9*'Yields HP3a'!AS57)+Calibration!$C$10)</f>
        <v>-1.3020627824793102E-3</v>
      </c>
      <c r="AU57" s="26">
        <f t="shared" si="8"/>
        <v>-0.34273704191698257</v>
      </c>
      <c r="AW57" s="24">
        <v>56</v>
      </c>
      <c r="AX57" s="7"/>
      <c r="AY57" s="169">
        <f>((Calibration!$C$9*'Yields HP3a'!AX57)+Calibration!$C$10)</f>
        <v>-1.3020627824793102E-3</v>
      </c>
      <c r="AZ57" s="26">
        <f t="shared" si="9"/>
        <v>-0.34273704191698257</v>
      </c>
      <c r="BB57" s="24">
        <v>56</v>
      </c>
      <c r="BC57" s="7"/>
      <c r="BD57" s="169">
        <f>((Calibration!$C$9*'Yields HP3a'!BC57)+Calibration!$C$10)</f>
        <v>-1.3020627824793102E-3</v>
      </c>
      <c r="BE57" s="26">
        <f t="shared" si="10"/>
        <v>-0.34273704191698257</v>
      </c>
      <c r="BG57" s="24">
        <v>56</v>
      </c>
      <c r="BH57" s="7"/>
      <c r="BI57" s="169">
        <f>((Calibration!$C$9*'Yields HP3a'!BH57)+Calibration!$C$10)</f>
        <v>-1.3020627824793102E-3</v>
      </c>
      <c r="BJ57" s="26">
        <f t="shared" si="11"/>
        <v>-0.34273704191698257</v>
      </c>
      <c r="BL57" s="24">
        <v>56</v>
      </c>
      <c r="BM57" s="7">
        <v>2.6677240000000002</v>
      </c>
      <c r="BN57" s="169">
        <f>((Calibration!$C$9*'Yields HP3a'!BM57)+Calibration!$C$10)</f>
        <v>5.0912682990818898E-3</v>
      </c>
      <c r="BO57" s="26">
        <f t="shared" si="12"/>
        <v>1.3401552213253294</v>
      </c>
      <c r="BQ57" s="24">
        <v>56</v>
      </c>
      <c r="BR57" s="7"/>
      <c r="BS57" s="169">
        <f>((Calibration!$C$9*'Yields HP3a'!BR57)+Calibration!$C$10)</f>
        <v>-1.3020627824793102E-3</v>
      </c>
      <c r="BT57" s="26">
        <f t="shared" si="13"/>
        <v>-0.34273704191698257</v>
      </c>
      <c r="BV57" s="24">
        <v>56</v>
      </c>
      <c r="BW57"/>
      <c r="BX57" s="169">
        <f>((Calibration!$C$9*'Yields HP3a'!BW57)+Calibration!$C$10)</f>
        <v>-1.3020627824793102E-3</v>
      </c>
      <c r="BY57" s="26">
        <f t="shared" si="14"/>
        <v>-0.34273704191698257</v>
      </c>
      <c r="CA57" s="24">
        <v>56</v>
      </c>
      <c r="CB57" s="7"/>
      <c r="CC57" s="169">
        <f>((Calibration!$C$9*'Yields HP3a'!CB57)+Calibration!$C$10)</f>
        <v>-1.3020627824793102E-3</v>
      </c>
      <c r="CD57" s="26">
        <f t="shared" si="15"/>
        <v>-0.34273704191698257</v>
      </c>
      <c r="CF57" s="57"/>
      <c r="CG57" s="58"/>
      <c r="CH57" s="59"/>
      <c r="CI57" s="59"/>
    </row>
    <row r="58" spans="1:87">
      <c r="A58" s="33" t="s">
        <v>35</v>
      </c>
      <c r="B58" s="34">
        <f>B53*(B51*B55)*(B54/B57)</f>
        <v>0.37990138888888891</v>
      </c>
      <c r="D58" s="24">
        <v>57</v>
      </c>
      <c r="E58" s="4"/>
      <c r="F58" s="169">
        <f>((Calibration!$C$9*'Yields HP3a'!E58)+Calibration!$C$10)</f>
        <v>-1.3020627824793102E-3</v>
      </c>
      <c r="G58" s="26">
        <f t="shared" si="0"/>
        <v>-0.34273704191698257</v>
      </c>
      <c r="I58" s="24">
        <v>57</v>
      </c>
      <c r="J58">
        <v>1.365089</v>
      </c>
      <c r="K58" s="169">
        <f>((Calibration!$C$9*'Yields HP3a'!J58)+Calibration!$C$10)</f>
        <v>1.9694397915490736E-3</v>
      </c>
      <c r="L58" s="26">
        <f t="shared" si="1"/>
        <v>0.5184081577877786</v>
      </c>
      <c r="N58" s="24">
        <v>57</v>
      </c>
      <c r="O58"/>
      <c r="P58" s="169">
        <f>((Calibration!$C$9*'Yields HP3a'!O58)+Calibration!$C$10)</f>
        <v>-1.3020627824793102E-3</v>
      </c>
      <c r="Q58" s="26">
        <f t="shared" si="2"/>
        <v>-0.34273704191698257</v>
      </c>
      <c r="S58" s="24">
        <v>57</v>
      </c>
      <c r="T58" s="7"/>
      <c r="U58" s="169">
        <f>((Calibration!$C$9*'Yields HP3a'!T58)+Calibration!$C$10)</f>
        <v>-1.3020627824793102E-3</v>
      </c>
      <c r="V58" s="26">
        <f t="shared" si="3"/>
        <v>-0.34273704191698257</v>
      </c>
      <c r="X58" s="24">
        <v>57</v>
      </c>
      <c r="Y58" s="55"/>
      <c r="Z58" s="169">
        <f>((Calibration!$C$9*'Yields HP3a'!Y58)+Calibration!$C$10)</f>
        <v>-1.3020627824793102E-3</v>
      </c>
      <c r="AA58" s="26">
        <f t="shared" si="4"/>
        <v>-0.34273704191698257</v>
      </c>
      <c r="AC58" s="24">
        <v>57</v>
      </c>
      <c r="AD58" s="7"/>
      <c r="AE58" s="169">
        <f>((Calibration!$C$9*'Yields HP3a'!AD58)+Calibration!$C$10)</f>
        <v>-1.3020627824793102E-3</v>
      </c>
      <c r="AF58" s="26">
        <f t="shared" si="5"/>
        <v>-0.34273704191698257</v>
      </c>
      <c r="AH58" s="24">
        <v>57</v>
      </c>
      <c r="AI58" s="7">
        <v>2.5025439999999999</v>
      </c>
      <c r="AJ58" s="169">
        <f>((Calibration!$C$9*'Yields HP3a'!AI58)+Calibration!$C$10)</f>
        <v>4.6954063478259573E-3</v>
      </c>
      <c r="AK58" s="26">
        <f t="shared" si="6"/>
        <v>1.2359539831003985</v>
      </c>
      <c r="AM58" s="24">
        <v>57</v>
      </c>
      <c r="AN58" s="7"/>
      <c r="AO58" s="169">
        <f>((Calibration!$C$9*'Yields HP3a'!AN58)+Calibration!$C$10)</f>
        <v>-1.3020627824793102E-3</v>
      </c>
      <c r="AP58" s="26">
        <f t="shared" si="7"/>
        <v>-0.34273704191698257</v>
      </c>
      <c r="AR58" s="24">
        <v>57</v>
      </c>
      <c r="AS58" s="7">
        <v>15.037516999999999</v>
      </c>
      <c r="AT58" s="169">
        <f>((Calibration!$C$9*'Yields HP3a'!AS58)+Calibration!$C$10)</f>
        <v>3.473608240255667E-2</v>
      </c>
      <c r="AU58" s="26">
        <f t="shared" si="8"/>
        <v>9.1434470677115769</v>
      </c>
      <c r="AW58" s="24">
        <v>57</v>
      </c>
      <c r="AX58" s="7"/>
      <c r="AY58" s="169">
        <f>((Calibration!$C$9*'Yields HP3a'!AX58)+Calibration!$C$10)</f>
        <v>-1.3020627824793102E-3</v>
      </c>
      <c r="AZ58" s="26">
        <f t="shared" si="9"/>
        <v>-0.34273704191698257</v>
      </c>
      <c r="BB58" s="24">
        <v>57</v>
      </c>
      <c r="BC58"/>
      <c r="BD58" s="169">
        <f>((Calibration!$C$9*'Yields HP3a'!BC58)+Calibration!$C$10)</f>
        <v>-1.3020627824793102E-3</v>
      </c>
      <c r="BE58" s="26">
        <f t="shared" si="10"/>
        <v>-0.34273704191698257</v>
      </c>
      <c r="BG58" s="24">
        <v>57</v>
      </c>
      <c r="BH58" s="7"/>
      <c r="BI58" s="169">
        <f>((Calibration!$C$9*'Yields HP3a'!BH58)+Calibration!$C$10)</f>
        <v>-1.3020627824793102E-3</v>
      </c>
      <c r="BJ58" s="26">
        <f t="shared" si="11"/>
        <v>-0.34273704191698257</v>
      </c>
      <c r="BL58" s="24">
        <v>57</v>
      </c>
      <c r="BM58" s="7">
        <v>1.352228</v>
      </c>
      <c r="BN58" s="169">
        <f>((Calibration!$C$9*'Yields HP3a'!BM58)+Calibration!$C$10)</f>
        <v>1.9386177758383186E-3</v>
      </c>
      <c r="BO58" s="26">
        <f t="shared" si="12"/>
        <v>0.51029499563248848</v>
      </c>
      <c r="BQ58" s="24">
        <v>57</v>
      </c>
      <c r="BR58" s="7"/>
      <c r="BS58" s="169">
        <f>((Calibration!$C$9*'Yields HP3a'!BR58)+Calibration!$C$10)</f>
        <v>-1.3020627824793102E-3</v>
      </c>
      <c r="BT58" s="26">
        <f t="shared" si="13"/>
        <v>-0.34273704191698257</v>
      </c>
      <c r="BV58" s="24">
        <v>57</v>
      </c>
      <c r="BW58"/>
      <c r="BX58" s="169">
        <f>((Calibration!$C$9*'Yields HP3a'!BW58)+Calibration!$C$10)</f>
        <v>-1.3020627824793102E-3</v>
      </c>
      <c r="BY58" s="26">
        <f t="shared" si="14"/>
        <v>-0.34273704191698257</v>
      </c>
      <c r="CA58" s="24">
        <v>57</v>
      </c>
      <c r="CB58" s="7"/>
      <c r="CC58" s="169">
        <f>((Calibration!$C$9*'Yields HP3a'!CB58)+Calibration!$C$10)</f>
        <v>-1.3020627824793102E-3</v>
      </c>
      <c r="CD58" s="26">
        <f t="shared" si="15"/>
        <v>-0.34273704191698257</v>
      </c>
      <c r="CF58" s="57"/>
      <c r="CG58" s="58"/>
      <c r="CH58" s="59"/>
      <c r="CI58" s="59"/>
    </row>
    <row r="59" spans="1:87">
      <c r="A59" s="33" t="s">
        <v>36</v>
      </c>
      <c r="B59" s="35">
        <v>1</v>
      </c>
      <c r="D59" s="24">
        <v>58</v>
      </c>
      <c r="E59" s="4"/>
      <c r="F59" s="169">
        <f>((Calibration!$C$9*'Yields HP3a'!E59)+Calibration!$C$10)</f>
        <v>-1.3020627824793102E-3</v>
      </c>
      <c r="G59" s="26">
        <f t="shared" si="0"/>
        <v>-0.34273704191698257</v>
      </c>
      <c r="I59" s="24">
        <v>58</v>
      </c>
      <c r="J59" s="7"/>
      <c r="K59" s="169">
        <f>((Calibration!$C$9*'Yields HP3a'!J59)+Calibration!$C$10)</f>
        <v>-1.3020627824793102E-3</v>
      </c>
      <c r="L59" s="26">
        <f t="shared" si="1"/>
        <v>-0.34273704191698257</v>
      </c>
      <c r="N59" s="24">
        <v>58</v>
      </c>
      <c r="O59" s="7"/>
      <c r="P59" s="169">
        <f>((Calibration!$C$9*'Yields HP3a'!O59)+Calibration!$C$10)</f>
        <v>-1.3020627824793102E-3</v>
      </c>
      <c r="Q59" s="26">
        <f t="shared" si="2"/>
        <v>-0.34273704191698257</v>
      </c>
      <c r="S59" s="24">
        <v>58</v>
      </c>
      <c r="T59" s="7"/>
      <c r="U59" s="169">
        <f>((Calibration!$C$9*'Yields HP3a'!T59)+Calibration!$C$10)</f>
        <v>-1.3020627824793102E-3</v>
      </c>
      <c r="V59" s="26">
        <f t="shared" si="3"/>
        <v>-0.34273704191698257</v>
      </c>
      <c r="X59" s="24">
        <v>58</v>
      </c>
      <c r="Y59" s="55"/>
      <c r="Z59" s="169">
        <f>((Calibration!$C$9*'Yields HP3a'!Y59)+Calibration!$C$10)</f>
        <v>-1.3020627824793102E-3</v>
      </c>
      <c r="AA59" s="26">
        <f t="shared" si="4"/>
        <v>-0.34273704191698257</v>
      </c>
      <c r="AC59" s="24">
        <v>58</v>
      </c>
      <c r="AD59" s="7"/>
      <c r="AE59" s="169">
        <f>((Calibration!$C$9*'Yields HP3a'!AD59)+Calibration!$C$10)</f>
        <v>-1.3020627824793102E-3</v>
      </c>
      <c r="AF59" s="26">
        <f t="shared" si="5"/>
        <v>-0.34273704191698257</v>
      </c>
      <c r="AH59" s="24">
        <v>58</v>
      </c>
      <c r="AI59" s="7"/>
      <c r="AJ59" s="169">
        <f>((Calibration!$C$9*'Yields HP3a'!AI59)+Calibration!$C$10)</f>
        <v>-1.3020627824793102E-3</v>
      </c>
      <c r="AK59" s="26">
        <f t="shared" si="6"/>
        <v>-0.34273704191698257</v>
      </c>
      <c r="AM59" s="24">
        <v>58</v>
      </c>
      <c r="AN59" s="7"/>
      <c r="AO59" s="169">
        <f>((Calibration!$C$9*'Yields HP3a'!AN59)+Calibration!$C$10)</f>
        <v>-1.3020627824793102E-3</v>
      </c>
      <c r="AP59" s="26">
        <f t="shared" si="7"/>
        <v>-0.34273704191698257</v>
      </c>
      <c r="AR59" s="24">
        <v>58</v>
      </c>
      <c r="AS59" s="7">
        <v>6.2510510000000004</v>
      </c>
      <c r="AT59" s="169">
        <f>((Calibration!$C$9*'Yields HP3a'!AS59)+Calibration!$C$10)</f>
        <v>1.3678886765046678E-2</v>
      </c>
      <c r="AU59" s="26">
        <f t="shared" si="8"/>
        <v>3.6006414204101236</v>
      </c>
      <c r="AW59" s="24">
        <v>58</v>
      </c>
      <c r="AX59" s="7"/>
      <c r="AY59" s="169">
        <f>((Calibration!$C$9*'Yields HP3a'!AX59)+Calibration!$C$10)</f>
        <v>-1.3020627824793102E-3</v>
      </c>
      <c r="AZ59" s="26">
        <f t="shared" si="9"/>
        <v>-0.34273704191698257</v>
      </c>
      <c r="BB59" s="24">
        <v>58</v>
      </c>
      <c r="BC59" s="7"/>
      <c r="BD59" s="169">
        <f>((Calibration!$C$9*'Yields HP3a'!BC59)+Calibration!$C$10)</f>
        <v>-1.3020627824793102E-3</v>
      </c>
      <c r="BE59" s="26">
        <f t="shared" si="10"/>
        <v>-0.34273704191698257</v>
      </c>
      <c r="BG59" s="24">
        <v>58</v>
      </c>
      <c r="BH59" s="7"/>
      <c r="BI59" s="169">
        <f>((Calibration!$C$9*'Yields HP3a'!BH59)+Calibration!$C$10)</f>
        <v>-1.3020627824793102E-3</v>
      </c>
      <c r="BJ59" s="26">
        <f t="shared" si="11"/>
        <v>-0.34273704191698257</v>
      </c>
      <c r="BL59" s="24">
        <v>58</v>
      </c>
      <c r="BM59" s="7">
        <v>2.7512919999999998</v>
      </c>
      <c r="BN59" s="169">
        <f>((Calibration!$C$9*'Yields HP3a'!BM59)+Calibration!$C$10)</f>
        <v>5.2915430995574657E-3</v>
      </c>
      <c r="BO59" s="26">
        <f t="shared" si="12"/>
        <v>1.3928727965522394</v>
      </c>
      <c r="BQ59" s="24">
        <v>58</v>
      </c>
      <c r="BR59" s="7"/>
      <c r="BS59" s="169">
        <f>((Calibration!$C$9*'Yields HP3a'!BR59)+Calibration!$C$10)</f>
        <v>-1.3020627824793102E-3</v>
      </c>
      <c r="BT59" s="26">
        <f t="shared" si="13"/>
        <v>-0.34273704191698257</v>
      </c>
      <c r="BV59" s="24">
        <v>58</v>
      </c>
      <c r="BW59"/>
      <c r="BX59" s="169">
        <f>((Calibration!$C$9*'Yields HP3a'!BW59)+Calibration!$C$10)</f>
        <v>-1.3020627824793102E-3</v>
      </c>
      <c r="BY59" s="26">
        <f t="shared" si="14"/>
        <v>-0.34273704191698257</v>
      </c>
      <c r="CA59" s="24">
        <v>58</v>
      </c>
      <c r="CB59" s="7"/>
      <c r="CC59" s="169">
        <f>((Calibration!$C$9*'Yields HP3a'!CB59)+Calibration!$C$10)</f>
        <v>-1.3020627824793102E-3</v>
      </c>
      <c r="CD59" s="26">
        <f t="shared" si="15"/>
        <v>-0.34273704191698257</v>
      </c>
      <c r="CF59" s="57"/>
      <c r="CG59" s="58"/>
      <c r="CH59" s="59"/>
      <c r="CI59" s="59"/>
    </row>
    <row r="60" spans="1:87">
      <c r="A60" s="33" t="s">
        <v>37</v>
      </c>
      <c r="B60" s="35">
        <v>1</v>
      </c>
      <c r="D60" s="24">
        <v>59</v>
      </c>
      <c r="E60" s="4"/>
      <c r="F60" s="169">
        <f>((Calibration!$C$9*'Yields HP3a'!E60)+Calibration!$C$10)</f>
        <v>-1.3020627824793102E-3</v>
      </c>
      <c r="G60" s="26">
        <f t="shared" si="0"/>
        <v>-0.34273704191698257</v>
      </c>
      <c r="I60" s="24">
        <v>59</v>
      </c>
      <c r="J60" s="7"/>
      <c r="K60" s="169">
        <f>((Calibration!$C$9*'Yields HP3a'!J60)+Calibration!$C$10)</f>
        <v>-1.3020627824793102E-3</v>
      </c>
      <c r="L60" s="26">
        <f t="shared" si="1"/>
        <v>-0.34273704191698257</v>
      </c>
      <c r="N60" s="24">
        <v>59</v>
      </c>
      <c r="O60" s="7"/>
      <c r="P60" s="169">
        <f>((Calibration!$C$9*'Yields HP3a'!O60)+Calibration!$C$10)</f>
        <v>-1.3020627824793102E-3</v>
      </c>
      <c r="Q60" s="26">
        <f t="shared" si="2"/>
        <v>-0.34273704191698257</v>
      </c>
      <c r="S60" s="24">
        <v>59</v>
      </c>
      <c r="T60" s="7">
        <v>14.792331000000001</v>
      </c>
      <c r="U60" s="169">
        <f>((Calibration!$C$9*'Yields HP3a'!T60)+Calibration!$C$10)</f>
        <v>3.4148482158092228E-2</v>
      </c>
      <c r="V60" s="26">
        <f t="shared" si="3"/>
        <v>8.9887752866520199</v>
      </c>
      <c r="X60" s="24">
        <v>59</v>
      </c>
      <c r="Y60" s="55"/>
      <c r="Z60" s="169">
        <f>((Calibration!$C$9*'Yields HP3a'!Y60)+Calibration!$C$10)</f>
        <v>-1.3020627824793102E-3</v>
      </c>
      <c r="AA60" s="26">
        <f t="shared" si="4"/>
        <v>-0.34273704191698257</v>
      </c>
      <c r="AC60" s="24">
        <v>59</v>
      </c>
      <c r="AD60" s="7"/>
      <c r="AE60" s="169">
        <f>((Calibration!$C$9*'Yields HP3a'!AD60)+Calibration!$C$10)</f>
        <v>-1.3020627824793102E-3</v>
      </c>
      <c r="AF60" s="26">
        <f t="shared" si="5"/>
        <v>-0.34273704191698257</v>
      </c>
      <c r="AH60" s="24">
        <v>59</v>
      </c>
      <c r="AI60" s="7">
        <v>1.5528679999999999</v>
      </c>
      <c r="AJ60" s="169">
        <f>((Calibration!$C$9*'Yields HP3a'!AI60)+Calibration!$C$10)</f>
        <v>2.4194613519370597E-3</v>
      </c>
      <c r="AK60" s="26">
        <f t="shared" si="6"/>
        <v>0.63686562426458726</v>
      </c>
      <c r="AM60" s="24">
        <v>59</v>
      </c>
      <c r="AN60" s="7"/>
      <c r="AO60" s="169">
        <f>((Calibration!$C$9*'Yields HP3a'!AN60)+Calibration!$C$10)</f>
        <v>-1.3020627824793102E-3</v>
      </c>
      <c r="AP60" s="26">
        <f t="shared" si="7"/>
        <v>-0.34273704191698257</v>
      </c>
      <c r="AR60" s="24">
        <v>59</v>
      </c>
      <c r="AS60" s="7">
        <v>1.0803830000000001</v>
      </c>
      <c r="AT60" s="169">
        <f>((Calibration!$C$9*'Yields HP3a'!AS60)+Calibration!$C$10)</f>
        <v>1.2871279336106353E-3</v>
      </c>
      <c r="AU60" s="26">
        <f t="shared" si="8"/>
        <v>0.3388057983612916</v>
      </c>
      <c r="AW60" s="24">
        <v>59</v>
      </c>
      <c r="AX60" s="7">
        <v>2.264313</v>
      </c>
      <c r="AY60" s="169">
        <f>((Calibration!$C$9*'Yields HP3a'!AX60)+Calibration!$C$10)</f>
        <v>4.1244741011274965E-3</v>
      </c>
      <c r="AZ60" s="26">
        <f t="shared" si="9"/>
        <v>1.0856696557994938</v>
      </c>
      <c r="BB60" s="24">
        <v>59</v>
      </c>
      <c r="BC60" s="7"/>
      <c r="BD60" s="169">
        <f>((Calibration!$C$9*'Yields HP3a'!BC60)+Calibration!$C$10)</f>
        <v>-1.3020627824793102E-3</v>
      </c>
      <c r="BE60" s="26">
        <f t="shared" si="10"/>
        <v>-0.34273704191698257</v>
      </c>
      <c r="BG60" s="24">
        <v>59</v>
      </c>
      <c r="BH60" s="7"/>
      <c r="BI60" s="169">
        <f>((Calibration!$C$9*'Yields HP3a'!BH60)+Calibration!$C$10)</f>
        <v>-1.3020627824793102E-3</v>
      </c>
      <c r="BJ60" s="26">
        <f t="shared" si="11"/>
        <v>-0.34273704191698257</v>
      </c>
      <c r="BL60" s="24">
        <v>59</v>
      </c>
      <c r="BM60" s="7">
        <v>2.2383670000000002</v>
      </c>
      <c r="BN60" s="169">
        <f>((Calibration!$C$9*'Yields HP3a'!BM60)+Calibration!$C$10)</f>
        <v>4.0622932427470245E-3</v>
      </c>
      <c r="BO60" s="26">
        <f t="shared" si="12"/>
        <v>1.0693020245669955</v>
      </c>
      <c r="BQ60" s="24">
        <v>59</v>
      </c>
      <c r="BR60" s="7"/>
      <c r="BS60" s="169">
        <f>((Calibration!$C$9*'Yields HP3a'!BR60)+Calibration!$C$10)</f>
        <v>-1.3020627824793102E-3</v>
      </c>
      <c r="BT60" s="26">
        <f t="shared" si="13"/>
        <v>-0.34273704191698257</v>
      </c>
      <c r="BV60" s="24">
        <v>59</v>
      </c>
      <c r="BW60"/>
      <c r="BX60" s="169">
        <f>((Calibration!$C$9*'Yields HP3a'!BW60)+Calibration!$C$10)</f>
        <v>-1.3020627824793102E-3</v>
      </c>
      <c r="BY60" s="26">
        <f t="shared" si="14"/>
        <v>-0.34273704191698257</v>
      </c>
      <c r="CA60" s="24">
        <v>59</v>
      </c>
      <c r="CB60" s="7"/>
      <c r="CC60" s="169">
        <f>((Calibration!$C$9*'Yields HP3a'!CB60)+Calibration!$C$10)</f>
        <v>-1.3020627824793102E-3</v>
      </c>
      <c r="CD60" s="26">
        <f t="shared" si="15"/>
        <v>-0.34273704191698257</v>
      </c>
      <c r="CF60" s="57"/>
      <c r="CG60" s="60"/>
      <c r="CH60" s="59"/>
      <c r="CI60" s="59"/>
    </row>
    <row r="61" spans="1:87" ht="22" thickBot="1">
      <c r="A61" s="29" t="s">
        <v>38</v>
      </c>
      <c r="B61" s="36">
        <f>(B58-Calibration!$C$10)/Calibration!$C$9</f>
        <v>159.06349662376928</v>
      </c>
      <c r="D61" s="37">
        <v>60</v>
      </c>
      <c r="E61" s="4"/>
      <c r="F61" s="169">
        <f>((Calibration!$C$9*'Yields HP3a'!E61)+Calibration!$C$10)</f>
        <v>-1.3020627824793102E-3</v>
      </c>
      <c r="G61" s="26">
        <f t="shared" si="0"/>
        <v>-0.34273704191698257</v>
      </c>
      <c r="I61" s="37">
        <v>60</v>
      </c>
      <c r="J61" s="7"/>
      <c r="K61" s="169">
        <f>((Calibration!$C$9*'Yields HP3a'!J61)+Calibration!$C$10)</f>
        <v>-1.3020627824793102E-3</v>
      </c>
      <c r="L61" s="26">
        <f t="shared" si="1"/>
        <v>-0.34273704191698257</v>
      </c>
      <c r="N61" s="24">
        <v>60</v>
      </c>
      <c r="O61" s="7"/>
      <c r="P61" s="169">
        <f>((Calibration!$C$9*'Yields HP3a'!O61)+Calibration!$C$10)</f>
        <v>-1.3020627824793102E-3</v>
      </c>
      <c r="Q61" s="26">
        <f t="shared" si="2"/>
        <v>-0.34273704191698257</v>
      </c>
      <c r="S61" s="24">
        <v>60</v>
      </c>
      <c r="T61" s="7">
        <v>19.826822</v>
      </c>
      <c r="U61" s="169">
        <f>((Calibration!$C$9*'Yields HP3a'!T61)+Calibration!$C$10)</f>
        <v>4.6213886146713283E-2</v>
      </c>
      <c r="V61" s="26">
        <f t="shared" si="3"/>
        <v>12.164705762691913</v>
      </c>
      <c r="X61" s="24">
        <v>60</v>
      </c>
      <c r="Y61" s="55"/>
      <c r="Z61" s="169">
        <f>((Calibration!$C$9*'Yields HP3a'!Y61)+Calibration!$C$10)</f>
        <v>-1.3020627824793102E-3</v>
      </c>
      <c r="AA61" s="26">
        <f t="shared" si="4"/>
        <v>-0.34273704191698257</v>
      </c>
      <c r="AC61" s="24">
        <v>60</v>
      </c>
      <c r="AD61" s="7"/>
      <c r="AE61" s="169">
        <f>((Calibration!$C$9*'Yields HP3a'!AD61)+Calibration!$C$10)</f>
        <v>-1.3020627824793102E-3</v>
      </c>
      <c r="AF61" s="26">
        <f t="shared" si="5"/>
        <v>-0.34273704191698257</v>
      </c>
      <c r="AH61" s="24">
        <v>60</v>
      </c>
      <c r="AI61" s="7"/>
      <c r="AJ61" s="169">
        <f>((Calibration!$C$9*'Yields HP3a'!AI61)+Calibration!$C$10)</f>
        <v>-1.3020627824793102E-3</v>
      </c>
      <c r="AK61" s="26">
        <f t="shared" si="6"/>
        <v>-0.34273704191698257</v>
      </c>
      <c r="AM61" s="24">
        <v>60</v>
      </c>
      <c r="AN61" s="7">
        <v>1.2155739999999999</v>
      </c>
      <c r="AO61" s="169">
        <f>((Calibration!$C$9*'Yields HP3a'!AN61)+Calibration!$C$10)</f>
        <v>1.6111197791866165E-3</v>
      </c>
      <c r="AP61" s="26">
        <f t="shared" si="7"/>
        <v>0.42408894158000204</v>
      </c>
      <c r="AR61" s="24">
        <v>60</v>
      </c>
      <c r="AS61" s="7">
        <v>7.3381400000000001</v>
      </c>
      <c r="AT61" s="169">
        <f>((Calibration!$C$9*'Yields HP3a'!AS61)+Calibration!$C$10)</f>
        <v>1.6284148738220545E-2</v>
      </c>
      <c r="AU61" s="26">
        <f t="shared" si="8"/>
        <v>4.2864146366633129</v>
      </c>
      <c r="AW61" s="24">
        <v>60</v>
      </c>
      <c r="AX61" s="7"/>
      <c r="AY61" s="169">
        <f>((Calibration!$C$9*'Yields HP3a'!AX61)+Calibration!$C$10)</f>
        <v>-1.3020627824793102E-3</v>
      </c>
      <c r="AZ61" s="26">
        <f t="shared" si="9"/>
        <v>-0.34273704191698257</v>
      </c>
      <c r="BB61" s="24">
        <v>60</v>
      </c>
      <c r="BC61"/>
      <c r="BD61" s="169">
        <f>((Calibration!$C$9*'Yields HP3a'!BC61)+Calibration!$C$10)</f>
        <v>-1.3020627824793102E-3</v>
      </c>
      <c r="BE61" s="26">
        <f t="shared" si="10"/>
        <v>-0.34273704191698257</v>
      </c>
      <c r="BG61" s="24">
        <v>60</v>
      </c>
      <c r="BH61"/>
      <c r="BI61" s="169">
        <f>((Calibration!$C$9*'Yields HP3a'!BH61)+Calibration!$C$10)</f>
        <v>-1.3020627824793102E-3</v>
      </c>
      <c r="BJ61" s="26">
        <f t="shared" si="11"/>
        <v>-0.34273704191698257</v>
      </c>
      <c r="BL61" s="24">
        <v>60</v>
      </c>
      <c r="BM61" s="7">
        <v>16.657959000000002</v>
      </c>
      <c r="BN61" s="169">
        <f>((Calibration!$C$9*'Yields HP3a'!BM61)+Calibration!$C$10)</f>
        <v>3.8619550933959169E-2</v>
      </c>
      <c r="BO61" s="26">
        <f t="shared" si="12"/>
        <v>10.165677742561337</v>
      </c>
      <c r="BQ61" s="24">
        <v>60</v>
      </c>
      <c r="BR61" s="7"/>
      <c r="BS61" s="169">
        <f>((Calibration!$C$9*'Yields HP3a'!BR61)+Calibration!$C$10)</f>
        <v>-1.3020627824793102E-3</v>
      </c>
      <c r="BT61" s="26">
        <f t="shared" si="13"/>
        <v>-0.34273704191698257</v>
      </c>
      <c r="BV61" s="24">
        <v>60</v>
      </c>
      <c r="BW61">
        <v>1.060243</v>
      </c>
      <c r="BX61" s="169">
        <f>((Calibration!$C$9*'Yields HP3a'!BW61)+Calibration!$C$10)</f>
        <v>1.2388614382825417E-3</v>
      </c>
      <c r="BY61" s="26">
        <f t="shared" si="14"/>
        <v>0.32610079207814524</v>
      </c>
      <c r="CA61" s="24">
        <v>60</v>
      </c>
      <c r="CB61" s="7"/>
      <c r="CC61" s="169">
        <f>((Calibration!$C$9*'Yields HP3a'!CB61)+Calibration!$C$10)</f>
        <v>-1.3020627824793102E-3</v>
      </c>
      <c r="CD61" s="26">
        <f t="shared" si="15"/>
        <v>-0.34273704191698257</v>
      </c>
      <c r="CF61" s="57"/>
      <c r="CG61" s="58"/>
      <c r="CH61" s="59"/>
      <c r="CI61" s="59"/>
    </row>
    <row r="62" spans="1:87" ht="22" thickBot="1">
      <c r="A62" s="182" t="s">
        <v>19</v>
      </c>
      <c r="B62" s="182"/>
      <c r="D62" s="24">
        <v>61</v>
      </c>
      <c r="E62" s="4"/>
      <c r="F62" s="169">
        <f>((Calibration!$C$9*'Yields HP3a'!E62)+Calibration!$C$10)</f>
        <v>-1.3020627824793102E-3</v>
      </c>
      <c r="G62" s="26">
        <f t="shared" si="0"/>
        <v>-0.34273704191698257</v>
      </c>
      <c r="I62" s="24">
        <v>61</v>
      </c>
      <c r="J62" s="7"/>
      <c r="K62" s="169">
        <f>((Calibration!$C$9*'Yields HP3a'!J62)+Calibration!$C$10)</f>
        <v>-1.3020627824793102E-3</v>
      </c>
      <c r="L62" s="26">
        <f t="shared" si="1"/>
        <v>-0.34273704191698257</v>
      </c>
      <c r="N62" s="24">
        <v>61</v>
      </c>
      <c r="O62" s="7"/>
      <c r="P62" s="169">
        <f>((Calibration!$C$9*'Yields HP3a'!O62)+Calibration!$C$10)</f>
        <v>-1.3020627824793102E-3</v>
      </c>
      <c r="Q62" s="26">
        <f t="shared" si="2"/>
        <v>-0.34273704191698257</v>
      </c>
      <c r="S62" s="24">
        <v>61</v>
      </c>
      <c r="T62" s="7"/>
      <c r="U62" s="169">
        <f>((Calibration!$C$9*'Yields HP3a'!T62)+Calibration!$C$10)</f>
        <v>-1.3020627824793102E-3</v>
      </c>
      <c r="V62" s="26">
        <f t="shared" si="3"/>
        <v>-0.34273704191698257</v>
      </c>
      <c r="X62" s="24">
        <v>61</v>
      </c>
      <c r="Y62" s="55"/>
      <c r="Z62" s="169">
        <f>((Calibration!$C$9*'Yields HP3a'!Y62)+Calibration!$C$10)</f>
        <v>-1.3020627824793102E-3</v>
      </c>
      <c r="AA62" s="26">
        <f t="shared" si="4"/>
        <v>-0.34273704191698257</v>
      </c>
      <c r="AC62" s="24">
        <v>61</v>
      </c>
      <c r="AD62" s="7"/>
      <c r="AE62" s="169">
        <f>((Calibration!$C$9*'Yields HP3a'!AD62)+Calibration!$C$10)</f>
        <v>-1.3020627824793102E-3</v>
      </c>
      <c r="AF62" s="26">
        <f t="shared" si="5"/>
        <v>-0.34273704191698257</v>
      </c>
      <c r="AH62" s="24">
        <v>61</v>
      </c>
      <c r="AI62" s="7">
        <v>3.9378359999999999</v>
      </c>
      <c r="AJ62" s="169">
        <f>((Calibration!$C$9*'Yields HP3a'!AI62)+Calibration!$C$10)</f>
        <v>8.1351538459614979E-3</v>
      </c>
      <c r="AK62" s="26">
        <f t="shared" si="6"/>
        <v>2.1413856553024644</v>
      </c>
      <c r="AM62" s="24">
        <v>61</v>
      </c>
      <c r="AN62" s="7"/>
      <c r="AO62" s="169">
        <f>((Calibration!$C$9*'Yields HP3a'!AN62)+Calibration!$C$10)</f>
        <v>-1.3020627824793102E-3</v>
      </c>
      <c r="AP62" s="26">
        <f t="shared" si="7"/>
        <v>-0.34273704191698257</v>
      </c>
      <c r="AR62" s="24">
        <v>61</v>
      </c>
      <c r="AS62" s="7"/>
      <c r="AT62" s="169">
        <f>((Calibration!$C$9*'Yields HP3a'!AS62)+Calibration!$C$10)</f>
        <v>-1.3020627824793102E-3</v>
      </c>
      <c r="AU62" s="26">
        <f t="shared" si="8"/>
        <v>-0.34273704191698257</v>
      </c>
      <c r="AW62" s="24">
        <v>61</v>
      </c>
      <c r="AX62" s="7"/>
      <c r="AY62" s="169">
        <f>((Calibration!$C$9*'Yields HP3a'!AX62)+Calibration!$C$10)</f>
        <v>-1.3020627824793102E-3</v>
      </c>
      <c r="AZ62" s="26">
        <f t="shared" si="9"/>
        <v>-0.34273704191698257</v>
      </c>
      <c r="BB62" s="24">
        <v>61</v>
      </c>
      <c r="BC62"/>
      <c r="BD62" s="169">
        <f>((Calibration!$C$9*'Yields HP3a'!BC62)+Calibration!$C$10)</f>
        <v>-1.3020627824793102E-3</v>
      </c>
      <c r="BE62" s="26">
        <f t="shared" si="10"/>
        <v>-0.34273704191698257</v>
      </c>
      <c r="BG62" s="24">
        <v>61</v>
      </c>
      <c r="BH62"/>
      <c r="BI62" s="169">
        <f>((Calibration!$C$9*'Yields HP3a'!BH62)+Calibration!$C$10)</f>
        <v>-1.3020627824793102E-3</v>
      </c>
      <c r="BJ62" s="26">
        <f t="shared" si="11"/>
        <v>-0.34273704191698257</v>
      </c>
      <c r="BL62" s="24">
        <v>61</v>
      </c>
      <c r="BM62" s="7">
        <v>1.0696220000000001</v>
      </c>
      <c r="BN62" s="169">
        <f>((Calibration!$C$9*'Yields HP3a'!BM62)+Calibration!$C$10)</f>
        <v>1.2613386706401483E-3</v>
      </c>
      <c r="BO62" s="26">
        <f t="shared" si="12"/>
        <v>0.332017388598981</v>
      </c>
      <c r="BQ62" s="24">
        <v>61</v>
      </c>
      <c r="BR62" s="7"/>
      <c r="BS62" s="169">
        <f>((Calibration!$C$9*'Yields HP3a'!BR62)+Calibration!$C$10)</f>
        <v>-1.3020627824793102E-3</v>
      </c>
      <c r="BT62" s="26">
        <f t="shared" si="13"/>
        <v>-0.34273704191698257</v>
      </c>
      <c r="BV62" s="24">
        <v>61</v>
      </c>
      <c r="BW62"/>
      <c r="BX62" s="169">
        <f>((Calibration!$C$9*'Yields HP3a'!BW62)+Calibration!$C$10)</f>
        <v>-1.3020627824793102E-3</v>
      </c>
      <c r="BY62" s="26">
        <f t="shared" si="14"/>
        <v>-0.34273704191698257</v>
      </c>
      <c r="CA62" s="24">
        <v>61</v>
      </c>
      <c r="CB62" s="7"/>
      <c r="CC62" s="169">
        <f>((Calibration!$C$9*'Yields HP3a'!CB62)+Calibration!$C$10)</f>
        <v>-1.3020627824793102E-3</v>
      </c>
      <c r="CD62" s="26">
        <f t="shared" si="15"/>
        <v>-0.34273704191698257</v>
      </c>
      <c r="CF62" s="57"/>
      <c r="CG62" s="58"/>
      <c r="CH62" s="59"/>
      <c r="CI62" s="59"/>
    </row>
    <row r="63" spans="1:87" ht="22" thickBot="1">
      <c r="A63" s="27" t="s">
        <v>28</v>
      </c>
      <c r="B63" s="28">
        <v>1.046</v>
      </c>
      <c r="D63" s="24">
        <v>62</v>
      </c>
      <c r="E63" s="4"/>
      <c r="F63" s="169">
        <f>((Calibration!$C$9*'Yields HP3a'!E63)+Calibration!$C$10)</f>
        <v>-1.3020627824793102E-3</v>
      </c>
      <c r="G63" s="26">
        <f t="shared" si="0"/>
        <v>-0.34273704191698257</v>
      </c>
      <c r="I63" s="24">
        <v>62</v>
      </c>
      <c r="J63" s="7"/>
      <c r="K63" s="169">
        <f>((Calibration!$C$9*'Yields HP3a'!J63)+Calibration!$C$10)</f>
        <v>-1.3020627824793102E-3</v>
      </c>
      <c r="L63" s="26">
        <f t="shared" si="1"/>
        <v>-0.34273704191698257</v>
      </c>
      <c r="N63" s="24">
        <v>62</v>
      </c>
      <c r="O63" s="7"/>
      <c r="P63" s="169">
        <f>((Calibration!$C$9*'Yields HP3a'!O63)+Calibration!$C$10)</f>
        <v>-1.3020627824793102E-3</v>
      </c>
      <c r="Q63" s="26">
        <f t="shared" si="2"/>
        <v>-0.34273704191698257</v>
      </c>
      <c r="S63" s="24">
        <v>62</v>
      </c>
      <c r="T63" s="7">
        <v>5.1418910000000002</v>
      </c>
      <c r="U63" s="169">
        <f>((Calibration!$C$9*'Yields HP3a'!T63)+Calibration!$C$10)</f>
        <v>1.1020730560572595E-2</v>
      </c>
      <c r="V63" s="26">
        <f t="shared" si="3"/>
        <v>2.9009450565067203</v>
      </c>
      <c r="X63" s="24">
        <v>62</v>
      </c>
      <c r="Y63" s="55"/>
      <c r="Z63" s="169">
        <f>((Calibration!$C$9*'Yields HP3a'!Y63)+Calibration!$C$10)</f>
        <v>-1.3020627824793102E-3</v>
      </c>
      <c r="AA63" s="26">
        <f t="shared" si="4"/>
        <v>-0.34273704191698257</v>
      </c>
      <c r="AC63" s="24">
        <v>62</v>
      </c>
      <c r="AD63" s="7"/>
      <c r="AE63" s="169">
        <f>((Calibration!$C$9*'Yields HP3a'!AD63)+Calibration!$C$10)</f>
        <v>-1.3020627824793102E-3</v>
      </c>
      <c r="AF63" s="26">
        <f t="shared" si="5"/>
        <v>-0.34273704191698257</v>
      </c>
      <c r="AH63" s="24">
        <v>62</v>
      </c>
      <c r="AI63" s="7"/>
      <c r="AJ63" s="169">
        <f>((Calibration!$C$9*'Yields HP3a'!AI63)+Calibration!$C$10)</f>
        <v>-1.3020627824793102E-3</v>
      </c>
      <c r="AK63" s="26">
        <f t="shared" si="6"/>
        <v>-0.34273704191698257</v>
      </c>
      <c r="AM63" s="24">
        <v>62</v>
      </c>
      <c r="AN63" s="7"/>
      <c r="AO63" s="169">
        <f>((Calibration!$C$9*'Yields HP3a'!AN63)+Calibration!$C$10)</f>
        <v>-1.3020627824793102E-3</v>
      </c>
      <c r="AP63" s="26">
        <f t="shared" si="7"/>
        <v>-0.34273704191698257</v>
      </c>
      <c r="AR63" s="24">
        <v>62</v>
      </c>
      <c r="AS63" s="7"/>
      <c r="AT63" s="169">
        <f>((Calibration!$C$9*'Yields HP3a'!AS63)+Calibration!$C$10)</f>
        <v>-1.3020627824793102E-3</v>
      </c>
      <c r="AU63" s="26">
        <f t="shared" si="8"/>
        <v>-0.34273704191698257</v>
      </c>
      <c r="AW63" s="24">
        <v>62</v>
      </c>
      <c r="AX63" s="7"/>
      <c r="AY63" s="169">
        <f>((Calibration!$C$9*'Yields HP3a'!AX63)+Calibration!$C$10)</f>
        <v>-1.3020627824793102E-3</v>
      </c>
      <c r="AZ63" s="26">
        <f t="shared" si="9"/>
        <v>-0.34273704191698257</v>
      </c>
      <c r="BB63" s="24">
        <v>62</v>
      </c>
      <c r="BC63"/>
      <c r="BD63" s="169">
        <f>((Calibration!$C$9*'Yields HP3a'!BC63)+Calibration!$C$10)</f>
        <v>-1.3020627824793102E-3</v>
      </c>
      <c r="BE63" s="26">
        <f t="shared" si="10"/>
        <v>-0.34273704191698257</v>
      </c>
      <c r="BG63" s="24">
        <v>62</v>
      </c>
      <c r="BH63"/>
      <c r="BI63" s="169">
        <f>((Calibration!$C$9*'Yields HP3a'!BH63)+Calibration!$C$10)</f>
        <v>-1.3020627824793102E-3</v>
      </c>
      <c r="BJ63" s="26">
        <f t="shared" si="11"/>
        <v>-0.34273704191698257</v>
      </c>
      <c r="BL63" s="24">
        <v>62</v>
      </c>
      <c r="BM63" s="7">
        <v>2.9420679999999999</v>
      </c>
      <c r="BN63" s="169">
        <f>((Calibration!$C$9*'Yields HP3a'!BM63)+Calibration!$C$10)</f>
        <v>5.7487471170704916E-3</v>
      </c>
      <c r="BO63" s="26">
        <f t="shared" si="12"/>
        <v>1.5132208739441717</v>
      </c>
      <c r="BQ63" s="24">
        <v>62</v>
      </c>
      <c r="BR63" s="7"/>
      <c r="BS63" s="169">
        <f>((Calibration!$C$9*'Yields HP3a'!BR63)+Calibration!$C$10)</f>
        <v>-1.3020627824793102E-3</v>
      </c>
      <c r="BT63" s="26">
        <f t="shared" si="13"/>
        <v>-0.34273704191698257</v>
      </c>
      <c r="BV63" s="24">
        <v>62</v>
      </c>
      <c r="BW63"/>
      <c r="BX63" s="169">
        <f>((Calibration!$C$9*'Yields HP3a'!BW63)+Calibration!$C$10)</f>
        <v>-1.3020627824793102E-3</v>
      </c>
      <c r="BY63" s="26">
        <f t="shared" si="14"/>
        <v>-0.34273704191698257</v>
      </c>
      <c r="CA63" s="24">
        <v>62</v>
      </c>
      <c r="CB63" s="7">
        <v>3.1222340000000002</v>
      </c>
      <c r="CC63" s="169">
        <f>((Calibration!$C$9*'Yields HP3a'!CB63)+Calibration!$C$10)</f>
        <v>6.1805237505005448E-3</v>
      </c>
      <c r="CD63" s="26">
        <f t="shared" si="15"/>
        <v>1.6268757975791934</v>
      </c>
      <c r="CF63" s="57"/>
      <c r="CG63" s="60"/>
      <c r="CH63" s="59"/>
      <c r="CI63" s="59"/>
    </row>
    <row r="64" spans="1:87" ht="22" thickBot="1">
      <c r="A64" s="27" t="s">
        <v>29</v>
      </c>
      <c r="B64" s="28">
        <v>600</v>
      </c>
      <c r="D64" s="24">
        <v>63</v>
      </c>
      <c r="E64" s="4"/>
      <c r="F64" s="169">
        <f>((Calibration!$C$9*'Yields HP3a'!E64)+Calibration!$C$10)</f>
        <v>-1.3020627824793102E-3</v>
      </c>
      <c r="G64" s="26">
        <f t="shared" si="0"/>
        <v>-0.34273704191698257</v>
      </c>
      <c r="I64" s="24">
        <v>63</v>
      </c>
      <c r="J64" s="7"/>
      <c r="K64" s="169">
        <f>((Calibration!$C$9*'Yields HP3a'!J64)+Calibration!$C$10)</f>
        <v>-1.3020627824793102E-3</v>
      </c>
      <c r="L64" s="26">
        <f t="shared" si="1"/>
        <v>-0.34273704191698257</v>
      </c>
      <c r="N64" s="24">
        <v>63</v>
      </c>
      <c r="O64" s="7"/>
      <c r="P64" s="169">
        <f>((Calibration!$C$9*'Yields HP3a'!O64)+Calibration!$C$10)</f>
        <v>-1.3020627824793102E-3</v>
      </c>
      <c r="Q64" s="26">
        <f t="shared" si="2"/>
        <v>-0.34273704191698257</v>
      </c>
      <c r="S64" s="24">
        <v>63</v>
      </c>
      <c r="T64" s="7">
        <v>1.806292</v>
      </c>
      <c r="U64" s="169">
        <f>((Calibration!$C$9*'Yields HP3a'!T64)+Calibration!$C$10)</f>
        <v>3.0268043664368983E-3</v>
      </c>
      <c r="V64" s="26">
        <f t="shared" si="3"/>
        <v>0.79673421971146274</v>
      </c>
      <c r="X64" s="24">
        <v>63</v>
      </c>
      <c r="Y64" s="55">
        <v>1.1040000000000001</v>
      </c>
      <c r="Z64" s="169">
        <f>((Calibration!$C$9*'Yields HP3a'!Y64)+Calibration!$C$10)</f>
        <v>1.3437272295472582E-3</v>
      </c>
      <c r="AA64" s="26">
        <f t="shared" si="4"/>
        <v>0.35370421610652836</v>
      </c>
      <c r="AC64" s="24">
        <v>63</v>
      </c>
      <c r="AD64" s="7"/>
      <c r="AE64" s="169">
        <f>((Calibration!$C$9*'Yields HP3a'!AD64)+Calibration!$C$10)</f>
        <v>-1.3020627824793102E-3</v>
      </c>
      <c r="AF64" s="26">
        <f t="shared" si="5"/>
        <v>-0.34273704191698257</v>
      </c>
      <c r="AH64" s="24">
        <v>63</v>
      </c>
      <c r="AI64" s="7"/>
      <c r="AJ64" s="169">
        <f>((Calibration!$C$9*'Yields HP3a'!AI64)+Calibration!$C$10)</f>
        <v>-1.3020627824793102E-3</v>
      </c>
      <c r="AK64" s="26">
        <f t="shared" si="6"/>
        <v>-0.34273704191698257</v>
      </c>
      <c r="AM64" s="24">
        <v>63</v>
      </c>
      <c r="AN64" s="7"/>
      <c r="AO64" s="169">
        <f>((Calibration!$C$9*'Yields HP3a'!AN64)+Calibration!$C$10)</f>
        <v>-1.3020627824793102E-3</v>
      </c>
      <c r="AP64" s="26">
        <f t="shared" si="7"/>
        <v>-0.34273704191698257</v>
      </c>
      <c r="AR64" s="24">
        <v>63</v>
      </c>
      <c r="AS64" s="7"/>
      <c r="AT64" s="169">
        <f>((Calibration!$C$9*'Yields HP3a'!AS64)+Calibration!$C$10)</f>
        <v>-1.3020627824793102E-3</v>
      </c>
      <c r="AU64" s="26">
        <f t="shared" si="8"/>
        <v>-0.34273704191698257</v>
      </c>
      <c r="AW64" s="24">
        <v>63</v>
      </c>
      <c r="AX64" s="7"/>
      <c r="AY64" s="169">
        <f>((Calibration!$C$9*'Yields HP3a'!AX64)+Calibration!$C$10)</f>
        <v>-1.3020627824793102E-3</v>
      </c>
      <c r="AZ64" s="26">
        <f t="shared" si="9"/>
        <v>-0.34273704191698257</v>
      </c>
      <c r="BB64" s="24">
        <v>63</v>
      </c>
      <c r="BC64" s="7"/>
      <c r="BD64" s="169">
        <f>((Calibration!$C$9*'Yields HP3a'!BC64)+Calibration!$C$10)</f>
        <v>-1.3020627824793102E-3</v>
      </c>
      <c r="BE64" s="26">
        <f t="shared" si="10"/>
        <v>-0.34273704191698257</v>
      </c>
      <c r="BG64" s="24">
        <v>63</v>
      </c>
      <c r="BH64" s="7"/>
      <c r="BI64" s="169">
        <f>((Calibration!$C$9*'Yields HP3a'!BH64)+Calibration!$C$10)</f>
        <v>-1.3020627824793102E-3</v>
      </c>
      <c r="BJ64" s="26">
        <f t="shared" si="11"/>
        <v>-0.34273704191698257</v>
      </c>
      <c r="BL64" s="24">
        <v>63</v>
      </c>
      <c r="BM64" s="7">
        <v>1.904819</v>
      </c>
      <c r="BN64" s="169">
        <f>((Calibration!$C$9*'Yields HP3a'!BM64)+Calibration!$C$10)</f>
        <v>3.2629291422656493E-3</v>
      </c>
      <c r="BO64" s="26">
        <f t="shared" si="12"/>
        <v>0.85888844781769669</v>
      </c>
      <c r="BQ64" s="24">
        <v>63</v>
      </c>
      <c r="BR64" s="7"/>
      <c r="BS64" s="169">
        <f>((Calibration!$C$9*'Yields HP3a'!BR64)+Calibration!$C$10)</f>
        <v>-1.3020627824793102E-3</v>
      </c>
      <c r="BT64" s="26">
        <f t="shared" si="13"/>
        <v>-0.34273704191698257</v>
      </c>
      <c r="BV64" s="24">
        <v>63</v>
      </c>
      <c r="BW64"/>
      <c r="BX64" s="169">
        <f>((Calibration!$C$9*'Yields HP3a'!BW64)+Calibration!$C$10)</f>
        <v>-1.3020627824793102E-3</v>
      </c>
      <c r="BY64" s="26">
        <f t="shared" si="14"/>
        <v>-0.34273704191698257</v>
      </c>
      <c r="CA64" s="24">
        <v>63</v>
      </c>
      <c r="CB64" s="7"/>
      <c r="CC64" s="169">
        <f>((Calibration!$C$9*'Yields HP3a'!CB64)+Calibration!$C$10)</f>
        <v>-1.3020627824793102E-3</v>
      </c>
      <c r="CD64" s="26">
        <f t="shared" si="15"/>
        <v>-0.34273704191698257</v>
      </c>
      <c r="CF64" s="57"/>
      <c r="CG64" s="58"/>
      <c r="CH64" s="59"/>
      <c r="CI64" s="59"/>
    </row>
    <row r="65" spans="1:87" ht="22" thickBot="1">
      <c r="A65" s="29" t="s">
        <v>30</v>
      </c>
      <c r="B65" s="30">
        <f>(B63/B64)*1000</f>
        <v>1.7433333333333334</v>
      </c>
      <c r="D65" s="24">
        <v>64</v>
      </c>
      <c r="E65" s="4"/>
      <c r="F65" s="169">
        <f>((Calibration!$C$9*'Yields HP3a'!E65)+Calibration!$C$10)</f>
        <v>-1.3020627824793102E-3</v>
      </c>
      <c r="G65" s="26">
        <f t="shared" si="0"/>
        <v>-0.34273704191698257</v>
      </c>
      <c r="I65" s="24">
        <v>64</v>
      </c>
      <c r="J65"/>
      <c r="K65" s="169">
        <f>((Calibration!$C$9*'Yields HP3a'!J65)+Calibration!$C$10)</f>
        <v>-1.3020627824793102E-3</v>
      </c>
      <c r="L65" s="26">
        <f t="shared" si="1"/>
        <v>-0.34273704191698257</v>
      </c>
      <c r="N65" s="24">
        <v>64</v>
      </c>
      <c r="O65"/>
      <c r="P65" s="169">
        <f>((Calibration!$C$9*'Yields HP3a'!O65)+Calibration!$C$10)</f>
        <v>-1.3020627824793102E-3</v>
      </c>
      <c r="Q65" s="26">
        <f t="shared" si="2"/>
        <v>-0.34273704191698257</v>
      </c>
      <c r="S65" s="24">
        <v>64</v>
      </c>
      <c r="T65" s="7">
        <v>3.7760509999999998</v>
      </c>
      <c r="U65" s="169">
        <f>((Calibration!$C$9*'Yields HP3a'!T65)+Calibration!$C$10)</f>
        <v>7.7474281783023336E-3</v>
      </c>
      <c r="V65" s="26">
        <f t="shared" si="3"/>
        <v>2.0393261001128509</v>
      </c>
      <c r="X65" s="24">
        <v>64</v>
      </c>
      <c r="Y65" s="55"/>
      <c r="Z65" s="169">
        <f>((Calibration!$C$9*'Yields HP3a'!Y65)+Calibration!$C$10)</f>
        <v>-1.3020627824793102E-3</v>
      </c>
      <c r="AA65" s="26">
        <f t="shared" si="4"/>
        <v>-0.34273704191698257</v>
      </c>
      <c r="AC65" s="24">
        <v>64</v>
      </c>
      <c r="AD65" s="7"/>
      <c r="AE65" s="169">
        <f>((Calibration!$C$9*'Yields HP3a'!AD65)+Calibration!$C$10)</f>
        <v>-1.3020627824793102E-3</v>
      </c>
      <c r="AF65" s="26">
        <f t="shared" si="5"/>
        <v>-0.34273704191698257</v>
      </c>
      <c r="AH65" s="24">
        <v>64</v>
      </c>
      <c r="AI65" s="7"/>
      <c r="AJ65" s="169">
        <f>((Calibration!$C$9*'Yields HP3a'!AI65)+Calibration!$C$10)</f>
        <v>-1.3020627824793102E-3</v>
      </c>
      <c r="AK65" s="26">
        <f t="shared" si="6"/>
        <v>-0.34273704191698257</v>
      </c>
      <c r="AM65" s="24">
        <v>64</v>
      </c>
      <c r="AN65" s="7"/>
      <c r="AO65" s="169">
        <f>((Calibration!$C$9*'Yields HP3a'!AN65)+Calibration!$C$10)</f>
        <v>-1.3020627824793102E-3</v>
      </c>
      <c r="AP65" s="26">
        <f t="shared" si="7"/>
        <v>-0.34273704191698257</v>
      </c>
      <c r="AR65" s="24">
        <v>64</v>
      </c>
      <c r="AS65" s="7"/>
      <c r="AT65" s="169">
        <f>((Calibration!$C$9*'Yields HP3a'!AS65)+Calibration!$C$10)</f>
        <v>-1.3020627824793102E-3</v>
      </c>
      <c r="AU65" s="26">
        <f t="shared" si="8"/>
        <v>-0.34273704191698257</v>
      </c>
      <c r="AW65" s="24">
        <v>64</v>
      </c>
      <c r="AX65" s="7"/>
      <c r="AY65" s="169">
        <f>((Calibration!$C$9*'Yields HP3a'!AX65)+Calibration!$C$10)</f>
        <v>-1.3020627824793102E-3</v>
      </c>
      <c r="AZ65" s="26">
        <f t="shared" si="9"/>
        <v>-0.34273704191698257</v>
      </c>
      <c r="BB65" s="24">
        <v>64</v>
      </c>
      <c r="BC65"/>
      <c r="BD65" s="169">
        <f>((Calibration!$C$9*'Yields HP3a'!BC65)+Calibration!$C$10)</f>
        <v>-1.3020627824793102E-3</v>
      </c>
      <c r="BE65" s="26">
        <f t="shared" si="10"/>
        <v>-0.34273704191698257</v>
      </c>
      <c r="BG65" s="24">
        <v>64</v>
      </c>
      <c r="BH65" s="7"/>
      <c r="BI65" s="169">
        <f>((Calibration!$C$9*'Yields HP3a'!BH65)+Calibration!$C$10)</f>
        <v>-1.3020627824793102E-3</v>
      </c>
      <c r="BJ65" s="26">
        <f t="shared" si="11"/>
        <v>-0.34273704191698257</v>
      </c>
      <c r="BL65" s="24">
        <v>64</v>
      </c>
      <c r="BM65" s="7">
        <v>2.6257839999999999</v>
      </c>
      <c r="BN65" s="169">
        <f>((Calibration!$C$9*'Yields HP3a'!BM65)+Calibration!$C$10)</f>
        <v>4.9907570372119672E-3</v>
      </c>
      <c r="BO65" s="26">
        <f t="shared" si="12"/>
        <v>1.3136980235341102</v>
      </c>
      <c r="BQ65" s="24">
        <v>64</v>
      </c>
      <c r="BR65" s="7"/>
      <c r="BS65" s="169">
        <f>((Calibration!$C$9*'Yields HP3a'!BR65)+Calibration!$C$10)</f>
        <v>-1.3020627824793102E-3</v>
      </c>
      <c r="BT65" s="26">
        <f t="shared" si="13"/>
        <v>-0.34273704191698257</v>
      </c>
      <c r="BV65" s="24">
        <v>64</v>
      </c>
      <c r="BW65"/>
      <c r="BX65" s="169">
        <f>((Calibration!$C$9*'Yields HP3a'!BW65)+Calibration!$C$10)</f>
        <v>-1.3020627824793102E-3</v>
      </c>
      <c r="BY65" s="26">
        <f t="shared" si="14"/>
        <v>-0.34273704191698257</v>
      </c>
      <c r="CA65" s="24">
        <v>64</v>
      </c>
      <c r="CB65" s="7"/>
      <c r="CC65" s="169">
        <f>((Calibration!$C$9*'Yields HP3a'!CB65)+Calibration!$C$10)</f>
        <v>-1.3020627824793102E-3</v>
      </c>
      <c r="CD65" s="26">
        <f t="shared" si="15"/>
        <v>-0.34273704191698257</v>
      </c>
      <c r="CF65" s="57"/>
      <c r="CG65" s="60"/>
      <c r="CH65" s="59"/>
      <c r="CI65" s="59"/>
    </row>
    <row r="66" spans="1:87" ht="22" thickBot="1">
      <c r="A66" s="27" t="s">
        <v>31</v>
      </c>
      <c r="B66" s="28">
        <v>250</v>
      </c>
      <c r="D66" s="24">
        <v>65</v>
      </c>
      <c r="E66" s="4"/>
      <c r="F66" s="169">
        <f>((Calibration!$C$9*'Yields HP3a'!E66)+Calibration!$C$10)</f>
        <v>-1.3020627824793102E-3</v>
      </c>
      <c r="G66" s="26">
        <f t="shared" si="0"/>
        <v>-0.34273704191698257</v>
      </c>
      <c r="I66" s="24">
        <v>65</v>
      </c>
      <c r="J66" s="7">
        <v>1.870628</v>
      </c>
      <c r="K66" s="169">
        <f>((Calibration!$C$9*'Yields HP3a'!J66)+Calibration!$C$10)</f>
        <v>3.1809887380073159E-3</v>
      </c>
      <c r="L66" s="26">
        <f t="shared" si="1"/>
        <v>0.83731958635657189</v>
      </c>
      <c r="N66" s="24">
        <v>65</v>
      </c>
      <c r="O66" s="7"/>
      <c r="P66" s="169">
        <f>((Calibration!$C$9*'Yields HP3a'!O66)+Calibration!$C$10)</f>
        <v>-1.3020627824793102E-3</v>
      </c>
      <c r="Q66" s="26">
        <f t="shared" si="2"/>
        <v>-0.34273704191698257</v>
      </c>
      <c r="S66" s="24">
        <v>65</v>
      </c>
      <c r="T66" s="7">
        <v>1.4429179999999999</v>
      </c>
      <c r="U66" s="169">
        <f>((Calibration!$C$9*'Yields HP3a'!T66)+Calibration!$C$10)</f>
        <v>2.1559607977501747E-3</v>
      </c>
      <c r="V66" s="26">
        <f t="shared" si="3"/>
        <v>0.56750537397501755</v>
      </c>
      <c r="X66" s="24">
        <v>65</v>
      </c>
      <c r="Y66" s="55"/>
      <c r="Z66" s="169">
        <f>((Calibration!$C$9*'Yields HP3a'!Y66)+Calibration!$C$10)</f>
        <v>-1.3020627824793102E-3</v>
      </c>
      <c r="AA66" s="26">
        <f t="shared" si="4"/>
        <v>-0.34273704191698257</v>
      </c>
      <c r="AC66" s="24">
        <v>65</v>
      </c>
      <c r="AD66" s="7"/>
      <c r="AE66" s="169">
        <f>((Calibration!$C$9*'Yields HP3a'!AD66)+Calibration!$C$10)</f>
        <v>-1.3020627824793102E-3</v>
      </c>
      <c r="AF66" s="26">
        <f t="shared" si="5"/>
        <v>-0.34273704191698257</v>
      </c>
      <c r="AH66" s="24">
        <v>65</v>
      </c>
      <c r="AI66" s="7"/>
      <c r="AJ66" s="169">
        <f>((Calibration!$C$9*'Yields HP3a'!AI66)+Calibration!$C$10)</f>
        <v>-1.3020627824793102E-3</v>
      </c>
      <c r="AK66" s="26">
        <f t="shared" si="6"/>
        <v>-0.34273704191698257</v>
      </c>
      <c r="AM66" s="24">
        <v>65</v>
      </c>
      <c r="AN66" s="7"/>
      <c r="AO66" s="169">
        <f>((Calibration!$C$9*'Yields HP3a'!AN66)+Calibration!$C$10)</f>
        <v>-1.3020627824793102E-3</v>
      </c>
      <c r="AP66" s="26">
        <f t="shared" si="7"/>
        <v>-0.34273704191698257</v>
      </c>
      <c r="AR66" s="24">
        <v>65</v>
      </c>
      <c r="AS66" s="7"/>
      <c r="AT66" s="169">
        <f>((Calibration!$C$9*'Yields HP3a'!AS66)+Calibration!$C$10)</f>
        <v>-1.3020627824793102E-3</v>
      </c>
      <c r="AU66" s="26">
        <f t="shared" si="8"/>
        <v>-0.34273704191698257</v>
      </c>
      <c r="AW66" s="24">
        <v>65</v>
      </c>
      <c r="AX66" s="7"/>
      <c r="AY66" s="169">
        <f>((Calibration!$C$9*'Yields HP3a'!AX66)+Calibration!$C$10)</f>
        <v>-1.3020627824793102E-3</v>
      </c>
      <c r="AZ66" s="26">
        <f t="shared" si="9"/>
        <v>-0.34273704191698257</v>
      </c>
      <c r="BB66" s="24">
        <v>65</v>
      </c>
      <c r="BC66" s="7"/>
      <c r="BD66" s="169">
        <f>((Calibration!$C$9*'Yields HP3a'!BC66)+Calibration!$C$10)</f>
        <v>-1.3020627824793102E-3</v>
      </c>
      <c r="BE66" s="26">
        <f t="shared" si="10"/>
        <v>-0.34273704191698257</v>
      </c>
      <c r="BG66" s="24">
        <v>65</v>
      </c>
      <c r="BH66" s="7">
        <v>2.5015800000000001</v>
      </c>
      <c r="BI66" s="169">
        <f>((Calibration!$C$9*'Yields HP3a'!BH66)+Calibration!$C$10)</f>
        <v>4.6930960746632824E-3</v>
      </c>
      <c r="BJ66" s="26">
        <f t="shared" si="11"/>
        <v>1.2353458586685737</v>
      </c>
      <c r="BL66" s="24">
        <v>65</v>
      </c>
      <c r="BM66" s="7">
        <v>4.3678499999999998</v>
      </c>
      <c r="BN66" s="169">
        <f>((Calibration!$C$9*'Yields HP3a'!BM66)+Calibration!$C$10)</f>
        <v>9.1657034349393891E-3</v>
      </c>
      <c r="BO66" s="26">
        <f t="shared" si="12"/>
        <v>2.4126533103094587</v>
      </c>
      <c r="BQ66" s="24">
        <v>65</v>
      </c>
      <c r="BR66" s="7"/>
      <c r="BS66" s="169">
        <f>((Calibration!$C$9*'Yields HP3a'!BR66)+Calibration!$C$10)</f>
        <v>-1.3020627824793102E-3</v>
      </c>
      <c r="BT66" s="26">
        <f t="shared" si="13"/>
        <v>-0.34273704191698257</v>
      </c>
      <c r="BV66" s="24">
        <v>65</v>
      </c>
      <c r="BW66"/>
      <c r="BX66" s="169">
        <f>((Calibration!$C$9*'Yields HP3a'!BW66)+Calibration!$C$10)</f>
        <v>-1.3020627824793102E-3</v>
      </c>
      <c r="BY66" s="26">
        <f t="shared" si="14"/>
        <v>-0.34273704191698257</v>
      </c>
      <c r="CA66" s="24">
        <v>65</v>
      </c>
      <c r="CB66" s="7">
        <v>2.7364709999999999</v>
      </c>
      <c r="CC66" s="169">
        <f>((Calibration!$C$9*'Yields HP3a'!CB66)+Calibration!$C$10)</f>
        <v>5.2560238479557935E-3</v>
      </c>
      <c r="CD66" s="26">
        <f t="shared" si="15"/>
        <v>1.3835231988301684</v>
      </c>
      <c r="CF66" s="57"/>
      <c r="CG66" s="60"/>
      <c r="CH66" s="59"/>
      <c r="CI66" s="59"/>
    </row>
    <row r="67" spans="1:87">
      <c r="A67" s="29" t="s">
        <v>32</v>
      </c>
      <c r="B67" s="31">
        <f>$B66/$B64</f>
        <v>0.41666666666666669</v>
      </c>
      <c r="D67" s="24">
        <v>66</v>
      </c>
      <c r="E67" s="4"/>
      <c r="F67" s="169">
        <f>((Calibration!$C$9*'Yields HP3a'!E67)+Calibration!$C$10)</f>
        <v>-1.3020627824793102E-3</v>
      </c>
      <c r="G67" s="26">
        <f t="shared" si="0"/>
        <v>-0.34273704191698257</v>
      </c>
      <c r="I67" s="24">
        <v>66</v>
      </c>
      <c r="J67" s="7">
        <v>2.4562249999999999</v>
      </c>
      <c r="K67" s="169">
        <f>((Calibration!$C$9*'Yields HP3a'!J67)+Calibration!$C$10)</f>
        <v>4.5844005982181146E-3</v>
      </c>
      <c r="L67" s="26">
        <f t="shared" si="1"/>
        <v>1.2067343611525807</v>
      </c>
      <c r="N67" s="24">
        <v>66</v>
      </c>
      <c r="O67" s="7"/>
      <c r="P67" s="169">
        <f>((Calibration!$C$9*'Yields HP3a'!O67)+Calibration!$C$10)</f>
        <v>-1.3020627824793102E-3</v>
      </c>
      <c r="Q67" s="26">
        <f t="shared" si="2"/>
        <v>-0.34273704191698257</v>
      </c>
      <c r="S67" s="24">
        <v>66</v>
      </c>
      <c r="T67" s="7">
        <v>3.543628</v>
      </c>
      <c r="U67" s="169">
        <f>((Calibration!$C$9*'Yields HP3a'!T67)+Calibration!$C$10)</f>
        <v>7.1904150877540995E-3</v>
      </c>
      <c r="V67" s="26">
        <f t="shared" si="3"/>
        <v>1.8927056594302438</v>
      </c>
      <c r="X67" s="24">
        <v>66</v>
      </c>
      <c r="Y67" s="55"/>
      <c r="Z67" s="169">
        <f>((Calibration!$C$9*'Yields HP3a'!Y67)+Calibration!$C$10)</f>
        <v>-1.3020627824793102E-3</v>
      </c>
      <c r="AA67" s="26">
        <f t="shared" si="4"/>
        <v>-0.34273704191698257</v>
      </c>
      <c r="AC67" s="24">
        <v>66</v>
      </c>
      <c r="AD67" s="7"/>
      <c r="AE67" s="169">
        <f>((Calibration!$C$9*'Yields HP3a'!AD67)+Calibration!$C$10)</f>
        <v>-1.3020627824793102E-3</v>
      </c>
      <c r="AF67" s="26">
        <f t="shared" si="5"/>
        <v>-0.34273704191698257</v>
      </c>
      <c r="AH67" s="24">
        <v>66</v>
      </c>
      <c r="AI67" s="7"/>
      <c r="AJ67" s="169">
        <f>((Calibration!$C$9*'Yields HP3a'!AI67)+Calibration!$C$10)</f>
        <v>-1.3020627824793102E-3</v>
      </c>
      <c r="AK67" s="26">
        <f t="shared" si="6"/>
        <v>-0.34273704191698257</v>
      </c>
      <c r="AM67" s="24">
        <v>66</v>
      </c>
      <c r="AN67" s="7"/>
      <c r="AO67" s="169">
        <f>((Calibration!$C$9*'Yields HP3a'!AN67)+Calibration!$C$10)</f>
        <v>-1.3020627824793102E-3</v>
      </c>
      <c r="AP67" s="26">
        <f t="shared" si="7"/>
        <v>-0.34273704191698257</v>
      </c>
      <c r="AR67" s="24">
        <v>66</v>
      </c>
      <c r="AS67" s="7"/>
      <c r="AT67" s="169">
        <f>((Calibration!$C$9*'Yields HP3a'!AS67)+Calibration!$C$10)</f>
        <v>-1.3020627824793102E-3</v>
      </c>
      <c r="AU67" s="26">
        <f t="shared" si="8"/>
        <v>-0.34273704191698257</v>
      </c>
      <c r="AW67" s="24">
        <v>66</v>
      </c>
      <c r="AX67" s="7"/>
      <c r="AY67" s="169">
        <f>((Calibration!$C$9*'Yields HP3a'!AX67)+Calibration!$C$10)</f>
        <v>-1.3020627824793102E-3</v>
      </c>
      <c r="AZ67" s="26">
        <f t="shared" si="9"/>
        <v>-0.34273704191698257</v>
      </c>
      <c r="BB67" s="24">
        <v>66</v>
      </c>
      <c r="BC67" s="7"/>
      <c r="BD67" s="169">
        <f>((Calibration!$C$9*'Yields HP3a'!BC67)+Calibration!$C$10)</f>
        <v>-1.3020627824793102E-3</v>
      </c>
      <c r="BE67" s="26">
        <f t="shared" si="10"/>
        <v>-0.34273704191698257</v>
      </c>
      <c r="BG67" s="24">
        <v>66</v>
      </c>
      <c r="BH67" s="7"/>
      <c r="BI67" s="169">
        <f>((Calibration!$C$9*'Yields HP3a'!BH67)+Calibration!$C$10)</f>
        <v>-1.3020627824793102E-3</v>
      </c>
      <c r="BJ67" s="26">
        <f t="shared" si="11"/>
        <v>-0.34273704191698257</v>
      </c>
      <c r="BL67" s="24">
        <v>66</v>
      </c>
      <c r="BM67" s="7">
        <v>3.9761299999999999</v>
      </c>
      <c r="BN67" s="169">
        <f>((Calibration!$C$9*'Yields HP3a'!BM67)+Calibration!$C$10)</f>
        <v>8.2269272904547455E-3</v>
      </c>
      <c r="BO67" s="26">
        <f t="shared" si="12"/>
        <v>2.1655428306056823</v>
      </c>
      <c r="BQ67" s="24">
        <v>66</v>
      </c>
      <c r="BR67" s="7"/>
      <c r="BS67" s="169">
        <f>((Calibration!$C$9*'Yields HP3a'!BR67)+Calibration!$C$10)</f>
        <v>-1.3020627824793102E-3</v>
      </c>
      <c r="BT67" s="26">
        <f t="shared" si="13"/>
        <v>-0.34273704191698257</v>
      </c>
      <c r="BV67" s="24">
        <v>66</v>
      </c>
      <c r="BW67"/>
      <c r="BX67" s="169">
        <f>((Calibration!$C$9*'Yields HP3a'!BW67)+Calibration!$C$10)</f>
        <v>-1.3020627824793102E-3</v>
      </c>
      <c r="BY67" s="26">
        <f t="shared" si="14"/>
        <v>-0.34273704191698257</v>
      </c>
      <c r="CA67" s="24">
        <v>66</v>
      </c>
      <c r="CB67" s="7"/>
      <c r="CC67" s="169">
        <f>((Calibration!$C$9*'Yields HP3a'!CB67)+Calibration!$C$10)</f>
        <v>-1.3020627824793102E-3</v>
      </c>
      <c r="CD67" s="26">
        <f t="shared" si="15"/>
        <v>-0.34273704191698257</v>
      </c>
      <c r="CF67" s="57"/>
      <c r="CG67" s="60"/>
      <c r="CH67" s="59"/>
      <c r="CI67" s="59"/>
    </row>
    <row r="68" spans="1:87" ht="22" thickBot="1">
      <c r="A68" s="29" t="s">
        <v>33</v>
      </c>
      <c r="B68" s="32">
        <f>B63*B67</f>
        <v>0.43583333333333335</v>
      </c>
      <c r="D68" s="24">
        <v>67</v>
      </c>
      <c r="E68" s="4"/>
      <c r="F68" s="169">
        <f>((Calibration!$C$9*'Yields HP3a'!E68)+Calibration!$C$10)</f>
        <v>-1.3020627824793102E-3</v>
      </c>
      <c r="G68" s="26">
        <f t="shared" si="0"/>
        <v>-0.34273704191698257</v>
      </c>
      <c r="I68" s="24">
        <v>67</v>
      </c>
      <c r="J68" s="7">
        <v>16.373615000000001</v>
      </c>
      <c r="K68" s="169">
        <f>((Calibration!$C$9*'Yields HP3a'!J68)+Calibration!$C$10)</f>
        <v>3.7938106626731194E-2</v>
      </c>
      <c r="L68" s="26">
        <f t="shared" si="1"/>
        <v>9.9863037452140198</v>
      </c>
      <c r="N68" s="24">
        <v>67</v>
      </c>
      <c r="O68" s="7"/>
      <c r="P68" s="169">
        <f>((Calibration!$C$9*'Yields HP3a'!O68)+Calibration!$C$10)</f>
        <v>-1.3020627824793102E-3</v>
      </c>
      <c r="Q68" s="26">
        <f t="shared" si="2"/>
        <v>-0.34273704191698257</v>
      </c>
      <c r="S68" s="24">
        <v>67</v>
      </c>
      <c r="T68" s="7">
        <v>1.4569669999999999</v>
      </c>
      <c r="U68" s="169">
        <f>((Calibration!$C$9*'Yields HP3a'!T68)+Calibration!$C$10)</f>
        <v>2.189629913582567E-3</v>
      </c>
      <c r="V68" s="26">
        <f t="shared" si="3"/>
        <v>0.57636796748405039</v>
      </c>
      <c r="X68" s="24">
        <v>67</v>
      </c>
      <c r="Y68" s="55">
        <v>1.1539999999999999</v>
      </c>
      <c r="Z68" s="169">
        <f>((Calibration!$C$9*'Yields HP3a'!Y68)+Calibration!$C$10)</f>
        <v>1.4635546757441132E-3</v>
      </c>
      <c r="AA68" s="26">
        <f t="shared" si="4"/>
        <v>0.38524593974889737</v>
      </c>
      <c r="AC68" s="24">
        <v>67</v>
      </c>
      <c r="AD68" s="7"/>
      <c r="AE68" s="169">
        <f>((Calibration!$C$9*'Yields HP3a'!AD68)+Calibration!$C$10)</f>
        <v>-1.3020627824793102E-3</v>
      </c>
      <c r="AF68" s="26">
        <f t="shared" si="5"/>
        <v>-0.34273704191698257</v>
      </c>
      <c r="AH68" s="24">
        <v>67</v>
      </c>
      <c r="AI68" s="7"/>
      <c r="AJ68" s="169">
        <f>((Calibration!$C$9*'Yields HP3a'!AI68)+Calibration!$C$10)</f>
        <v>-1.3020627824793102E-3</v>
      </c>
      <c r="AK68" s="26">
        <f t="shared" si="6"/>
        <v>-0.34273704191698257</v>
      </c>
      <c r="AM68" s="24">
        <v>67</v>
      </c>
      <c r="AN68" s="7"/>
      <c r="AO68" s="169">
        <f>((Calibration!$C$9*'Yields HP3a'!AN68)+Calibration!$C$10)</f>
        <v>-1.3020627824793102E-3</v>
      </c>
      <c r="AP68" s="26">
        <f t="shared" si="7"/>
        <v>-0.34273704191698257</v>
      </c>
      <c r="AR68" s="24">
        <v>67</v>
      </c>
      <c r="AS68" s="7"/>
      <c r="AT68" s="169">
        <f>((Calibration!$C$9*'Yields HP3a'!AS68)+Calibration!$C$10)</f>
        <v>-1.3020627824793102E-3</v>
      </c>
      <c r="AU68" s="26">
        <f t="shared" si="8"/>
        <v>-0.34273704191698257</v>
      </c>
      <c r="AW68" s="24">
        <v>67</v>
      </c>
      <c r="AX68" s="7"/>
      <c r="AY68" s="169">
        <f>((Calibration!$C$9*'Yields HP3a'!AX68)+Calibration!$C$10)</f>
        <v>-1.3020627824793102E-3</v>
      </c>
      <c r="AZ68" s="26">
        <f t="shared" si="9"/>
        <v>-0.34273704191698257</v>
      </c>
      <c r="BB68" s="24">
        <v>67</v>
      </c>
      <c r="BC68"/>
      <c r="BD68" s="169">
        <f>((Calibration!$C$9*'Yields HP3a'!BC68)+Calibration!$C$10)</f>
        <v>-1.3020627824793102E-3</v>
      </c>
      <c r="BE68" s="26">
        <f t="shared" si="10"/>
        <v>-0.34273704191698257</v>
      </c>
      <c r="BG68" s="24">
        <v>67</v>
      </c>
      <c r="BH68" s="7"/>
      <c r="BI68" s="169">
        <f>((Calibration!$C$9*'Yields HP3a'!BH68)+Calibration!$C$10)</f>
        <v>-1.3020627824793102E-3</v>
      </c>
      <c r="BJ68" s="26">
        <f t="shared" si="11"/>
        <v>-0.34273704191698257</v>
      </c>
      <c r="BL68" s="24">
        <v>67</v>
      </c>
      <c r="BM68" s="7">
        <v>1.969077</v>
      </c>
      <c r="BN68" s="169">
        <f>((Calibration!$C$9*'Yields HP3a'!BM68)+Calibration!$C$10)</f>
        <v>3.4169265830200002E-3</v>
      </c>
      <c r="BO68" s="26">
        <f t="shared" si="12"/>
        <v>0.89942460937392377</v>
      </c>
      <c r="BQ68" s="24">
        <v>67</v>
      </c>
      <c r="BR68" s="7"/>
      <c r="BS68" s="169">
        <f>((Calibration!$C$9*'Yields HP3a'!BR68)+Calibration!$C$10)</f>
        <v>-1.3020627824793102E-3</v>
      </c>
      <c r="BT68" s="26">
        <f t="shared" si="13"/>
        <v>-0.34273704191698257</v>
      </c>
      <c r="BV68" s="24">
        <v>67</v>
      </c>
      <c r="BW68"/>
      <c r="BX68" s="169">
        <f>((Calibration!$C$9*'Yields HP3a'!BW68)+Calibration!$C$10)</f>
        <v>-1.3020627824793102E-3</v>
      </c>
      <c r="BY68" s="26">
        <f t="shared" si="14"/>
        <v>-0.34273704191698257</v>
      </c>
      <c r="CA68" s="24">
        <v>67</v>
      </c>
      <c r="CB68" s="7"/>
      <c r="CC68" s="169">
        <f>((Calibration!$C$9*'Yields HP3a'!CB68)+Calibration!$C$10)</f>
        <v>-1.3020627824793102E-3</v>
      </c>
      <c r="CD68" s="26">
        <f t="shared" si="15"/>
        <v>-0.34273704191698257</v>
      </c>
      <c r="CF68" s="57"/>
      <c r="CG68" s="58"/>
      <c r="CH68" s="59"/>
      <c r="CI68" s="59"/>
    </row>
    <row r="69" spans="1:87" ht="22" thickBot="1">
      <c r="A69" s="27" t="s">
        <v>34</v>
      </c>
      <c r="B69" s="28">
        <v>500</v>
      </c>
      <c r="D69" s="24">
        <v>68</v>
      </c>
      <c r="E69" s="7">
        <v>4.2383259999999998</v>
      </c>
      <c r="F69" s="169">
        <f>((Calibration!$C$9*'Yields HP3a'!E69)+Calibration!$C$10)</f>
        <v>8.85529283211536E-3</v>
      </c>
      <c r="G69" s="26">
        <f t="shared" ref="G69:G97" si="16">(100*(F69/$B$10))*($B$11/$B$12)</f>
        <v>2.3309451060483748</v>
      </c>
      <c r="I69" s="24">
        <v>68</v>
      </c>
      <c r="J69" s="7">
        <v>1.729914</v>
      </c>
      <c r="K69" s="169">
        <f>((Calibration!$C$9*'Yields HP3a'!J69)+Calibration!$C$10)</f>
        <v>2.8437607527244295E-3</v>
      </c>
      <c r="L69" s="26">
        <f t="shared" ref="L69:L97" si="17">(100*(K69/$B$10))*($B$11/$B$12)</f>
        <v>0.74855234434432516</v>
      </c>
      <c r="N69" s="24">
        <v>68</v>
      </c>
      <c r="O69" s="7"/>
      <c r="P69" s="169">
        <f>((Calibration!$C$9*'Yields HP3a'!O69)+Calibration!$C$10)</f>
        <v>-1.3020627824793102E-3</v>
      </c>
      <c r="Q69" s="26">
        <f t="shared" ref="Q69:Q97" si="18">(100*(P69/$B$10))*($B$11/$B$12)</f>
        <v>-0.34273704191698257</v>
      </c>
      <c r="S69" s="24">
        <v>68</v>
      </c>
      <c r="T69" s="7">
        <v>1.9082760000000001</v>
      </c>
      <c r="U69" s="169">
        <f>((Calibration!$C$9*'Yields HP3a'!T69)+Calibration!$C$10)</f>
        <v>3.2712140118957003E-3</v>
      </c>
      <c r="V69" s="26">
        <f t="shared" ref="V69:V97" si="19">(100*(U69/$B$10))*($B$11/$B$12)</f>
        <v>0.86106924259033013</v>
      </c>
      <c r="X69" s="24">
        <v>68</v>
      </c>
      <c r="Y69" s="55">
        <v>1.272</v>
      </c>
      <c r="Z69" s="169">
        <f>((Calibration!$C$9*'Yields HP3a'!Y69)+Calibration!$C$10)</f>
        <v>1.746347448768692E-3</v>
      </c>
      <c r="AA69" s="26">
        <f t="shared" ref="AA69:AA97" si="20">(100*(Z69/$B$10))*($B$11/$B$12)</f>
        <v>0.45968440754488848</v>
      </c>
      <c r="AC69" s="24">
        <v>68</v>
      </c>
      <c r="AD69" s="7"/>
      <c r="AE69" s="169">
        <f>((Calibration!$C$9*'Yields HP3a'!AD69)+Calibration!$C$10)</f>
        <v>-1.3020627824793102E-3</v>
      </c>
      <c r="AF69" s="26">
        <f t="shared" ref="AF69:AF97" si="21">(100*(AE69/$B$10))*($B$11/$B$12)</f>
        <v>-0.34273704191698257</v>
      </c>
      <c r="AH69" s="24">
        <v>68</v>
      </c>
      <c r="AI69" s="7"/>
      <c r="AJ69" s="169">
        <f>((Calibration!$C$9*'Yields HP3a'!AI69)+Calibration!$C$10)</f>
        <v>-1.3020627824793102E-3</v>
      </c>
      <c r="AK69" s="26">
        <f t="shared" ref="AK69:AK97" si="22">(100*(AJ69/$B$10))*($B$11/$B$12)</f>
        <v>-0.34273704191698257</v>
      </c>
      <c r="AM69" s="24">
        <v>68</v>
      </c>
      <c r="AN69" s="7"/>
      <c r="AO69" s="169">
        <f>((Calibration!$C$9*'Yields HP3a'!AN69)+Calibration!$C$10)</f>
        <v>-1.3020627824793102E-3</v>
      </c>
      <c r="AP69" s="26">
        <f t="shared" ref="AP69:AP97" si="23">(100*(AO69/$B$10))*($B$11/$B$12)</f>
        <v>-0.34273704191698257</v>
      </c>
      <c r="AR69" s="24">
        <v>68</v>
      </c>
      <c r="AS69" s="7"/>
      <c r="AT69" s="169">
        <f>((Calibration!$C$9*'Yields HP3a'!AS69)+Calibration!$C$10)</f>
        <v>-1.3020627824793102E-3</v>
      </c>
      <c r="AU69" s="26">
        <f t="shared" ref="AU69:AU97" si="24">(100*(AT69/$B$10))*($B$11/$B$12)</f>
        <v>-0.34273704191698257</v>
      </c>
      <c r="AW69" s="24">
        <v>68</v>
      </c>
      <c r="AX69" s="7"/>
      <c r="AY69" s="169">
        <f>((Calibration!$C$9*'Yields HP3a'!AX69)+Calibration!$C$10)</f>
        <v>-1.3020627824793102E-3</v>
      </c>
      <c r="AZ69" s="26">
        <f t="shared" ref="AZ69:AZ97" si="25">(100*(AY69/$B$10))*($B$11/$B$12)</f>
        <v>-0.34273704191698257</v>
      </c>
      <c r="BB69" s="24">
        <v>68</v>
      </c>
      <c r="BC69" s="7"/>
      <c r="BD69" s="169">
        <f>((Calibration!$C$9*'Yields HP3a'!BC69)+Calibration!$C$10)</f>
        <v>-1.3020627824793102E-3</v>
      </c>
      <c r="BE69" s="26">
        <f t="shared" ref="BE69:BE97" si="26">(100*(BD69/$B$10))*($B$11/$B$12)</f>
        <v>-0.34273704191698257</v>
      </c>
      <c r="BG69" s="24">
        <v>68</v>
      </c>
      <c r="BH69" s="7"/>
      <c r="BI69" s="169">
        <f>((Calibration!$C$9*'Yields HP3a'!BH69)+Calibration!$C$10)</f>
        <v>-1.3020627824793102E-3</v>
      </c>
      <c r="BJ69" s="26">
        <f t="shared" ref="BJ69:BJ97" si="27">(100*(BI69/$B$10))*($B$11/$B$12)</f>
        <v>-0.34273704191698257</v>
      </c>
      <c r="BL69" s="24">
        <v>68</v>
      </c>
      <c r="BM69" s="7">
        <v>2.1476069999999998</v>
      </c>
      <c r="BN69" s="169">
        <f>((Calibration!$C$9*'Yields HP3a'!BM69)+Calibration!$C$10)</f>
        <v>3.8447824624104916E-3</v>
      </c>
      <c r="BO69" s="26">
        <f t="shared" ref="BO69:BO97" si="28">(100*(BN69/$B$10))*($B$11/$B$12)</f>
        <v>1.012047487811367</v>
      </c>
      <c r="BQ69" s="24">
        <v>68</v>
      </c>
      <c r="BR69" s="7"/>
      <c r="BS69" s="169">
        <f>((Calibration!$C$9*'Yields HP3a'!BR69)+Calibration!$C$10)</f>
        <v>-1.3020627824793102E-3</v>
      </c>
      <c r="BT69" s="26">
        <f t="shared" ref="BT69:BT97" si="29">(100*(BS69/$B$10))*($B$11/$B$12)</f>
        <v>-0.34273704191698257</v>
      </c>
      <c r="BV69" s="24">
        <v>68</v>
      </c>
      <c r="BW69"/>
      <c r="BX69" s="169">
        <f>((Calibration!$C$9*'Yields HP3a'!BW69)+Calibration!$C$10)</f>
        <v>-1.3020627824793102E-3</v>
      </c>
      <c r="BY69" s="26">
        <f t="shared" ref="BY69:BY97" si="30">(100*(BX69/$B$10))*($B$11/$B$12)</f>
        <v>-0.34273704191698257</v>
      </c>
      <c r="CA69" s="24">
        <v>68</v>
      </c>
      <c r="CB69" s="7"/>
      <c r="CC69" s="169">
        <f>((Calibration!$C$9*'Yields HP3a'!CB69)+Calibration!$C$10)</f>
        <v>-1.3020627824793102E-3</v>
      </c>
      <c r="CD69" s="26">
        <f t="shared" ref="CD69:CD97" si="31">(100*(CC69/$B$10))*($B$11/$B$12)</f>
        <v>-0.34273704191698257</v>
      </c>
      <c r="CF69" s="57"/>
      <c r="CG69" s="58"/>
      <c r="CH69" s="59"/>
      <c r="CI69" s="59"/>
    </row>
    <row r="70" spans="1:87">
      <c r="A70" s="33" t="s">
        <v>35</v>
      </c>
      <c r="B70" s="34">
        <f>B65*(B63*B67)*(B66/B69)</f>
        <v>0.37990138888888891</v>
      </c>
      <c r="D70" s="24">
        <v>69</v>
      </c>
      <c r="E70" s="4"/>
      <c r="F70" s="169">
        <f>((Calibration!$C$9*'Yields HP3a'!E70)+Calibration!$C$10)</f>
        <v>-1.3020627824793102E-3</v>
      </c>
      <c r="G70" s="26">
        <f t="shared" si="16"/>
        <v>-0.34273704191698257</v>
      </c>
      <c r="I70" s="24">
        <v>69</v>
      </c>
      <c r="J70">
        <v>1.952979</v>
      </c>
      <c r="K70" s="169">
        <f>((Calibration!$C$9*'Yields HP3a'!J70)+Calibration!$C$10)</f>
        <v>3.3783469384424608E-3</v>
      </c>
      <c r="L70" s="26">
        <f t="shared" si="17"/>
        <v>0.88926943603002662</v>
      </c>
      <c r="N70" s="24">
        <v>69</v>
      </c>
      <c r="O70"/>
      <c r="P70" s="169">
        <f>((Calibration!$C$9*'Yields HP3a'!O70)+Calibration!$C$10)</f>
        <v>-1.3020627824793102E-3</v>
      </c>
      <c r="Q70" s="26">
        <f t="shared" si="18"/>
        <v>-0.34273704191698257</v>
      </c>
      <c r="S70" s="24">
        <v>69</v>
      </c>
      <c r="T70" s="7"/>
      <c r="U70" s="169">
        <f>((Calibration!$C$9*'Yields HP3a'!T70)+Calibration!$C$10)</f>
        <v>-1.3020627824793102E-3</v>
      </c>
      <c r="V70" s="26">
        <f t="shared" si="19"/>
        <v>-0.34273704191698257</v>
      </c>
      <c r="X70" s="24">
        <v>69</v>
      </c>
      <c r="Y70" s="55"/>
      <c r="Z70" s="169">
        <f>((Calibration!$C$9*'Yields HP3a'!Y70)+Calibration!$C$10)</f>
        <v>-1.3020627824793102E-3</v>
      </c>
      <c r="AA70" s="26">
        <f t="shared" si="20"/>
        <v>-0.34273704191698257</v>
      </c>
      <c r="AC70" s="24">
        <v>69</v>
      </c>
      <c r="AD70" s="7"/>
      <c r="AE70" s="169">
        <f>((Calibration!$C$9*'Yields HP3a'!AD70)+Calibration!$C$10)</f>
        <v>-1.3020627824793102E-3</v>
      </c>
      <c r="AF70" s="26">
        <f t="shared" si="21"/>
        <v>-0.34273704191698257</v>
      </c>
      <c r="AH70" s="24">
        <v>69</v>
      </c>
      <c r="AI70" s="7">
        <v>2.3853710000000001</v>
      </c>
      <c r="AJ70" s="169">
        <f>((Calibration!$C$9*'Yields HP3a'!AI70)+Calibration!$C$10)</f>
        <v>4.4145955207614751E-3</v>
      </c>
      <c r="AK70" s="26">
        <f t="shared" si="22"/>
        <v>1.1620372154134524</v>
      </c>
      <c r="AM70" s="24">
        <v>69</v>
      </c>
      <c r="AN70" s="7"/>
      <c r="AO70" s="169">
        <f>((Calibration!$C$9*'Yields HP3a'!AN70)+Calibration!$C$10)</f>
        <v>-1.3020627824793102E-3</v>
      </c>
      <c r="AP70" s="26">
        <f t="shared" si="23"/>
        <v>-0.34273704191698257</v>
      </c>
      <c r="AR70" s="24">
        <v>69</v>
      </c>
      <c r="AS70" s="7">
        <v>14.516722</v>
      </c>
      <c r="AT70" s="169">
        <f>((Calibration!$C$9*'Yields HP3a'!AS70)+Calibration!$C$10)</f>
        <v>3.3487971705714839E-2</v>
      </c>
      <c r="AU70" s="26">
        <f t="shared" si="24"/>
        <v>8.8149116284250226</v>
      </c>
      <c r="AW70" s="24">
        <v>69</v>
      </c>
      <c r="AX70" s="7"/>
      <c r="AY70" s="169">
        <f>((Calibration!$C$9*'Yields HP3a'!AX70)+Calibration!$C$10)</f>
        <v>-1.3020627824793102E-3</v>
      </c>
      <c r="AZ70" s="26">
        <f t="shared" si="25"/>
        <v>-0.34273704191698257</v>
      </c>
      <c r="BB70" s="24">
        <v>69</v>
      </c>
      <c r="BC70"/>
      <c r="BD70" s="169">
        <f>((Calibration!$C$9*'Yields HP3a'!BC70)+Calibration!$C$10)</f>
        <v>-1.3020627824793102E-3</v>
      </c>
      <c r="BE70" s="26">
        <f t="shared" si="26"/>
        <v>-0.34273704191698257</v>
      </c>
      <c r="BG70" s="24">
        <v>69</v>
      </c>
      <c r="BH70" s="7"/>
      <c r="BI70" s="169">
        <f>((Calibration!$C$9*'Yields HP3a'!BH70)+Calibration!$C$10)</f>
        <v>-1.3020627824793102E-3</v>
      </c>
      <c r="BJ70" s="26">
        <f t="shared" si="27"/>
        <v>-0.34273704191698257</v>
      </c>
      <c r="BL70" s="24">
        <v>69</v>
      </c>
      <c r="BM70" s="7">
        <v>1.3827</v>
      </c>
      <c r="BN70" s="169">
        <f>((Calibration!$C$9*'Yields HP3a'!BM70)+Calibration!$C$10)</f>
        <v>2.0116454146485302E-3</v>
      </c>
      <c r="BO70" s="26">
        <f t="shared" si="28"/>
        <v>0.52951778368909397</v>
      </c>
      <c r="BQ70" s="24">
        <v>69</v>
      </c>
      <c r="BR70" s="7"/>
      <c r="BS70" s="169">
        <f>((Calibration!$C$9*'Yields HP3a'!BR70)+Calibration!$C$10)</f>
        <v>-1.3020627824793102E-3</v>
      </c>
      <c r="BT70" s="26">
        <f t="shared" si="29"/>
        <v>-0.34273704191698257</v>
      </c>
      <c r="BV70" s="24">
        <v>69</v>
      </c>
      <c r="BW70"/>
      <c r="BX70" s="169">
        <f>((Calibration!$C$9*'Yields HP3a'!BW70)+Calibration!$C$10)</f>
        <v>-1.3020627824793102E-3</v>
      </c>
      <c r="BY70" s="26">
        <f t="shared" si="30"/>
        <v>-0.34273704191698257</v>
      </c>
      <c r="CA70" s="24">
        <v>69</v>
      </c>
      <c r="CB70" s="7"/>
      <c r="CC70" s="169">
        <f>((Calibration!$C$9*'Yields HP3a'!CB70)+Calibration!$C$10)</f>
        <v>-1.3020627824793102E-3</v>
      </c>
      <c r="CD70" s="26">
        <f t="shared" si="31"/>
        <v>-0.34273704191698257</v>
      </c>
      <c r="CF70" s="57"/>
      <c r="CG70" s="58"/>
      <c r="CH70" s="59"/>
      <c r="CI70" s="59"/>
    </row>
    <row r="71" spans="1:87">
      <c r="A71" s="33" t="s">
        <v>36</v>
      </c>
      <c r="B71" s="35">
        <v>1</v>
      </c>
      <c r="D71" s="24">
        <v>70</v>
      </c>
      <c r="E71" s="4"/>
      <c r="F71" s="169">
        <f>((Calibration!$C$9*'Yields HP3a'!E71)+Calibration!$C$10)</f>
        <v>-1.3020627824793102E-3</v>
      </c>
      <c r="G71" s="26">
        <f t="shared" si="16"/>
        <v>-0.34273704191698257</v>
      </c>
      <c r="I71" s="24">
        <v>70</v>
      </c>
      <c r="J71" s="7"/>
      <c r="K71" s="169">
        <f>((Calibration!$C$9*'Yields HP3a'!J71)+Calibration!$C$10)</f>
        <v>-1.3020627824793102E-3</v>
      </c>
      <c r="L71" s="26">
        <f t="shared" si="17"/>
        <v>-0.34273704191698257</v>
      </c>
      <c r="N71" s="24">
        <v>70</v>
      </c>
      <c r="O71" s="7"/>
      <c r="P71" s="169">
        <f>((Calibration!$C$9*'Yields HP3a'!O71)+Calibration!$C$10)</f>
        <v>-1.3020627824793102E-3</v>
      </c>
      <c r="Q71" s="26">
        <f t="shared" si="18"/>
        <v>-0.34273704191698257</v>
      </c>
      <c r="S71" s="24">
        <v>70</v>
      </c>
      <c r="T71" s="7"/>
      <c r="U71" s="169">
        <f>((Calibration!$C$9*'Yields HP3a'!T71)+Calibration!$C$10)</f>
        <v>-1.3020627824793102E-3</v>
      </c>
      <c r="V71" s="26">
        <f t="shared" si="19"/>
        <v>-0.34273704191698257</v>
      </c>
      <c r="X71" s="24">
        <v>70</v>
      </c>
      <c r="Y71" s="55"/>
      <c r="Z71" s="169">
        <f>((Calibration!$C$9*'Yields HP3a'!Y71)+Calibration!$C$10)</f>
        <v>-1.3020627824793102E-3</v>
      </c>
      <c r="AA71" s="26">
        <f t="shared" si="20"/>
        <v>-0.34273704191698257</v>
      </c>
      <c r="AC71" s="24">
        <v>70</v>
      </c>
      <c r="AD71" s="7"/>
      <c r="AE71" s="169">
        <f>((Calibration!$C$9*'Yields HP3a'!AD71)+Calibration!$C$10)</f>
        <v>-1.3020627824793102E-3</v>
      </c>
      <c r="AF71" s="26">
        <f t="shared" si="21"/>
        <v>-0.34273704191698257</v>
      </c>
      <c r="AH71" s="24">
        <v>70</v>
      </c>
      <c r="AI71" s="7"/>
      <c r="AJ71" s="169">
        <f>((Calibration!$C$9*'Yields HP3a'!AI71)+Calibration!$C$10)</f>
        <v>-1.3020627824793102E-3</v>
      </c>
      <c r="AK71" s="26">
        <f t="shared" si="22"/>
        <v>-0.34273704191698257</v>
      </c>
      <c r="AM71" s="24">
        <v>70</v>
      </c>
      <c r="AN71" s="7"/>
      <c r="AO71" s="169">
        <f>((Calibration!$C$9*'Yields HP3a'!AN71)+Calibration!$C$10)</f>
        <v>-1.3020627824793102E-3</v>
      </c>
      <c r="AP71" s="26">
        <f t="shared" si="23"/>
        <v>-0.34273704191698257</v>
      </c>
      <c r="AR71" s="24">
        <v>70</v>
      </c>
      <c r="AS71" s="7">
        <v>5.5389340000000002</v>
      </c>
      <c r="AT71" s="169">
        <f>((Calibration!$C$9*'Yields HP3a'!AS71)+Calibration!$C$10)</f>
        <v>1.1972263534979356E-2</v>
      </c>
      <c r="AU71" s="26">
        <f t="shared" si="24"/>
        <v>3.1514134681094639</v>
      </c>
      <c r="AW71" s="24">
        <v>70</v>
      </c>
      <c r="AX71" s="7"/>
      <c r="AY71" s="169">
        <f>((Calibration!$C$9*'Yields HP3a'!AX71)+Calibration!$C$10)</f>
        <v>-1.3020627824793102E-3</v>
      </c>
      <c r="AZ71" s="26">
        <f t="shared" si="25"/>
        <v>-0.34273704191698257</v>
      </c>
      <c r="BB71" s="24">
        <v>70</v>
      </c>
      <c r="BC71" s="7"/>
      <c r="BD71" s="169">
        <f>((Calibration!$C$9*'Yields HP3a'!BC71)+Calibration!$C$10)</f>
        <v>-1.3020627824793102E-3</v>
      </c>
      <c r="BE71" s="26">
        <f t="shared" si="26"/>
        <v>-0.34273704191698257</v>
      </c>
      <c r="BG71" s="24">
        <v>70</v>
      </c>
      <c r="BH71" s="7"/>
      <c r="BI71" s="169">
        <f>((Calibration!$C$9*'Yields HP3a'!BH71)+Calibration!$C$10)</f>
        <v>-1.3020627824793102E-3</v>
      </c>
      <c r="BJ71" s="26">
        <f t="shared" si="27"/>
        <v>-0.34273704191698257</v>
      </c>
      <c r="BL71" s="24">
        <v>70</v>
      </c>
      <c r="BM71" s="7">
        <v>2.6406329999999998</v>
      </c>
      <c r="BN71" s="169">
        <f>((Calibration!$C$9*'Yields HP3a'!BM71)+Calibration!$C$10)</f>
        <v>5.0263433921835087E-3</v>
      </c>
      <c r="BO71" s="26">
        <f t="shared" si="28"/>
        <v>1.3230652846214208</v>
      </c>
      <c r="BQ71" s="24">
        <v>70</v>
      </c>
      <c r="BR71" s="7"/>
      <c r="BS71" s="169">
        <f>((Calibration!$C$9*'Yields HP3a'!BR71)+Calibration!$C$10)</f>
        <v>-1.3020627824793102E-3</v>
      </c>
      <c r="BT71" s="26">
        <f t="shared" si="29"/>
        <v>-0.34273704191698257</v>
      </c>
      <c r="BV71" s="24">
        <v>70</v>
      </c>
      <c r="BW71"/>
      <c r="BX71" s="169">
        <f>((Calibration!$C$9*'Yields HP3a'!BW71)+Calibration!$C$10)</f>
        <v>-1.3020627824793102E-3</v>
      </c>
      <c r="BY71" s="26">
        <f t="shared" si="30"/>
        <v>-0.34273704191698257</v>
      </c>
      <c r="CA71" s="24">
        <v>70</v>
      </c>
      <c r="CB71" s="7"/>
      <c r="CC71" s="169">
        <f>((Calibration!$C$9*'Yields HP3a'!CB71)+Calibration!$C$10)</f>
        <v>-1.3020627824793102E-3</v>
      </c>
      <c r="CD71" s="26">
        <f t="shared" si="31"/>
        <v>-0.34273704191698257</v>
      </c>
      <c r="CF71" s="57"/>
      <c r="CG71" s="58"/>
      <c r="CH71" s="59"/>
      <c r="CI71" s="59"/>
    </row>
    <row r="72" spans="1:87">
      <c r="A72" s="33" t="s">
        <v>37</v>
      </c>
      <c r="B72" s="35">
        <v>1</v>
      </c>
      <c r="D72" s="24">
        <v>71</v>
      </c>
      <c r="E72" s="4"/>
      <c r="F72" s="169">
        <f>((Calibration!$C$9*'Yields HP3a'!E72)+Calibration!$C$10)</f>
        <v>-1.3020627824793102E-3</v>
      </c>
      <c r="G72" s="26">
        <f t="shared" si="16"/>
        <v>-0.34273704191698257</v>
      </c>
      <c r="I72" s="24">
        <v>71</v>
      </c>
      <c r="J72" s="7"/>
      <c r="K72" s="169">
        <f>((Calibration!$C$9*'Yields HP3a'!J72)+Calibration!$C$10)</f>
        <v>-1.3020627824793102E-3</v>
      </c>
      <c r="L72" s="26">
        <f t="shared" si="17"/>
        <v>-0.34273704191698257</v>
      </c>
      <c r="N72" s="24">
        <v>71</v>
      </c>
      <c r="O72" s="7"/>
      <c r="P72" s="169">
        <f>((Calibration!$C$9*'Yields HP3a'!O72)+Calibration!$C$10)</f>
        <v>-1.3020627824793102E-3</v>
      </c>
      <c r="Q72" s="26">
        <f t="shared" si="18"/>
        <v>-0.34273704191698257</v>
      </c>
      <c r="S72" s="24">
        <v>71</v>
      </c>
      <c r="T72" s="7">
        <v>14.822717000000001</v>
      </c>
      <c r="U72" s="169">
        <f>((Calibration!$C$9*'Yields HP3a'!T72)+Calibration!$C$10)</f>
        <v>3.4221303693694978E-2</v>
      </c>
      <c r="V72" s="26">
        <f t="shared" si="19"/>
        <v>9.0079438229439592</v>
      </c>
      <c r="X72" s="24">
        <v>71</v>
      </c>
      <c r="Y72" s="55"/>
      <c r="Z72" s="169">
        <f>((Calibration!$C$9*'Yields HP3a'!Y72)+Calibration!$C$10)</f>
        <v>-1.3020627824793102E-3</v>
      </c>
      <c r="AA72" s="26">
        <f t="shared" si="20"/>
        <v>-0.34273704191698257</v>
      </c>
      <c r="AC72" s="24">
        <v>71</v>
      </c>
      <c r="AD72" s="7"/>
      <c r="AE72" s="169">
        <f>((Calibration!$C$9*'Yields HP3a'!AD72)+Calibration!$C$10)</f>
        <v>-1.3020627824793102E-3</v>
      </c>
      <c r="AF72" s="26">
        <f t="shared" si="21"/>
        <v>-0.34273704191698257</v>
      </c>
      <c r="AH72" s="24">
        <v>71</v>
      </c>
      <c r="AI72" s="7">
        <v>1.5960490000000001</v>
      </c>
      <c r="AJ72" s="169">
        <f>((Calibration!$C$9*'Yields HP3a'!AI72)+Calibration!$C$10)</f>
        <v>2.5229467310215886E-3</v>
      </c>
      <c r="AK72" s="26">
        <f t="shared" si="22"/>
        <v>0.66410568763661026</v>
      </c>
      <c r="AM72" s="24">
        <v>71</v>
      </c>
      <c r="AN72" s="7"/>
      <c r="AO72" s="169">
        <f>((Calibration!$C$9*'Yields HP3a'!AN72)+Calibration!$C$10)</f>
        <v>-1.3020627824793102E-3</v>
      </c>
      <c r="AP72" s="26">
        <f t="shared" si="23"/>
        <v>-0.34273704191698257</v>
      </c>
      <c r="AR72" s="24">
        <v>71</v>
      </c>
      <c r="AS72" s="7">
        <v>2.4436969999999998</v>
      </c>
      <c r="AT72" s="169">
        <f>((Calibration!$C$9*'Yields HP3a'!AS72)+Calibration!$C$10)</f>
        <v>4.5543766332990301E-3</v>
      </c>
      <c r="AU72" s="26">
        <f t="shared" si="24"/>
        <v>1.1988312668767485</v>
      </c>
      <c r="AW72" s="24">
        <v>71</v>
      </c>
      <c r="AX72" s="7">
        <v>2.5705390000000001</v>
      </c>
      <c r="AY72" s="169">
        <f>((Calibration!$C$9*'Yields HP3a'!AX72)+Calibration!$C$10)</f>
        <v>4.8583596919090618E-3</v>
      </c>
      <c r="AZ72" s="26">
        <f t="shared" si="25"/>
        <v>1.2788475730816566</v>
      </c>
      <c r="BB72" s="24">
        <v>71</v>
      </c>
      <c r="BC72" s="7"/>
      <c r="BD72" s="169">
        <f>((Calibration!$C$9*'Yields HP3a'!BC72)+Calibration!$C$10)</f>
        <v>-1.3020627824793102E-3</v>
      </c>
      <c r="BE72" s="26">
        <f t="shared" si="26"/>
        <v>-0.34273704191698257</v>
      </c>
      <c r="BG72" s="24">
        <v>71</v>
      </c>
      <c r="BH72" s="7"/>
      <c r="BI72" s="169">
        <f>((Calibration!$C$9*'Yields HP3a'!BH72)+Calibration!$C$10)</f>
        <v>-1.3020627824793102E-3</v>
      </c>
      <c r="BJ72" s="26">
        <f t="shared" si="27"/>
        <v>-0.34273704191698257</v>
      </c>
      <c r="BL72" s="24">
        <v>71</v>
      </c>
      <c r="BM72" s="7">
        <v>2.2628539999999999</v>
      </c>
      <c r="BN72" s="169">
        <f>((Calibration!$C$9*'Yields HP3a'!BM72)+Calibration!$C$10)</f>
        <v>4.1209775362474723E-3</v>
      </c>
      <c r="BO72" s="26">
        <f t="shared" si="28"/>
        <v>1.0847492683036095</v>
      </c>
      <c r="BQ72" s="24">
        <v>71</v>
      </c>
      <c r="BR72" s="7"/>
      <c r="BS72" s="169">
        <f>((Calibration!$C$9*'Yields HP3a'!BR72)+Calibration!$C$10)</f>
        <v>-1.3020627824793102E-3</v>
      </c>
      <c r="BT72" s="26">
        <f t="shared" si="29"/>
        <v>-0.34273704191698257</v>
      </c>
      <c r="BV72" s="24">
        <v>71</v>
      </c>
      <c r="BW72"/>
      <c r="BX72" s="169">
        <f>((Calibration!$C$9*'Yields HP3a'!BW72)+Calibration!$C$10)</f>
        <v>-1.3020627824793102E-3</v>
      </c>
      <c r="BY72" s="26">
        <f t="shared" si="30"/>
        <v>-0.34273704191698257</v>
      </c>
      <c r="CA72" s="24">
        <v>71</v>
      </c>
      <c r="CB72" s="7"/>
      <c r="CC72" s="169">
        <f>((Calibration!$C$9*'Yields HP3a'!CB72)+Calibration!$C$10)</f>
        <v>-1.3020627824793102E-3</v>
      </c>
      <c r="CD72" s="26">
        <f t="shared" si="31"/>
        <v>-0.34273704191698257</v>
      </c>
      <c r="CF72" s="57"/>
      <c r="CG72" s="60"/>
      <c r="CH72" s="59"/>
      <c r="CI72" s="59"/>
    </row>
    <row r="73" spans="1:87" ht="22" thickBot="1">
      <c r="A73" s="29" t="s">
        <v>38</v>
      </c>
      <c r="B73" s="36">
        <f>(B70-Calibration!$C$10)/Calibration!$C$9</f>
        <v>159.06349662376928</v>
      </c>
      <c r="D73" s="37">
        <v>72</v>
      </c>
      <c r="E73" s="4"/>
      <c r="F73" s="169">
        <f>((Calibration!$C$9*'Yields HP3a'!E73)+Calibration!$C$10)</f>
        <v>-1.3020627824793102E-3</v>
      </c>
      <c r="G73" s="26">
        <f t="shared" si="16"/>
        <v>-0.34273704191698257</v>
      </c>
      <c r="I73" s="37">
        <v>72</v>
      </c>
      <c r="J73" s="7"/>
      <c r="K73" s="169">
        <f>((Calibration!$C$9*'Yields HP3a'!J73)+Calibration!$C$10)</f>
        <v>-1.3020627824793102E-3</v>
      </c>
      <c r="L73" s="26">
        <f t="shared" si="17"/>
        <v>-0.34273704191698257</v>
      </c>
      <c r="N73" s="24">
        <v>72</v>
      </c>
      <c r="O73" s="7"/>
      <c r="P73" s="169">
        <f>((Calibration!$C$9*'Yields HP3a'!O73)+Calibration!$C$10)</f>
        <v>-1.3020627824793102E-3</v>
      </c>
      <c r="Q73" s="26">
        <f t="shared" si="18"/>
        <v>-0.34273704191698257</v>
      </c>
      <c r="S73" s="24">
        <v>72</v>
      </c>
      <c r="T73" s="7">
        <v>19.487741</v>
      </c>
      <c r="U73" s="169">
        <f>((Calibration!$C$9*'Yields HP3a'!T73)+Calibration!$C$10)</f>
        <v>4.5401261941035768E-2</v>
      </c>
      <c r="V73" s="26">
        <f t="shared" si="19"/>
        <v>11.950801778804349</v>
      </c>
      <c r="X73" s="24">
        <v>72</v>
      </c>
      <c r="Y73" s="55"/>
      <c r="Z73" s="169">
        <f>((Calibration!$C$9*'Yields HP3a'!Y73)+Calibration!$C$10)</f>
        <v>-1.3020627824793102E-3</v>
      </c>
      <c r="AA73" s="26">
        <f t="shared" si="20"/>
        <v>-0.34273704191698257</v>
      </c>
      <c r="AC73" s="24">
        <v>72</v>
      </c>
      <c r="AD73" s="7"/>
      <c r="AE73" s="169">
        <f>((Calibration!$C$9*'Yields HP3a'!AD73)+Calibration!$C$10)</f>
        <v>-1.3020627824793102E-3</v>
      </c>
      <c r="AF73" s="26">
        <f t="shared" si="21"/>
        <v>-0.34273704191698257</v>
      </c>
      <c r="AH73" s="24">
        <v>72</v>
      </c>
      <c r="AI73" s="7"/>
      <c r="AJ73" s="169">
        <f>((Calibration!$C$9*'Yields HP3a'!AI73)+Calibration!$C$10)</f>
        <v>-1.3020627824793102E-3</v>
      </c>
      <c r="AK73" s="26">
        <f t="shared" si="22"/>
        <v>-0.34273704191698257</v>
      </c>
      <c r="AM73" s="24">
        <v>72</v>
      </c>
      <c r="AN73" s="7"/>
      <c r="AO73" s="169">
        <f>((Calibration!$C$9*'Yields HP3a'!AN73)+Calibration!$C$10)</f>
        <v>-1.3020627824793102E-3</v>
      </c>
      <c r="AP73" s="26">
        <f t="shared" si="23"/>
        <v>-0.34273704191698257</v>
      </c>
      <c r="AR73" s="24">
        <v>72</v>
      </c>
      <c r="AS73" s="7">
        <v>7.4180440000000001</v>
      </c>
      <c r="AT73" s="169">
        <f>((Calibration!$C$9*'Yields HP3a'!AS73)+Calibration!$C$10)</f>
        <v>1.6475642583438817E-2</v>
      </c>
      <c r="AU73" s="26">
        <f t="shared" si="24"/>
        <v>4.3368208343817098</v>
      </c>
      <c r="AW73" s="24">
        <v>72</v>
      </c>
      <c r="AX73" s="7"/>
      <c r="AY73" s="169">
        <f>((Calibration!$C$9*'Yields HP3a'!AX73)+Calibration!$C$10)</f>
        <v>-1.3020627824793102E-3</v>
      </c>
      <c r="AZ73" s="26">
        <f t="shared" si="25"/>
        <v>-0.34273704191698257</v>
      </c>
      <c r="BB73" s="24">
        <v>72</v>
      </c>
      <c r="BC73"/>
      <c r="BD73" s="169">
        <f>((Calibration!$C$9*'Yields HP3a'!BC73)+Calibration!$C$10)</f>
        <v>-1.3020627824793102E-3</v>
      </c>
      <c r="BE73" s="26">
        <f t="shared" si="26"/>
        <v>-0.34273704191698257</v>
      </c>
      <c r="BG73" s="24">
        <v>72</v>
      </c>
      <c r="BH73" s="7"/>
      <c r="BI73" s="169">
        <f>((Calibration!$C$9*'Yields HP3a'!BH73)+Calibration!$C$10)</f>
        <v>-1.3020627824793102E-3</v>
      </c>
      <c r="BJ73" s="26">
        <f t="shared" si="27"/>
        <v>-0.34273704191698257</v>
      </c>
      <c r="BL73" s="24">
        <v>72</v>
      </c>
      <c r="BM73" s="7">
        <v>16.531618000000002</v>
      </c>
      <c r="BN73" s="169">
        <f>((Calibration!$C$9*'Yields HP3a'!BM73)+Calibration!$C$10)</f>
        <v>3.8316768546360035E-2</v>
      </c>
      <c r="BO73" s="26">
        <f t="shared" si="28"/>
        <v>10.085977484427328</v>
      </c>
      <c r="BQ73" s="24">
        <v>72</v>
      </c>
      <c r="BR73" s="7"/>
      <c r="BS73" s="169">
        <f>((Calibration!$C$9*'Yields HP3a'!BR73)+Calibration!$C$10)</f>
        <v>-1.3020627824793102E-3</v>
      </c>
      <c r="BT73" s="26">
        <f t="shared" si="29"/>
        <v>-0.34273704191698257</v>
      </c>
      <c r="BV73" s="24">
        <v>72</v>
      </c>
      <c r="BW73"/>
      <c r="BX73" s="169">
        <f>((Calibration!$C$9*'Yields HP3a'!BW73)+Calibration!$C$10)</f>
        <v>-1.3020627824793102E-3</v>
      </c>
      <c r="BY73" s="26">
        <f t="shared" si="30"/>
        <v>-0.34273704191698257</v>
      </c>
      <c r="CA73" s="24">
        <v>72</v>
      </c>
      <c r="CB73" s="7"/>
      <c r="CC73" s="169">
        <f>((Calibration!$C$9*'Yields HP3a'!CB73)+Calibration!$C$10)</f>
        <v>-1.3020627824793102E-3</v>
      </c>
      <c r="CD73" s="26">
        <f t="shared" si="31"/>
        <v>-0.34273704191698257</v>
      </c>
      <c r="CF73" s="57"/>
      <c r="CG73" s="58"/>
      <c r="CH73" s="59"/>
      <c r="CI73" s="59"/>
    </row>
    <row r="74" spans="1:87" ht="22" thickBot="1">
      <c r="A74" s="182" t="s">
        <v>19</v>
      </c>
      <c r="B74" s="182"/>
      <c r="D74" s="24">
        <v>73</v>
      </c>
      <c r="E74" s="4"/>
      <c r="F74" s="169">
        <f>((Calibration!$C$9*'Yields HP3a'!E74)+Calibration!$C$10)</f>
        <v>-1.3020627824793102E-3</v>
      </c>
      <c r="G74" s="26">
        <f t="shared" si="16"/>
        <v>-0.34273704191698257</v>
      </c>
      <c r="I74" s="24">
        <v>73</v>
      </c>
      <c r="J74" s="7"/>
      <c r="K74" s="169">
        <f>((Calibration!$C$9*'Yields HP3a'!J74)+Calibration!$C$10)</f>
        <v>-1.3020627824793102E-3</v>
      </c>
      <c r="L74" s="26">
        <f t="shared" si="17"/>
        <v>-0.34273704191698257</v>
      </c>
      <c r="N74" s="24">
        <v>73</v>
      </c>
      <c r="O74" s="7"/>
      <c r="P74" s="169">
        <f>((Calibration!$C$9*'Yields HP3a'!O74)+Calibration!$C$10)</f>
        <v>-1.3020627824793102E-3</v>
      </c>
      <c r="Q74" s="26">
        <f t="shared" si="18"/>
        <v>-0.34273704191698257</v>
      </c>
      <c r="S74" s="24">
        <v>73</v>
      </c>
      <c r="T74" s="7"/>
      <c r="U74" s="169">
        <f>((Calibration!$C$9*'Yields HP3a'!T74)+Calibration!$C$10)</f>
        <v>-1.3020627824793102E-3</v>
      </c>
      <c r="V74" s="26">
        <f t="shared" si="19"/>
        <v>-0.34273704191698257</v>
      </c>
      <c r="X74" s="24">
        <v>73</v>
      </c>
      <c r="Y74" s="55"/>
      <c r="Z74" s="169">
        <f>((Calibration!$C$9*'Yields HP3a'!Y74)+Calibration!$C$10)</f>
        <v>-1.3020627824793102E-3</v>
      </c>
      <c r="AA74" s="26">
        <f t="shared" si="20"/>
        <v>-0.34273704191698257</v>
      </c>
      <c r="AC74" s="24">
        <v>73</v>
      </c>
      <c r="AD74" s="7">
        <v>4.264189</v>
      </c>
      <c r="AE74" s="169">
        <f>((Calibration!$C$9*'Yields HP3a'!AD74)+Calibration!$C$10)</f>
        <v>8.9172747769351458E-3</v>
      </c>
      <c r="AF74" s="26">
        <f t="shared" si="21"/>
        <v>2.3472603780196266</v>
      </c>
      <c r="AH74" s="24">
        <v>73</v>
      </c>
      <c r="AI74" s="7"/>
      <c r="AJ74" s="169">
        <f>((Calibration!$C$9*'Yields HP3a'!AI74)+Calibration!$C$10)</f>
        <v>-1.3020627824793102E-3</v>
      </c>
      <c r="AK74" s="26">
        <f t="shared" si="22"/>
        <v>-0.34273704191698257</v>
      </c>
      <c r="AM74" s="24">
        <v>73</v>
      </c>
      <c r="AN74" s="7"/>
      <c r="AO74" s="169">
        <f>((Calibration!$C$9*'Yields HP3a'!AN74)+Calibration!$C$10)</f>
        <v>-1.3020627824793102E-3</v>
      </c>
      <c r="AP74" s="26">
        <f t="shared" si="23"/>
        <v>-0.34273704191698257</v>
      </c>
      <c r="AR74" s="24">
        <v>73</v>
      </c>
      <c r="AS74" s="7"/>
      <c r="AT74" s="169">
        <f>((Calibration!$C$9*'Yields HP3a'!AS74)+Calibration!$C$10)</f>
        <v>-1.3020627824793102E-3</v>
      </c>
      <c r="AU74" s="26">
        <f t="shared" si="24"/>
        <v>-0.34273704191698257</v>
      </c>
      <c r="AW74" s="24">
        <v>73</v>
      </c>
      <c r="AX74" s="7"/>
      <c r="AY74" s="169">
        <f>((Calibration!$C$9*'Yields HP3a'!AX74)+Calibration!$C$10)</f>
        <v>-1.3020627824793102E-3</v>
      </c>
      <c r="AZ74" s="26">
        <f t="shared" si="25"/>
        <v>-0.34273704191698257</v>
      </c>
      <c r="BB74" s="24">
        <v>73</v>
      </c>
      <c r="BC74"/>
      <c r="BD74" s="169">
        <f>((Calibration!$C$9*'Yields HP3a'!BC74)+Calibration!$C$10)</f>
        <v>-1.3020627824793102E-3</v>
      </c>
      <c r="BE74" s="26">
        <f t="shared" si="26"/>
        <v>-0.34273704191698257</v>
      </c>
      <c r="BG74" s="24">
        <v>73</v>
      </c>
      <c r="BH74" s="7"/>
      <c r="BI74" s="169">
        <f>((Calibration!$C$9*'Yields HP3a'!BH74)+Calibration!$C$10)</f>
        <v>-1.3020627824793102E-3</v>
      </c>
      <c r="BJ74" s="26">
        <f t="shared" si="27"/>
        <v>-0.34273704191698257</v>
      </c>
      <c r="BL74" s="24">
        <v>73</v>
      </c>
      <c r="BM74" s="7">
        <v>1.2187680000000001</v>
      </c>
      <c r="BN74" s="169">
        <f>((Calibration!$C$9*'Yields HP3a'!BM74)+Calibration!$C$10)</f>
        <v>1.6187743564496722E-3</v>
      </c>
      <c r="BO74" s="26">
        <f t="shared" si="28"/>
        <v>0.42610382688627668</v>
      </c>
      <c r="BQ74" s="24">
        <v>73</v>
      </c>
      <c r="BR74" s="7"/>
      <c r="BS74" s="169">
        <f>((Calibration!$C$9*'Yields HP3a'!BR74)+Calibration!$C$10)</f>
        <v>-1.3020627824793102E-3</v>
      </c>
      <c r="BT74" s="26">
        <f t="shared" si="29"/>
        <v>-0.34273704191698257</v>
      </c>
      <c r="BV74" s="24">
        <v>73</v>
      </c>
      <c r="BW74"/>
      <c r="BX74" s="169">
        <f>((Calibration!$C$9*'Yields HP3a'!BW74)+Calibration!$C$10)</f>
        <v>-1.3020627824793102E-3</v>
      </c>
      <c r="BY74" s="26">
        <f t="shared" si="30"/>
        <v>-0.34273704191698257</v>
      </c>
      <c r="CA74" s="24">
        <v>73</v>
      </c>
      <c r="CB74" s="7"/>
      <c r="CC74" s="169">
        <f>((Calibration!$C$9*'Yields HP3a'!CB74)+Calibration!$C$10)</f>
        <v>-1.3020627824793102E-3</v>
      </c>
      <c r="CD74" s="26">
        <f t="shared" si="31"/>
        <v>-0.34273704191698257</v>
      </c>
      <c r="CF74" s="57"/>
      <c r="CG74" s="58"/>
      <c r="CH74" s="59"/>
      <c r="CI74" s="59"/>
    </row>
    <row r="75" spans="1:87" ht="22" thickBot="1">
      <c r="A75" s="27" t="s">
        <v>28</v>
      </c>
      <c r="B75" s="28">
        <v>1.046</v>
      </c>
      <c r="D75" s="24">
        <v>74</v>
      </c>
      <c r="E75" s="4"/>
      <c r="F75" s="169">
        <f>((Calibration!$C$9*'Yields HP3a'!E75)+Calibration!$C$10)</f>
        <v>-1.3020627824793102E-3</v>
      </c>
      <c r="G75" s="26">
        <f t="shared" si="16"/>
        <v>-0.34273704191698257</v>
      </c>
      <c r="I75" s="24">
        <v>74</v>
      </c>
      <c r="J75" s="7"/>
      <c r="K75" s="169">
        <f>((Calibration!$C$9*'Yields HP3a'!J75)+Calibration!$C$10)</f>
        <v>-1.3020627824793102E-3</v>
      </c>
      <c r="L75" s="26">
        <f t="shared" si="17"/>
        <v>-0.34273704191698257</v>
      </c>
      <c r="N75" s="24">
        <v>74</v>
      </c>
      <c r="O75" s="7"/>
      <c r="P75" s="169">
        <f>((Calibration!$C$9*'Yields HP3a'!O75)+Calibration!$C$10)</f>
        <v>-1.3020627824793102E-3</v>
      </c>
      <c r="Q75" s="26">
        <f t="shared" si="18"/>
        <v>-0.34273704191698257</v>
      </c>
      <c r="S75" s="24">
        <v>74</v>
      </c>
      <c r="T75" s="7">
        <v>4.4910550000000002</v>
      </c>
      <c r="U75" s="169">
        <f>((Calibration!$C$9*'Yields HP3a'!T75)+Calibration!$C$10)</f>
        <v>9.4609702451130626E-3</v>
      </c>
      <c r="V75" s="26">
        <f t="shared" si="19"/>
        <v>2.490375271536621</v>
      </c>
      <c r="X75" s="24">
        <v>74</v>
      </c>
      <c r="Y75" s="55"/>
      <c r="Z75" s="169">
        <f>((Calibration!$C$9*'Yields HP3a'!Y75)+Calibration!$C$10)</f>
        <v>-1.3020627824793102E-3</v>
      </c>
      <c r="AA75" s="26">
        <f t="shared" si="20"/>
        <v>-0.34273704191698257</v>
      </c>
      <c r="AC75" s="24">
        <v>74</v>
      </c>
      <c r="AD75" s="7"/>
      <c r="AE75" s="169">
        <f>((Calibration!$C$9*'Yields HP3a'!AD75)+Calibration!$C$10)</f>
        <v>-1.3020627824793102E-3</v>
      </c>
      <c r="AF75" s="26">
        <f t="shared" si="21"/>
        <v>-0.34273704191698257</v>
      </c>
      <c r="AH75" s="24">
        <v>74</v>
      </c>
      <c r="AI75" s="7"/>
      <c r="AJ75" s="169">
        <f>((Calibration!$C$9*'Yields HP3a'!AI75)+Calibration!$C$10)</f>
        <v>-1.3020627824793102E-3</v>
      </c>
      <c r="AK75" s="26">
        <f t="shared" si="22"/>
        <v>-0.34273704191698257</v>
      </c>
      <c r="AM75" s="24">
        <v>74</v>
      </c>
      <c r="AN75" s="7"/>
      <c r="AO75" s="169">
        <f>((Calibration!$C$9*'Yields HP3a'!AN75)+Calibration!$C$10)</f>
        <v>-1.3020627824793102E-3</v>
      </c>
      <c r="AP75" s="26">
        <f t="shared" si="23"/>
        <v>-0.34273704191698257</v>
      </c>
      <c r="AR75" s="24">
        <v>74</v>
      </c>
      <c r="AS75" s="7"/>
      <c r="AT75" s="169">
        <f>((Calibration!$C$9*'Yields HP3a'!AS75)+Calibration!$C$10)</f>
        <v>-1.3020627824793102E-3</v>
      </c>
      <c r="AU75" s="26">
        <f t="shared" si="24"/>
        <v>-0.34273704191698257</v>
      </c>
      <c r="AW75" s="24">
        <v>74</v>
      </c>
      <c r="AX75" s="7"/>
      <c r="AY75" s="169">
        <f>((Calibration!$C$9*'Yields HP3a'!AX75)+Calibration!$C$10)</f>
        <v>-1.3020627824793102E-3</v>
      </c>
      <c r="AZ75" s="26">
        <f t="shared" si="25"/>
        <v>-0.34273704191698257</v>
      </c>
      <c r="BB75" s="24">
        <v>74</v>
      </c>
      <c r="BC75"/>
      <c r="BD75" s="169">
        <f>((Calibration!$C$9*'Yields HP3a'!BC75)+Calibration!$C$10)</f>
        <v>-1.3020627824793102E-3</v>
      </c>
      <c r="BE75" s="26">
        <f t="shared" si="26"/>
        <v>-0.34273704191698257</v>
      </c>
      <c r="BG75" s="24">
        <v>74</v>
      </c>
      <c r="BH75" s="7"/>
      <c r="BI75" s="169">
        <f>((Calibration!$C$9*'Yields HP3a'!BH75)+Calibration!$C$10)</f>
        <v>-1.3020627824793102E-3</v>
      </c>
      <c r="BJ75" s="26">
        <f t="shared" si="27"/>
        <v>-0.34273704191698257</v>
      </c>
      <c r="BL75" s="24">
        <v>74</v>
      </c>
      <c r="BM75" s="7">
        <v>2.8041689999999999</v>
      </c>
      <c r="BN75" s="169">
        <f>((Calibration!$C$9*'Yields HP3a'!BM75)+Calibration!$C$10)</f>
        <v>5.4182654170084879E-3</v>
      </c>
      <c r="BO75" s="26">
        <f t="shared" si="28"/>
        <v>1.4262294309729906</v>
      </c>
      <c r="BQ75" s="24">
        <v>74</v>
      </c>
      <c r="BR75" s="7"/>
      <c r="BS75" s="169">
        <f>((Calibration!$C$9*'Yields HP3a'!BR75)+Calibration!$C$10)</f>
        <v>-1.3020627824793102E-3</v>
      </c>
      <c r="BT75" s="26">
        <f t="shared" si="29"/>
        <v>-0.34273704191698257</v>
      </c>
      <c r="BV75" s="24">
        <v>74</v>
      </c>
      <c r="BW75"/>
      <c r="BX75" s="169">
        <f>((Calibration!$C$9*'Yields HP3a'!BW75)+Calibration!$C$10)</f>
        <v>-1.3020627824793102E-3</v>
      </c>
      <c r="BY75" s="26">
        <f t="shared" si="30"/>
        <v>-0.34273704191698257</v>
      </c>
      <c r="CA75" s="24">
        <v>74</v>
      </c>
      <c r="CB75" s="7">
        <v>2.7790159999999999</v>
      </c>
      <c r="CC75" s="169">
        <f>((Calibration!$C$9*'Yields HP3a'!CB75)+Calibration!$C$10)</f>
        <v>5.3579850219246982E-3</v>
      </c>
      <c r="CD75" s="26">
        <f t="shared" si="31"/>
        <v>1.4103620514774604</v>
      </c>
      <c r="CF75" s="57"/>
      <c r="CG75" s="60"/>
      <c r="CH75" s="59"/>
      <c r="CI75" s="59"/>
    </row>
    <row r="76" spans="1:87" ht="22" thickBot="1">
      <c r="A76" s="27" t="s">
        <v>29</v>
      </c>
      <c r="B76" s="28">
        <v>600</v>
      </c>
      <c r="D76" s="24">
        <v>75</v>
      </c>
      <c r="E76" s="4"/>
      <c r="F76" s="169">
        <f>((Calibration!$C$9*'Yields HP3a'!E76)+Calibration!$C$10)</f>
        <v>-1.3020627824793102E-3</v>
      </c>
      <c r="G76" s="26">
        <f t="shared" si="16"/>
        <v>-0.34273704191698257</v>
      </c>
      <c r="I76" s="24">
        <v>75</v>
      </c>
      <c r="J76" s="7"/>
      <c r="K76" s="169">
        <f>((Calibration!$C$9*'Yields HP3a'!J76)+Calibration!$C$10)</f>
        <v>-1.3020627824793102E-3</v>
      </c>
      <c r="L76" s="26">
        <f t="shared" si="17"/>
        <v>-0.34273704191698257</v>
      </c>
      <c r="N76" s="24">
        <v>75</v>
      </c>
      <c r="O76" s="7"/>
      <c r="P76" s="169">
        <f>((Calibration!$C$9*'Yields HP3a'!O76)+Calibration!$C$10)</f>
        <v>-1.3020627824793102E-3</v>
      </c>
      <c r="Q76" s="26">
        <f t="shared" si="18"/>
        <v>-0.34273704191698257</v>
      </c>
      <c r="S76" s="24">
        <v>75</v>
      </c>
      <c r="T76" s="7">
        <v>4.8316819999999998</v>
      </c>
      <c r="U76" s="169">
        <f>((Calibration!$C$9*'Yields HP3a'!T76)+Calibration!$C$10)</f>
        <v>1.0277299515426988E-2</v>
      </c>
      <c r="V76" s="26">
        <f t="shared" si="19"/>
        <v>2.7052545255192064</v>
      </c>
      <c r="X76" s="24">
        <v>75</v>
      </c>
      <c r="Y76" s="55"/>
      <c r="Z76" s="169">
        <f>((Calibration!$C$9*'Yields HP3a'!Y76)+Calibration!$C$10)</f>
        <v>-1.3020627824793102E-3</v>
      </c>
      <c r="AA76" s="26">
        <f t="shared" si="20"/>
        <v>-0.34273704191698257</v>
      </c>
      <c r="AC76" s="24">
        <v>75</v>
      </c>
      <c r="AD76" s="7"/>
      <c r="AE76" s="169">
        <f>((Calibration!$C$9*'Yields HP3a'!AD76)+Calibration!$C$10)</f>
        <v>-1.3020627824793102E-3</v>
      </c>
      <c r="AF76" s="26">
        <f t="shared" si="21"/>
        <v>-0.34273704191698257</v>
      </c>
      <c r="AH76" s="24">
        <v>75</v>
      </c>
      <c r="AI76" s="7"/>
      <c r="AJ76" s="169">
        <f>((Calibration!$C$9*'Yields HP3a'!AI76)+Calibration!$C$10)</f>
        <v>-1.3020627824793102E-3</v>
      </c>
      <c r="AK76" s="26">
        <f t="shared" si="22"/>
        <v>-0.34273704191698257</v>
      </c>
      <c r="AM76" s="24">
        <v>75</v>
      </c>
      <c r="AN76" s="7"/>
      <c r="AO76" s="169">
        <f>((Calibration!$C$9*'Yields HP3a'!AN76)+Calibration!$C$10)</f>
        <v>-1.3020627824793102E-3</v>
      </c>
      <c r="AP76" s="26">
        <f t="shared" si="23"/>
        <v>-0.34273704191698257</v>
      </c>
      <c r="AR76" s="24">
        <v>75</v>
      </c>
      <c r="AS76" s="7"/>
      <c r="AT76" s="169">
        <f>((Calibration!$C$9*'Yields HP3a'!AS76)+Calibration!$C$10)</f>
        <v>-1.3020627824793102E-3</v>
      </c>
      <c r="AU76" s="26">
        <f t="shared" si="24"/>
        <v>-0.34273704191698257</v>
      </c>
      <c r="AW76" s="24">
        <v>75</v>
      </c>
      <c r="AX76" s="7"/>
      <c r="AY76" s="169">
        <f>((Calibration!$C$9*'Yields HP3a'!AX76)+Calibration!$C$10)</f>
        <v>-1.3020627824793102E-3</v>
      </c>
      <c r="AZ76" s="26">
        <f t="shared" si="25"/>
        <v>-0.34273704191698257</v>
      </c>
      <c r="BB76" s="24">
        <v>75</v>
      </c>
      <c r="BC76"/>
      <c r="BD76" s="169">
        <f>((Calibration!$C$9*'Yields HP3a'!BC76)+Calibration!$C$10)</f>
        <v>-1.3020627824793102E-3</v>
      </c>
      <c r="BE76" s="26">
        <f t="shared" si="26"/>
        <v>-0.34273704191698257</v>
      </c>
      <c r="BG76" s="24">
        <v>75</v>
      </c>
      <c r="BH76" s="7"/>
      <c r="BI76" s="169">
        <f>((Calibration!$C$9*'Yields HP3a'!BH76)+Calibration!$C$10)</f>
        <v>-1.3020627824793102E-3</v>
      </c>
      <c r="BJ76" s="26">
        <f t="shared" si="27"/>
        <v>-0.34273704191698257</v>
      </c>
      <c r="BL76" s="24">
        <v>75</v>
      </c>
      <c r="BM76" s="7">
        <v>2.4583010000000001</v>
      </c>
      <c r="BN76" s="169">
        <f>((Calibration!$C$9*'Yields HP3a'!BM76)+Calibration!$C$10)</f>
        <v>4.589375833784208E-3</v>
      </c>
      <c r="BO76" s="26">
        <f t="shared" si="28"/>
        <v>1.2080439735182118</v>
      </c>
      <c r="BQ76" s="24">
        <v>75</v>
      </c>
      <c r="BR76" s="7"/>
      <c r="BS76" s="169">
        <f>((Calibration!$C$9*'Yields HP3a'!BR76)+Calibration!$C$10)</f>
        <v>-1.3020627824793102E-3</v>
      </c>
      <c r="BT76" s="26">
        <f t="shared" si="29"/>
        <v>-0.34273704191698257</v>
      </c>
      <c r="BV76" s="24">
        <v>75</v>
      </c>
      <c r="BW76"/>
      <c r="BX76" s="169">
        <f>((Calibration!$C$9*'Yields HP3a'!BW76)+Calibration!$C$10)</f>
        <v>-1.3020627824793102E-3</v>
      </c>
      <c r="BY76" s="26">
        <f t="shared" si="30"/>
        <v>-0.34273704191698257</v>
      </c>
      <c r="CA76" s="24">
        <v>75</v>
      </c>
      <c r="CB76" s="7"/>
      <c r="CC76" s="169">
        <f>((Calibration!$C$9*'Yields HP3a'!CB76)+Calibration!$C$10)</f>
        <v>-1.3020627824793102E-3</v>
      </c>
      <c r="CD76" s="26">
        <f t="shared" si="31"/>
        <v>-0.34273704191698257</v>
      </c>
      <c r="CF76" s="57"/>
      <c r="CG76" s="58"/>
      <c r="CH76" s="59"/>
      <c r="CI76" s="59"/>
    </row>
    <row r="77" spans="1:87" ht="22" thickBot="1">
      <c r="A77" s="29" t="s">
        <v>30</v>
      </c>
      <c r="B77" s="30">
        <f>(B75/B76)*1000</f>
        <v>1.7433333333333334</v>
      </c>
      <c r="D77" s="24">
        <v>76</v>
      </c>
      <c r="E77" s="4"/>
      <c r="F77" s="169">
        <f>((Calibration!$C$9*'Yields HP3a'!E77)+Calibration!$C$10)</f>
        <v>-1.3020627824793102E-3</v>
      </c>
      <c r="G77" s="26">
        <f t="shared" si="16"/>
        <v>-0.34273704191698257</v>
      </c>
      <c r="I77" s="24">
        <v>76</v>
      </c>
      <c r="J77"/>
      <c r="K77" s="169">
        <f>((Calibration!$C$9*'Yields HP3a'!J77)+Calibration!$C$10)</f>
        <v>-1.3020627824793102E-3</v>
      </c>
      <c r="L77" s="26">
        <f t="shared" si="17"/>
        <v>-0.34273704191698257</v>
      </c>
      <c r="N77" s="24">
        <v>76</v>
      </c>
      <c r="O77"/>
      <c r="P77" s="169">
        <f>((Calibration!$C$9*'Yields HP3a'!O77)+Calibration!$C$10)</f>
        <v>-1.3020627824793102E-3</v>
      </c>
      <c r="Q77" s="26">
        <f t="shared" si="18"/>
        <v>-0.34273704191698257</v>
      </c>
      <c r="S77" s="24">
        <v>76</v>
      </c>
      <c r="T77" s="7">
        <v>3.7299220000000002</v>
      </c>
      <c r="U77" s="169">
        <f>((Calibration!$C$9*'Yields HP3a'!T77)+Calibration!$C$10)</f>
        <v>7.6368777729900385E-3</v>
      </c>
      <c r="V77" s="26">
        <f t="shared" si="19"/>
        <v>2.0102263367148736</v>
      </c>
      <c r="X77" s="24">
        <v>76</v>
      </c>
      <c r="Y77" s="55"/>
      <c r="Z77" s="169">
        <f>((Calibration!$C$9*'Yields HP3a'!Y77)+Calibration!$C$10)</f>
        <v>-1.3020627824793102E-3</v>
      </c>
      <c r="AA77" s="26">
        <f t="shared" si="20"/>
        <v>-0.34273704191698257</v>
      </c>
      <c r="AC77" s="24">
        <v>76</v>
      </c>
      <c r="AD77" s="7"/>
      <c r="AE77" s="169">
        <f>((Calibration!$C$9*'Yields HP3a'!AD77)+Calibration!$C$10)</f>
        <v>-1.3020627824793102E-3</v>
      </c>
      <c r="AF77" s="26">
        <f t="shared" si="21"/>
        <v>-0.34273704191698257</v>
      </c>
      <c r="AH77" s="24">
        <v>76</v>
      </c>
      <c r="AI77" s="7"/>
      <c r="AJ77" s="169">
        <f>((Calibration!$C$9*'Yields HP3a'!AI77)+Calibration!$C$10)</f>
        <v>-1.3020627824793102E-3</v>
      </c>
      <c r="AK77" s="26">
        <f t="shared" si="22"/>
        <v>-0.34273704191698257</v>
      </c>
      <c r="AM77" s="24">
        <v>76</v>
      </c>
      <c r="AN77" s="7"/>
      <c r="AO77" s="169">
        <f>((Calibration!$C$9*'Yields HP3a'!AN77)+Calibration!$C$10)</f>
        <v>-1.3020627824793102E-3</v>
      </c>
      <c r="AP77" s="26">
        <f t="shared" si="23"/>
        <v>-0.34273704191698257</v>
      </c>
      <c r="AR77" s="24">
        <v>76</v>
      </c>
      <c r="AS77" s="7"/>
      <c r="AT77" s="169">
        <f>((Calibration!$C$9*'Yields HP3a'!AS77)+Calibration!$C$10)</f>
        <v>-1.3020627824793102E-3</v>
      </c>
      <c r="AU77" s="26">
        <f t="shared" si="24"/>
        <v>-0.34273704191698257</v>
      </c>
      <c r="AW77" s="24">
        <v>76</v>
      </c>
      <c r="AX77" s="7"/>
      <c r="AY77" s="169">
        <f>((Calibration!$C$9*'Yields HP3a'!AX77)+Calibration!$C$10)</f>
        <v>-1.3020627824793102E-3</v>
      </c>
      <c r="AZ77" s="26">
        <f t="shared" si="25"/>
        <v>-0.34273704191698257</v>
      </c>
      <c r="BB77" s="24">
        <v>76</v>
      </c>
      <c r="BC77" s="7"/>
      <c r="BD77" s="169">
        <f>((Calibration!$C$9*'Yields HP3a'!BC77)+Calibration!$C$10)</f>
        <v>-1.3020627824793102E-3</v>
      </c>
      <c r="BE77" s="26">
        <f t="shared" si="26"/>
        <v>-0.34273704191698257</v>
      </c>
      <c r="BG77" s="24">
        <v>76</v>
      </c>
      <c r="BH77" s="7"/>
      <c r="BI77" s="169">
        <f>((Calibration!$C$9*'Yields HP3a'!BH77)+Calibration!$C$10)</f>
        <v>-1.3020627824793102E-3</v>
      </c>
      <c r="BJ77" s="26">
        <f t="shared" si="27"/>
        <v>-0.34273704191698257</v>
      </c>
      <c r="BL77" s="24">
        <v>76</v>
      </c>
      <c r="BM77" s="7">
        <v>2.702251</v>
      </c>
      <c r="BN77" s="169">
        <f>((Calibration!$C$9*'Yields HP3a'!BM77)+Calibration!$C$10)</f>
        <v>5.1740139437786662E-3</v>
      </c>
      <c r="BO77" s="26">
        <f t="shared" si="28"/>
        <v>1.361936043169331</v>
      </c>
      <c r="BQ77" s="24">
        <v>76</v>
      </c>
      <c r="BR77" s="7"/>
      <c r="BS77" s="169">
        <f>((Calibration!$C$9*'Yields HP3a'!BR77)+Calibration!$C$10)</f>
        <v>-1.3020627824793102E-3</v>
      </c>
      <c r="BT77" s="26">
        <f t="shared" si="29"/>
        <v>-0.34273704191698257</v>
      </c>
      <c r="BV77" s="24">
        <v>76</v>
      </c>
      <c r="BW77"/>
      <c r="BX77" s="169">
        <f>((Calibration!$C$9*'Yields HP3a'!BW77)+Calibration!$C$10)</f>
        <v>-1.3020627824793102E-3</v>
      </c>
      <c r="BY77" s="26">
        <f t="shared" si="30"/>
        <v>-0.34273704191698257</v>
      </c>
      <c r="CA77" s="24">
        <v>76</v>
      </c>
      <c r="CB77" s="7"/>
      <c r="CC77" s="169">
        <f>((Calibration!$C$9*'Yields HP3a'!CB77)+Calibration!$C$10)</f>
        <v>-1.3020627824793102E-3</v>
      </c>
      <c r="CD77" s="26">
        <f t="shared" si="31"/>
        <v>-0.34273704191698257</v>
      </c>
      <c r="CF77" s="57"/>
      <c r="CG77" s="60"/>
      <c r="CH77" s="59"/>
      <c r="CI77" s="59"/>
    </row>
    <row r="78" spans="1:87" ht="22" thickBot="1">
      <c r="A78" s="27" t="s">
        <v>31</v>
      </c>
      <c r="B78" s="28">
        <v>250</v>
      </c>
      <c r="D78" s="24">
        <v>77</v>
      </c>
      <c r="E78" s="4"/>
      <c r="F78" s="169">
        <f>((Calibration!$C$9*'Yields HP3a'!E78)+Calibration!$C$10)</f>
        <v>-1.3020627824793102E-3</v>
      </c>
      <c r="G78" s="26">
        <f t="shared" si="16"/>
        <v>-0.34273704191698257</v>
      </c>
      <c r="I78" s="24">
        <v>77</v>
      </c>
      <c r="J78" s="7">
        <v>1.8701639999999999</v>
      </c>
      <c r="K78" s="169">
        <f>((Calibration!$C$9*'Yields HP3a'!J78)+Calibration!$C$10)</f>
        <v>3.1798767393066089E-3</v>
      </c>
      <c r="L78" s="26">
        <f t="shared" si="17"/>
        <v>0.83702687916117047</v>
      </c>
      <c r="N78" s="24">
        <v>77</v>
      </c>
      <c r="O78" s="7"/>
      <c r="P78" s="169">
        <f>((Calibration!$C$9*'Yields HP3a'!O78)+Calibration!$C$10)</f>
        <v>-1.3020627824793102E-3</v>
      </c>
      <c r="Q78" s="26">
        <f t="shared" si="18"/>
        <v>-0.34273704191698257</v>
      </c>
      <c r="S78" s="24">
        <v>77</v>
      </c>
      <c r="T78" s="7">
        <v>1.4471350000000001</v>
      </c>
      <c r="U78" s="169">
        <f>((Calibration!$C$9*'Yields HP3a'!T78)+Calibration!$C$10)</f>
        <v>2.1660670445624178E-3</v>
      </c>
      <c r="V78" s="26">
        <f t="shared" si="19"/>
        <v>0.57016560294701502</v>
      </c>
      <c r="X78" s="24">
        <v>77</v>
      </c>
      <c r="Y78" s="55"/>
      <c r="Z78" s="169">
        <f>((Calibration!$C$9*'Yields HP3a'!Y78)+Calibration!$C$10)</f>
        <v>-1.3020627824793102E-3</v>
      </c>
      <c r="AA78" s="26">
        <f t="shared" si="20"/>
        <v>-0.34273704191698257</v>
      </c>
      <c r="AC78" s="24">
        <v>77</v>
      </c>
      <c r="AD78" s="7"/>
      <c r="AE78" s="169">
        <f>((Calibration!$C$9*'Yields HP3a'!AD78)+Calibration!$C$10)</f>
        <v>-1.3020627824793102E-3</v>
      </c>
      <c r="AF78" s="26">
        <f t="shared" si="21"/>
        <v>-0.34273704191698257</v>
      </c>
      <c r="AH78" s="24">
        <v>77</v>
      </c>
      <c r="AI78" s="7"/>
      <c r="AJ78" s="169">
        <f>((Calibration!$C$9*'Yields HP3a'!AI78)+Calibration!$C$10)</f>
        <v>-1.3020627824793102E-3</v>
      </c>
      <c r="AK78" s="26">
        <f t="shared" si="22"/>
        <v>-0.34273704191698257</v>
      </c>
      <c r="AM78" s="24">
        <v>77</v>
      </c>
      <c r="AN78" s="7"/>
      <c r="AO78" s="169">
        <f>((Calibration!$C$9*'Yields HP3a'!AN78)+Calibration!$C$10)</f>
        <v>-1.3020627824793102E-3</v>
      </c>
      <c r="AP78" s="26">
        <f t="shared" si="23"/>
        <v>-0.34273704191698257</v>
      </c>
      <c r="AR78" s="24">
        <v>77</v>
      </c>
      <c r="AS78" s="7"/>
      <c r="AT78" s="169">
        <f>((Calibration!$C$9*'Yields HP3a'!AS78)+Calibration!$C$10)</f>
        <v>-1.3020627824793102E-3</v>
      </c>
      <c r="AU78" s="26">
        <f t="shared" si="24"/>
        <v>-0.34273704191698257</v>
      </c>
      <c r="AW78" s="24">
        <v>77</v>
      </c>
      <c r="AX78" s="7"/>
      <c r="AY78" s="169">
        <f>((Calibration!$C$9*'Yields HP3a'!AX78)+Calibration!$C$10)</f>
        <v>-1.3020627824793102E-3</v>
      </c>
      <c r="AZ78" s="26">
        <f t="shared" si="25"/>
        <v>-0.34273704191698257</v>
      </c>
      <c r="BB78" s="24">
        <v>77</v>
      </c>
      <c r="BC78" s="7"/>
      <c r="BD78" s="169">
        <f>((Calibration!$C$9*'Yields HP3a'!BC78)+Calibration!$C$10)</f>
        <v>-1.3020627824793102E-3</v>
      </c>
      <c r="BE78" s="26">
        <f t="shared" si="26"/>
        <v>-0.34273704191698257</v>
      </c>
      <c r="BG78" s="24">
        <v>77</v>
      </c>
      <c r="BH78" s="7">
        <v>2.47688</v>
      </c>
      <c r="BI78" s="169">
        <f>((Calibration!$C$9*'Yields HP3a'!BH78)+Calibration!$C$10)</f>
        <v>4.6339013162420353E-3</v>
      </c>
      <c r="BJ78" s="26">
        <f t="shared" si="27"/>
        <v>1.2197642471892434</v>
      </c>
      <c r="BL78" s="24">
        <v>77</v>
      </c>
      <c r="BM78" s="7">
        <v>4.6325029999999998</v>
      </c>
      <c r="BN78" s="169">
        <f>((Calibration!$C$9*'Yields HP3a'!BM78)+Calibration!$C$10)</f>
        <v>9.799957297306117E-3</v>
      </c>
      <c r="BO78" s="26">
        <f t="shared" si="28"/>
        <v>2.5796055460519374</v>
      </c>
      <c r="BQ78" s="24">
        <v>77</v>
      </c>
      <c r="BR78" s="7"/>
      <c r="BS78" s="169">
        <f>((Calibration!$C$9*'Yields HP3a'!BR78)+Calibration!$C$10)</f>
        <v>-1.3020627824793102E-3</v>
      </c>
      <c r="BT78" s="26">
        <f t="shared" si="29"/>
        <v>-0.34273704191698257</v>
      </c>
      <c r="BV78" s="24">
        <v>77</v>
      </c>
      <c r="BW78"/>
      <c r="BX78" s="169">
        <f>((Calibration!$C$9*'Yields HP3a'!BW78)+Calibration!$C$10)</f>
        <v>-1.3020627824793102E-3</v>
      </c>
      <c r="BY78" s="26">
        <f t="shared" si="30"/>
        <v>-0.34273704191698257</v>
      </c>
      <c r="CA78" s="24">
        <v>77</v>
      </c>
      <c r="CB78" s="7">
        <v>1.9967090000000001</v>
      </c>
      <c r="CC78" s="169">
        <f>((Calibration!$C$9*'Yields HP3a'!CB78)+Calibration!$C$10)</f>
        <v>3.4831480228862304E-3</v>
      </c>
      <c r="CD78" s="26">
        <f t="shared" si="31"/>
        <v>0.91685582752764272</v>
      </c>
      <c r="CF78" s="57"/>
      <c r="CG78" s="60"/>
      <c r="CH78" s="59"/>
      <c r="CI78" s="59"/>
    </row>
    <row r="79" spans="1:87">
      <c r="A79" s="29" t="s">
        <v>32</v>
      </c>
      <c r="B79" s="31">
        <f>$B78/$B76</f>
        <v>0.41666666666666669</v>
      </c>
      <c r="D79" s="24">
        <v>78</v>
      </c>
      <c r="E79" s="4"/>
      <c r="F79" s="169">
        <f>((Calibration!$C$9*'Yields HP3a'!E79)+Calibration!$C$10)</f>
        <v>-1.3020627824793102E-3</v>
      </c>
      <c r="G79" s="26">
        <f t="shared" si="16"/>
        <v>-0.34273704191698257</v>
      </c>
      <c r="I79" s="24">
        <v>78</v>
      </c>
      <c r="J79" s="7">
        <v>2.8929369999999999</v>
      </c>
      <c r="K79" s="169">
        <f>((Calibration!$C$9*'Yields HP3a'!J79)+Calibration!$C$10)</f>
        <v>5.6310022718885373E-3</v>
      </c>
      <c r="L79" s="26">
        <f t="shared" si="17"/>
        <v>1.4822273454587069</v>
      </c>
      <c r="N79" s="24">
        <v>78</v>
      </c>
      <c r="O79" s="7"/>
      <c r="P79" s="169">
        <f>((Calibration!$C$9*'Yields HP3a'!O79)+Calibration!$C$10)</f>
        <v>-1.3020627824793102E-3</v>
      </c>
      <c r="Q79" s="26">
        <f t="shared" si="18"/>
        <v>-0.34273704191698257</v>
      </c>
      <c r="S79" s="24">
        <v>78</v>
      </c>
      <c r="T79" s="7">
        <v>3.2593830000000001</v>
      </c>
      <c r="U79" s="169">
        <f>((Calibration!$C$9*'Yields HP3a'!T79)+Calibration!$C$10)</f>
        <v>6.5092080388695957E-3</v>
      </c>
      <c r="V79" s="26">
        <f t="shared" si="19"/>
        <v>1.7133941146957394</v>
      </c>
      <c r="X79" s="24">
        <v>78</v>
      </c>
      <c r="Y79" s="55"/>
      <c r="Z79" s="169">
        <f>((Calibration!$C$9*'Yields HP3a'!Y79)+Calibration!$C$10)</f>
        <v>-1.3020627824793102E-3</v>
      </c>
      <c r="AA79" s="26">
        <f t="shared" si="20"/>
        <v>-0.34273704191698257</v>
      </c>
      <c r="AC79" s="24">
        <v>78</v>
      </c>
      <c r="AD79" s="7"/>
      <c r="AE79" s="169">
        <f>((Calibration!$C$9*'Yields HP3a'!AD79)+Calibration!$C$10)</f>
        <v>-1.3020627824793102E-3</v>
      </c>
      <c r="AF79" s="26">
        <f t="shared" si="21"/>
        <v>-0.34273704191698257</v>
      </c>
      <c r="AH79" s="24">
        <v>78</v>
      </c>
      <c r="AI79" s="7"/>
      <c r="AJ79" s="169">
        <f>((Calibration!$C$9*'Yields HP3a'!AI79)+Calibration!$C$10)</f>
        <v>-1.3020627824793102E-3</v>
      </c>
      <c r="AK79" s="26">
        <f t="shared" si="22"/>
        <v>-0.34273704191698257</v>
      </c>
      <c r="AM79" s="24">
        <v>78</v>
      </c>
      <c r="AN79" s="7"/>
      <c r="AO79" s="169">
        <f>((Calibration!$C$9*'Yields HP3a'!AN79)+Calibration!$C$10)</f>
        <v>-1.3020627824793102E-3</v>
      </c>
      <c r="AP79" s="26">
        <f t="shared" si="23"/>
        <v>-0.34273704191698257</v>
      </c>
      <c r="AR79" s="24">
        <v>78</v>
      </c>
      <c r="AS79" s="7"/>
      <c r="AT79" s="169">
        <f>((Calibration!$C$9*'Yields HP3a'!AS79)+Calibration!$C$10)</f>
        <v>-1.3020627824793102E-3</v>
      </c>
      <c r="AU79" s="26">
        <f t="shared" si="24"/>
        <v>-0.34273704191698257</v>
      </c>
      <c r="AW79" s="24">
        <v>78</v>
      </c>
      <c r="AX79" s="7"/>
      <c r="AY79" s="169">
        <f>((Calibration!$C$9*'Yields HP3a'!AX79)+Calibration!$C$10)</f>
        <v>-1.3020627824793102E-3</v>
      </c>
      <c r="AZ79" s="26">
        <f t="shared" si="25"/>
        <v>-0.34273704191698257</v>
      </c>
      <c r="BB79" s="24">
        <v>78</v>
      </c>
      <c r="BC79" s="7"/>
      <c r="BD79" s="169">
        <f>((Calibration!$C$9*'Yields HP3a'!BC79)+Calibration!$C$10)</f>
        <v>-1.3020627824793102E-3</v>
      </c>
      <c r="BE79" s="26">
        <f t="shared" si="26"/>
        <v>-0.34273704191698257</v>
      </c>
      <c r="BG79" s="24">
        <v>78</v>
      </c>
      <c r="BH79"/>
      <c r="BI79" s="169">
        <f>((Calibration!$C$9*'Yields HP3a'!BH79)+Calibration!$C$10)</f>
        <v>-1.3020627824793102E-3</v>
      </c>
      <c r="BJ79" s="26">
        <f t="shared" si="27"/>
        <v>-0.34273704191698257</v>
      </c>
      <c r="BL79" s="24">
        <v>78</v>
      </c>
      <c r="BM79" s="7">
        <v>3.9193699999999998</v>
      </c>
      <c r="BN79" s="169">
        <f>((Calibration!$C$9*'Yields HP3a'!BM79)+Calibration!$C$10)</f>
        <v>8.0908991735320745E-3</v>
      </c>
      <c r="BO79" s="26">
        <f t="shared" si="28"/>
        <v>2.1297366659268646</v>
      </c>
      <c r="BQ79" s="24">
        <v>78</v>
      </c>
      <c r="BR79" s="7"/>
      <c r="BS79" s="169">
        <f>((Calibration!$C$9*'Yields HP3a'!BR79)+Calibration!$C$10)</f>
        <v>-1.3020627824793102E-3</v>
      </c>
      <c r="BT79" s="26">
        <f t="shared" si="29"/>
        <v>-0.34273704191698257</v>
      </c>
      <c r="BV79" s="24">
        <v>78</v>
      </c>
      <c r="BW79"/>
      <c r="BX79" s="169">
        <f>((Calibration!$C$9*'Yields HP3a'!BW79)+Calibration!$C$10)</f>
        <v>-1.3020627824793102E-3</v>
      </c>
      <c r="BY79" s="26">
        <f t="shared" si="30"/>
        <v>-0.34273704191698257</v>
      </c>
      <c r="CA79" s="24">
        <v>78</v>
      </c>
      <c r="CB79" s="7"/>
      <c r="CC79" s="169">
        <f>((Calibration!$C$9*'Yields HP3a'!CB79)+Calibration!$C$10)</f>
        <v>-1.3020627824793102E-3</v>
      </c>
      <c r="CD79" s="26">
        <f t="shared" si="31"/>
        <v>-0.34273704191698257</v>
      </c>
      <c r="CF79" s="57"/>
      <c r="CG79" s="58"/>
      <c r="CH79" s="59"/>
      <c r="CI79" s="59"/>
    </row>
    <row r="80" spans="1:87" ht="22" thickBot="1">
      <c r="A80" s="29" t="s">
        <v>33</v>
      </c>
      <c r="B80" s="32">
        <f>B75*B79</f>
        <v>0.43583333333333335</v>
      </c>
      <c r="D80" s="24">
        <v>79</v>
      </c>
      <c r="E80" s="4"/>
      <c r="F80" s="169">
        <f>((Calibration!$C$9*'Yields HP3a'!E80)+Calibration!$C$10)</f>
        <v>-1.3020627824793102E-3</v>
      </c>
      <c r="G80" s="26">
        <f t="shared" si="16"/>
        <v>-0.34273704191698257</v>
      </c>
      <c r="I80" s="24">
        <v>79</v>
      </c>
      <c r="J80" s="7"/>
      <c r="K80" s="169">
        <f>((Calibration!$C$9*'Yields HP3a'!J80)+Calibration!$C$10)</f>
        <v>-1.3020627824793102E-3</v>
      </c>
      <c r="L80" s="26">
        <f t="shared" si="17"/>
        <v>-0.34273704191698257</v>
      </c>
      <c r="N80" s="24">
        <v>79</v>
      </c>
      <c r="O80" s="7"/>
      <c r="P80" s="169">
        <f>((Calibration!$C$9*'Yields HP3a'!O80)+Calibration!$C$10)</f>
        <v>-1.3020627824793102E-3</v>
      </c>
      <c r="Q80" s="26">
        <f t="shared" si="18"/>
        <v>-0.34273704191698257</v>
      </c>
      <c r="S80" s="24">
        <v>79</v>
      </c>
      <c r="T80" s="7"/>
      <c r="U80" s="169">
        <f>((Calibration!$C$9*'Yields HP3a'!T80)+Calibration!$C$10)</f>
        <v>-1.3020627824793102E-3</v>
      </c>
      <c r="V80" s="26">
        <f t="shared" si="19"/>
        <v>-0.34273704191698257</v>
      </c>
      <c r="X80" s="24">
        <v>79</v>
      </c>
      <c r="Y80" s="55">
        <v>1.115</v>
      </c>
      <c r="Z80" s="169">
        <f>((Calibration!$C$9*'Yields HP3a'!Y80)+Calibration!$C$10)</f>
        <v>1.3700892677105661E-3</v>
      </c>
      <c r="AA80" s="26">
        <f t="shared" si="20"/>
        <v>0.36064339530784945</v>
      </c>
      <c r="AC80" s="24">
        <v>79</v>
      </c>
      <c r="AD80" s="7"/>
      <c r="AE80" s="169">
        <f>((Calibration!$C$9*'Yields HP3a'!AD80)+Calibration!$C$10)</f>
        <v>-1.3020627824793102E-3</v>
      </c>
      <c r="AF80" s="26">
        <f t="shared" si="21"/>
        <v>-0.34273704191698257</v>
      </c>
      <c r="AH80" s="24">
        <v>79</v>
      </c>
      <c r="AI80" s="7"/>
      <c r="AJ80" s="169">
        <f>((Calibration!$C$9*'Yields HP3a'!AI80)+Calibration!$C$10)</f>
        <v>-1.3020627824793102E-3</v>
      </c>
      <c r="AK80" s="26">
        <f t="shared" si="22"/>
        <v>-0.34273704191698257</v>
      </c>
      <c r="AM80" s="24">
        <v>79</v>
      </c>
      <c r="AN80" s="7"/>
      <c r="AO80" s="169">
        <f>((Calibration!$C$9*'Yields HP3a'!AN80)+Calibration!$C$10)</f>
        <v>-1.3020627824793102E-3</v>
      </c>
      <c r="AP80" s="26">
        <f t="shared" si="23"/>
        <v>-0.34273704191698257</v>
      </c>
      <c r="AR80" s="24">
        <v>79</v>
      </c>
      <c r="AS80" s="7"/>
      <c r="AT80" s="169">
        <f>((Calibration!$C$9*'Yields HP3a'!AS80)+Calibration!$C$10)</f>
        <v>-1.3020627824793102E-3</v>
      </c>
      <c r="AU80" s="26">
        <f t="shared" si="24"/>
        <v>-0.34273704191698257</v>
      </c>
      <c r="AW80" s="24">
        <v>79</v>
      </c>
      <c r="AX80" s="7"/>
      <c r="AY80" s="169">
        <f>((Calibration!$C$9*'Yields HP3a'!AX80)+Calibration!$C$10)</f>
        <v>-1.3020627824793102E-3</v>
      </c>
      <c r="AZ80" s="26">
        <f t="shared" si="25"/>
        <v>-0.34273704191698257</v>
      </c>
      <c r="BB80" s="24">
        <v>79</v>
      </c>
      <c r="BC80"/>
      <c r="BD80" s="169">
        <f>((Calibration!$C$9*'Yields HP3a'!BC80)+Calibration!$C$10)</f>
        <v>-1.3020627824793102E-3</v>
      </c>
      <c r="BE80" s="26">
        <f t="shared" si="26"/>
        <v>-0.34273704191698257</v>
      </c>
      <c r="BG80" s="24">
        <v>79</v>
      </c>
      <c r="BH80" s="7"/>
      <c r="BI80" s="169">
        <f>((Calibration!$C$9*'Yields HP3a'!BH80)+Calibration!$C$10)</f>
        <v>-1.3020627824793102E-3</v>
      </c>
      <c r="BJ80" s="26">
        <f t="shared" si="27"/>
        <v>-0.34273704191698257</v>
      </c>
      <c r="BL80" s="24">
        <v>79</v>
      </c>
      <c r="BM80" s="7">
        <v>2.4103569999999999</v>
      </c>
      <c r="BN80" s="169">
        <f>((Calibration!$C$9*'Yields HP3a'!BM80)+Calibration!$C$10)</f>
        <v>4.474475692174967E-3</v>
      </c>
      <c r="BO80" s="26">
        <f t="shared" si="28"/>
        <v>1.1777992455520168</v>
      </c>
      <c r="BQ80" s="24">
        <v>79</v>
      </c>
      <c r="BR80" s="7"/>
      <c r="BS80" s="169">
        <f>((Calibration!$C$9*'Yields HP3a'!BR80)+Calibration!$C$10)</f>
        <v>-1.3020627824793102E-3</v>
      </c>
      <c r="BT80" s="26">
        <f t="shared" si="29"/>
        <v>-0.34273704191698257</v>
      </c>
      <c r="BV80" s="24">
        <v>79</v>
      </c>
      <c r="BW80"/>
      <c r="BX80" s="169">
        <f>((Calibration!$C$9*'Yields HP3a'!BW80)+Calibration!$C$10)</f>
        <v>-1.3020627824793102E-3</v>
      </c>
      <c r="BY80" s="26">
        <f t="shared" si="30"/>
        <v>-0.34273704191698257</v>
      </c>
      <c r="CA80" s="24">
        <v>79</v>
      </c>
      <c r="CB80" s="7">
        <v>2.2982640000000001</v>
      </c>
      <c r="CC80" s="169">
        <f>((Calibration!$C$9*'Yields HP3a'!CB80)+Calibration!$C$10)</f>
        <v>4.2058393336440857E-3</v>
      </c>
      <c r="CD80" s="26">
        <f t="shared" si="31"/>
        <v>1.1070871169871355</v>
      </c>
      <c r="CF80" s="57"/>
      <c r="CG80" s="58"/>
      <c r="CH80" s="59"/>
      <c r="CI80" s="59"/>
    </row>
    <row r="81" spans="1:87" ht="22" thickBot="1">
      <c r="A81" s="27" t="s">
        <v>34</v>
      </c>
      <c r="B81" s="28">
        <v>500</v>
      </c>
      <c r="D81" s="24">
        <v>80</v>
      </c>
      <c r="E81" s="4"/>
      <c r="F81" s="169">
        <f>((Calibration!$C$9*'Yields HP3a'!E81)+Calibration!$C$10)</f>
        <v>-1.3020627824793102E-3</v>
      </c>
      <c r="G81" s="26">
        <f t="shared" si="16"/>
        <v>-0.34273704191698257</v>
      </c>
      <c r="I81" s="24">
        <v>80</v>
      </c>
      <c r="J81"/>
      <c r="K81" s="169">
        <f>((Calibration!$C$9*'Yields HP3a'!J81)+Calibration!$C$10)</f>
        <v>-1.3020627824793102E-3</v>
      </c>
      <c r="L81" s="26">
        <f t="shared" si="17"/>
        <v>-0.34273704191698257</v>
      </c>
      <c r="N81" s="24">
        <v>80</v>
      </c>
      <c r="O81"/>
      <c r="P81" s="169">
        <f>((Calibration!$C$9*'Yields HP3a'!O81)+Calibration!$C$10)</f>
        <v>-1.3020627824793102E-3</v>
      </c>
      <c r="Q81" s="26">
        <f t="shared" si="18"/>
        <v>-0.34273704191698257</v>
      </c>
      <c r="S81" s="24">
        <v>80</v>
      </c>
      <c r="T81" s="7">
        <v>2.4478279999999999</v>
      </c>
      <c r="U81" s="169">
        <f>((Calibration!$C$9*'Yields HP3a'!T81)+Calibration!$C$10)</f>
        <v>4.5642767769038146E-3</v>
      </c>
      <c r="V81" s="26">
        <f t="shared" si="19"/>
        <v>1.2014372440840813</v>
      </c>
      <c r="X81" s="24">
        <v>80</v>
      </c>
      <c r="Y81" s="55"/>
      <c r="Z81" s="169">
        <f>((Calibration!$C$9*'Yields HP3a'!Y81)+Calibration!$C$10)</f>
        <v>-1.3020627824793102E-3</v>
      </c>
      <c r="AA81" s="26">
        <f t="shared" si="20"/>
        <v>-0.34273704191698257</v>
      </c>
      <c r="AC81" s="24">
        <v>80</v>
      </c>
      <c r="AD81" s="7"/>
      <c r="AE81" s="169">
        <f>((Calibration!$C$9*'Yields HP3a'!AD81)+Calibration!$C$10)</f>
        <v>-1.3020627824793102E-3</v>
      </c>
      <c r="AF81" s="26">
        <f t="shared" si="21"/>
        <v>-0.34273704191698257</v>
      </c>
      <c r="AH81" s="24">
        <v>80</v>
      </c>
      <c r="AI81" s="7"/>
      <c r="AJ81" s="169">
        <f>((Calibration!$C$9*'Yields HP3a'!AI81)+Calibration!$C$10)</f>
        <v>-1.3020627824793102E-3</v>
      </c>
      <c r="AK81" s="26">
        <f t="shared" si="22"/>
        <v>-0.34273704191698257</v>
      </c>
      <c r="AM81" s="24">
        <v>80</v>
      </c>
      <c r="AN81" s="7"/>
      <c r="AO81" s="169">
        <f>((Calibration!$C$9*'Yields HP3a'!AN81)+Calibration!$C$10)</f>
        <v>-1.3020627824793102E-3</v>
      </c>
      <c r="AP81" s="26">
        <f t="shared" si="23"/>
        <v>-0.34273704191698257</v>
      </c>
      <c r="AR81" s="24">
        <v>80</v>
      </c>
      <c r="AS81" s="7"/>
      <c r="AT81" s="169">
        <f>((Calibration!$C$9*'Yields HP3a'!AS81)+Calibration!$C$10)</f>
        <v>-1.3020627824793102E-3</v>
      </c>
      <c r="AU81" s="26">
        <f t="shared" si="24"/>
        <v>-0.34273704191698257</v>
      </c>
      <c r="AW81" s="24">
        <v>80</v>
      </c>
      <c r="AX81" s="7"/>
      <c r="AY81" s="169">
        <f>((Calibration!$C$9*'Yields HP3a'!AX81)+Calibration!$C$10)</f>
        <v>-1.3020627824793102E-3</v>
      </c>
      <c r="AZ81" s="26">
        <f t="shared" si="25"/>
        <v>-0.34273704191698257</v>
      </c>
      <c r="BB81" s="24">
        <v>80</v>
      </c>
      <c r="BC81" s="7"/>
      <c r="BD81" s="169">
        <f>((Calibration!$C$9*'Yields HP3a'!BC81)+Calibration!$C$10)</f>
        <v>-1.3020627824793102E-3</v>
      </c>
      <c r="BE81" s="26">
        <f t="shared" si="26"/>
        <v>-0.34273704191698257</v>
      </c>
      <c r="BG81" s="24">
        <v>80</v>
      </c>
      <c r="BH81" s="7"/>
      <c r="BI81" s="169">
        <f>((Calibration!$C$9*'Yields HP3a'!BH81)+Calibration!$C$10)</f>
        <v>-1.3020627824793102E-3</v>
      </c>
      <c r="BJ81" s="26">
        <f t="shared" si="27"/>
        <v>-0.34273704191698257</v>
      </c>
      <c r="BL81" s="24">
        <v>80</v>
      </c>
      <c r="BM81" s="7">
        <v>2.4493360000000002</v>
      </c>
      <c r="BN81" s="169">
        <f>((Calibration!$C$9*'Yields HP3a'!BM81)+Calibration!$C$10)</f>
        <v>4.5678907726811125E-3</v>
      </c>
      <c r="BO81" s="26">
        <f t="shared" si="28"/>
        <v>1.2023885424691352</v>
      </c>
      <c r="BQ81" s="24">
        <v>80</v>
      </c>
      <c r="BR81" s="7"/>
      <c r="BS81" s="169">
        <f>((Calibration!$C$9*'Yields HP3a'!BR81)+Calibration!$C$10)</f>
        <v>-1.3020627824793102E-3</v>
      </c>
      <c r="BT81" s="26">
        <f t="shared" si="29"/>
        <v>-0.34273704191698257</v>
      </c>
      <c r="BV81" s="24">
        <v>80</v>
      </c>
      <c r="BW81"/>
      <c r="BX81" s="169">
        <f>((Calibration!$C$9*'Yields HP3a'!BW81)+Calibration!$C$10)</f>
        <v>-1.3020627824793102E-3</v>
      </c>
      <c r="BY81" s="26">
        <f t="shared" si="30"/>
        <v>-0.34273704191698257</v>
      </c>
      <c r="CA81" s="24">
        <v>80</v>
      </c>
      <c r="CB81" s="7"/>
      <c r="CC81" s="169">
        <f>((Calibration!$C$9*'Yields HP3a'!CB81)+Calibration!$C$10)</f>
        <v>-1.3020627824793102E-3</v>
      </c>
      <c r="CD81" s="26">
        <f t="shared" si="31"/>
        <v>-0.34273704191698257</v>
      </c>
      <c r="CF81" s="57"/>
      <c r="CG81" s="58"/>
      <c r="CH81" s="59"/>
      <c r="CI81" s="59"/>
    </row>
    <row r="82" spans="1:87">
      <c r="A82" s="33" t="s">
        <v>35</v>
      </c>
      <c r="B82" s="34">
        <f>B77*(B75*B79)*(B78/B81)</f>
        <v>0.37990138888888891</v>
      </c>
      <c r="D82" s="24">
        <v>81</v>
      </c>
      <c r="E82" s="4"/>
      <c r="F82" s="169">
        <f>((Calibration!$C$9*'Yields HP3a'!E82)+Calibration!$C$10)</f>
        <v>-1.3020627824793102E-3</v>
      </c>
      <c r="G82" s="26">
        <f t="shared" si="16"/>
        <v>-0.34273704191698257</v>
      </c>
      <c r="I82" s="24">
        <v>81</v>
      </c>
      <c r="J82">
        <v>2.166417</v>
      </c>
      <c r="K82" s="169">
        <f>((Calibration!$C$9*'Yields HP3a'!J82)+Calibration!$C$10)</f>
        <v>3.8898615476697495E-3</v>
      </c>
      <c r="L82" s="26">
        <f t="shared" si="17"/>
        <v>1.0239134842456266</v>
      </c>
      <c r="N82" s="24">
        <v>81</v>
      </c>
      <c r="O82"/>
      <c r="P82" s="169">
        <f>((Calibration!$C$9*'Yields HP3a'!O82)+Calibration!$C$10)</f>
        <v>-1.3020627824793102E-3</v>
      </c>
      <c r="Q82" s="26">
        <f t="shared" si="18"/>
        <v>-0.34273704191698257</v>
      </c>
      <c r="S82" s="24">
        <v>81</v>
      </c>
      <c r="T82" s="7"/>
      <c r="U82" s="169">
        <f>((Calibration!$C$9*'Yields HP3a'!T82)+Calibration!$C$10)</f>
        <v>-1.3020627824793102E-3</v>
      </c>
      <c r="V82" s="26">
        <f t="shared" si="19"/>
        <v>-0.34273704191698257</v>
      </c>
      <c r="X82" s="24">
        <v>81</v>
      </c>
      <c r="Y82" s="55"/>
      <c r="Z82" s="169">
        <f>((Calibration!$C$9*'Yields HP3a'!Y82)+Calibration!$C$10)</f>
        <v>-1.3020627824793102E-3</v>
      </c>
      <c r="AA82" s="26">
        <f t="shared" si="20"/>
        <v>-0.34273704191698257</v>
      </c>
      <c r="AC82" s="24">
        <v>81</v>
      </c>
      <c r="AD82" s="7"/>
      <c r="AE82" s="169">
        <f>((Calibration!$C$9*'Yields HP3a'!AD82)+Calibration!$C$10)</f>
        <v>-1.3020627824793102E-3</v>
      </c>
      <c r="AF82" s="26">
        <f t="shared" si="21"/>
        <v>-0.34273704191698257</v>
      </c>
      <c r="AH82" s="24">
        <v>81</v>
      </c>
      <c r="AI82" s="7">
        <v>2.4011800000000001</v>
      </c>
      <c r="AJ82" s="169">
        <f>((Calibration!$C$9*'Yields HP3a'!AI82)+Calibration!$C$10)</f>
        <v>4.4524825626999966E-3</v>
      </c>
      <c r="AK82" s="26">
        <f t="shared" si="22"/>
        <v>1.1720100775946964</v>
      </c>
      <c r="AM82" s="24">
        <v>81</v>
      </c>
      <c r="AN82" s="7"/>
      <c r="AO82" s="169">
        <f>((Calibration!$C$9*'Yields HP3a'!AN82)+Calibration!$C$10)</f>
        <v>-1.3020627824793102E-3</v>
      </c>
      <c r="AP82" s="26">
        <f t="shared" si="23"/>
        <v>-0.34273704191698257</v>
      </c>
      <c r="AR82" s="24">
        <v>81</v>
      </c>
      <c r="AS82" s="7">
        <v>14.459306</v>
      </c>
      <c r="AT82" s="169">
        <f>((Calibration!$C$9*'Yields HP3a'!AS82)+Calibration!$C$10)</f>
        <v>3.335037145269807E-2</v>
      </c>
      <c r="AU82" s="26">
        <f t="shared" si="24"/>
        <v>8.7786916363320184</v>
      </c>
      <c r="AW82" s="24">
        <v>81</v>
      </c>
      <c r="AX82" s="7"/>
      <c r="AY82" s="169">
        <f>((Calibration!$C$9*'Yields HP3a'!AX82)+Calibration!$C$10)</f>
        <v>-1.3020627824793102E-3</v>
      </c>
      <c r="AZ82" s="26">
        <f t="shared" si="25"/>
        <v>-0.34273704191698257</v>
      </c>
      <c r="BB82" s="24">
        <v>81</v>
      </c>
      <c r="BC82" s="7"/>
      <c r="BD82" s="169">
        <f>((Calibration!$C$9*'Yields HP3a'!BC82)+Calibration!$C$10)</f>
        <v>-1.3020627824793102E-3</v>
      </c>
      <c r="BE82" s="26">
        <f t="shared" si="26"/>
        <v>-0.34273704191698257</v>
      </c>
      <c r="BG82" s="24">
        <v>81</v>
      </c>
      <c r="BH82" s="7"/>
      <c r="BI82" s="169">
        <f>((Calibration!$C$9*'Yields HP3a'!BH82)+Calibration!$C$10)</f>
        <v>-1.3020627824793102E-3</v>
      </c>
      <c r="BJ82" s="26">
        <f t="shared" si="27"/>
        <v>-0.34273704191698257</v>
      </c>
      <c r="BL82" s="24">
        <v>81</v>
      </c>
      <c r="BM82" s="7">
        <v>1.350106</v>
      </c>
      <c r="BN82" s="169">
        <f>((Calibration!$C$9*'Yields HP3a'!BM82)+Calibration!$C$10)</f>
        <v>1.933532299021724E-3</v>
      </c>
      <c r="BO82" s="26">
        <f t="shared" si="28"/>
        <v>0.50895636488110629</v>
      </c>
      <c r="BQ82" s="24">
        <v>81</v>
      </c>
      <c r="BR82" s="7"/>
      <c r="BS82" s="169">
        <f>((Calibration!$C$9*'Yields HP3a'!BR82)+Calibration!$C$10)</f>
        <v>-1.3020627824793102E-3</v>
      </c>
      <c r="BT82" s="26">
        <f t="shared" si="29"/>
        <v>-0.34273704191698257</v>
      </c>
      <c r="BV82" s="24">
        <v>81</v>
      </c>
      <c r="BW82"/>
      <c r="BX82" s="169">
        <f>((Calibration!$C$9*'Yields HP3a'!BW82)+Calibration!$C$10)</f>
        <v>-1.3020627824793102E-3</v>
      </c>
      <c r="BY82" s="26">
        <f t="shared" si="30"/>
        <v>-0.34273704191698257</v>
      </c>
      <c r="CA82" s="24">
        <v>81</v>
      </c>
      <c r="CB82" s="7"/>
      <c r="CC82" s="169">
        <f>((Calibration!$C$9*'Yields HP3a'!CB82)+Calibration!$C$10)</f>
        <v>-1.3020627824793102E-3</v>
      </c>
      <c r="CD82" s="26">
        <f t="shared" si="31"/>
        <v>-0.34273704191698257</v>
      </c>
      <c r="CF82" s="57"/>
      <c r="CG82" s="58"/>
      <c r="CH82" s="59"/>
      <c r="CI82" s="59"/>
    </row>
    <row r="83" spans="1:87">
      <c r="A83" s="33" t="s">
        <v>36</v>
      </c>
      <c r="B83" s="35">
        <v>1</v>
      </c>
      <c r="D83" s="24">
        <v>82</v>
      </c>
      <c r="E83" s="4"/>
      <c r="F83" s="169">
        <f>((Calibration!$C$9*'Yields HP3a'!E83)+Calibration!$C$10)</f>
        <v>-1.3020627824793102E-3</v>
      </c>
      <c r="G83" s="26">
        <f t="shared" si="16"/>
        <v>-0.34273704191698257</v>
      </c>
      <c r="I83" s="24">
        <v>82</v>
      </c>
      <c r="J83" s="7"/>
      <c r="K83" s="169">
        <f>((Calibration!$C$9*'Yields HP3a'!J83)+Calibration!$C$10)</f>
        <v>-1.3020627824793102E-3</v>
      </c>
      <c r="L83" s="26">
        <f t="shared" si="17"/>
        <v>-0.34273704191698257</v>
      </c>
      <c r="N83" s="24">
        <v>82</v>
      </c>
      <c r="O83" s="7"/>
      <c r="P83" s="169">
        <f>((Calibration!$C$9*'Yields HP3a'!O83)+Calibration!$C$10)</f>
        <v>-1.3020627824793102E-3</v>
      </c>
      <c r="Q83" s="26">
        <f t="shared" si="18"/>
        <v>-0.34273704191698257</v>
      </c>
      <c r="S83" s="24">
        <v>82</v>
      </c>
      <c r="T83" s="7">
        <v>21.701712000000001</v>
      </c>
      <c r="U83" s="169">
        <f>((Calibration!$C$9*'Yields HP3a'!T83)+Calibration!$C$10)</f>
        <v>5.070715175871373E-2</v>
      </c>
      <c r="V83" s="26">
        <f t="shared" si="19"/>
        <v>13.347451007488742</v>
      </c>
      <c r="X83" s="24">
        <v>82</v>
      </c>
      <c r="Y83" s="55"/>
      <c r="Z83" s="169">
        <f>((Calibration!$C$9*'Yields HP3a'!Y83)+Calibration!$C$10)</f>
        <v>-1.3020627824793102E-3</v>
      </c>
      <c r="AA83" s="26">
        <f t="shared" si="20"/>
        <v>-0.34273704191698257</v>
      </c>
      <c r="AC83" s="24">
        <v>82</v>
      </c>
      <c r="AD83" s="7"/>
      <c r="AE83" s="169">
        <f>((Calibration!$C$9*'Yields HP3a'!AD83)+Calibration!$C$10)</f>
        <v>-1.3020627824793102E-3</v>
      </c>
      <c r="AF83" s="26">
        <f t="shared" si="21"/>
        <v>-0.34273704191698257</v>
      </c>
      <c r="AH83" s="24">
        <v>82</v>
      </c>
      <c r="AI83" s="7"/>
      <c r="AJ83" s="169">
        <f>((Calibration!$C$9*'Yields HP3a'!AI83)+Calibration!$C$10)</f>
        <v>-1.3020627824793102E-3</v>
      </c>
      <c r="AK83" s="26">
        <f t="shared" si="22"/>
        <v>-0.34273704191698257</v>
      </c>
      <c r="AM83" s="24">
        <v>82</v>
      </c>
      <c r="AN83" s="7">
        <v>3.2308150000000002</v>
      </c>
      <c r="AO83" s="169">
        <f>((Calibration!$C$9*'Yields HP3a'!AN83)+Calibration!$C$10)</f>
        <v>6.44074342921056E-3</v>
      </c>
      <c r="AP83" s="26">
        <f t="shared" si="23"/>
        <v>1.6953724354754351</v>
      </c>
      <c r="AR83" s="24">
        <v>82</v>
      </c>
      <c r="AS83" s="7">
        <v>8.6062139999999996</v>
      </c>
      <c r="AT83" s="169">
        <f>((Calibration!$C$9*'Yields HP3a'!AS83)+Calibration!$C$10)</f>
        <v>1.9323150118393171E-2</v>
      </c>
      <c r="AU83" s="26">
        <f t="shared" si="24"/>
        <v>5.0863594299847845</v>
      </c>
      <c r="AW83" s="24">
        <v>82</v>
      </c>
      <c r="AX83" s="7"/>
      <c r="AY83" s="169">
        <f>((Calibration!$C$9*'Yields HP3a'!AX83)+Calibration!$C$10)</f>
        <v>-1.3020627824793102E-3</v>
      </c>
      <c r="AZ83" s="26">
        <f t="shared" si="25"/>
        <v>-0.34273704191698257</v>
      </c>
      <c r="BB83" s="24">
        <v>82</v>
      </c>
      <c r="BC83" s="7"/>
      <c r="BD83" s="169">
        <f>((Calibration!$C$9*'Yields HP3a'!BC83)+Calibration!$C$10)</f>
        <v>-1.3020627824793102E-3</v>
      </c>
      <c r="BE83" s="26">
        <f t="shared" si="26"/>
        <v>-0.34273704191698257</v>
      </c>
      <c r="BG83" s="24">
        <v>82</v>
      </c>
      <c r="BH83" s="7"/>
      <c r="BI83" s="169">
        <f>((Calibration!$C$9*'Yields HP3a'!BH83)+Calibration!$C$10)</f>
        <v>-1.3020627824793102E-3</v>
      </c>
      <c r="BJ83" s="26">
        <f t="shared" si="27"/>
        <v>-0.34273704191698257</v>
      </c>
      <c r="BL83" s="24">
        <v>82</v>
      </c>
      <c r="BM83" s="7">
        <v>17.226330000000001</v>
      </c>
      <c r="BN83" s="169">
        <f>((Calibration!$C$9*'Yields HP3a'!BM83)+Calibration!$C$10)</f>
        <v>3.9981679842406227E-2</v>
      </c>
      <c r="BO83" s="26">
        <f t="shared" si="28"/>
        <v>10.524225762728078</v>
      </c>
      <c r="BQ83" s="24">
        <v>82</v>
      </c>
      <c r="BR83" s="7">
        <v>1.2054149999999999</v>
      </c>
      <c r="BS83" s="169">
        <f>((Calibration!$C$9*'Yields HP3a'!BR83)+Calibration!$C$10)</f>
        <v>1.5867732386683395E-3</v>
      </c>
      <c r="BT83" s="26">
        <f t="shared" si="29"/>
        <v>0.41768029417034552</v>
      </c>
      <c r="BV83" s="24">
        <v>82</v>
      </c>
      <c r="BW83">
        <v>1.3414950000000001</v>
      </c>
      <c r="BX83" s="169">
        <f>((Calibration!$C$9*'Yields HP3a'!BW83)+Calibration!$C$10)</f>
        <v>1.9128956162377019E-3</v>
      </c>
      <c r="BY83" s="26">
        <f t="shared" si="30"/>
        <v>0.5035242492354175</v>
      </c>
      <c r="CA83" s="24">
        <v>82</v>
      </c>
      <c r="CB83" s="7"/>
      <c r="CC83" s="169">
        <f>((Calibration!$C$9*'Yields HP3a'!CB83)+Calibration!$C$10)</f>
        <v>-1.3020627824793102E-3</v>
      </c>
      <c r="CD83" s="26">
        <f t="shared" si="31"/>
        <v>-0.34273704191698257</v>
      </c>
      <c r="CF83" s="57"/>
      <c r="CG83" s="58"/>
      <c r="CH83" s="59"/>
      <c r="CI83" s="59"/>
    </row>
    <row r="84" spans="1:87">
      <c r="A84" s="33" t="s">
        <v>37</v>
      </c>
      <c r="B84" s="35">
        <v>1</v>
      </c>
      <c r="D84" s="24">
        <v>83</v>
      </c>
      <c r="E84" s="4"/>
      <c r="F84" s="169">
        <f>((Calibration!$C$9*'Yields HP3a'!E84)+Calibration!$C$10)</f>
        <v>-1.3020627824793102E-3</v>
      </c>
      <c r="G84" s="26">
        <f t="shared" si="16"/>
        <v>-0.34273704191698257</v>
      </c>
      <c r="I84" s="24">
        <v>83</v>
      </c>
      <c r="J84" s="7"/>
      <c r="K84" s="169">
        <f>((Calibration!$C$9*'Yields HP3a'!J84)+Calibration!$C$10)</f>
        <v>-1.3020627824793102E-3</v>
      </c>
      <c r="L84" s="26">
        <f t="shared" si="17"/>
        <v>-0.34273704191698257</v>
      </c>
      <c r="N84" s="24">
        <v>83</v>
      </c>
      <c r="O84" s="7"/>
      <c r="P84" s="169">
        <f>((Calibration!$C$9*'Yields HP3a'!O84)+Calibration!$C$10)</f>
        <v>-1.3020627824793102E-3</v>
      </c>
      <c r="Q84" s="26">
        <f t="shared" si="18"/>
        <v>-0.34273704191698257</v>
      </c>
      <c r="S84" s="24">
        <v>83</v>
      </c>
      <c r="T84" s="7"/>
      <c r="U84" s="169">
        <f>((Calibration!$C$9*'Yields HP3a'!T84)+Calibration!$C$10)</f>
        <v>-1.3020627824793102E-3</v>
      </c>
      <c r="V84" s="26">
        <f t="shared" si="19"/>
        <v>-0.34273704191698257</v>
      </c>
      <c r="X84" s="24">
        <v>83</v>
      </c>
      <c r="Y84" s="55"/>
      <c r="Z84" s="169">
        <f>((Calibration!$C$9*'Yields HP3a'!Y84)+Calibration!$C$10)</f>
        <v>-1.3020627824793102E-3</v>
      </c>
      <c r="AA84" s="26">
        <f t="shared" si="20"/>
        <v>-0.34273704191698257</v>
      </c>
      <c r="AC84" s="24">
        <v>83</v>
      </c>
      <c r="AD84" s="7"/>
      <c r="AE84" s="169">
        <f>((Calibration!$C$9*'Yields HP3a'!AD84)+Calibration!$C$10)</f>
        <v>-1.3020627824793102E-3</v>
      </c>
      <c r="AF84" s="26">
        <f t="shared" si="21"/>
        <v>-0.34273704191698257</v>
      </c>
      <c r="AH84" s="24">
        <v>83</v>
      </c>
      <c r="AI84" s="7"/>
      <c r="AJ84" s="169">
        <f>((Calibration!$C$9*'Yields HP3a'!AI84)+Calibration!$C$10)</f>
        <v>-1.3020627824793102E-3</v>
      </c>
      <c r="AK84" s="26">
        <f t="shared" si="22"/>
        <v>-0.34273704191698257</v>
      </c>
      <c r="AM84" s="24">
        <v>83</v>
      </c>
      <c r="AN84" s="7"/>
      <c r="AO84" s="169">
        <f>((Calibration!$C$9*'Yields HP3a'!AN84)+Calibration!$C$10)</f>
        <v>-1.3020627824793102E-3</v>
      </c>
      <c r="AP84" s="26">
        <f t="shared" si="23"/>
        <v>-0.34273704191698257</v>
      </c>
      <c r="AR84" s="24">
        <v>83</v>
      </c>
      <c r="AS84" s="7"/>
      <c r="AT84" s="169">
        <f>((Calibration!$C$9*'Yields HP3a'!AS84)+Calibration!$C$10)</f>
        <v>-1.3020627824793102E-3</v>
      </c>
      <c r="AU84" s="26">
        <f t="shared" si="24"/>
        <v>-0.34273704191698257</v>
      </c>
      <c r="AW84" s="24">
        <v>83</v>
      </c>
      <c r="AX84" s="7"/>
      <c r="AY84" s="169">
        <f>((Calibration!$C$9*'Yields HP3a'!AX84)+Calibration!$C$10)</f>
        <v>-1.3020627824793102E-3</v>
      </c>
      <c r="AZ84" s="26">
        <f t="shared" si="25"/>
        <v>-0.34273704191698257</v>
      </c>
      <c r="BB84" s="24">
        <v>83</v>
      </c>
      <c r="BC84" s="7"/>
      <c r="BD84" s="169">
        <f>((Calibration!$C$9*'Yields HP3a'!BC84)+Calibration!$C$10)</f>
        <v>-1.3020627824793102E-3</v>
      </c>
      <c r="BE84" s="26">
        <f t="shared" si="26"/>
        <v>-0.34273704191698257</v>
      </c>
      <c r="BG84" s="24">
        <v>83</v>
      </c>
      <c r="BH84" s="7"/>
      <c r="BI84" s="169">
        <f>((Calibration!$C$9*'Yields HP3a'!BH84)+Calibration!$C$10)</f>
        <v>-1.3020627824793102E-3</v>
      </c>
      <c r="BJ84" s="26">
        <f t="shared" si="27"/>
        <v>-0.34273704191698257</v>
      </c>
      <c r="BL84" s="24">
        <v>83</v>
      </c>
      <c r="BM84" s="7"/>
      <c r="BN84" s="169">
        <f>((Calibration!$C$9*'Yields HP3a'!BM84)+Calibration!$C$10)</f>
        <v>-1.3020627824793102E-3</v>
      </c>
      <c r="BO84" s="26">
        <f t="shared" si="28"/>
        <v>-0.34273704191698257</v>
      </c>
      <c r="BQ84" s="24">
        <v>83</v>
      </c>
      <c r="BR84" s="7"/>
      <c r="BS84" s="169">
        <f>((Calibration!$C$9*'Yields HP3a'!BR84)+Calibration!$C$10)</f>
        <v>-1.3020627824793102E-3</v>
      </c>
      <c r="BT84" s="26">
        <f t="shared" si="29"/>
        <v>-0.34273704191698257</v>
      </c>
      <c r="BV84" s="24">
        <v>83</v>
      </c>
      <c r="BW84"/>
      <c r="BX84" s="169">
        <f>((Calibration!$C$9*'Yields HP3a'!BW84)+Calibration!$C$10)</f>
        <v>-1.3020627824793102E-3</v>
      </c>
      <c r="BY84" s="26">
        <f t="shared" si="30"/>
        <v>-0.34273704191698257</v>
      </c>
      <c r="CA84" s="24">
        <v>83</v>
      </c>
      <c r="CB84" s="7"/>
      <c r="CC84" s="169">
        <f>((Calibration!$C$9*'Yields HP3a'!CB84)+Calibration!$C$10)</f>
        <v>-1.3020627824793102E-3</v>
      </c>
      <c r="CD84" s="26">
        <f t="shared" si="31"/>
        <v>-0.34273704191698257</v>
      </c>
      <c r="CF84" s="57"/>
      <c r="CG84" s="60"/>
      <c r="CH84" s="59"/>
      <c r="CI84" s="59"/>
    </row>
    <row r="85" spans="1:87" ht="22" thickBot="1">
      <c r="A85" s="29" t="s">
        <v>38</v>
      </c>
      <c r="B85" s="36">
        <f>(B82-Calibration!$C$10)/Calibration!$C$9</f>
        <v>159.06349662376928</v>
      </c>
      <c r="D85" s="37">
        <v>84</v>
      </c>
      <c r="E85" s="4"/>
      <c r="F85" s="169">
        <f>((Calibration!$C$9*'Yields HP3a'!E85)+Calibration!$C$10)</f>
        <v>-1.3020627824793102E-3</v>
      </c>
      <c r="G85" s="26">
        <f t="shared" si="16"/>
        <v>-0.34273704191698257</v>
      </c>
      <c r="I85" s="37">
        <v>84</v>
      </c>
      <c r="J85" s="7"/>
      <c r="K85" s="169">
        <f>((Calibration!$C$9*'Yields HP3a'!J85)+Calibration!$C$10)</f>
        <v>-1.3020627824793102E-3</v>
      </c>
      <c r="L85" s="26">
        <f t="shared" si="17"/>
        <v>-0.34273704191698257</v>
      </c>
      <c r="N85" s="24">
        <v>84</v>
      </c>
      <c r="O85" s="7"/>
      <c r="P85" s="169">
        <f>((Calibration!$C$9*'Yields HP3a'!O85)+Calibration!$C$10)</f>
        <v>-1.3020627824793102E-3</v>
      </c>
      <c r="Q85" s="26">
        <f t="shared" si="18"/>
        <v>-0.34273704191698257</v>
      </c>
      <c r="S85" s="24">
        <v>84</v>
      </c>
      <c r="T85" s="7">
        <v>19.161553999999999</v>
      </c>
      <c r="U85" s="169">
        <f>((Calibration!$C$9*'Yields HP3a'!T85)+Calibration!$C$10)</f>
        <v>4.4619538837183489E-2</v>
      </c>
      <c r="V85" s="26">
        <f t="shared" si="19"/>
        <v>11.745031774609679</v>
      </c>
      <c r="X85" s="24">
        <v>84</v>
      </c>
      <c r="Y85" s="55"/>
      <c r="Z85" s="169">
        <f>((Calibration!$C$9*'Yields HP3a'!Y85)+Calibration!$C$10)</f>
        <v>-1.3020627824793102E-3</v>
      </c>
      <c r="AA85" s="26">
        <f t="shared" si="20"/>
        <v>-0.34273704191698257</v>
      </c>
      <c r="AC85" s="24">
        <v>84</v>
      </c>
      <c r="AD85" s="7"/>
      <c r="AE85" s="169">
        <f>((Calibration!$C$9*'Yields HP3a'!AD85)+Calibration!$C$10)</f>
        <v>-1.3020627824793102E-3</v>
      </c>
      <c r="AF85" s="26">
        <f t="shared" si="21"/>
        <v>-0.34273704191698257</v>
      </c>
      <c r="AH85" s="24">
        <v>84</v>
      </c>
      <c r="AI85" s="7"/>
      <c r="AJ85" s="169">
        <f>((Calibration!$C$9*'Yields HP3a'!AI85)+Calibration!$C$10)</f>
        <v>-1.3020627824793102E-3</v>
      </c>
      <c r="AK85" s="26">
        <f t="shared" si="22"/>
        <v>-0.34273704191698257</v>
      </c>
      <c r="AM85" s="24">
        <v>84</v>
      </c>
      <c r="AN85" s="7">
        <v>2.990561</v>
      </c>
      <c r="AO85" s="169">
        <f>((Calibration!$C$9*'Yields HP3a'!AN85)+Calibration!$C$10)</f>
        <v>5.8649629640389741E-3</v>
      </c>
      <c r="AP85" s="26">
        <f t="shared" si="23"/>
        <v>1.5438119300359601</v>
      </c>
      <c r="AR85" s="24">
        <v>84</v>
      </c>
      <c r="AS85" s="7">
        <v>7.2510050000000001</v>
      </c>
      <c r="AT85" s="169">
        <f>((Calibration!$C$9*'Yields HP3a'!AS85)+Calibration!$C$10)</f>
        <v>1.6075325447733286E-2</v>
      </c>
      <c r="AU85" s="26">
        <f t="shared" si="24"/>
        <v>4.2314468748717564</v>
      </c>
      <c r="AW85" s="24">
        <v>84</v>
      </c>
      <c r="AX85" s="7"/>
      <c r="AY85" s="169">
        <f>((Calibration!$C$9*'Yields HP3a'!AX85)+Calibration!$C$10)</f>
        <v>-1.3020627824793102E-3</v>
      </c>
      <c r="AZ85" s="26">
        <f t="shared" si="25"/>
        <v>-0.34273704191698257</v>
      </c>
      <c r="BB85" s="24">
        <v>84</v>
      </c>
      <c r="BC85"/>
      <c r="BD85" s="169">
        <f>((Calibration!$C$9*'Yields HP3a'!BC85)+Calibration!$C$10)</f>
        <v>-1.3020627824793102E-3</v>
      </c>
      <c r="BE85" s="26">
        <f t="shared" si="26"/>
        <v>-0.34273704191698257</v>
      </c>
      <c r="BG85" s="24">
        <v>84</v>
      </c>
      <c r="BH85" s="7"/>
      <c r="BI85" s="169">
        <f>((Calibration!$C$9*'Yields HP3a'!BH85)+Calibration!$C$10)</f>
        <v>-1.3020627824793102E-3</v>
      </c>
      <c r="BJ85" s="26">
        <f t="shared" si="27"/>
        <v>-0.34273704191698257</v>
      </c>
      <c r="BL85" s="24">
        <v>84</v>
      </c>
      <c r="BM85" s="7">
        <v>15.261888000000001</v>
      </c>
      <c r="BN85" s="169">
        <f>((Calibration!$C$9*'Yields HP3a'!BM85)+Calibration!$C$10)</f>
        <v>3.5273798481169363E-2</v>
      </c>
      <c r="BO85" s="26">
        <f t="shared" si="28"/>
        <v>9.2849880292188178</v>
      </c>
      <c r="BQ85" s="24">
        <v>84</v>
      </c>
      <c r="BR85" s="7">
        <v>1.0414369999999999</v>
      </c>
      <c r="BS85" s="169">
        <f>((Calibration!$C$9*'Yields HP3a'!BR85)+Calibration!$C$10)</f>
        <v>1.1937919392189804E-3</v>
      </c>
      <c r="BT85" s="26">
        <f t="shared" si="29"/>
        <v>0.31423731898177737</v>
      </c>
      <c r="BV85" s="24">
        <v>84</v>
      </c>
      <c r="BW85"/>
      <c r="BX85" s="169">
        <f>((Calibration!$C$9*'Yields HP3a'!BW85)+Calibration!$C$10)</f>
        <v>-1.3020627824793102E-3</v>
      </c>
      <c r="BY85" s="26">
        <f t="shared" si="30"/>
        <v>-0.34273704191698257</v>
      </c>
      <c r="CA85" s="24">
        <v>84</v>
      </c>
      <c r="CB85" s="7"/>
      <c r="CC85" s="169">
        <f>((Calibration!$C$9*'Yields HP3a'!CB85)+Calibration!$C$10)</f>
        <v>-1.3020627824793102E-3</v>
      </c>
      <c r="CD85" s="26">
        <f t="shared" si="31"/>
        <v>-0.34273704191698257</v>
      </c>
      <c r="CF85" s="57"/>
      <c r="CG85" s="58"/>
      <c r="CH85" s="59"/>
      <c r="CI85" s="59"/>
    </row>
    <row r="86" spans="1:87">
      <c r="A86" s="22"/>
      <c r="B86" s="21"/>
      <c r="D86" s="24">
        <v>85</v>
      </c>
      <c r="E86" s="4"/>
      <c r="F86" s="169">
        <f>((Calibration!$C$9*'Yields HP3a'!E86)+Calibration!$C$10)</f>
        <v>-1.3020627824793102E-3</v>
      </c>
      <c r="G86" s="26">
        <f t="shared" si="16"/>
        <v>-0.34273704191698257</v>
      </c>
      <c r="I86" s="24">
        <v>85</v>
      </c>
      <c r="J86" s="7"/>
      <c r="K86" s="169">
        <f>((Calibration!$C$9*'Yields HP3a'!J86)+Calibration!$C$10)</f>
        <v>-1.3020627824793102E-3</v>
      </c>
      <c r="L86" s="26">
        <f t="shared" si="17"/>
        <v>-0.34273704191698257</v>
      </c>
      <c r="N86" s="24">
        <v>85</v>
      </c>
      <c r="O86" s="7"/>
      <c r="P86" s="169">
        <f>((Calibration!$C$9*'Yields HP3a'!O86)+Calibration!$C$10)</f>
        <v>-1.3020627824793102E-3</v>
      </c>
      <c r="Q86" s="26">
        <f t="shared" si="18"/>
        <v>-0.34273704191698257</v>
      </c>
      <c r="S86" s="24">
        <v>85</v>
      </c>
      <c r="T86" s="7"/>
      <c r="U86" s="169">
        <f>((Calibration!$C$9*'Yields HP3a'!T86)+Calibration!$C$10)</f>
        <v>-1.3020627824793102E-3</v>
      </c>
      <c r="V86" s="26">
        <f t="shared" si="19"/>
        <v>-0.34273704191698257</v>
      </c>
      <c r="X86" s="24">
        <v>85</v>
      </c>
      <c r="Y86" s="55"/>
      <c r="Z86" s="169">
        <f>((Calibration!$C$9*'Yields HP3a'!Y86)+Calibration!$C$10)</f>
        <v>-1.3020627824793102E-3</v>
      </c>
      <c r="AA86" s="26">
        <f t="shared" si="20"/>
        <v>-0.34273704191698257</v>
      </c>
      <c r="AC86" s="24">
        <v>85</v>
      </c>
      <c r="AD86" s="7">
        <v>4.4990459999999999</v>
      </c>
      <c r="AE86" s="169">
        <f>((Calibration!$C$9*'Yields HP3a'!AD86)+Calibration!$C$10)</f>
        <v>9.4801210675642435E-3</v>
      </c>
      <c r="AF86" s="26">
        <f t="shared" si="21"/>
        <v>2.4954162698091444</v>
      </c>
      <c r="AH86" s="24">
        <v>85</v>
      </c>
      <c r="AI86" s="7"/>
      <c r="AJ86" s="169">
        <f>((Calibration!$C$9*'Yields HP3a'!AI86)+Calibration!$C$10)</f>
        <v>-1.3020627824793102E-3</v>
      </c>
      <c r="AK86" s="26">
        <f t="shared" si="22"/>
        <v>-0.34273704191698257</v>
      </c>
      <c r="AM86" s="24">
        <v>85</v>
      </c>
      <c r="AN86" s="7"/>
      <c r="AO86" s="169">
        <f>((Calibration!$C$9*'Yields HP3a'!AN86)+Calibration!$C$10)</f>
        <v>-1.3020627824793102E-3</v>
      </c>
      <c r="AP86" s="26">
        <f t="shared" si="23"/>
        <v>-0.34273704191698257</v>
      </c>
      <c r="AR86" s="24">
        <v>85</v>
      </c>
      <c r="AS86" s="7"/>
      <c r="AT86" s="169">
        <f>((Calibration!$C$9*'Yields HP3a'!AS86)+Calibration!$C$10)</f>
        <v>-1.3020627824793102E-3</v>
      </c>
      <c r="AU86" s="26">
        <f t="shared" si="24"/>
        <v>-0.34273704191698257</v>
      </c>
      <c r="AW86" s="24">
        <v>85</v>
      </c>
      <c r="AX86" s="7"/>
      <c r="AY86" s="169">
        <f>((Calibration!$C$9*'Yields HP3a'!AX86)+Calibration!$C$10)</f>
        <v>-1.3020627824793102E-3</v>
      </c>
      <c r="AZ86" s="26">
        <f t="shared" si="25"/>
        <v>-0.34273704191698257</v>
      </c>
      <c r="BB86" s="24">
        <v>85</v>
      </c>
      <c r="BC86"/>
      <c r="BD86" s="169">
        <f>((Calibration!$C$9*'Yields HP3a'!BC86)+Calibration!$C$10)</f>
        <v>-1.3020627824793102E-3</v>
      </c>
      <c r="BE86" s="26">
        <f t="shared" si="26"/>
        <v>-0.34273704191698257</v>
      </c>
      <c r="BG86" s="24">
        <v>85</v>
      </c>
      <c r="BH86" s="7"/>
      <c r="BI86" s="169">
        <f>((Calibration!$C$9*'Yields HP3a'!BH86)+Calibration!$C$10)</f>
        <v>-1.3020627824793102E-3</v>
      </c>
      <c r="BJ86" s="26">
        <f t="shared" si="27"/>
        <v>-0.34273704191698257</v>
      </c>
      <c r="BL86" s="24">
        <v>85</v>
      </c>
      <c r="BM86" s="7">
        <v>1.496259</v>
      </c>
      <c r="BN86" s="169">
        <f>((Calibration!$C$9*'Yields HP3a'!BM86)+Calibration!$C$10)</f>
        <v>2.2837951139019043E-3</v>
      </c>
      <c r="BO86" s="26">
        <f t="shared" si="28"/>
        <v>0.60115471559116984</v>
      </c>
      <c r="BQ86" s="24">
        <v>85</v>
      </c>
      <c r="BR86" s="7"/>
      <c r="BS86" s="169">
        <f>((Calibration!$C$9*'Yields HP3a'!BR86)+Calibration!$C$10)</f>
        <v>-1.3020627824793102E-3</v>
      </c>
      <c r="BT86" s="26">
        <f t="shared" si="29"/>
        <v>-0.34273704191698257</v>
      </c>
      <c r="BV86" s="24">
        <v>85</v>
      </c>
      <c r="BW86"/>
      <c r="BX86" s="169">
        <f>((Calibration!$C$9*'Yields HP3a'!BW86)+Calibration!$C$10)</f>
        <v>-1.3020627824793102E-3</v>
      </c>
      <c r="BY86" s="26">
        <f t="shared" si="30"/>
        <v>-0.34273704191698257</v>
      </c>
      <c r="CA86" s="24">
        <v>85</v>
      </c>
      <c r="CB86" s="7"/>
      <c r="CC86" s="169">
        <f>((Calibration!$C$9*'Yields HP3a'!CB86)+Calibration!$C$10)</f>
        <v>-1.3020627824793102E-3</v>
      </c>
      <c r="CD86" s="26">
        <f t="shared" si="31"/>
        <v>-0.34273704191698257</v>
      </c>
      <c r="CF86" s="57"/>
      <c r="CG86" s="58"/>
      <c r="CH86" s="59"/>
      <c r="CI86" s="59"/>
    </row>
    <row r="87" spans="1:87">
      <c r="A87" s="22"/>
      <c r="B87" s="21"/>
      <c r="D87" s="24">
        <v>86</v>
      </c>
      <c r="E87" s="4"/>
      <c r="F87" s="169">
        <f>((Calibration!$C$9*'Yields HP3a'!E87)+Calibration!$C$10)</f>
        <v>-1.3020627824793102E-3</v>
      </c>
      <c r="G87" s="26">
        <f t="shared" si="16"/>
        <v>-0.34273704191698257</v>
      </c>
      <c r="I87" s="24">
        <v>86</v>
      </c>
      <c r="J87" s="7"/>
      <c r="K87" s="169">
        <f>((Calibration!$C$9*'Yields HP3a'!J87)+Calibration!$C$10)</f>
        <v>-1.3020627824793102E-3</v>
      </c>
      <c r="L87" s="26">
        <f t="shared" si="17"/>
        <v>-0.34273704191698257</v>
      </c>
      <c r="N87" s="24">
        <v>86</v>
      </c>
      <c r="O87" s="7"/>
      <c r="P87" s="169">
        <f>((Calibration!$C$9*'Yields HP3a'!O87)+Calibration!$C$10)</f>
        <v>-1.3020627824793102E-3</v>
      </c>
      <c r="Q87" s="26">
        <f t="shared" si="18"/>
        <v>-0.34273704191698257</v>
      </c>
      <c r="S87" s="24">
        <v>86</v>
      </c>
      <c r="T87" s="7">
        <v>30.815764999999999</v>
      </c>
      <c r="U87" s="169">
        <f>((Calibration!$C$9*'Yields HP3a'!T87)+Calibration!$C$10)</f>
        <v>7.2549425668569506E-2</v>
      </c>
      <c r="V87" s="26">
        <f t="shared" si="19"/>
        <v>19.096909827246851</v>
      </c>
      <c r="X87" s="24">
        <v>86</v>
      </c>
      <c r="Y87" s="55">
        <v>1.0960000000000001</v>
      </c>
      <c r="Z87" s="169">
        <f>((Calibration!$C$9*'Yields HP3a'!Y87)+Calibration!$C$10)</f>
        <v>1.3245548381557613E-3</v>
      </c>
      <c r="AA87" s="26">
        <f t="shared" si="20"/>
        <v>0.34865754032374924</v>
      </c>
      <c r="AC87" s="24">
        <v>86</v>
      </c>
      <c r="AD87" s="7"/>
      <c r="AE87" s="169">
        <f>((Calibration!$C$9*'Yields HP3a'!AD87)+Calibration!$C$10)</f>
        <v>-1.3020627824793102E-3</v>
      </c>
      <c r="AF87" s="26">
        <f t="shared" si="21"/>
        <v>-0.34273704191698257</v>
      </c>
      <c r="AH87" s="24">
        <v>86</v>
      </c>
      <c r="AI87" s="7">
        <v>3.0798179999999999</v>
      </c>
      <c r="AJ87" s="169">
        <f>((Calibration!$C$9*'Yields HP3a'!AI87)+Calibration!$C$10)</f>
        <v>6.0788717313428279E-3</v>
      </c>
      <c r="AK87" s="26">
        <f t="shared" si="22"/>
        <v>1.6001183225788986</v>
      </c>
      <c r="AM87" s="24">
        <v>86</v>
      </c>
      <c r="AN87" s="7"/>
      <c r="AO87" s="169">
        <f>((Calibration!$C$9*'Yields HP3a'!AN87)+Calibration!$C$10)</f>
        <v>-1.3020627824793102E-3</v>
      </c>
      <c r="AP87" s="26">
        <f t="shared" si="23"/>
        <v>-0.34273704191698257</v>
      </c>
      <c r="AR87" s="24">
        <v>86</v>
      </c>
      <c r="AS87" s="7">
        <v>2.4290440000000002</v>
      </c>
      <c r="AT87" s="169">
        <f>((Calibration!$C$9*'Yields HP3a'!AS87)+Calibration!$C$10)</f>
        <v>4.5192600019165804E-3</v>
      </c>
      <c r="AU87" s="26">
        <f t="shared" si="24"/>
        <v>1.1895876493461159</v>
      </c>
      <c r="AW87" s="24">
        <v>86</v>
      </c>
      <c r="AX87" s="7"/>
      <c r="AY87" s="169">
        <f>((Calibration!$C$9*'Yields HP3a'!AX87)+Calibration!$C$10)</f>
        <v>-1.3020627824793102E-3</v>
      </c>
      <c r="AZ87" s="26">
        <f t="shared" si="25"/>
        <v>-0.34273704191698257</v>
      </c>
      <c r="BB87" s="24">
        <v>86</v>
      </c>
      <c r="BC87"/>
      <c r="BD87" s="169">
        <f>((Calibration!$C$9*'Yields HP3a'!BC87)+Calibration!$C$10)</f>
        <v>-1.3020627824793102E-3</v>
      </c>
      <c r="BE87" s="26">
        <f t="shared" si="26"/>
        <v>-0.34273704191698257</v>
      </c>
      <c r="BG87" s="24">
        <v>86</v>
      </c>
      <c r="BH87" s="7"/>
      <c r="BI87" s="169">
        <f>((Calibration!$C$9*'Yields HP3a'!BH87)+Calibration!$C$10)</f>
        <v>-1.3020627824793102E-3</v>
      </c>
      <c r="BJ87" s="26">
        <f t="shared" si="27"/>
        <v>-0.34273704191698257</v>
      </c>
      <c r="BL87" s="24">
        <v>86</v>
      </c>
      <c r="BM87" s="7">
        <v>9.9747889999999995</v>
      </c>
      <c r="BN87" s="169">
        <f>((Calibration!$C$9*'Yields HP3a'!BM87)+Calibration!$C$10)</f>
        <v>2.2603007061970399E-2</v>
      </c>
      <c r="BO87" s="26">
        <f t="shared" si="28"/>
        <v>5.9497037186618922</v>
      </c>
      <c r="BQ87" s="24">
        <v>86</v>
      </c>
      <c r="BR87" s="7"/>
      <c r="BS87" s="169">
        <f>((Calibration!$C$9*'Yields HP3a'!BR87)+Calibration!$C$10)</f>
        <v>-1.3020627824793102E-3</v>
      </c>
      <c r="BT87" s="26">
        <f t="shared" si="29"/>
        <v>-0.34273704191698257</v>
      </c>
      <c r="BV87" s="24">
        <v>86</v>
      </c>
      <c r="BW87"/>
      <c r="BX87" s="169">
        <f>((Calibration!$C$9*'Yields HP3a'!BW87)+Calibration!$C$10)</f>
        <v>-1.3020627824793102E-3</v>
      </c>
      <c r="BY87" s="26">
        <f t="shared" si="30"/>
        <v>-0.34273704191698257</v>
      </c>
      <c r="CA87" s="24">
        <v>86</v>
      </c>
      <c r="CB87" s="7">
        <v>1.09419</v>
      </c>
      <c r="CC87" s="169">
        <f>((Calibration!$C$9*'Yields HP3a'!CB87)+Calibration!$C$10)</f>
        <v>1.3202170846034348E-3</v>
      </c>
      <c r="CD87" s="26">
        <f t="shared" si="31"/>
        <v>0.34751572992789542</v>
      </c>
      <c r="CF87" s="57"/>
      <c r="CG87" s="60"/>
      <c r="CH87" s="59"/>
      <c r="CI87" s="59"/>
    </row>
    <row r="88" spans="1:87">
      <c r="A88" s="22"/>
      <c r="B88" s="21"/>
      <c r="D88" s="24">
        <v>87</v>
      </c>
      <c r="E88" s="4"/>
      <c r="F88" s="169">
        <f>((Calibration!$C$9*'Yields HP3a'!E88)+Calibration!$C$10)</f>
        <v>-1.3020627824793102E-3</v>
      </c>
      <c r="G88" s="26">
        <f t="shared" si="16"/>
        <v>-0.34273704191698257</v>
      </c>
      <c r="I88" s="24">
        <v>87</v>
      </c>
      <c r="J88" s="7"/>
      <c r="K88" s="169">
        <f>((Calibration!$C$9*'Yields HP3a'!J88)+Calibration!$C$10)</f>
        <v>-1.3020627824793102E-3</v>
      </c>
      <c r="L88" s="26">
        <f t="shared" si="17"/>
        <v>-0.34273704191698257</v>
      </c>
      <c r="N88" s="24">
        <v>87</v>
      </c>
      <c r="O88" s="7"/>
      <c r="P88" s="169">
        <f>((Calibration!$C$9*'Yields HP3a'!O88)+Calibration!$C$10)</f>
        <v>-1.3020627824793102E-3</v>
      </c>
      <c r="Q88" s="26">
        <f t="shared" si="18"/>
        <v>-0.34273704191698257</v>
      </c>
      <c r="S88" s="24">
        <v>87</v>
      </c>
      <c r="T88" s="7">
        <v>5.4756359999999997</v>
      </c>
      <c r="U88" s="169">
        <f>((Calibration!$C$9*'Yields HP3a'!T88)+Calibration!$C$10)</f>
        <v>1.1820566781191984E-2</v>
      </c>
      <c r="V88" s="26">
        <f t="shared" si="19"/>
        <v>3.1114829076471699</v>
      </c>
      <c r="X88" s="24">
        <v>87</v>
      </c>
      <c r="Y88" s="55"/>
      <c r="Z88" s="169">
        <f>((Calibration!$C$9*'Yields HP3a'!Y88)+Calibration!$C$10)</f>
        <v>-1.3020627824793102E-3</v>
      </c>
      <c r="AA88" s="26">
        <f t="shared" si="20"/>
        <v>-0.34273704191698257</v>
      </c>
      <c r="AC88" s="24">
        <v>87</v>
      </c>
      <c r="AD88" s="7"/>
      <c r="AE88" s="169">
        <f>((Calibration!$C$9*'Yields HP3a'!AD88)+Calibration!$C$10)</f>
        <v>-1.3020627824793102E-3</v>
      </c>
      <c r="AF88" s="26">
        <f t="shared" si="21"/>
        <v>-0.34273704191698257</v>
      </c>
      <c r="AH88" s="24">
        <v>87</v>
      </c>
      <c r="AI88" s="7"/>
      <c r="AJ88" s="169">
        <f>((Calibration!$C$9*'Yields HP3a'!AI88)+Calibration!$C$10)</f>
        <v>-1.3020627824793102E-3</v>
      </c>
      <c r="AK88" s="26">
        <f t="shared" si="22"/>
        <v>-0.34273704191698257</v>
      </c>
      <c r="AM88" s="24">
        <v>87</v>
      </c>
      <c r="AN88" s="7"/>
      <c r="AO88" s="169">
        <f>((Calibration!$C$9*'Yields HP3a'!AN88)+Calibration!$C$10)</f>
        <v>-1.3020627824793102E-3</v>
      </c>
      <c r="AP88" s="26">
        <f t="shared" si="23"/>
        <v>-0.34273704191698257</v>
      </c>
      <c r="AR88" s="24">
        <v>87</v>
      </c>
      <c r="AS88" s="7"/>
      <c r="AT88" s="169">
        <f>((Calibration!$C$9*'Yields HP3a'!AS88)+Calibration!$C$10)</f>
        <v>-1.3020627824793102E-3</v>
      </c>
      <c r="AU88" s="26">
        <f t="shared" si="24"/>
        <v>-0.34273704191698257</v>
      </c>
      <c r="AW88" s="24">
        <v>87</v>
      </c>
      <c r="AX88" s="7"/>
      <c r="AY88" s="169">
        <f>((Calibration!$C$9*'Yields HP3a'!AX88)+Calibration!$C$10)</f>
        <v>-1.3020627824793102E-3</v>
      </c>
      <c r="AZ88" s="26">
        <f t="shared" si="25"/>
        <v>-0.34273704191698257</v>
      </c>
      <c r="BB88" s="24">
        <v>87</v>
      </c>
      <c r="BC88" s="7"/>
      <c r="BD88" s="169">
        <f>((Calibration!$C$9*'Yields HP3a'!BC88)+Calibration!$C$10)</f>
        <v>-1.3020627824793102E-3</v>
      </c>
      <c r="BE88" s="26">
        <f t="shared" si="26"/>
        <v>-0.34273704191698257</v>
      </c>
      <c r="BG88" s="24">
        <v>87</v>
      </c>
      <c r="BH88" s="7"/>
      <c r="BI88" s="169">
        <f>((Calibration!$C$9*'Yields HP3a'!BH88)+Calibration!$C$10)</f>
        <v>-1.3020627824793102E-3</v>
      </c>
      <c r="BJ88" s="26">
        <f t="shared" si="27"/>
        <v>-0.34273704191698257</v>
      </c>
      <c r="BL88" s="24">
        <v>87</v>
      </c>
      <c r="BM88" s="7">
        <v>2.4485480000000002</v>
      </c>
      <c r="BN88" s="169">
        <f>((Calibration!$C$9*'Yields HP3a'!BM88)+Calibration!$C$10)</f>
        <v>4.5660022921290497E-3</v>
      </c>
      <c r="BO88" s="26">
        <f t="shared" si="28"/>
        <v>1.2018914449045313</v>
      </c>
      <c r="BQ88" s="24">
        <v>87</v>
      </c>
      <c r="BR88" s="7"/>
      <c r="BS88" s="169">
        <f>((Calibration!$C$9*'Yields HP3a'!BR88)+Calibration!$C$10)</f>
        <v>-1.3020627824793102E-3</v>
      </c>
      <c r="BT88" s="26">
        <f t="shared" si="29"/>
        <v>-0.34273704191698257</v>
      </c>
      <c r="BV88" s="24">
        <v>87</v>
      </c>
      <c r="BW88"/>
      <c r="BX88" s="169">
        <f>((Calibration!$C$9*'Yields HP3a'!BW88)+Calibration!$C$10)</f>
        <v>-1.3020627824793102E-3</v>
      </c>
      <c r="BY88" s="26">
        <f t="shared" si="30"/>
        <v>-0.34273704191698257</v>
      </c>
      <c r="CA88" s="24">
        <v>87</v>
      </c>
      <c r="CB88" s="7">
        <v>1.118126</v>
      </c>
      <c r="CC88" s="169">
        <f>((Calibration!$C$9*'Yields HP3a'!CB88)+Calibration!$C$10)</f>
        <v>1.3775808796467936E-3</v>
      </c>
      <c r="CD88" s="26">
        <f t="shared" si="31"/>
        <v>0.36261538386997039</v>
      </c>
      <c r="CF88" s="57"/>
      <c r="CG88" s="58"/>
      <c r="CH88" s="59"/>
      <c r="CI88" s="59"/>
    </row>
    <row r="89" spans="1:87">
      <c r="A89" s="22"/>
      <c r="B89" s="21"/>
      <c r="D89" s="24">
        <v>88</v>
      </c>
      <c r="E89" s="4"/>
      <c r="F89" s="169">
        <f>((Calibration!$C$9*'Yields HP3a'!E89)+Calibration!$C$10)</f>
        <v>-1.3020627824793102E-3</v>
      </c>
      <c r="G89" s="26">
        <f t="shared" si="16"/>
        <v>-0.34273704191698257</v>
      </c>
      <c r="I89" s="24">
        <v>88</v>
      </c>
      <c r="J89"/>
      <c r="K89" s="169">
        <f>((Calibration!$C$9*'Yields HP3a'!J89)+Calibration!$C$10)</f>
        <v>-1.3020627824793102E-3</v>
      </c>
      <c r="L89" s="26">
        <f t="shared" si="17"/>
        <v>-0.34273704191698257</v>
      </c>
      <c r="N89" s="24">
        <v>88</v>
      </c>
      <c r="O89"/>
      <c r="P89" s="169">
        <f>((Calibration!$C$9*'Yields HP3a'!O89)+Calibration!$C$10)</f>
        <v>-1.3020627824793102E-3</v>
      </c>
      <c r="Q89" s="26">
        <f t="shared" si="18"/>
        <v>-0.34273704191698257</v>
      </c>
      <c r="S89" s="24">
        <v>88</v>
      </c>
      <c r="T89" s="7">
        <v>3.5159500000000001</v>
      </c>
      <c r="U89" s="169">
        <f>((Calibration!$C$9*'Yields HP3a'!T89)+Calibration!$C$10)</f>
        <v>7.1240834066373677E-3</v>
      </c>
      <c r="V89" s="26">
        <f t="shared" si="19"/>
        <v>1.8752454228907738</v>
      </c>
      <c r="X89" s="24">
        <v>88</v>
      </c>
      <c r="Y89" s="55"/>
      <c r="Z89" s="169">
        <f>((Calibration!$C$9*'Yields HP3a'!Y89)+Calibration!$C$10)</f>
        <v>-1.3020627824793102E-3</v>
      </c>
      <c r="AA89" s="26">
        <f t="shared" si="20"/>
        <v>-0.34273704191698257</v>
      </c>
      <c r="AC89" s="24">
        <v>88</v>
      </c>
      <c r="AD89" s="7"/>
      <c r="AE89" s="169">
        <f>((Calibration!$C$9*'Yields HP3a'!AD89)+Calibration!$C$10)</f>
        <v>-1.3020627824793102E-3</v>
      </c>
      <c r="AF89" s="26">
        <f t="shared" si="21"/>
        <v>-0.34273704191698257</v>
      </c>
      <c r="AH89" s="24">
        <v>88</v>
      </c>
      <c r="AI89" s="7"/>
      <c r="AJ89" s="169">
        <f>((Calibration!$C$9*'Yields HP3a'!AI89)+Calibration!$C$10)</f>
        <v>-1.3020627824793102E-3</v>
      </c>
      <c r="AK89" s="26">
        <f t="shared" si="22"/>
        <v>-0.34273704191698257</v>
      </c>
      <c r="AM89" s="24">
        <v>88</v>
      </c>
      <c r="AN89" s="7"/>
      <c r="AO89" s="169">
        <f>((Calibration!$C$9*'Yields HP3a'!AN89)+Calibration!$C$10)</f>
        <v>-1.3020627824793102E-3</v>
      </c>
      <c r="AP89" s="26">
        <f t="shared" si="23"/>
        <v>-0.34273704191698257</v>
      </c>
      <c r="AR89" s="24">
        <v>88</v>
      </c>
      <c r="AS89" s="7"/>
      <c r="AT89" s="169">
        <f>((Calibration!$C$9*'Yields HP3a'!AS89)+Calibration!$C$10)</f>
        <v>-1.3020627824793102E-3</v>
      </c>
      <c r="AU89" s="26">
        <f t="shared" si="24"/>
        <v>-0.34273704191698257</v>
      </c>
      <c r="AW89" s="24">
        <v>88</v>
      </c>
      <c r="AX89" s="7"/>
      <c r="AY89" s="169">
        <f>((Calibration!$C$9*'Yields HP3a'!AX89)+Calibration!$C$10)</f>
        <v>-1.3020627824793102E-3</v>
      </c>
      <c r="AZ89" s="26">
        <f t="shared" si="25"/>
        <v>-0.34273704191698257</v>
      </c>
      <c r="BB89" s="24">
        <v>88</v>
      </c>
      <c r="BC89"/>
      <c r="BD89" s="169">
        <f>((Calibration!$C$9*'Yields HP3a'!BC89)+Calibration!$C$10)</f>
        <v>-1.3020627824793102E-3</v>
      </c>
      <c r="BE89" s="26">
        <f t="shared" si="26"/>
        <v>-0.34273704191698257</v>
      </c>
      <c r="BG89" s="24">
        <v>88</v>
      </c>
      <c r="BH89" s="7"/>
      <c r="BI89" s="169">
        <f>((Calibration!$C$9*'Yields HP3a'!BH89)+Calibration!$C$10)</f>
        <v>-1.3020627824793102E-3</v>
      </c>
      <c r="BJ89" s="26">
        <f t="shared" si="27"/>
        <v>-0.34273704191698257</v>
      </c>
      <c r="BL89" s="24">
        <v>88</v>
      </c>
      <c r="BM89" s="7">
        <v>2.1089760000000002</v>
      </c>
      <c r="BN89" s="169">
        <f>((Calibration!$C$9*'Yields HP3a'!BM89)+Calibration!$C$10)</f>
        <v>3.7522013809298781E-3</v>
      </c>
      <c r="BO89" s="26">
        <f t="shared" si="28"/>
        <v>0.98767772129079978</v>
      </c>
      <c r="BQ89" s="24">
        <v>88</v>
      </c>
      <c r="BR89" s="7"/>
      <c r="BS89" s="169">
        <f>((Calibration!$C$9*'Yields HP3a'!BR89)+Calibration!$C$10)</f>
        <v>-1.3020627824793102E-3</v>
      </c>
      <c r="BT89" s="26">
        <f t="shared" si="29"/>
        <v>-0.34273704191698257</v>
      </c>
      <c r="BV89" s="24">
        <v>88</v>
      </c>
      <c r="BW89"/>
      <c r="BX89" s="169">
        <f>((Calibration!$C$9*'Yields HP3a'!BW89)+Calibration!$C$10)</f>
        <v>-1.3020627824793102E-3</v>
      </c>
      <c r="BY89" s="26">
        <f t="shared" si="30"/>
        <v>-0.34273704191698257</v>
      </c>
      <c r="CA89" s="24">
        <v>88</v>
      </c>
      <c r="CB89" s="7"/>
      <c r="CC89" s="169">
        <f>((Calibration!$C$9*'Yields HP3a'!CB89)+Calibration!$C$10)</f>
        <v>-1.3020627824793102E-3</v>
      </c>
      <c r="CD89" s="26">
        <f t="shared" si="31"/>
        <v>-0.34273704191698257</v>
      </c>
      <c r="CF89" s="57"/>
      <c r="CG89" s="60"/>
      <c r="CH89" s="59"/>
      <c r="CI89" s="59"/>
    </row>
    <row r="90" spans="1:87">
      <c r="A90" s="22"/>
      <c r="B90" s="21"/>
      <c r="D90" s="24">
        <v>89</v>
      </c>
      <c r="E90" s="4"/>
      <c r="F90" s="169">
        <f>((Calibration!$C$9*'Yields HP3a'!E90)+Calibration!$C$10)</f>
        <v>-1.3020627824793102E-3</v>
      </c>
      <c r="G90" s="26">
        <f t="shared" si="16"/>
        <v>-0.34273704191698257</v>
      </c>
      <c r="I90" s="24">
        <v>89</v>
      </c>
      <c r="J90" s="7">
        <v>1.8682270000000001</v>
      </c>
      <c r="K90" s="169">
        <f>((Calibration!$C$9*'Yields HP3a'!J90)+Calibration!$C$10)</f>
        <v>3.1752346240409429E-3</v>
      </c>
      <c r="L90" s="26">
        <f t="shared" si="17"/>
        <v>0.8358049527872653</v>
      </c>
      <c r="N90" s="24">
        <v>89</v>
      </c>
      <c r="O90" s="7"/>
      <c r="P90" s="169">
        <f>((Calibration!$C$9*'Yields HP3a'!O90)+Calibration!$C$10)</f>
        <v>-1.3020627824793102E-3</v>
      </c>
      <c r="Q90" s="26">
        <f t="shared" si="18"/>
        <v>-0.34273704191698257</v>
      </c>
      <c r="S90" s="24">
        <v>89</v>
      </c>
      <c r="T90" s="7">
        <v>1.5261640000000001</v>
      </c>
      <c r="U90" s="169">
        <f>((Calibration!$C$9*'Yields HP3a'!T90)+Calibration!$C$10)</f>
        <v>2.3554639094722435E-3</v>
      </c>
      <c r="V90" s="26">
        <f t="shared" si="19"/>
        <v>0.62001982050167082</v>
      </c>
      <c r="X90" s="24">
        <v>89</v>
      </c>
      <c r="Y90" s="55"/>
      <c r="Z90" s="169">
        <f>((Calibration!$C$9*'Yields HP3a'!Y90)+Calibration!$C$10)</f>
        <v>-1.3020627824793102E-3</v>
      </c>
      <c r="AA90" s="26">
        <f t="shared" si="20"/>
        <v>-0.34273704191698257</v>
      </c>
      <c r="AC90" s="24">
        <v>89</v>
      </c>
      <c r="AD90" s="7"/>
      <c r="AE90" s="169">
        <f>((Calibration!$C$9*'Yields HP3a'!AD90)+Calibration!$C$10)</f>
        <v>-1.3020627824793102E-3</v>
      </c>
      <c r="AF90" s="26">
        <f t="shared" si="21"/>
        <v>-0.34273704191698257</v>
      </c>
      <c r="AH90" s="24">
        <v>89</v>
      </c>
      <c r="AI90" s="7"/>
      <c r="AJ90" s="169">
        <f>((Calibration!$C$9*'Yields HP3a'!AI90)+Calibration!$C$10)</f>
        <v>-1.3020627824793102E-3</v>
      </c>
      <c r="AK90" s="26">
        <f t="shared" si="22"/>
        <v>-0.34273704191698257</v>
      </c>
      <c r="AM90" s="24">
        <v>89</v>
      </c>
      <c r="AN90" s="7"/>
      <c r="AO90" s="169">
        <f>((Calibration!$C$9*'Yields HP3a'!AN90)+Calibration!$C$10)</f>
        <v>-1.3020627824793102E-3</v>
      </c>
      <c r="AP90" s="26">
        <f t="shared" si="23"/>
        <v>-0.34273704191698257</v>
      </c>
      <c r="AR90" s="24">
        <v>89</v>
      </c>
      <c r="AS90" s="7"/>
      <c r="AT90" s="169">
        <f>((Calibration!$C$9*'Yields HP3a'!AS90)+Calibration!$C$10)</f>
        <v>-1.3020627824793102E-3</v>
      </c>
      <c r="AU90" s="26">
        <f t="shared" si="24"/>
        <v>-0.34273704191698257</v>
      </c>
      <c r="AW90" s="24">
        <v>89</v>
      </c>
      <c r="AX90" s="7"/>
      <c r="AY90" s="169">
        <f>((Calibration!$C$9*'Yields HP3a'!AX90)+Calibration!$C$10)</f>
        <v>-1.3020627824793102E-3</v>
      </c>
      <c r="AZ90" s="26">
        <f t="shared" si="25"/>
        <v>-0.34273704191698257</v>
      </c>
      <c r="BB90" s="24">
        <v>89</v>
      </c>
      <c r="BC90" s="7"/>
      <c r="BD90" s="169">
        <f>((Calibration!$C$9*'Yields HP3a'!BC90)+Calibration!$C$10)</f>
        <v>-1.3020627824793102E-3</v>
      </c>
      <c r="BE90" s="26">
        <f t="shared" si="26"/>
        <v>-0.34273704191698257</v>
      </c>
      <c r="BG90" s="24">
        <v>89</v>
      </c>
      <c r="BH90" s="7">
        <v>2.6833930000000001</v>
      </c>
      <c r="BI90" s="169">
        <f>((Calibration!$C$9*'Yields HP3a'!BH90)+Calibration!$C$10)</f>
        <v>5.1288198241710601E-3</v>
      </c>
      <c r="BJ90" s="26">
        <f t="shared" si="27"/>
        <v>1.350039766680375</v>
      </c>
      <c r="BL90" s="24">
        <v>89</v>
      </c>
      <c r="BM90" s="7">
        <v>4.8278410000000003</v>
      </c>
      <c r="BN90" s="169">
        <f>((Calibration!$C$9*'Yields HP3a'!BM90)+Calibration!$C$10)</f>
        <v>1.0268094371010146E-2</v>
      </c>
      <c r="BO90" s="26">
        <f t="shared" si="28"/>
        <v>2.7028314903089998</v>
      </c>
      <c r="BQ90" s="24">
        <v>89</v>
      </c>
      <c r="BR90" s="7"/>
      <c r="BS90" s="169">
        <f>((Calibration!$C$9*'Yields HP3a'!BR90)+Calibration!$C$10)</f>
        <v>-1.3020627824793102E-3</v>
      </c>
      <c r="BT90" s="26">
        <f t="shared" si="29"/>
        <v>-0.34273704191698257</v>
      </c>
      <c r="BV90" s="24">
        <v>89</v>
      </c>
      <c r="BW90"/>
      <c r="BX90" s="169">
        <f>((Calibration!$C$9*'Yields HP3a'!BW90)+Calibration!$C$10)</f>
        <v>-1.3020627824793102E-3</v>
      </c>
      <c r="BY90" s="26">
        <f t="shared" si="30"/>
        <v>-0.34273704191698257</v>
      </c>
      <c r="CA90" s="24">
        <v>89</v>
      </c>
      <c r="CB90" s="7">
        <v>2.8751579999999999</v>
      </c>
      <c r="CC90" s="169">
        <f>((Calibration!$C$9*'Yields HP3a'!CB90)+Calibration!$C$10)</f>
        <v>5.5883940285698592E-3</v>
      </c>
      <c r="CD90" s="26">
        <f t="shared" si="31"/>
        <v>1.4710117393659532</v>
      </c>
      <c r="CF90" s="57"/>
      <c r="CG90" s="60"/>
      <c r="CH90" s="59"/>
      <c r="CI90" s="59"/>
    </row>
    <row r="91" spans="1:87">
      <c r="A91" s="22"/>
      <c r="B91" s="21"/>
      <c r="D91" s="24">
        <v>90</v>
      </c>
      <c r="E91" s="4"/>
      <c r="F91" s="169">
        <f>((Calibration!$C$9*'Yields HP3a'!E91)+Calibration!$C$10)</f>
        <v>-1.3020627824793102E-3</v>
      </c>
      <c r="G91" s="26">
        <f t="shared" si="16"/>
        <v>-0.34273704191698257</v>
      </c>
      <c r="I91" s="24">
        <v>90</v>
      </c>
      <c r="J91" s="7">
        <v>2.8178399999999999</v>
      </c>
      <c r="K91" s="169">
        <f>((Calibration!$C$9*'Yields HP3a'!J91)+Calibration!$C$10)</f>
        <v>5.4510286373476323E-3</v>
      </c>
      <c r="L91" s="26">
        <f t="shared" si="17"/>
        <v>1.4348535690512869</v>
      </c>
      <c r="N91" s="24">
        <v>90</v>
      </c>
      <c r="O91" s="7"/>
      <c r="P91" s="169">
        <f>((Calibration!$C$9*'Yields HP3a'!O91)+Calibration!$C$10)</f>
        <v>-1.3020627824793102E-3</v>
      </c>
      <c r="Q91" s="26">
        <f t="shared" si="18"/>
        <v>-0.34273704191698257</v>
      </c>
      <c r="S91" s="24">
        <v>90</v>
      </c>
      <c r="T91" s="7">
        <v>3.973452</v>
      </c>
      <c r="U91" s="169">
        <f>((Calibration!$C$9*'Yields HP3a'!T91)+Calibration!$C$10)</f>
        <v>8.2205093324364421E-3</v>
      </c>
      <c r="V91" s="26">
        <f t="shared" si="19"/>
        <v>2.1638534558873967</v>
      </c>
      <c r="X91" s="24">
        <v>90</v>
      </c>
      <c r="Y91" s="55"/>
      <c r="Z91" s="169">
        <f>((Calibration!$C$9*'Yields HP3a'!Y91)+Calibration!$C$10)</f>
        <v>-1.3020627824793102E-3</v>
      </c>
      <c r="AA91" s="26">
        <f t="shared" si="20"/>
        <v>-0.34273704191698257</v>
      </c>
      <c r="AC91" s="24">
        <v>90</v>
      </c>
      <c r="AD91" s="7"/>
      <c r="AE91" s="169">
        <f>((Calibration!$C$9*'Yields HP3a'!AD91)+Calibration!$C$10)</f>
        <v>-1.3020627824793102E-3</v>
      </c>
      <c r="AF91" s="26">
        <f t="shared" si="21"/>
        <v>-0.34273704191698257</v>
      </c>
      <c r="AH91" s="24">
        <v>90</v>
      </c>
      <c r="AI91" s="7"/>
      <c r="AJ91" s="169">
        <f>((Calibration!$C$9*'Yields HP3a'!AI91)+Calibration!$C$10)</f>
        <v>-1.3020627824793102E-3</v>
      </c>
      <c r="AK91" s="26">
        <f t="shared" si="22"/>
        <v>-0.34273704191698257</v>
      </c>
      <c r="AM91" s="24">
        <v>90</v>
      </c>
      <c r="AN91" s="7"/>
      <c r="AO91" s="169">
        <f>((Calibration!$C$9*'Yields HP3a'!AN91)+Calibration!$C$10)</f>
        <v>-1.3020627824793102E-3</v>
      </c>
      <c r="AP91" s="26">
        <f t="shared" si="23"/>
        <v>-0.34273704191698257</v>
      </c>
      <c r="AR91" s="24">
        <v>90</v>
      </c>
      <c r="AS91" s="7"/>
      <c r="AT91" s="169">
        <f>((Calibration!$C$9*'Yields HP3a'!AS91)+Calibration!$C$10)</f>
        <v>-1.3020627824793102E-3</v>
      </c>
      <c r="AU91" s="26">
        <f t="shared" si="24"/>
        <v>-0.34273704191698257</v>
      </c>
      <c r="AW91" s="24">
        <v>90</v>
      </c>
      <c r="AX91" s="7"/>
      <c r="AY91" s="169">
        <f>((Calibration!$C$9*'Yields HP3a'!AX91)+Calibration!$C$10)</f>
        <v>-1.3020627824793102E-3</v>
      </c>
      <c r="AZ91" s="26">
        <f t="shared" si="25"/>
        <v>-0.34273704191698257</v>
      </c>
      <c r="BB91" s="24">
        <v>90</v>
      </c>
      <c r="BC91" s="7"/>
      <c r="BD91" s="169">
        <f>((Calibration!$C$9*'Yields HP3a'!BC91)+Calibration!$C$10)</f>
        <v>-1.3020627824793102E-3</v>
      </c>
      <c r="BE91" s="26">
        <f t="shared" si="26"/>
        <v>-0.34273704191698257</v>
      </c>
      <c r="BG91" s="24">
        <v>90</v>
      </c>
      <c r="BH91" s="7"/>
      <c r="BI91" s="169">
        <f>((Calibration!$C$9*'Yields HP3a'!BH91)+Calibration!$C$10)</f>
        <v>-1.3020627824793102E-3</v>
      </c>
      <c r="BJ91" s="26">
        <f t="shared" si="27"/>
        <v>-0.34273704191698257</v>
      </c>
      <c r="BL91" s="24">
        <v>90</v>
      </c>
      <c r="BM91" s="7">
        <v>4.3544989999999997</v>
      </c>
      <c r="BN91" s="169">
        <f>((Calibration!$C$9*'Yields HP3a'!BM91)+Calibration!$C$10)</f>
        <v>9.1337071102559047E-3</v>
      </c>
      <c r="BO91" s="26">
        <f t="shared" si="28"/>
        <v>2.4042310392624735</v>
      </c>
      <c r="BQ91" s="24">
        <v>90</v>
      </c>
      <c r="BR91" s="7"/>
      <c r="BS91" s="169">
        <f>((Calibration!$C$9*'Yields HP3a'!BR91)+Calibration!$C$10)</f>
        <v>-1.3020627824793102E-3</v>
      </c>
      <c r="BT91" s="26">
        <f t="shared" si="29"/>
        <v>-0.34273704191698257</v>
      </c>
      <c r="BV91" s="24">
        <v>90</v>
      </c>
      <c r="BW91"/>
      <c r="BX91" s="169">
        <f>((Calibration!$C$9*'Yields HP3a'!BW91)+Calibration!$C$10)</f>
        <v>-1.3020627824793102E-3</v>
      </c>
      <c r="BY91" s="26">
        <f t="shared" si="30"/>
        <v>-0.34273704191698257</v>
      </c>
      <c r="CA91" s="24">
        <v>90</v>
      </c>
      <c r="CB91" s="7"/>
      <c r="CC91" s="169">
        <f>((Calibration!$C$9*'Yields HP3a'!CB91)+Calibration!$C$10)</f>
        <v>-1.3020627824793102E-3</v>
      </c>
      <c r="CD91" s="26">
        <f t="shared" si="31"/>
        <v>-0.34273704191698257</v>
      </c>
      <c r="CF91" s="57"/>
      <c r="CG91" s="60"/>
      <c r="CH91" s="59"/>
      <c r="CI91" s="59"/>
    </row>
    <row r="92" spans="1:87">
      <c r="A92" s="22"/>
      <c r="B92" s="21"/>
      <c r="D92" s="24">
        <v>91</v>
      </c>
      <c r="E92" s="4"/>
      <c r="F92" s="169">
        <f>((Calibration!$C$9*'Yields HP3a'!E92)+Calibration!$C$10)</f>
        <v>-1.3020627824793102E-3</v>
      </c>
      <c r="G92" s="26">
        <f t="shared" si="16"/>
        <v>-0.34273704191698257</v>
      </c>
      <c r="I92" s="24">
        <v>91</v>
      </c>
      <c r="J92"/>
      <c r="K92" s="169">
        <f>((Calibration!$C$9*'Yields HP3a'!J92)+Calibration!$C$10)</f>
        <v>-1.3020627824793102E-3</v>
      </c>
      <c r="L92" s="26">
        <f t="shared" si="17"/>
        <v>-0.34273704191698257</v>
      </c>
      <c r="N92" s="24">
        <v>91</v>
      </c>
      <c r="O92"/>
      <c r="P92" s="169">
        <f>((Calibration!$C$9*'Yields HP3a'!O92)+Calibration!$C$10)</f>
        <v>-1.3020627824793102E-3</v>
      </c>
      <c r="Q92" s="26">
        <f t="shared" si="18"/>
        <v>-0.34273704191698257</v>
      </c>
      <c r="S92" s="24">
        <v>91</v>
      </c>
      <c r="T92" s="7">
        <v>2.0785130000000001</v>
      </c>
      <c r="U92" s="169">
        <f>((Calibration!$C$9*'Yields HP3a'!T92)+Calibration!$C$10)</f>
        <v>3.6791953110599813E-3</v>
      </c>
      <c r="V92" s="26">
        <f t="shared" si="19"/>
        <v>0.96846061074445</v>
      </c>
      <c r="X92" s="24">
        <v>91</v>
      </c>
      <c r="Y92" s="55"/>
      <c r="Z92" s="169">
        <f>((Calibration!$C$9*'Yields HP3a'!Y92)+Calibration!$C$10)</f>
        <v>-1.3020627824793102E-3</v>
      </c>
      <c r="AA92" s="26">
        <f t="shared" si="20"/>
        <v>-0.34273704191698257</v>
      </c>
      <c r="AC92" s="24">
        <v>91</v>
      </c>
      <c r="AD92" s="7"/>
      <c r="AE92" s="169">
        <f>((Calibration!$C$9*'Yields HP3a'!AD92)+Calibration!$C$10)</f>
        <v>-1.3020627824793102E-3</v>
      </c>
      <c r="AF92" s="26">
        <f t="shared" si="21"/>
        <v>-0.34273704191698257</v>
      </c>
      <c r="AH92" s="24">
        <v>91</v>
      </c>
      <c r="AI92" s="7"/>
      <c r="AJ92" s="169">
        <f>((Calibration!$C$9*'Yields HP3a'!AI92)+Calibration!$C$10)</f>
        <v>-1.3020627824793102E-3</v>
      </c>
      <c r="AK92" s="26">
        <f t="shared" si="22"/>
        <v>-0.34273704191698257</v>
      </c>
      <c r="AM92" s="24">
        <v>91</v>
      </c>
      <c r="AN92" s="7"/>
      <c r="AO92" s="169">
        <f>((Calibration!$C$9*'Yields HP3a'!AN92)+Calibration!$C$10)</f>
        <v>-1.3020627824793102E-3</v>
      </c>
      <c r="AP92" s="26">
        <f t="shared" si="23"/>
        <v>-0.34273704191698257</v>
      </c>
      <c r="AR92" s="24">
        <v>91</v>
      </c>
      <c r="AS92" s="7"/>
      <c r="AT92" s="169">
        <f>((Calibration!$C$9*'Yields HP3a'!AS92)+Calibration!$C$10)</f>
        <v>-1.3020627824793102E-3</v>
      </c>
      <c r="AU92" s="26">
        <f t="shared" si="24"/>
        <v>-0.34273704191698257</v>
      </c>
      <c r="AW92" s="24">
        <v>91</v>
      </c>
      <c r="AX92" s="7"/>
      <c r="AY92" s="169">
        <f>((Calibration!$C$9*'Yields HP3a'!AX92)+Calibration!$C$10)</f>
        <v>-1.3020627824793102E-3</v>
      </c>
      <c r="AZ92" s="26">
        <f t="shared" si="25"/>
        <v>-0.34273704191698257</v>
      </c>
      <c r="BB92" s="24">
        <v>91</v>
      </c>
      <c r="BC92" s="7"/>
      <c r="BD92" s="169">
        <f>((Calibration!$C$9*'Yields HP3a'!BC92)+Calibration!$C$10)</f>
        <v>-1.3020627824793102E-3</v>
      </c>
      <c r="BE92" s="26">
        <f t="shared" si="26"/>
        <v>-0.34273704191698257</v>
      </c>
      <c r="BG92" s="24">
        <v>91</v>
      </c>
      <c r="BH92" s="7"/>
      <c r="BI92" s="169">
        <f>((Calibration!$C$9*'Yields HP3a'!BH92)+Calibration!$C$10)</f>
        <v>-1.3020627824793102E-3</v>
      </c>
      <c r="BJ92" s="26">
        <f t="shared" si="27"/>
        <v>-0.34273704191698257</v>
      </c>
      <c r="BL92" s="24">
        <v>91</v>
      </c>
      <c r="BM92" s="7">
        <v>2.001763</v>
      </c>
      <c r="BN92" s="169">
        <f>((Calibration!$C$9*'Yields HP3a'!BM92)+Calibration!$C$10)</f>
        <v>3.4952601811478086E-3</v>
      </c>
      <c r="BO92" s="26">
        <f t="shared" si="28"/>
        <v>0.9200440649534134</v>
      </c>
      <c r="BQ92" s="24">
        <v>91</v>
      </c>
      <c r="BR92" s="7"/>
      <c r="BS92" s="169">
        <f>((Calibration!$C$9*'Yields HP3a'!BR92)+Calibration!$C$10)</f>
        <v>-1.3020627824793102E-3</v>
      </c>
      <c r="BT92" s="26">
        <f t="shared" si="29"/>
        <v>-0.34273704191698257</v>
      </c>
      <c r="BV92" s="24">
        <v>91</v>
      </c>
      <c r="BW92"/>
      <c r="BX92" s="169">
        <f>((Calibration!$C$9*'Yields HP3a'!BW92)+Calibration!$C$10)</f>
        <v>-1.3020627824793102E-3</v>
      </c>
      <c r="BY92" s="26">
        <f t="shared" si="30"/>
        <v>-0.34273704191698257</v>
      </c>
      <c r="CA92" s="24">
        <v>91</v>
      </c>
      <c r="CB92" s="7"/>
      <c r="CC92" s="169">
        <f>((Calibration!$C$9*'Yields HP3a'!CB92)+Calibration!$C$10)</f>
        <v>-1.3020627824793102E-3</v>
      </c>
      <c r="CD92" s="26">
        <f t="shared" si="31"/>
        <v>-0.34273704191698257</v>
      </c>
      <c r="CF92" s="57"/>
      <c r="CG92" s="58"/>
      <c r="CH92" s="59"/>
      <c r="CI92" s="59"/>
    </row>
    <row r="93" spans="1:87">
      <c r="A93" s="22"/>
      <c r="B93" s="21"/>
      <c r="D93" s="24">
        <v>92</v>
      </c>
      <c r="E93" s="4"/>
      <c r="F93" s="169">
        <f>((Calibration!$C$9*'Yields HP3a'!E93)+Calibration!$C$10)</f>
        <v>-1.3020627824793102E-3</v>
      </c>
      <c r="G93" s="26">
        <f t="shared" si="16"/>
        <v>-0.34273704191698257</v>
      </c>
      <c r="I93" s="24">
        <v>92</v>
      </c>
      <c r="J93"/>
      <c r="K93" s="169">
        <f>((Calibration!$C$9*'Yields HP3a'!J93)+Calibration!$C$10)</f>
        <v>-1.3020627824793102E-3</v>
      </c>
      <c r="L93" s="26">
        <f t="shared" si="17"/>
        <v>-0.34273704191698257</v>
      </c>
      <c r="N93" s="24">
        <v>92</v>
      </c>
      <c r="O93"/>
      <c r="P93" s="169">
        <f>((Calibration!$C$9*'Yields HP3a'!O93)+Calibration!$C$10)</f>
        <v>-1.3020627824793102E-3</v>
      </c>
      <c r="Q93" s="26">
        <f t="shared" si="18"/>
        <v>-0.34273704191698257</v>
      </c>
      <c r="S93" s="24">
        <v>92</v>
      </c>
      <c r="T93" s="7">
        <v>4.9750439999999996</v>
      </c>
      <c r="U93" s="169">
        <f>((Calibration!$C$9*'Yields HP3a'!T93)+Calibration!$C$10)</f>
        <v>1.0620873562260458E-2</v>
      </c>
      <c r="V93" s="26">
        <f t="shared" si="19"/>
        <v>2.7956922172155529</v>
      </c>
      <c r="X93" s="24">
        <v>92</v>
      </c>
      <c r="Y93" s="55"/>
      <c r="Z93" s="169">
        <f>((Calibration!$C$9*'Yields HP3a'!Y93)+Calibration!$C$10)</f>
        <v>-1.3020627824793102E-3</v>
      </c>
      <c r="AA93" s="26">
        <f t="shared" si="20"/>
        <v>-0.34273704191698257</v>
      </c>
      <c r="AC93" s="24">
        <v>92</v>
      </c>
      <c r="AD93" s="7"/>
      <c r="AE93" s="169">
        <f>((Calibration!$C$9*'Yields HP3a'!AD93)+Calibration!$C$10)</f>
        <v>-1.3020627824793102E-3</v>
      </c>
      <c r="AF93" s="26">
        <f t="shared" si="21"/>
        <v>-0.34273704191698257</v>
      </c>
      <c r="AH93" s="24">
        <v>92</v>
      </c>
      <c r="AI93" s="7"/>
      <c r="AJ93" s="169">
        <f>((Calibration!$C$9*'Yields HP3a'!AI93)+Calibration!$C$10)</f>
        <v>-1.3020627824793102E-3</v>
      </c>
      <c r="AK93" s="26">
        <f t="shared" si="22"/>
        <v>-0.34273704191698257</v>
      </c>
      <c r="AM93" s="24">
        <v>92</v>
      </c>
      <c r="AN93" s="7"/>
      <c r="AO93" s="169">
        <f>((Calibration!$C$9*'Yields HP3a'!AN93)+Calibration!$C$10)</f>
        <v>-1.3020627824793102E-3</v>
      </c>
      <c r="AP93" s="26">
        <f t="shared" si="23"/>
        <v>-0.34273704191698257</v>
      </c>
      <c r="AR93" s="24">
        <v>92</v>
      </c>
      <c r="AS93" s="7"/>
      <c r="AT93" s="169">
        <f>((Calibration!$C$9*'Yields HP3a'!AS93)+Calibration!$C$10)</f>
        <v>-1.3020627824793102E-3</v>
      </c>
      <c r="AU93" s="26">
        <f t="shared" si="24"/>
        <v>-0.34273704191698257</v>
      </c>
      <c r="AW93" s="24">
        <v>92</v>
      </c>
      <c r="AX93" s="7"/>
      <c r="AY93" s="169">
        <f>((Calibration!$C$9*'Yields HP3a'!AX93)+Calibration!$C$10)</f>
        <v>-1.3020627824793102E-3</v>
      </c>
      <c r="AZ93" s="26">
        <f t="shared" si="25"/>
        <v>-0.34273704191698257</v>
      </c>
      <c r="BB93" s="24">
        <v>92</v>
      </c>
      <c r="BC93" s="7"/>
      <c r="BD93" s="169">
        <f>((Calibration!$C$9*'Yields HP3a'!BC93)+Calibration!$C$10)</f>
        <v>-1.3020627824793102E-3</v>
      </c>
      <c r="BE93" s="26">
        <f t="shared" si="26"/>
        <v>-0.34273704191698257</v>
      </c>
      <c r="BG93" s="24">
        <v>92</v>
      </c>
      <c r="BH93" s="7"/>
      <c r="BI93" s="169">
        <f>((Calibration!$C$9*'Yields HP3a'!BH93)+Calibration!$C$10)</f>
        <v>-1.3020627824793102E-3</v>
      </c>
      <c r="BJ93" s="26">
        <f t="shared" si="27"/>
        <v>-0.34273704191698257</v>
      </c>
      <c r="BL93" s="24">
        <v>92</v>
      </c>
      <c r="BM93" s="7">
        <v>3.7056089999999999</v>
      </c>
      <c r="BN93" s="169">
        <f>((Calibration!$C$9*'Yields HP3a'!BM93)+Calibration!$C$10)</f>
        <v>7.5786104790023547E-3</v>
      </c>
      <c r="BO93" s="26">
        <f t="shared" si="28"/>
        <v>1.9948888581765352</v>
      </c>
      <c r="BQ93" s="24">
        <v>92</v>
      </c>
      <c r="BR93" s="7"/>
      <c r="BS93" s="169">
        <f>((Calibration!$C$9*'Yields HP3a'!BR93)+Calibration!$C$10)</f>
        <v>-1.3020627824793102E-3</v>
      </c>
      <c r="BT93" s="26">
        <f t="shared" si="29"/>
        <v>-0.34273704191698257</v>
      </c>
      <c r="BV93" s="24">
        <v>92</v>
      </c>
      <c r="BW93"/>
      <c r="BX93" s="169">
        <f>((Calibration!$C$9*'Yields HP3a'!BW93)+Calibration!$C$10)</f>
        <v>-1.3020627824793102E-3</v>
      </c>
      <c r="BY93" s="26">
        <f t="shared" si="30"/>
        <v>-0.34273704191698257</v>
      </c>
      <c r="CA93" s="24">
        <v>92</v>
      </c>
      <c r="CB93" s="7">
        <v>1.2488159999999999</v>
      </c>
      <c r="CC93" s="169">
        <f>((Calibration!$C$9*'Yields HP3a'!CB93)+Calibration!$C$10)</f>
        <v>1.6907858585161343E-3</v>
      </c>
      <c r="CD93" s="26">
        <f t="shared" si="31"/>
        <v>0.44505914112639483</v>
      </c>
      <c r="CF93" s="57"/>
      <c r="CG93" s="58"/>
      <c r="CH93" s="59"/>
      <c r="CI93" s="59"/>
    </row>
    <row r="94" spans="1:87">
      <c r="A94" s="22"/>
      <c r="B94" s="21"/>
      <c r="D94" s="24">
        <v>93</v>
      </c>
      <c r="E94" s="4"/>
      <c r="F94" s="169">
        <f>((Calibration!$C$9*'Yields HP3a'!E94)+Calibration!$C$10)</f>
        <v>-1.3020627824793102E-3</v>
      </c>
      <c r="G94" s="26">
        <f t="shared" si="16"/>
        <v>-0.34273704191698257</v>
      </c>
      <c r="I94" s="24">
        <v>93</v>
      </c>
      <c r="J94">
        <v>2.1223269999999999</v>
      </c>
      <c r="K94" s="169">
        <f>((Calibration!$C$9*'Yields HP3a'!J94)+Calibration!$C$10)</f>
        <v>3.7841977056133616E-3</v>
      </c>
      <c r="L94" s="26">
        <f t="shared" si="17"/>
        <v>0.99609999233778512</v>
      </c>
      <c r="N94" s="24">
        <v>93</v>
      </c>
      <c r="O94"/>
      <c r="P94" s="169">
        <f>((Calibration!$C$9*'Yields HP3a'!O94)+Calibration!$C$10)</f>
        <v>-1.3020627824793102E-3</v>
      </c>
      <c r="Q94" s="26">
        <f t="shared" si="18"/>
        <v>-0.34273704191698257</v>
      </c>
      <c r="S94" s="24">
        <v>93</v>
      </c>
      <c r="T94" s="7"/>
      <c r="U94" s="169">
        <f>((Calibration!$C$9*'Yields HP3a'!T94)+Calibration!$C$10)</f>
        <v>-1.3020627824793102E-3</v>
      </c>
      <c r="V94" s="26">
        <f t="shared" si="19"/>
        <v>-0.34273704191698257</v>
      </c>
      <c r="X94" s="24">
        <v>93</v>
      </c>
      <c r="Y94" s="55"/>
      <c r="Z94" s="169">
        <f>((Calibration!$C$9*'Yields HP3a'!Y94)+Calibration!$C$10)</f>
        <v>-1.3020627824793102E-3</v>
      </c>
      <c r="AA94" s="26">
        <f t="shared" si="20"/>
        <v>-0.34273704191698257</v>
      </c>
      <c r="AC94" s="24">
        <v>93</v>
      </c>
      <c r="AD94" s="7"/>
      <c r="AE94" s="169">
        <f>((Calibration!$C$9*'Yields HP3a'!AD94)+Calibration!$C$10)</f>
        <v>-1.3020627824793102E-3</v>
      </c>
      <c r="AF94" s="26">
        <f t="shared" si="21"/>
        <v>-0.34273704191698257</v>
      </c>
      <c r="AH94" s="24">
        <v>93</v>
      </c>
      <c r="AI94" s="7">
        <v>2.4507379999999999</v>
      </c>
      <c r="AJ94" s="169">
        <f>((Calibration!$C$9*'Yields HP3a'!AI94)+Calibration!$C$10)</f>
        <v>4.5712507342724716E-3</v>
      </c>
      <c r="AK94" s="26">
        <f t="shared" si="22"/>
        <v>1.203272972400067</v>
      </c>
      <c r="AM94" s="24">
        <v>93</v>
      </c>
      <c r="AN94" s="7"/>
      <c r="AO94" s="169">
        <f>((Calibration!$C$9*'Yields HP3a'!AN94)+Calibration!$C$10)</f>
        <v>-1.3020627824793102E-3</v>
      </c>
      <c r="AP94" s="26">
        <f t="shared" si="23"/>
        <v>-0.34273704191698257</v>
      </c>
      <c r="AR94" s="24">
        <v>93</v>
      </c>
      <c r="AS94" s="7">
        <v>14.694290000000001</v>
      </c>
      <c r="AT94" s="169">
        <f>((Calibration!$C$9*'Yields HP3a'!AS94)+Calibration!$C$10)</f>
        <v>3.3913522105040506E-2</v>
      </c>
      <c r="AU94" s="26">
        <f t="shared" si="24"/>
        <v>8.9269276440995888</v>
      </c>
      <c r="AW94" s="24">
        <v>93</v>
      </c>
      <c r="AX94" s="7"/>
      <c r="AY94" s="169">
        <f>((Calibration!$C$9*'Yields HP3a'!AX94)+Calibration!$C$10)</f>
        <v>-1.3020627824793102E-3</v>
      </c>
      <c r="AZ94" s="26">
        <f t="shared" si="25"/>
        <v>-0.34273704191698257</v>
      </c>
      <c r="BB94" s="24">
        <v>93</v>
      </c>
      <c r="BC94" s="7"/>
      <c r="BD94" s="169">
        <f>((Calibration!$C$9*'Yields HP3a'!BC94)+Calibration!$C$10)</f>
        <v>-1.3020627824793102E-3</v>
      </c>
      <c r="BE94" s="26">
        <f t="shared" si="26"/>
        <v>-0.34273704191698257</v>
      </c>
      <c r="BG94" s="24">
        <v>93</v>
      </c>
      <c r="BH94" s="7"/>
      <c r="BI94" s="169">
        <f>((Calibration!$C$9*'Yields HP3a'!BH94)+Calibration!$C$10)</f>
        <v>-1.3020627824793102E-3</v>
      </c>
      <c r="BJ94" s="26">
        <f t="shared" si="27"/>
        <v>-0.34273704191698257</v>
      </c>
      <c r="BL94" s="24">
        <v>93</v>
      </c>
      <c r="BM94" s="7">
        <v>1.3944099999999999</v>
      </c>
      <c r="BN94" s="169">
        <f>((Calibration!$C$9*'Yields HP3a'!BM94)+Calibration!$C$10)</f>
        <v>2.0397090025478333E-3</v>
      </c>
      <c r="BO94" s="26">
        <f t="shared" si="28"/>
        <v>0.53690485536613664</v>
      </c>
      <c r="BQ94" s="24">
        <v>93</v>
      </c>
      <c r="BR94" s="7"/>
      <c r="BS94" s="169">
        <f>((Calibration!$C$9*'Yields HP3a'!BR94)+Calibration!$C$10)</f>
        <v>-1.3020627824793102E-3</v>
      </c>
      <c r="BT94" s="26">
        <f t="shared" si="29"/>
        <v>-0.34273704191698257</v>
      </c>
      <c r="BV94" s="24">
        <v>93</v>
      </c>
      <c r="BW94"/>
      <c r="BX94" s="169">
        <f>((Calibration!$C$9*'Yields HP3a'!BW94)+Calibration!$C$10)</f>
        <v>-1.3020627824793102E-3</v>
      </c>
      <c r="BY94" s="26">
        <f t="shared" si="30"/>
        <v>-0.34273704191698257</v>
      </c>
      <c r="CA94" s="24">
        <v>93</v>
      </c>
      <c r="CB94" s="7"/>
      <c r="CC94" s="169">
        <f>((Calibration!$C$9*'Yields HP3a'!CB94)+Calibration!$C$10)</f>
        <v>-1.3020627824793102E-3</v>
      </c>
      <c r="CD94" s="26">
        <f t="shared" si="31"/>
        <v>-0.34273704191698257</v>
      </c>
      <c r="CF94" s="57"/>
      <c r="CG94" s="58"/>
      <c r="CH94" s="59"/>
      <c r="CI94" s="59"/>
    </row>
    <row r="95" spans="1:87">
      <c r="A95" s="22"/>
      <c r="B95" s="21"/>
      <c r="D95" s="24">
        <v>94</v>
      </c>
      <c r="E95" s="4"/>
      <c r="F95" s="169">
        <f>((Calibration!$C$9*'Yields HP3a'!E95)+Calibration!$C$10)</f>
        <v>-1.3020627824793102E-3</v>
      </c>
      <c r="G95" s="26">
        <f t="shared" si="16"/>
        <v>-0.34273704191698257</v>
      </c>
      <c r="I95" s="24">
        <v>94</v>
      </c>
      <c r="J95" s="7"/>
      <c r="K95" s="169">
        <f>((Calibration!$C$9*'Yields HP3a'!J95)+Calibration!$C$10)</f>
        <v>-1.3020627824793102E-3</v>
      </c>
      <c r="L95" s="26">
        <f t="shared" si="17"/>
        <v>-0.34273704191698257</v>
      </c>
      <c r="N95" s="24">
        <v>94</v>
      </c>
      <c r="O95" s="7"/>
      <c r="P95" s="169">
        <f>((Calibration!$C$9*'Yields HP3a'!O95)+Calibration!$C$10)</f>
        <v>-1.3020627824793102E-3</v>
      </c>
      <c r="Q95" s="26">
        <f t="shared" si="18"/>
        <v>-0.34273704191698257</v>
      </c>
      <c r="S95" s="24">
        <v>94</v>
      </c>
      <c r="T95" s="7"/>
      <c r="U95" s="169">
        <f>((Calibration!$C$9*'Yields HP3a'!T95)+Calibration!$C$10)</f>
        <v>-1.3020627824793102E-3</v>
      </c>
      <c r="V95" s="26">
        <f t="shared" si="19"/>
        <v>-0.34273704191698257</v>
      </c>
      <c r="X95" s="24">
        <v>94</v>
      </c>
      <c r="Y95" s="55"/>
      <c r="Z95" s="169">
        <f>((Calibration!$C$9*'Yields HP3a'!Y95)+Calibration!$C$10)</f>
        <v>-1.3020627824793102E-3</v>
      </c>
      <c r="AA95" s="26">
        <f t="shared" si="20"/>
        <v>-0.34273704191698257</v>
      </c>
      <c r="AC95" s="24">
        <v>94</v>
      </c>
      <c r="AD95" s="7"/>
      <c r="AE95" s="169">
        <f>((Calibration!$C$9*'Yields HP3a'!AD95)+Calibration!$C$10)</f>
        <v>-1.3020627824793102E-3</v>
      </c>
      <c r="AF95" s="26">
        <f t="shared" si="21"/>
        <v>-0.34273704191698257</v>
      </c>
      <c r="AH95" s="24">
        <v>94</v>
      </c>
      <c r="AI95" s="7"/>
      <c r="AJ95" s="169">
        <f>((Calibration!$C$9*'Yields HP3a'!AI95)+Calibration!$C$10)</f>
        <v>-1.3020627824793102E-3</v>
      </c>
      <c r="AK95" s="26">
        <f t="shared" si="22"/>
        <v>-0.34273704191698257</v>
      </c>
      <c r="AM95" s="24">
        <v>94</v>
      </c>
      <c r="AN95" s="7"/>
      <c r="AO95" s="169">
        <f>((Calibration!$C$9*'Yields HP3a'!AN95)+Calibration!$C$10)</f>
        <v>-1.3020627824793102E-3</v>
      </c>
      <c r="AP95" s="26">
        <f t="shared" si="23"/>
        <v>-0.34273704191698257</v>
      </c>
      <c r="AR95" s="24">
        <v>94</v>
      </c>
      <c r="AS95" s="7">
        <v>7.7837889999999996</v>
      </c>
      <c r="AT95" s="169">
        <f>((Calibration!$C$9*'Yields HP3a'!AS95)+Calibration!$C$10)</f>
        <v>1.7352168369624194E-2</v>
      </c>
      <c r="AU95" s="26">
        <f t="shared" si="24"/>
        <v>4.5675453886532758</v>
      </c>
      <c r="AW95" s="24">
        <v>94</v>
      </c>
      <c r="AX95" s="7"/>
      <c r="AY95" s="169">
        <f>((Calibration!$C$9*'Yields HP3a'!AX95)+Calibration!$C$10)</f>
        <v>-1.3020627824793102E-3</v>
      </c>
      <c r="AZ95" s="26">
        <f t="shared" si="25"/>
        <v>-0.34273704191698257</v>
      </c>
      <c r="BB95" s="24">
        <v>94</v>
      </c>
      <c r="BC95" s="7"/>
      <c r="BD95" s="169">
        <f>((Calibration!$C$9*'Yields HP3a'!BC95)+Calibration!$C$10)</f>
        <v>-1.3020627824793102E-3</v>
      </c>
      <c r="BE95" s="26">
        <f t="shared" si="26"/>
        <v>-0.34273704191698257</v>
      </c>
      <c r="BG95" s="24">
        <v>94</v>
      </c>
      <c r="BH95" s="7"/>
      <c r="BI95" s="169">
        <f>((Calibration!$C$9*'Yields HP3a'!BH95)+Calibration!$C$10)</f>
        <v>-1.3020627824793102E-3</v>
      </c>
      <c r="BJ95" s="26">
        <f t="shared" si="27"/>
        <v>-0.34273704191698257</v>
      </c>
      <c r="BL95" s="24">
        <v>94</v>
      </c>
      <c r="BM95" s="7">
        <v>3.26647</v>
      </c>
      <c r="BN95" s="169">
        <f>((Calibration!$C$9*'Yields HP3a'!BM95)+Calibration!$C$10)</f>
        <v>6.526192381093537E-3</v>
      </c>
      <c r="BO95" s="26">
        <f t="shared" si="28"/>
        <v>1.7178648386048083</v>
      </c>
      <c r="BQ95" s="24">
        <v>94</v>
      </c>
      <c r="BR95" s="7"/>
      <c r="BS95" s="169">
        <f>((Calibration!$C$9*'Yields HP3a'!BR95)+Calibration!$C$10)</f>
        <v>-1.3020627824793102E-3</v>
      </c>
      <c r="BT95" s="26">
        <f t="shared" si="29"/>
        <v>-0.34273704191698257</v>
      </c>
      <c r="BV95" s="24">
        <v>94</v>
      </c>
      <c r="BW95"/>
      <c r="BX95" s="169">
        <f>((Calibration!$C$9*'Yields HP3a'!BW95)+Calibration!$C$10)</f>
        <v>-1.3020627824793102E-3</v>
      </c>
      <c r="BY95" s="26">
        <f t="shared" si="30"/>
        <v>-0.34273704191698257</v>
      </c>
      <c r="CA95" s="24">
        <v>94</v>
      </c>
      <c r="CB95" s="7"/>
      <c r="CC95" s="169">
        <f>((Calibration!$C$9*'Yields HP3a'!CB95)+Calibration!$C$10)</f>
        <v>-1.3020627824793102E-3</v>
      </c>
      <c r="CD95" s="26">
        <f t="shared" si="31"/>
        <v>-0.34273704191698257</v>
      </c>
      <c r="CF95" s="57"/>
      <c r="CG95" s="58"/>
      <c r="CH95" s="59"/>
      <c r="CI95" s="59"/>
    </row>
    <row r="96" spans="1:87">
      <c r="A96" s="22"/>
      <c r="B96" s="21"/>
      <c r="D96" s="24">
        <v>95</v>
      </c>
      <c r="E96" s="4"/>
      <c r="F96" s="169">
        <f>((Calibration!$C$9*'Yields HP3a'!E96)+Calibration!$C$10)</f>
        <v>-1.3020627824793102E-3</v>
      </c>
      <c r="G96" s="26">
        <f t="shared" si="16"/>
        <v>-0.34273704191698257</v>
      </c>
      <c r="I96" s="24">
        <v>95</v>
      </c>
      <c r="J96" s="7"/>
      <c r="K96" s="169">
        <f>((Calibration!$C$9*'Yields HP3a'!J96)+Calibration!$C$10)</f>
        <v>-1.3020627824793102E-3</v>
      </c>
      <c r="L96" s="26">
        <f t="shared" si="17"/>
        <v>-0.34273704191698257</v>
      </c>
      <c r="N96" s="24">
        <v>95</v>
      </c>
      <c r="O96" s="7"/>
      <c r="P96" s="169">
        <f>((Calibration!$C$9*'Yields HP3a'!O96)+Calibration!$C$10)</f>
        <v>-1.3020627824793102E-3</v>
      </c>
      <c r="Q96" s="26">
        <f t="shared" si="18"/>
        <v>-0.34273704191698257</v>
      </c>
      <c r="S96" s="24">
        <v>95</v>
      </c>
      <c r="T96" s="7">
        <v>14.609653</v>
      </c>
      <c r="U96" s="169">
        <f>((Calibration!$C$9*'Yields HP3a'!T96)+Calibration!$C$10)</f>
        <v>3.371068539376524E-2</v>
      </c>
      <c r="V96" s="26">
        <f t="shared" si="19"/>
        <v>8.8735357068212029</v>
      </c>
      <c r="X96" s="24">
        <v>95</v>
      </c>
      <c r="Y96" s="55"/>
      <c r="Z96" s="169">
        <f>((Calibration!$C$9*'Yields HP3a'!Y96)+Calibration!$C$10)</f>
        <v>-1.3020627824793102E-3</v>
      </c>
      <c r="AA96" s="26">
        <f t="shared" si="20"/>
        <v>-0.34273704191698257</v>
      </c>
      <c r="AC96" s="24">
        <v>95</v>
      </c>
      <c r="AD96" s="7"/>
      <c r="AE96" s="169">
        <f>((Calibration!$C$9*'Yields HP3a'!AD96)+Calibration!$C$10)</f>
        <v>-1.3020627824793102E-3</v>
      </c>
      <c r="AF96" s="26">
        <f t="shared" si="21"/>
        <v>-0.34273704191698257</v>
      </c>
      <c r="AH96" s="24">
        <v>95</v>
      </c>
      <c r="AI96" s="7">
        <v>1.5035989999999999</v>
      </c>
      <c r="AJ96" s="169">
        <f>((Calibration!$C$9*'Yields HP3a'!AI96)+Calibration!$C$10)</f>
        <v>2.3013857830036025E-3</v>
      </c>
      <c r="AK96" s="26">
        <f t="shared" si="22"/>
        <v>0.60578504062186955</v>
      </c>
      <c r="AM96" s="24">
        <v>95</v>
      </c>
      <c r="AN96" s="7"/>
      <c r="AO96" s="169">
        <f>((Calibration!$C$9*'Yields HP3a'!AN96)+Calibration!$C$10)</f>
        <v>-1.3020627824793102E-3</v>
      </c>
      <c r="AP96" s="26">
        <f t="shared" si="23"/>
        <v>-0.34273704191698257</v>
      </c>
      <c r="AR96" s="24">
        <v>95</v>
      </c>
      <c r="AS96" s="7">
        <v>1.0732539999999999</v>
      </c>
      <c r="AT96" s="169">
        <f>((Calibration!$C$9*'Yields HP3a'!AS96)+Calibration!$C$10)</f>
        <v>1.2700429363318873E-3</v>
      </c>
      <c r="AU96" s="26">
        <f t="shared" si="24"/>
        <v>0.33430857940436254</v>
      </c>
      <c r="AW96" s="24">
        <v>95</v>
      </c>
      <c r="AX96" s="7">
        <v>2.2551600000000001</v>
      </c>
      <c r="AY96" s="169">
        <f>((Calibration!$C$9*'Yields HP3a'!AX96)+Calibration!$C$10)</f>
        <v>4.1025384888266998E-3</v>
      </c>
      <c r="AZ96" s="26">
        <f t="shared" si="25"/>
        <v>1.0798956278695215</v>
      </c>
      <c r="BB96" s="24">
        <v>95</v>
      </c>
      <c r="BC96" s="7"/>
      <c r="BD96" s="169">
        <f>((Calibration!$C$9*'Yields HP3a'!BC96)+Calibration!$C$10)</f>
        <v>-1.3020627824793102E-3</v>
      </c>
      <c r="BE96" s="26">
        <f t="shared" si="26"/>
        <v>-0.34273704191698257</v>
      </c>
      <c r="BG96" s="24">
        <v>95</v>
      </c>
      <c r="BH96" s="7"/>
      <c r="BI96" s="169">
        <f>((Calibration!$C$9*'Yields HP3a'!BH96)+Calibration!$C$10)</f>
        <v>-1.3020627824793102E-3</v>
      </c>
      <c r="BJ96" s="26">
        <f t="shared" si="27"/>
        <v>-0.34273704191698257</v>
      </c>
      <c r="BL96" s="24">
        <v>95</v>
      </c>
      <c r="BM96" s="7">
        <v>2.214785</v>
      </c>
      <c r="BN96" s="169">
        <f>((Calibration!$C$9*'Yields HP3a'!BM96)+Calibration!$C$10)</f>
        <v>4.0057778260227392E-3</v>
      </c>
      <c r="BO96" s="26">
        <f t="shared" si="28"/>
        <v>1.0544256860283086</v>
      </c>
      <c r="BQ96" s="24">
        <v>95</v>
      </c>
      <c r="BR96" s="7"/>
      <c r="BS96" s="169">
        <f>((Calibration!$C$9*'Yields HP3a'!BR96)+Calibration!$C$10)</f>
        <v>-1.3020627824793102E-3</v>
      </c>
      <c r="BT96" s="26">
        <f t="shared" si="29"/>
        <v>-0.34273704191698257</v>
      </c>
      <c r="BV96" s="24">
        <v>95</v>
      </c>
      <c r="BW96"/>
      <c r="BX96" s="169">
        <f>((Calibration!$C$9*'Yields HP3a'!BW96)+Calibration!$C$10)</f>
        <v>-1.3020627824793102E-3</v>
      </c>
      <c r="BY96" s="26">
        <f t="shared" si="30"/>
        <v>-0.34273704191698257</v>
      </c>
      <c r="CA96" s="24">
        <v>95</v>
      </c>
      <c r="CB96" s="7"/>
      <c r="CC96" s="169">
        <f>((Calibration!$C$9*'Yields HP3a'!CB96)+Calibration!$C$10)</f>
        <v>-1.3020627824793102E-3</v>
      </c>
      <c r="CD96" s="26">
        <f t="shared" si="31"/>
        <v>-0.34273704191698257</v>
      </c>
      <c r="CF96" s="57"/>
      <c r="CG96" s="60"/>
      <c r="CH96" s="59"/>
      <c r="CI96" s="59"/>
    </row>
    <row r="97" spans="1:87">
      <c r="A97" s="22"/>
      <c r="B97" s="21"/>
      <c r="D97" s="24">
        <v>96</v>
      </c>
      <c r="E97" s="4"/>
      <c r="F97" s="169">
        <f>((Calibration!$C$9*'Yields HP3a'!E97)+Calibration!$C$10)</f>
        <v>-1.3020627824793102E-3</v>
      </c>
      <c r="G97" s="26">
        <f t="shared" si="16"/>
        <v>-0.34273704191698257</v>
      </c>
      <c r="I97" s="24">
        <v>96</v>
      </c>
      <c r="J97"/>
      <c r="K97" s="169">
        <f>((Calibration!$C$9*'Yields HP3a'!J97)+Calibration!$C$10)</f>
        <v>-1.3020627824793102E-3</v>
      </c>
      <c r="L97" s="26">
        <f t="shared" si="17"/>
        <v>-0.34273704191698257</v>
      </c>
      <c r="N97" s="24">
        <v>96</v>
      </c>
      <c r="O97"/>
      <c r="P97" s="169">
        <f>((Calibration!$C$9*'Yields HP3a'!O97)+Calibration!$C$10)</f>
        <v>-1.3020627824793102E-3</v>
      </c>
      <c r="Q97" s="26">
        <f t="shared" si="18"/>
        <v>-0.34273704191698257</v>
      </c>
      <c r="S97" s="24">
        <v>96</v>
      </c>
      <c r="T97" s="7">
        <v>18.408000000000001</v>
      </c>
      <c r="U97" s="169">
        <f>((Calibration!$C$9*'Yields HP3a'!T97)+Calibration!$C$10)</f>
        <v>4.2813609809354988E-2</v>
      </c>
      <c r="V97" s="26">
        <f t="shared" si="19"/>
        <v>11.269663934257643</v>
      </c>
      <c r="X97" s="24">
        <v>96</v>
      </c>
      <c r="Y97" s="49">
        <v>1.2090000000000001</v>
      </c>
      <c r="Z97" s="169">
        <f>((Calibration!$C$9*'Yields HP3a'!Y97)+Calibration!$C$10)</f>
        <v>1.5953648665606546E-3</v>
      </c>
      <c r="AA97" s="26">
        <f t="shared" si="20"/>
        <v>0.41994183575550348</v>
      </c>
      <c r="AC97" s="24">
        <v>96</v>
      </c>
      <c r="AD97" s="7"/>
      <c r="AE97" s="169">
        <f>((Calibration!$C$9*'Yields HP3a'!AD97)+Calibration!$C$10)</f>
        <v>-1.3020627824793102E-3</v>
      </c>
      <c r="AF97" s="26">
        <f t="shared" si="21"/>
        <v>-0.34273704191698257</v>
      </c>
      <c r="AH97" s="24">
        <v>96</v>
      </c>
      <c r="AI97" s="7"/>
      <c r="AJ97" s="169">
        <f>((Calibration!$C$9*'Yields HP3a'!AI97)+Calibration!$C$10)</f>
        <v>-1.3020627824793102E-3</v>
      </c>
      <c r="AK97" s="26">
        <f t="shared" si="22"/>
        <v>-0.34273704191698257</v>
      </c>
      <c r="AM97" s="24">
        <v>96</v>
      </c>
      <c r="AN97" s="7"/>
      <c r="AO97" s="169">
        <f>((Calibration!$C$9*'Yields HP3a'!AN97)+Calibration!$C$10)</f>
        <v>-1.3020627824793102E-3</v>
      </c>
      <c r="AP97" s="26">
        <f t="shared" si="23"/>
        <v>-0.34273704191698257</v>
      </c>
      <c r="AR97" s="24">
        <v>96</v>
      </c>
      <c r="AS97" s="7">
        <v>6.9409999999999998</v>
      </c>
      <c r="AT97" s="169">
        <f>((Calibration!$C$9*'Yields HP3a'!AS97)+Calibration!$C$10)</f>
        <v>1.5332383298568161E-2</v>
      </c>
      <c r="AU97" s="26">
        <f t="shared" si="24"/>
        <v>4.0358850341167027</v>
      </c>
      <c r="AW97" s="24">
        <v>96</v>
      </c>
      <c r="AX97" s="7"/>
      <c r="AY97" s="169">
        <f>((Calibration!$C$9*'Yields HP3a'!AX97)+Calibration!$C$10)</f>
        <v>-1.3020627824793102E-3</v>
      </c>
      <c r="AZ97" s="26">
        <f t="shared" si="25"/>
        <v>-0.34273704191698257</v>
      </c>
      <c r="BB97" s="24">
        <v>96</v>
      </c>
      <c r="BC97"/>
      <c r="BD97" s="169">
        <f>((Calibration!$C$9*'Yields HP3a'!BC97)+Calibration!$C$10)</f>
        <v>-1.3020627824793102E-3</v>
      </c>
      <c r="BE97" s="26">
        <f t="shared" si="26"/>
        <v>-0.34273704191698257</v>
      </c>
      <c r="BG97" s="24">
        <v>96</v>
      </c>
      <c r="BH97"/>
      <c r="BI97" s="169">
        <f>((Calibration!$C$9*'Yields HP3a'!BH97)+Calibration!$C$10)</f>
        <v>-1.3020627824793102E-3</v>
      </c>
      <c r="BJ97" s="26">
        <f t="shared" si="27"/>
        <v>-0.34273704191698257</v>
      </c>
      <c r="BL97" s="24">
        <v>96</v>
      </c>
      <c r="BM97" s="7">
        <v>15.789</v>
      </c>
      <c r="BN97" s="169">
        <f>((Calibration!$C$9*'Yields HP3a'!BM97)+Calibration!$C$10)</f>
        <v>3.6537048177563702E-2</v>
      </c>
      <c r="BO97" s="26">
        <f t="shared" si="28"/>
        <v>9.617508449870348</v>
      </c>
      <c r="BQ97" s="24">
        <v>96</v>
      </c>
      <c r="BR97" s="7"/>
      <c r="BS97" s="169">
        <f>((Calibration!$C$9*'Yields HP3a'!BR97)+Calibration!$C$10)</f>
        <v>-1.3020627824793102E-3</v>
      </c>
      <c r="BT97" s="26">
        <f t="shared" si="29"/>
        <v>-0.34273704191698257</v>
      </c>
      <c r="BV97" s="24">
        <v>96</v>
      </c>
      <c r="BW97"/>
      <c r="BX97" s="169">
        <f>((Calibration!$C$9*'Yields HP3a'!BW97)+Calibration!$C$10)</f>
        <v>-1.3020627824793102E-3</v>
      </c>
      <c r="BY97" s="26">
        <f t="shared" si="30"/>
        <v>-0.34273704191698257</v>
      </c>
      <c r="CA97" s="24">
        <v>96</v>
      </c>
      <c r="CB97"/>
      <c r="CC97" s="169">
        <f>((Calibration!$C$9*'Yields HP3a'!CB97)+Calibration!$C$10)</f>
        <v>-1.3020627824793102E-3</v>
      </c>
      <c r="CD97" s="26">
        <f t="shared" si="31"/>
        <v>-0.34273704191698257</v>
      </c>
      <c r="CF97" s="57"/>
      <c r="CG97" s="58"/>
      <c r="CH97" s="59"/>
      <c r="CI97" s="59"/>
    </row>
    <row r="98" spans="1:87">
      <c r="A98" s="22"/>
      <c r="B98" s="21"/>
      <c r="D98" s="21"/>
      <c r="E98" s="21"/>
      <c r="F98" s="21"/>
      <c r="G98" s="21"/>
      <c r="I98" s="21"/>
      <c r="J98" s="21"/>
      <c r="K98" s="21"/>
      <c r="L98" s="41"/>
      <c r="N98" s="21"/>
      <c r="O98" s="21"/>
      <c r="P98" s="68"/>
      <c r="Q98" s="41"/>
      <c r="S98" s="22"/>
      <c r="T98" s="22"/>
      <c r="U98" s="68"/>
      <c r="V98" s="41"/>
      <c r="X98" s="22"/>
      <c r="Y98" s="22"/>
      <c r="Z98" s="68"/>
      <c r="AA98" s="41"/>
      <c r="AC98" s="22"/>
      <c r="AD98" s="22"/>
      <c r="AE98" s="68"/>
      <c r="AF98" s="41"/>
      <c r="AH98" s="22"/>
      <c r="AI98" s="22"/>
      <c r="AJ98" s="68"/>
      <c r="AK98" s="41"/>
      <c r="AM98" s="22"/>
      <c r="AN98" s="22"/>
      <c r="AO98" s="68"/>
      <c r="AP98" s="41"/>
      <c r="AR98" s="22"/>
      <c r="AS98" s="22"/>
      <c r="AT98" s="68"/>
      <c r="AU98" s="41"/>
      <c r="AW98" s="22"/>
      <c r="AX98" s="22"/>
      <c r="AY98" s="68"/>
      <c r="AZ98" s="41"/>
      <c r="BB98" s="22"/>
      <c r="BC98" s="22"/>
      <c r="BD98" s="68"/>
      <c r="BE98" s="41"/>
      <c r="BG98" s="22"/>
      <c r="BH98" s="22"/>
      <c r="BI98" s="68"/>
      <c r="BJ98" s="41"/>
      <c r="BL98" s="22"/>
      <c r="BM98" s="22"/>
      <c r="BN98" s="68"/>
      <c r="BO98" s="41"/>
      <c r="BQ98" s="22"/>
      <c r="BR98" s="22"/>
      <c r="BS98" s="68"/>
      <c r="BT98" s="41"/>
      <c r="BV98" s="22"/>
      <c r="BW98" s="22"/>
      <c r="BX98" s="68"/>
      <c r="BY98" s="41"/>
      <c r="CA98" s="22"/>
      <c r="CB98" s="22"/>
      <c r="CC98" s="68"/>
      <c r="CD98" s="41"/>
    </row>
    <row r="99" spans="1:87">
      <c r="A99" s="22"/>
      <c r="B99" s="21"/>
      <c r="D99" s="21"/>
      <c r="E99" s="21"/>
      <c r="F99" s="21"/>
      <c r="G99" s="21"/>
      <c r="I99" s="21"/>
      <c r="J99" s="21">
        <v>2.7889659999999998</v>
      </c>
      <c r="K99" s="21"/>
      <c r="L99" s="41"/>
      <c r="N99" s="21"/>
      <c r="O99" s="21"/>
      <c r="P99" s="68"/>
      <c r="Q99" s="41"/>
      <c r="S99" s="22"/>
      <c r="T99" s="22"/>
      <c r="U99" s="68"/>
      <c r="V99" s="41"/>
      <c r="X99" s="22"/>
      <c r="Y99" s="22"/>
      <c r="Z99" s="68"/>
      <c r="AA99" s="41"/>
      <c r="AC99" s="22"/>
      <c r="AD99" s="22"/>
      <c r="AE99" s="68"/>
      <c r="AF99" s="41"/>
      <c r="AH99" s="22"/>
      <c r="AI99" s="22"/>
      <c r="AJ99" s="68"/>
      <c r="AK99" s="41"/>
      <c r="AM99" s="22"/>
      <c r="AN99" s="22"/>
      <c r="AO99" s="68"/>
      <c r="AP99" s="41"/>
      <c r="AR99" s="22"/>
      <c r="AS99" s="22"/>
      <c r="AT99" s="68"/>
      <c r="AU99" s="41"/>
      <c r="AW99" s="22"/>
      <c r="AX99" s="22"/>
      <c r="AY99" s="68"/>
      <c r="AZ99" s="41"/>
      <c r="BB99" s="22"/>
      <c r="BC99" s="22"/>
      <c r="BD99" s="68"/>
      <c r="BE99" s="41"/>
      <c r="BG99" s="22"/>
      <c r="BH99" s="22"/>
      <c r="BI99" s="68"/>
      <c r="BJ99" s="41"/>
      <c r="BL99" s="22"/>
      <c r="BM99" s="22"/>
      <c r="BN99" s="68"/>
      <c r="BO99" s="41"/>
      <c r="BQ99" s="22"/>
      <c r="BR99" s="22"/>
      <c r="BS99" s="68"/>
      <c r="BT99" s="41"/>
      <c r="BV99" s="22"/>
      <c r="BW99" s="22"/>
      <c r="BX99" s="68"/>
      <c r="BY99" s="41"/>
      <c r="CA99" s="22"/>
      <c r="CB99" s="22"/>
      <c r="CC99" s="68"/>
      <c r="CD99" s="41"/>
    </row>
    <row r="100" spans="1:87">
      <c r="A100" s="22"/>
      <c r="B100" s="21"/>
      <c r="D100" s="21"/>
      <c r="E100" s="21"/>
      <c r="F100" s="21"/>
      <c r="G100" s="21"/>
      <c r="I100" s="21"/>
      <c r="J100" s="21"/>
      <c r="K100" s="21"/>
      <c r="L100" s="41"/>
      <c r="N100" s="21"/>
      <c r="O100" s="21"/>
      <c r="P100" s="68"/>
      <c r="Q100" s="41"/>
      <c r="S100" s="22"/>
      <c r="T100" s="22"/>
      <c r="U100" s="68"/>
      <c r="V100" s="41"/>
      <c r="X100" s="22"/>
      <c r="Y100" s="22"/>
      <c r="Z100" s="68"/>
      <c r="AA100" s="41"/>
      <c r="AC100" s="22"/>
      <c r="AD100" s="22"/>
      <c r="AE100" s="68"/>
      <c r="AF100" s="41"/>
      <c r="AH100" s="22"/>
      <c r="AI100" s="22"/>
      <c r="AJ100" s="68"/>
      <c r="AK100" s="41"/>
      <c r="AM100" s="22"/>
      <c r="AN100" s="22"/>
      <c r="AO100" s="68"/>
      <c r="AP100" s="41"/>
      <c r="AR100" s="22"/>
      <c r="AS100" s="22"/>
      <c r="AT100" s="68"/>
      <c r="AU100" s="41"/>
      <c r="AW100" s="22"/>
      <c r="AX100" s="22"/>
      <c r="AY100" s="68"/>
      <c r="AZ100" s="41"/>
      <c r="BB100" s="22"/>
      <c r="BC100" s="22"/>
      <c r="BD100" s="68"/>
      <c r="BE100" s="41"/>
      <c r="BG100" s="22"/>
      <c r="BH100" s="22"/>
      <c r="BI100" s="68"/>
      <c r="BJ100" s="41"/>
      <c r="BL100" s="22"/>
      <c r="BM100" s="22"/>
      <c r="BN100" s="68"/>
      <c r="BO100" s="41"/>
      <c r="BQ100" s="22"/>
      <c r="BR100" s="22"/>
      <c r="BS100" s="68"/>
      <c r="BT100" s="41"/>
      <c r="BV100" s="22"/>
      <c r="BW100" s="22"/>
      <c r="BX100" s="68"/>
      <c r="BY100" s="41"/>
      <c r="CA100" s="22"/>
      <c r="CB100" s="22"/>
      <c r="CC100" s="68"/>
      <c r="CD100" s="41"/>
    </row>
    <row r="101" spans="1:87">
      <c r="A101" s="22"/>
      <c r="B101" s="21"/>
      <c r="D101" s="21"/>
      <c r="E101" s="21"/>
      <c r="F101" s="21"/>
      <c r="G101" s="21"/>
      <c r="I101" s="21"/>
      <c r="J101" s="21"/>
      <c r="K101" s="21"/>
      <c r="L101" s="41"/>
      <c r="N101" s="21"/>
      <c r="O101" s="21"/>
      <c r="P101" s="68"/>
      <c r="Q101" s="41"/>
      <c r="S101" s="22"/>
      <c r="T101" s="22"/>
      <c r="U101" s="68"/>
      <c r="V101" s="41"/>
      <c r="X101" s="22"/>
      <c r="Y101" s="22"/>
      <c r="Z101" s="68"/>
      <c r="AA101" s="41"/>
      <c r="AC101" s="22"/>
      <c r="AD101" s="22"/>
      <c r="AE101" s="68"/>
      <c r="AF101" s="41"/>
      <c r="AH101" s="22"/>
      <c r="AI101" s="22"/>
      <c r="AJ101" s="68"/>
      <c r="AK101" s="41"/>
      <c r="AM101" s="22"/>
      <c r="AN101" s="22"/>
      <c r="AO101" s="68"/>
      <c r="AP101" s="41"/>
      <c r="AR101" s="22"/>
      <c r="AS101" s="22"/>
      <c r="AT101" s="68"/>
      <c r="AU101" s="41"/>
      <c r="AW101" s="22"/>
      <c r="AX101" s="22"/>
      <c r="AY101" s="68"/>
      <c r="AZ101" s="41"/>
      <c r="BB101" s="22"/>
      <c r="BC101" s="22"/>
      <c r="BD101" s="68"/>
      <c r="BE101" s="41"/>
      <c r="BG101" s="22"/>
      <c r="BH101" s="22"/>
      <c r="BI101" s="68"/>
      <c r="BJ101" s="41"/>
      <c r="BL101" s="22"/>
      <c r="BM101" s="22"/>
      <c r="BN101" s="68"/>
      <c r="BO101" s="41"/>
      <c r="BQ101" s="22"/>
      <c r="BR101" s="22"/>
      <c r="BS101" s="68"/>
      <c r="BT101" s="41"/>
      <c r="BV101" s="22"/>
      <c r="BW101" s="22"/>
      <c r="BX101" s="68"/>
      <c r="BY101" s="41"/>
      <c r="CA101" s="22"/>
      <c r="CB101" s="22"/>
      <c r="CC101" s="68"/>
      <c r="CD101" s="41"/>
    </row>
    <row r="102" spans="1:87">
      <c r="A102" s="22"/>
      <c r="B102" s="21"/>
      <c r="D102" s="21"/>
      <c r="E102" s="21"/>
      <c r="F102" s="21"/>
      <c r="G102" s="21"/>
      <c r="I102" s="21"/>
      <c r="J102" s="21">
        <v>1.8254859999999999</v>
      </c>
      <c r="K102" s="21"/>
      <c r="L102" s="41"/>
      <c r="N102" s="21"/>
      <c r="O102" s="21"/>
      <c r="P102" s="68"/>
      <c r="Q102" s="41"/>
      <c r="S102" s="22"/>
      <c r="T102" s="22"/>
      <c r="U102" s="68"/>
      <c r="V102" s="41"/>
      <c r="X102" s="22"/>
      <c r="Y102" s="22"/>
      <c r="Z102" s="68"/>
      <c r="AA102" s="41"/>
      <c r="AC102" s="22"/>
      <c r="AD102" s="22"/>
      <c r="AE102" s="68"/>
      <c r="AF102" s="41"/>
      <c r="AH102" s="22"/>
      <c r="AI102" s="22"/>
      <c r="AJ102" s="68"/>
      <c r="AK102" s="41"/>
      <c r="AM102" s="22"/>
      <c r="AN102" s="22"/>
      <c r="AO102" s="68"/>
      <c r="AP102" s="41"/>
      <c r="AR102" s="22"/>
      <c r="AS102" s="22"/>
      <c r="AT102" s="68"/>
      <c r="AU102" s="41"/>
      <c r="AW102" s="22"/>
      <c r="AX102" s="22"/>
      <c r="AY102" s="68"/>
      <c r="AZ102" s="41"/>
      <c r="BB102" s="22"/>
      <c r="BC102" s="22"/>
      <c r="BD102" s="68"/>
      <c r="BE102" s="41"/>
      <c r="BG102" s="22"/>
      <c r="BH102" s="22"/>
      <c r="BI102" s="68"/>
      <c r="BJ102" s="41"/>
      <c r="BL102" s="22"/>
      <c r="BM102" s="22"/>
      <c r="BN102" s="68"/>
      <c r="BO102" s="41"/>
      <c r="BQ102" s="22"/>
      <c r="BR102" s="22"/>
      <c r="BS102" s="68"/>
      <c r="BT102" s="41"/>
      <c r="BV102" s="22"/>
      <c r="BW102" s="22"/>
      <c r="BX102" s="68"/>
      <c r="BY102" s="41"/>
      <c r="CA102" s="22"/>
      <c r="CB102" s="22"/>
      <c r="CC102" s="68"/>
      <c r="CD102" s="41"/>
    </row>
    <row r="103" spans="1:87">
      <c r="A103" s="22"/>
      <c r="B103" s="21"/>
      <c r="D103" s="21"/>
      <c r="E103" s="21"/>
      <c r="F103" s="21"/>
      <c r="G103" s="21"/>
      <c r="I103" s="21"/>
      <c r="J103" s="21"/>
      <c r="K103" s="21"/>
      <c r="L103" s="41"/>
      <c r="N103" s="21"/>
      <c r="O103" s="21"/>
      <c r="P103" s="68"/>
      <c r="Q103" s="41"/>
      <c r="S103" s="22"/>
      <c r="T103" s="22"/>
      <c r="U103" s="68"/>
      <c r="V103" s="41"/>
      <c r="X103" s="22"/>
      <c r="Y103" s="22"/>
      <c r="Z103" s="68"/>
      <c r="AA103" s="41"/>
      <c r="AC103" s="22"/>
      <c r="AD103" s="22"/>
      <c r="AE103" s="68"/>
      <c r="AF103" s="41"/>
      <c r="AH103" s="22"/>
      <c r="AI103" s="22"/>
      <c r="AJ103" s="68"/>
      <c r="AK103" s="41"/>
      <c r="AM103" s="22"/>
      <c r="AN103" s="22"/>
      <c r="AO103" s="68"/>
      <c r="AP103" s="41"/>
      <c r="AR103" s="22"/>
      <c r="AS103" s="22"/>
      <c r="AT103" s="68"/>
      <c r="AU103" s="41"/>
      <c r="AW103" s="22"/>
      <c r="AX103" s="22"/>
      <c r="AY103" s="68"/>
      <c r="AZ103" s="41"/>
      <c r="BB103" s="22"/>
      <c r="BC103" s="22"/>
      <c r="BD103" s="68"/>
      <c r="BE103" s="41"/>
      <c r="BG103" s="22"/>
      <c r="BH103" s="22"/>
      <c r="BI103" s="68"/>
      <c r="BJ103" s="41"/>
      <c r="BL103" s="22"/>
      <c r="BM103" s="22"/>
      <c r="BN103" s="68"/>
      <c r="BO103" s="41"/>
      <c r="BQ103" s="22"/>
      <c r="BR103" s="22"/>
      <c r="BS103" s="68"/>
      <c r="BT103" s="41"/>
      <c r="BV103" s="22"/>
      <c r="BW103" s="22"/>
      <c r="BX103" s="68"/>
      <c r="BY103" s="41"/>
      <c r="CA103" s="22"/>
      <c r="CB103" s="22"/>
      <c r="CC103" s="68"/>
      <c r="CD103" s="41"/>
    </row>
    <row r="104" spans="1:87">
      <c r="A104" s="22"/>
      <c r="B104" s="21"/>
      <c r="D104" s="21"/>
      <c r="E104" s="21"/>
      <c r="F104" s="21"/>
      <c r="G104" s="21"/>
      <c r="I104" s="21"/>
      <c r="J104" s="21"/>
      <c r="K104" s="21"/>
      <c r="L104" s="41"/>
      <c r="N104" s="21"/>
      <c r="O104" s="21"/>
      <c r="P104" s="68"/>
      <c r="Q104" s="41"/>
      <c r="S104" s="22"/>
      <c r="T104" s="22"/>
      <c r="U104" s="68"/>
      <c r="V104" s="41"/>
      <c r="X104" s="22"/>
      <c r="Y104" s="22"/>
      <c r="Z104" s="68"/>
      <c r="AA104" s="41"/>
      <c r="AC104" s="22"/>
      <c r="AD104" s="22"/>
      <c r="AE104" s="68"/>
      <c r="AF104" s="41"/>
      <c r="AH104" s="22"/>
      <c r="AI104" s="22"/>
      <c r="AJ104" s="68"/>
      <c r="AK104" s="41"/>
      <c r="AM104" s="22"/>
      <c r="AN104" s="22"/>
      <c r="AO104" s="68"/>
      <c r="AP104" s="41"/>
      <c r="AR104" s="22"/>
      <c r="AS104" s="22"/>
      <c r="AT104" s="68"/>
      <c r="AU104" s="41"/>
      <c r="AW104" s="22"/>
      <c r="AX104" s="22"/>
      <c r="AY104" s="68"/>
      <c r="AZ104" s="41"/>
      <c r="BB104" s="22"/>
      <c r="BC104" s="22"/>
      <c r="BD104" s="68"/>
      <c r="BE104" s="41"/>
      <c r="BG104" s="22"/>
      <c r="BH104" s="22"/>
      <c r="BI104" s="68"/>
      <c r="BJ104" s="41"/>
      <c r="BL104" s="22"/>
      <c r="BM104" s="22"/>
      <c r="BN104" s="68"/>
      <c r="BO104" s="41"/>
      <c r="BQ104" s="22"/>
      <c r="BR104" s="22"/>
      <c r="BS104" s="68"/>
      <c r="BT104" s="41"/>
      <c r="BV104" s="22"/>
      <c r="BW104" s="22"/>
      <c r="BX104" s="68"/>
      <c r="BY104" s="41"/>
      <c r="CA104" s="22"/>
      <c r="CB104" s="22"/>
      <c r="CC104" s="68"/>
      <c r="CD104" s="41"/>
    </row>
    <row r="105" spans="1:87">
      <c r="A105" s="22"/>
      <c r="B105" s="21"/>
      <c r="D105" s="21"/>
      <c r="E105" s="21"/>
      <c r="F105" s="21"/>
      <c r="G105" s="21"/>
      <c r="I105" s="21"/>
      <c r="J105" s="21">
        <v>3.847216</v>
      </c>
      <c r="K105" s="21"/>
      <c r="L105" s="41"/>
      <c r="N105" s="21"/>
      <c r="O105" s="21"/>
      <c r="P105" s="68"/>
      <c r="Q105" s="41"/>
      <c r="S105" s="22"/>
      <c r="T105" s="22"/>
      <c r="U105" s="68"/>
      <c r="V105" s="41"/>
      <c r="X105" s="22"/>
      <c r="Y105" s="22"/>
      <c r="Z105" s="68"/>
      <c r="AA105" s="41"/>
      <c r="AC105" s="22"/>
      <c r="AD105" s="22"/>
      <c r="AE105" s="68"/>
      <c r="AF105" s="41"/>
      <c r="AH105" s="22"/>
      <c r="AI105" s="22"/>
      <c r="AJ105" s="68"/>
      <c r="AK105" s="41"/>
      <c r="AM105" s="22"/>
      <c r="AN105" s="22"/>
      <c r="AO105" s="68"/>
      <c r="AP105" s="41"/>
      <c r="AR105" s="22"/>
      <c r="AS105" s="22"/>
      <c r="AT105" s="68"/>
      <c r="AU105" s="41"/>
      <c r="AW105" s="22"/>
      <c r="AX105" s="22"/>
      <c r="AY105" s="68"/>
      <c r="AZ105" s="41"/>
      <c r="BB105" s="22"/>
      <c r="BC105" s="22"/>
      <c r="BD105" s="68"/>
      <c r="BE105" s="41"/>
      <c r="BG105" s="22"/>
      <c r="BH105" s="22"/>
      <c r="BI105" s="68"/>
      <c r="BJ105" s="41"/>
      <c r="BL105" s="22"/>
      <c r="BM105" s="22"/>
      <c r="BN105" s="68"/>
      <c r="BO105" s="41"/>
      <c r="BQ105" s="22"/>
      <c r="BR105" s="22"/>
      <c r="BS105" s="68"/>
      <c r="BT105" s="41"/>
      <c r="BV105" s="22"/>
      <c r="BW105" s="22"/>
      <c r="BX105" s="68"/>
      <c r="BY105" s="41"/>
      <c r="CA105" s="22"/>
      <c r="CB105" s="22"/>
      <c r="CC105" s="68"/>
      <c r="CD105" s="41"/>
    </row>
    <row r="106" spans="1:87">
      <c r="A106" s="22"/>
      <c r="B106" s="21"/>
      <c r="D106" s="21"/>
      <c r="E106" s="21"/>
      <c r="F106" s="21"/>
      <c r="G106" s="21"/>
      <c r="I106" s="21"/>
      <c r="J106" s="21"/>
      <c r="K106" s="21"/>
      <c r="L106" s="41"/>
      <c r="N106" s="21"/>
      <c r="O106" s="21"/>
      <c r="P106" s="68"/>
      <c r="Q106" s="41"/>
      <c r="S106" s="22"/>
      <c r="T106" s="22"/>
      <c r="U106" s="68"/>
      <c r="V106" s="41"/>
      <c r="X106" s="22"/>
      <c r="Y106" s="22"/>
      <c r="Z106" s="68"/>
      <c r="AA106" s="41"/>
      <c r="AC106" s="22"/>
      <c r="AD106" s="22"/>
      <c r="AE106" s="68"/>
      <c r="AF106" s="41"/>
      <c r="AH106" s="22"/>
      <c r="AI106" s="22"/>
      <c r="AJ106" s="68"/>
      <c r="AK106" s="41"/>
      <c r="AM106" s="22"/>
      <c r="AN106" s="22"/>
      <c r="AO106" s="68"/>
      <c r="AP106" s="41"/>
      <c r="AR106" s="22"/>
      <c r="AS106" s="22"/>
      <c r="AT106" s="68"/>
      <c r="AU106" s="41"/>
      <c r="AW106" s="22"/>
      <c r="AX106" s="22"/>
      <c r="AY106" s="68"/>
      <c r="AZ106" s="41"/>
      <c r="BB106" s="22"/>
      <c r="BC106" s="22"/>
      <c r="BD106" s="68"/>
      <c r="BE106" s="41"/>
      <c r="BG106" s="22"/>
      <c r="BH106" s="22"/>
      <c r="BI106" s="68"/>
      <c r="BJ106" s="41"/>
      <c r="BL106" s="22"/>
      <c r="BM106" s="22"/>
      <c r="BN106" s="68"/>
      <c r="BO106" s="41"/>
      <c r="BQ106" s="22"/>
      <c r="BR106" s="22"/>
      <c r="BS106" s="68"/>
      <c r="BT106" s="41"/>
      <c r="BV106" s="22"/>
      <c r="BW106" s="22"/>
      <c r="BX106" s="68"/>
      <c r="BY106" s="41"/>
      <c r="CA106" s="22"/>
      <c r="CB106" s="22"/>
      <c r="CC106" s="68"/>
      <c r="CD106" s="41"/>
    </row>
    <row r="107" spans="1:87">
      <c r="A107" s="22"/>
      <c r="B107" s="21"/>
      <c r="D107" s="21"/>
      <c r="E107" s="21"/>
      <c r="F107" s="21"/>
      <c r="G107" s="21"/>
      <c r="I107" s="21"/>
      <c r="J107" s="21"/>
      <c r="K107" s="21"/>
      <c r="L107" s="41"/>
      <c r="N107" s="21"/>
      <c r="O107" s="21"/>
      <c r="P107" s="68"/>
      <c r="Q107" s="41"/>
      <c r="S107" s="22"/>
      <c r="T107" s="22"/>
      <c r="U107" s="68"/>
      <c r="V107" s="41"/>
      <c r="X107" s="22"/>
      <c r="Y107" s="22"/>
      <c r="Z107" s="68"/>
      <c r="AA107" s="41"/>
      <c r="AC107" s="22"/>
      <c r="AD107" s="22"/>
      <c r="AE107" s="68"/>
      <c r="AF107" s="41"/>
      <c r="AH107" s="22"/>
      <c r="AI107" s="22"/>
      <c r="AJ107" s="68"/>
      <c r="AK107" s="41"/>
      <c r="AM107" s="22"/>
      <c r="AN107" s="22"/>
      <c r="AO107" s="68"/>
      <c r="AP107" s="41"/>
      <c r="AR107" s="22"/>
      <c r="AS107" s="22"/>
      <c r="AT107" s="68"/>
      <c r="AU107" s="41"/>
      <c r="AW107" s="22"/>
      <c r="AX107" s="22"/>
      <c r="AY107" s="68"/>
      <c r="AZ107" s="41"/>
      <c r="BB107" s="22"/>
      <c r="BC107" s="22"/>
      <c r="BD107" s="68"/>
      <c r="BE107" s="41"/>
      <c r="BG107" s="22"/>
      <c r="BH107" s="22"/>
      <c r="BI107" s="68"/>
      <c r="BJ107" s="41"/>
      <c r="BL107" s="22"/>
      <c r="BM107" s="22"/>
      <c r="BN107" s="68"/>
      <c r="BO107" s="41"/>
      <c r="BQ107" s="22"/>
      <c r="BR107" s="22"/>
      <c r="BS107" s="68"/>
      <c r="BT107" s="41"/>
      <c r="BV107" s="22"/>
      <c r="BW107" s="22"/>
      <c r="BX107" s="68"/>
      <c r="BY107" s="41"/>
      <c r="CA107" s="22"/>
      <c r="CB107" s="22"/>
      <c r="CC107" s="68"/>
      <c r="CD107" s="41"/>
    </row>
    <row r="108" spans="1:87">
      <c r="A108" s="22"/>
      <c r="B108" s="21"/>
      <c r="D108" s="21"/>
      <c r="E108" s="21"/>
      <c r="F108" s="21"/>
      <c r="G108" s="21"/>
      <c r="I108" s="21"/>
      <c r="J108" s="21"/>
      <c r="K108" s="21"/>
      <c r="L108" s="41"/>
      <c r="N108" s="21"/>
      <c r="O108" s="21"/>
      <c r="P108" s="68"/>
      <c r="Q108" s="41"/>
      <c r="S108" s="22"/>
      <c r="T108" s="22"/>
      <c r="U108" s="68"/>
      <c r="V108" s="41"/>
      <c r="X108" s="22"/>
      <c r="Y108" s="22"/>
      <c r="Z108" s="68"/>
      <c r="AA108" s="41"/>
      <c r="AC108" s="22"/>
      <c r="AD108" s="22"/>
      <c r="AE108" s="68"/>
      <c r="AF108" s="41"/>
      <c r="AH108" s="22"/>
      <c r="AI108" s="22"/>
      <c r="AJ108" s="68"/>
      <c r="AK108" s="41"/>
      <c r="AM108" s="22"/>
      <c r="AN108" s="22"/>
      <c r="AO108" s="68"/>
      <c r="AP108" s="41"/>
      <c r="AR108" s="22"/>
      <c r="AS108" s="22"/>
      <c r="AT108" s="68"/>
      <c r="AU108" s="41"/>
      <c r="AW108" s="22"/>
      <c r="AX108" s="22"/>
      <c r="AY108" s="68"/>
      <c r="AZ108" s="41"/>
      <c r="BB108" s="22"/>
      <c r="BC108" s="22"/>
      <c r="BD108" s="68"/>
      <c r="BE108" s="41"/>
      <c r="BG108" s="22"/>
      <c r="BH108" s="22"/>
      <c r="BI108" s="68"/>
      <c r="BJ108" s="41"/>
      <c r="BL108" s="22"/>
      <c r="BM108" s="22"/>
      <c r="BN108" s="68"/>
      <c r="BO108" s="41"/>
      <c r="BQ108" s="22"/>
      <c r="BR108" s="22"/>
      <c r="BS108" s="68"/>
      <c r="BT108" s="41"/>
      <c r="BV108" s="22"/>
      <c r="BW108" s="22"/>
      <c r="BX108" s="68"/>
      <c r="BY108" s="41"/>
      <c r="CA108" s="22"/>
      <c r="CB108" s="22"/>
      <c r="CC108" s="68"/>
      <c r="CD108" s="41"/>
    </row>
    <row r="109" spans="1:87">
      <c r="A109" s="22"/>
      <c r="B109" s="21"/>
      <c r="D109" s="21"/>
      <c r="E109" s="21"/>
      <c r="F109" s="21"/>
      <c r="G109" s="21"/>
      <c r="I109" s="21"/>
      <c r="J109" s="21">
        <v>4.5224609999999998</v>
      </c>
      <c r="K109" s="21"/>
      <c r="L109" s="41"/>
      <c r="N109" s="21"/>
      <c r="O109" s="21"/>
      <c r="P109" s="68"/>
      <c r="Q109" s="41"/>
      <c r="S109" s="22"/>
      <c r="T109" s="22"/>
      <c r="U109" s="68"/>
      <c r="V109" s="41"/>
      <c r="X109" s="22"/>
      <c r="Y109" s="22"/>
      <c r="Z109" s="68"/>
      <c r="AA109" s="41"/>
      <c r="AC109" s="22"/>
      <c r="AD109" s="22"/>
      <c r="AE109" s="68"/>
      <c r="AF109" s="41"/>
      <c r="AH109" s="22"/>
      <c r="AI109" s="22"/>
      <c r="AJ109" s="68"/>
      <c r="AK109" s="41"/>
      <c r="AM109" s="22"/>
      <c r="AN109" s="22"/>
      <c r="AO109" s="68"/>
      <c r="AP109" s="41"/>
      <c r="AR109" s="22"/>
      <c r="AS109" s="22"/>
      <c r="AT109" s="68"/>
      <c r="AU109" s="41"/>
      <c r="AW109" s="22"/>
      <c r="AX109" s="22"/>
      <c r="AY109" s="68"/>
      <c r="AZ109" s="41"/>
      <c r="BB109" s="22"/>
      <c r="BC109" s="22"/>
      <c r="BD109" s="68"/>
      <c r="BE109" s="41"/>
      <c r="BG109" s="22"/>
      <c r="BH109" s="22"/>
      <c r="BI109" s="68"/>
      <c r="BJ109" s="41"/>
      <c r="BL109" s="22"/>
      <c r="BM109" s="22"/>
      <c r="BN109" s="68"/>
      <c r="BO109" s="41"/>
      <c r="BQ109" s="22"/>
      <c r="BR109" s="22"/>
      <c r="BS109" s="68"/>
      <c r="BT109" s="41"/>
      <c r="BV109" s="22"/>
      <c r="BW109" s="22"/>
      <c r="BX109" s="68"/>
      <c r="BY109" s="41"/>
      <c r="CA109" s="22"/>
      <c r="CB109" s="22"/>
      <c r="CC109" s="68"/>
      <c r="CD109" s="41"/>
    </row>
    <row r="110" spans="1:87">
      <c r="A110" s="22"/>
      <c r="B110" s="21"/>
      <c r="D110" s="21"/>
      <c r="E110" s="21"/>
      <c r="F110" s="21"/>
      <c r="G110" s="21"/>
      <c r="I110" s="21"/>
      <c r="J110" s="21"/>
      <c r="K110" s="21"/>
      <c r="L110" s="41"/>
      <c r="N110" s="21"/>
      <c r="O110" s="21"/>
      <c r="P110" s="68"/>
      <c r="Q110" s="41"/>
      <c r="S110" s="22"/>
      <c r="T110" s="22"/>
      <c r="U110" s="68"/>
      <c r="V110" s="41"/>
      <c r="X110" s="22"/>
      <c r="Y110" s="22"/>
      <c r="Z110" s="68"/>
      <c r="AA110" s="41"/>
      <c r="AC110" s="22"/>
      <c r="AD110" s="22"/>
      <c r="AE110" s="68"/>
      <c r="AF110" s="41"/>
      <c r="AH110" s="22"/>
      <c r="AI110" s="22"/>
      <c r="AJ110" s="68"/>
      <c r="AK110" s="41"/>
      <c r="AM110" s="22"/>
      <c r="AN110" s="22"/>
      <c r="AO110" s="68"/>
      <c r="AP110" s="41"/>
      <c r="AR110" s="22"/>
      <c r="AS110" s="22"/>
      <c r="AT110" s="68"/>
      <c r="AU110" s="41"/>
      <c r="AW110" s="22"/>
      <c r="AX110" s="22"/>
      <c r="AY110" s="68"/>
      <c r="AZ110" s="41"/>
      <c r="BB110" s="22"/>
      <c r="BC110" s="22"/>
      <c r="BD110" s="68"/>
      <c r="BE110" s="41"/>
      <c r="BG110" s="22"/>
      <c r="BH110" s="22"/>
      <c r="BI110" s="68"/>
      <c r="BJ110" s="41"/>
      <c r="BL110" s="22"/>
      <c r="BM110" s="22"/>
      <c r="BN110" s="68"/>
      <c r="BO110" s="41"/>
      <c r="BQ110" s="22"/>
      <c r="BR110" s="22"/>
      <c r="BS110" s="68"/>
      <c r="BT110" s="41"/>
      <c r="BV110" s="22"/>
      <c r="BW110" s="22"/>
      <c r="BX110" s="68"/>
      <c r="BY110" s="41"/>
      <c r="CA110" s="22"/>
      <c r="CB110" s="22"/>
      <c r="CC110" s="68"/>
      <c r="CD110" s="41"/>
    </row>
    <row r="111" spans="1:87">
      <c r="A111" s="22"/>
      <c r="B111" s="21"/>
      <c r="D111" s="21"/>
      <c r="E111" s="21"/>
      <c r="F111" s="21"/>
      <c r="G111" s="21"/>
      <c r="I111" s="21"/>
      <c r="J111" s="21">
        <v>2.8020209999999999</v>
      </c>
      <c r="K111" s="21"/>
      <c r="L111" s="41"/>
      <c r="N111" s="21"/>
      <c r="O111" s="21"/>
      <c r="P111" s="68"/>
      <c r="Q111" s="41"/>
      <c r="S111" s="22"/>
      <c r="T111" s="22"/>
      <c r="U111" s="68"/>
      <c r="V111" s="41"/>
      <c r="X111" s="22"/>
      <c r="Y111" s="22"/>
      <c r="Z111" s="68"/>
      <c r="AA111" s="41"/>
      <c r="AC111" s="22"/>
      <c r="AD111" s="22"/>
      <c r="AE111" s="68"/>
      <c r="AF111" s="41"/>
      <c r="AH111" s="22"/>
      <c r="AI111" s="22"/>
      <c r="AJ111" s="68"/>
      <c r="AK111" s="41"/>
      <c r="AM111" s="22"/>
      <c r="AN111" s="22"/>
      <c r="AO111" s="68"/>
      <c r="AP111" s="41"/>
      <c r="AR111" s="22"/>
      <c r="AS111" s="22"/>
      <c r="AT111" s="68"/>
      <c r="AU111" s="41"/>
      <c r="AW111" s="22"/>
      <c r="AX111" s="22"/>
      <c r="AY111" s="68"/>
      <c r="AZ111" s="41"/>
      <c r="BB111" s="22"/>
      <c r="BC111" s="22"/>
      <c r="BD111" s="68"/>
      <c r="BE111" s="41"/>
      <c r="BG111" s="22"/>
      <c r="BH111" s="22"/>
      <c r="BI111" s="68"/>
      <c r="BJ111" s="41"/>
      <c r="BL111" s="22"/>
      <c r="BM111" s="22"/>
      <c r="BN111" s="68"/>
      <c r="BO111" s="41"/>
      <c r="BQ111" s="22"/>
      <c r="BR111" s="22"/>
      <c r="BS111" s="68"/>
      <c r="BT111" s="41"/>
      <c r="BV111" s="22"/>
      <c r="BW111" s="22"/>
      <c r="BX111" s="68"/>
      <c r="BY111" s="41"/>
      <c r="CA111" s="22"/>
      <c r="CB111" s="22"/>
      <c r="CC111" s="68"/>
      <c r="CD111" s="41"/>
    </row>
    <row r="112" spans="1:87">
      <c r="A112" s="22"/>
      <c r="B112" s="21"/>
      <c r="D112" s="21"/>
      <c r="E112" s="21"/>
      <c r="F112" s="21"/>
      <c r="G112" s="21"/>
      <c r="I112" s="21"/>
      <c r="J112" s="21"/>
      <c r="K112" s="21"/>
      <c r="L112" s="41"/>
      <c r="N112" s="21"/>
      <c r="O112" s="21"/>
      <c r="P112" s="68"/>
      <c r="Q112" s="41"/>
      <c r="S112" s="22"/>
      <c r="T112" s="22"/>
      <c r="U112" s="68"/>
      <c r="V112" s="41"/>
      <c r="X112" s="22"/>
      <c r="Y112" s="22"/>
      <c r="Z112" s="68"/>
      <c r="AA112" s="41"/>
      <c r="AC112" s="22"/>
      <c r="AD112" s="22"/>
      <c r="AE112" s="68"/>
      <c r="AF112" s="41"/>
      <c r="AH112" s="22"/>
      <c r="AI112" s="22"/>
      <c r="AJ112" s="68"/>
      <c r="AK112" s="41"/>
      <c r="AM112" s="22"/>
      <c r="AN112" s="22"/>
      <c r="AO112" s="68"/>
      <c r="AP112" s="41"/>
      <c r="AR112" s="22"/>
      <c r="AS112" s="22"/>
      <c r="AT112" s="68"/>
      <c r="AU112" s="41"/>
      <c r="AW112" s="22"/>
      <c r="AX112" s="22"/>
      <c r="AY112" s="68"/>
      <c r="AZ112" s="41"/>
      <c r="BB112" s="22"/>
      <c r="BC112" s="22"/>
      <c r="BD112" s="68"/>
      <c r="BE112" s="41"/>
      <c r="BG112" s="22"/>
      <c r="BH112" s="22"/>
      <c r="BI112" s="68"/>
      <c r="BJ112" s="41"/>
      <c r="BL112" s="22"/>
      <c r="BM112" s="22"/>
      <c r="BN112" s="68"/>
      <c r="BO112" s="41"/>
      <c r="BQ112" s="22"/>
      <c r="BR112" s="22"/>
      <c r="BS112" s="68"/>
      <c r="BT112" s="41"/>
      <c r="BV112" s="22"/>
      <c r="BW112" s="22"/>
      <c r="BX112" s="68"/>
      <c r="BY112" s="41"/>
      <c r="CA112" s="22"/>
      <c r="CB112" s="22"/>
      <c r="CC112" s="68"/>
      <c r="CD112" s="41"/>
    </row>
    <row r="113" spans="1:82">
      <c r="A113" s="22"/>
      <c r="B113" s="21"/>
      <c r="D113" s="21"/>
      <c r="E113" s="21"/>
      <c r="F113" s="21"/>
      <c r="G113" s="21"/>
      <c r="I113" s="21"/>
      <c r="J113" s="21"/>
      <c r="K113" s="21"/>
      <c r="L113" s="41"/>
      <c r="N113" s="21"/>
      <c r="O113" s="21"/>
      <c r="P113" s="68"/>
      <c r="Q113" s="41"/>
      <c r="S113" s="22"/>
      <c r="T113" s="22"/>
      <c r="U113" s="68"/>
      <c r="V113" s="41"/>
      <c r="X113" s="22"/>
      <c r="Y113" s="22"/>
      <c r="Z113" s="68"/>
      <c r="AA113" s="41"/>
      <c r="AC113" s="22"/>
      <c r="AD113" s="22"/>
      <c r="AE113" s="68"/>
      <c r="AF113" s="41"/>
      <c r="AH113" s="22"/>
      <c r="AI113" s="22"/>
      <c r="AJ113" s="68"/>
      <c r="AK113" s="41"/>
      <c r="AM113" s="22"/>
      <c r="AN113" s="22"/>
      <c r="AO113" s="68"/>
      <c r="AP113" s="41"/>
      <c r="AR113" s="22"/>
      <c r="AS113" s="22"/>
      <c r="AT113" s="68"/>
      <c r="AU113" s="41"/>
      <c r="AW113" s="22"/>
      <c r="AX113" s="22"/>
      <c r="AY113" s="68"/>
      <c r="AZ113" s="41"/>
      <c r="BB113" s="22"/>
      <c r="BC113" s="22"/>
      <c r="BD113" s="68"/>
      <c r="BE113" s="41"/>
      <c r="BG113" s="22"/>
      <c r="BH113" s="22"/>
      <c r="BI113" s="68"/>
      <c r="BJ113" s="41"/>
      <c r="BL113" s="22"/>
      <c r="BM113" s="22"/>
      <c r="BN113" s="68"/>
      <c r="BO113" s="41"/>
      <c r="BQ113" s="22"/>
      <c r="BR113" s="22"/>
      <c r="BS113" s="68"/>
      <c r="BT113" s="41"/>
      <c r="BV113" s="22"/>
      <c r="BW113" s="22"/>
      <c r="BX113" s="68"/>
      <c r="BY113" s="41"/>
      <c r="CA113" s="22"/>
      <c r="CB113" s="22"/>
      <c r="CC113" s="68"/>
      <c r="CD113" s="41"/>
    </row>
    <row r="114" spans="1:82">
      <c r="A114" s="22"/>
      <c r="B114" s="21"/>
      <c r="D114" s="21"/>
      <c r="E114" s="21"/>
      <c r="F114" s="21"/>
      <c r="G114" s="21"/>
      <c r="I114" s="21"/>
      <c r="J114" s="21">
        <v>2.2253409999999998</v>
      </c>
      <c r="K114" s="21"/>
      <c r="L114" s="41"/>
      <c r="N114" s="21"/>
      <c r="O114" s="21"/>
      <c r="P114" s="68"/>
      <c r="Q114" s="41"/>
      <c r="S114" s="22"/>
      <c r="T114" s="22"/>
      <c r="U114" s="68"/>
      <c r="V114" s="41"/>
      <c r="X114" s="22"/>
      <c r="Y114" s="22"/>
      <c r="Z114" s="68"/>
      <c r="AA114" s="41"/>
      <c r="AC114" s="22"/>
      <c r="AD114" s="22"/>
      <c r="AE114" s="68"/>
      <c r="AF114" s="41"/>
      <c r="AH114" s="22"/>
      <c r="AI114" s="22"/>
      <c r="AJ114" s="68"/>
      <c r="AK114" s="41"/>
      <c r="AM114" s="22"/>
      <c r="AN114" s="22"/>
      <c r="AO114" s="68"/>
      <c r="AP114" s="41"/>
      <c r="AR114" s="22"/>
      <c r="AS114" s="22"/>
      <c r="AT114" s="68"/>
      <c r="AU114" s="41"/>
      <c r="AW114" s="22"/>
      <c r="AX114" s="22"/>
      <c r="AY114" s="68"/>
      <c r="AZ114" s="41"/>
      <c r="BB114" s="22"/>
      <c r="BC114" s="22"/>
      <c r="BD114" s="68"/>
      <c r="BE114" s="41"/>
      <c r="BG114" s="22"/>
      <c r="BH114" s="22"/>
      <c r="BI114" s="68"/>
      <c r="BJ114" s="41"/>
      <c r="BL114" s="22"/>
      <c r="BM114" s="22"/>
      <c r="BN114" s="68"/>
      <c r="BO114" s="41"/>
      <c r="BQ114" s="22"/>
      <c r="BR114" s="22"/>
      <c r="BS114" s="68"/>
      <c r="BT114" s="41"/>
      <c r="BV114" s="22"/>
      <c r="BW114" s="22"/>
      <c r="BX114" s="68"/>
      <c r="BY114" s="41"/>
      <c r="CA114" s="22"/>
      <c r="CB114" s="22"/>
      <c r="CC114" s="68"/>
      <c r="CD114" s="41"/>
    </row>
    <row r="115" spans="1:82">
      <c r="A115" s="22"/>
      <c r="B115" s="21"/>
      <c r="D115" s="21"/>
      <c r="E115" s="21"/>
      <c r="F115" s="21"/>
      <c r="G115" s="21"/>
      <c r="I115" s="21"/>
      <c r="J115" s="21"/>
      <c r="K115" s="21"/>
      <c r="L115" s="41"/>
      <c r="N115" s="21"/>
      <c r="O115" s="21"/>
      <c r="P115" s="68"/>
      <c r="Q115" s="41"/>
      <c r="S115" s="22"/>
      <c r="T115" s="22"/>
      <c r="U115" s="68"/>
      <c r="V115" s="41"/>
      <c r="X115" s="22"/>
      <c r="Y115" s="22"/>
      <c r="Z115" s="68"/>
      <c r="AA115" s="41"/>
      <c r="AC115" s="22"/>
      <c r="AD115" s="22"/>
      <c r="AE115" s="68"/>
      <c r="AF115" s="41"/>
      <c r="AH115" s="22"/>
      <c r="AI115" s="22"/>
      <c r="AJ115" s="68"/>
      <c r="AK115" s="41"/>
      <c r="AM115" s="22"/>
      <c r="AN115" s="22"/>
      <c r="AO115" s="68"/>
      <c r="AP115" s="41"/>
      <c r="AR115" s="22"/>
      <c r="AS115" s="22"/>
      <c r="AT115" s="68"/>
      <c r="AU115" s="41"/>
      <c r="AW115" s="22"/>
      <c r="AX115" s="22"/>
      <c r="AY115" s="68"/>
      <c r="AZ115" s="41"/>
      <c r="BB115" s="22"/>
      <c r="BC115" s="22"/>
      <c r="BD115" s="68"/>
      <c r="BE115" s="41"/>
      <c r="BG115" s="22"/>
      <c r="BH115" s="22"/>
      <c r="BI115" s="68"/>
      <c r="BJ115" s="41"/>
      <c r="BL115" s="22"/>
      <c r="BM115" s="22"/>
      <c r="BN115" s="68"/>
      <c r="BO115" s="41"/>
      <c r="BQ115" s="22"/>
      <c r="BR115" s="22"/>
      <c r="BS115" s="68"/>
      <c r="BT115" s="41"/>
      <c r="BV115" s="22"/>
      <c r="BW115" s="22"/>
      <c r="BX115" s="68"/>
      <c r="BY115" s="41"/>
      <c r="CA115" s="22"/>
      <c r="CB115" s="22"/>
      <c r="CC115" s="68"/>
      <c r="CD115" s="41"/>
    </row>
    <row r="116" spans="1:82">
      <c r="A116" s="22"/>
      <c r="B116" s="21"/>
      <c r="D116" s="21"/>
      <c r="E116" s="21"/>
      <c r="F116" s="21"/>
      <c r="G116" s="21"/>
      <c r="I116" s="21"/>
      <c r="J116" s="21"/>
      <c r="K116" s="21"/>
      <c r="L116" s="41"/>
      <c r="N116" s="21"/>
      <c r="O116" s="21"/>
      <c r="P116" s="68"/>
      <c r="Q116" s="41"/>
      <c r="S116" s="22"/>
      <c r="T116" s="22"/>
      <c r="U116" s="68"/>
      <c r="V116" s="41"/>
      <c r="X116" s="22"/>
      <c r="Y116" s="22"/>
      <c r="Z116" s="68"/>
      <c r="AA116" s="41"/>
      <c r="AC116" s="22"/>
      <c r="AD116" s="22"/>
      <c r="AE116" s="68"/>
      <c r="AF116" s="41"/>
      <c r="AH116" s="22"/>
      <c r="AI116" s="22"/>
      <c r="AJ116" s="68"/>
      <c r="AK116" s="41"/>
      <c r="AM116" s="22"/>
      <c r="AN116" s="22"/>
      <c r="AO116" s="68"/>
      <c r="AP116" s="41"/>
      <c r="AR116" s="22"/>
      <c r="AS116" s="22"/>
      <c r="AT116" s="68"/>
      <c r="AU116" s="41"/>
      <c r="AW116" s="22"/>
      <c r="AX116" s="22"/>
      <c r="AY116" s="68"/>
      <c r="AZ116" s="41"/>
      <c r="BB116" s="22"/>
      <c r="BC116" s="22"/>
      <c r="BD116" s="68"/>
      <c r="BE116" s="41"/>
      <c r="BG116" s="22"/>
      <c r="BH116" s="22"/>
      <c r="BI116" s="68"/>
      <c r="BJ116" s="41"/>
      <c r="BL116" s="22"/>
      <c r="BM116" s="22"/>
      <c r="BN116" s="68"/>
      <c r="BO116" s="41"/>
      <c r="BQ116" s="22"/>
      <c r="BR116" s="22"/>
      <c r="BS116" s="68"/>
      <c r="BT116" s="41"/>
      <c r="BV116" s="22"/>
      <c r="BW116" s="22"/>
      <c r="BX116" s="68"/>
      <c r="BY116" s="41"/>
      <c r="CA116" s="22"/>
      <c r="CB116" s="22"/>
      <c r="CC116" s="68"/>
      <c r="CD116" s="41"/>
    </row>
    <row r="117" spans="1:82">
      <c r="A117" s="22"/>
      <c r="B117" s="21"/>
      <c r="D117" s="21"/>
      <c r="E117" s="21"/>
      <c r="F117" s="21"/>
      <c r="G117" s="21"/>
      <c r="I117" s="21"/>
      <c r="J117" s="21">
        <v>3.8135859999999999</v>
      </c>
      <c r="K117" s="21"/>
      <c r="L117" s="41"/>
      <c r="N117" s="21"/>
      <c r="O117" s="21"/>
      <c r="P117" s="68"/>
      <c r="Q117" s="41"/>
      <c r="S117" s="22"/>
      <c r="T117" s="22"/>
      <c r="U117" s="68"/>
      <c r="V117" s="41"/>
      <c r="X117" s="22"/>
      <c r="Y117" s="22"/>
      <c r="Z117" s="68"/>
      <c r="AA117" s="41"/>
      <c r="AC117" s="22"/>
      <c r="AD117" s="22"/>
      <c r="AE117" s="68"/>
      <c r="AF117" s="41"/>
      <c r="AH117" s="22"/>
      <c r="AI117" s="22"/>
      <c r="AJ117" s="68"/>
      <c r="AK117" s="41"/>
      <c r="AM117" s="22"/>
      <c r="AN117" s="22"/>
      <c r="AO117" s="68"/>
      <c r="AP117" s="41"/>
      <c r="AR117" s="22"/>
      <c r="AS117" s="22"/>
      <c r="AT117" s="68"/>
      <c r="AU117" s="41"/>
      <c r="AW117" s="22"/>
      <c r="AX117" s="22"/>
      <c r="AY117" s="68"/>
      <c r="AZ117" s="41"/>
      <c r="BB117" s="22"/>
      <c r="BC117" s="22"/>
      <c r="BD117" s="68"/>
      <c r="BE117" s="41"/>
      <c r="BG117" s="22"/>
      <c r="BH117" s="22"/>
      <c r="BI117" s="68"/>
      <c r="BJ117" s="41"/>
      <c r="BL117" s="22"/>
      <c r="BM117" s="22"/>
      <c r="BN117" s="68"/>
      <c r="BO117" s="41"/>
      <c r="BQ117" s="22"/>
      <c r="BR117" s="22"/>
      <c r="BS117" s="68"/>
      <c r="BT117" s="41"/>
      <c r="BV117" s="22"/>
      <c r="BW117" s="22"/>
      <c r="BX117" s="68"/>
      <c r="BY117" s="41"/>
      <c r="CA117" s="22"/>
      <c r="CB117" s="22"/>
      <c r="CC117" s="68"/>
      <c r="CD117" s="41"/>
    </row>
    <row r="118" spans="1:82">
      <c r="A118" s="22"/>
      <c r="B118" s="21"/>
      <c r="D118" s="21"/>
      <c r="E118" s="21"/>
      <c r="F118" s="21"/>
      <c r="G118" s="21"/>
      <c r="I118" s="21"/>
      <c r="J118" s="21"/>
      <c r="K118" s="21"/>
      <c r="L118" s="41"/>
      <c r="N118" s="21"/>
      <c r="O118" s="21"/>
      <c r="P118" s="68"/>
      <c r="Q118" s="41"/>
      <c r="S118" s="22"/>
      <c r="T118" s="22"/>
      <c r="U118" s="68"/>
      <c r="V118" s="41"/>
      <c r="X118" s="22"/>
      <c r="Y118" s="22"/>
      <c r="Z118" s="68"/>
      <c r="AA118" s="41"/>
      <c r="AC118" s="22"/>
      <c r="AD118" s="22"/>
      <c r="AE118" s="68"/>
      <c r="AF118" s="41"/>
      <c r="AH118" s="22"/>
      <c r="AI118" s="22"/>
      <c r="AJ118" s="68"/>
      <c r="AK118" s="41"/>
      <c r="AM118" s="22"/>
      <c r="AN118" s="22"/>
      <c r="AO118" s="68"/>
      <c r="AP118" s="41"/>
      <c r="AR118" s="22"/>
      <c r="AS118" s="22"/>
      <c r="AT118" s="68"/>
      <c r="AU118" s="41"/>
      <c r="AW118" s="22"/>
      <c r="AX118" s="22"/>
      <c r="AY118" s="68"/>
      <c r="AZ118" s="41"/>
      <c r="BB118" s="22"/>
      <c r="BC118" s="22"/>
      <c r="BD118" s="68"/>
      <c r="BE118" s="41"/>
      <c r="BG118" s="22"/>
      <c r="BH118" s="22"/>
      <c r="BI118" s="68"/>
      <c r="BJ118" s="41"/>
      <c r="BL118" s="22"/>
      <c r="BM118" s="22"/>
      <c r="BN118" s="68"/>
      <c r="BO118" s="41"/>
      <c r="BQ118" s="22"/>
      <c r="BR118" s="22"/>
      <c r="BS118" s="68"/>
      <c r="BT118" s="41"/>
      <c r="BV118" s="22"/>
      <c r="BW118" s="22"/>
      <c r="BX118" s="68"/>
      <c r="BY118" s="41"/>
      <c r="CA118" s="22"/>
      <c r="CB118" s="22"/>
      <c r="CC118" s="68"/>
      <c r="CD118" s="41"/>
    </row>
    <row r="119" spans="1:82">
      <c r="A119" s="22"/>
      <c r="B119" s="21"/>
      <c r="D119" s="21"/>
      <c r="E119" s="21"/>
      <c r="F119" s="21"/>
      <c r="G119" s="21"/>
      <c r="I119" s="21"/>
      <c r="J119" s="21"/>
      <c r="K119" s="21"/>
      <c r="L119" s="41"/>
      <c r="N119" s="21"/>
      <c r="O119" s="21"/>
      <c r="P119" s="68"/>
      <c r="Q119" s="41"/>
      <c r="S119" s="22"/>
      <c r="T119" s="22"/>
      <c r="U119" s="68"/>
      <c r="V119" s="41"/>
      <c r="X119" s="22"/>
      <c r="Y119" s="22"/>
      <c r="Z119" s="68"/>
      <c r="AA119" s="41"/>
      <c r="AC119" s="22"/>
      <c r="AD119" s="22"/>
      <c r="AE119" s="68"/>
      <c r="AF119" s="41"/>
      <c r="AH119" s="22"/>
      <c r="AI119" s="22"/>
      <c r="AJ119" s="68"/>
      <c r="AK119" s="41"/>
      <c r="AM119" s="22"/>
      <c r="AN119" s="22"/>
      <c r="AO119" s="68"/>
      <c r="AP119" s="41"/>
      <c r="AR119" s="22"/>
      <c r="AS119" s="22"/>
      <c r="AT119" s="68"/>
      <c r="AU119" s="41"/>
      <c r="AW119" s="22"/>
      <c r="AX119" s="22"/>
      <c r="AY119" s="68"/>
      <c r="AZ119" s="41"/>
      <c r="BB119" s="22"/>
      <c r="BC119" s="22"/>
      <c r="BD119" s="68"/>
      <c r="BE119" s="41"/>
      <c r="BG119" s="22"/>
      <c r="BH119" s="22"/>
      <c r="BI119" s="68"/>
      <c r="BJ119" s="41"/>
      <c r="BL119" s="22"/>
      <c r="BM119" s="22"/>
      <c r="BN119" s="68"/>
      <c r="BO119" s="41"/>
      <c r="BQ119" s="22"/>
      <c r="BR119" s="22"/>
      <c r="BS119" s="68"/>
      <c r="BT119" s="41"/>
      <c r="BV119" s="22"/>
      <c r="BW119" s="22"/>
      <c r="BX119" s="68"/>
      <c r="BY119" s="41"/>
      <c r="CA119" s="22"/>
      <c r="CB119" s="22"/>
      <c r="CC119" s="68"/>
      <c r="CD119" s="41"/>
    </row>
    <row r="120" spans="1:82">
      <c r="A120" s="22"/>
      <c r="B120" s="21"/>
      <c r="D120" s="21"/>
      <c r="E120" s="21"/>
      <c r="F120" s="21"/>
      <c r="G120" s="21"/>
      <c r="I120" s="21"/>
      <c r="J120" s="21"/>
      <c r="K120" s="21"/>
      <c r="L120" s="41"/>
      <c r="N120" s="21"/>
      <c r="O120" s="21"/>
      <c r="P120" s="68"/>
      <c r="Q120" s="41"/>
      <c r="S120" s="22"/>
      <c r="T120" s="22"/>
      <c r="U120" s="68"/>
      <c r="V120" s="41"/>
      <c r="X120" s="22"/>
      <c r="Y120" s="22"/>
      <c r="Z120" s="68"/>
      <c r="AA120" s="41"/>
      <c r="AC120" s="22"/>
      <c r="AD120" s="22"/>
      <c r="AE120" s="68"/>
      <c r="AF120" s="41"/>
      <c r="AH120" s="22"/>
      <c r="AI120" s="22"/>
      <c r="AJ120" s="68"/>
      <c r="AK120" s="41"/>
      <c r="AM120" s="22"/>
      <c r="AN120" s="22"/>
      <c r="AO120" s="68"/>
      <c r="AP120" s="41"/>
      <c r="AR120" s="22"/>
      <c r="AS120" s="22"/>
      <c r="AT120" s="68"/>
      <c r="AU120" s="41"/>
      <c r="AW120" s="22"/>
      <c r="AX120" s="22"/>
      <c r="AY120" s="68"/>
      <c r="AZ120" s="41"/>
      <c r="BB120" s="22"/>
      <c r="BC120" s="22"/>
      <c r="BD120" s="68"/>
      <c r="BE120" s="41"/>
      <c r="BG120" s="22"/>
      <c r="BH120" s="22"/>
      <c r="BI120" s="68"/>
      <c r="BJ120" s="41"/>
      <c r="BL120" s="22"/>
      <c r="BM120" s="22"/>
      <c r="BN120" s="68"/>
      <c r="BO120" s="41"/>
      <c r="BQ120" s="22"/>
      <c r="BR120" s="22"/>
      <c r="BS120" s="68"/>
      <c r="BT120" s="41"/>
      <c r="BV120" s="22"/>
      <c r="BW120" s="22"/>
      <c r="BX120" s="68"/>
      <c r="BY120" s="41"/>
      <c r="CA120" s="22"/>
      <c r="CB120" s="22"/>
      <c r="CC120" s="68"/>
      <c r="CD120" s="41"/>
    </row>
    <row r="121" spans="1:82">
      <c r="A121" s="22"/>
      <c r="B121" s="21"/>
      <c r="D121" s="21"/>
      <c r="E121" s="21"/>
      <c r="F121" s="21"/>
      <c r="G121" s="21"/>
      <c r="I121" s="21"/>
      <c r="J121" s="21">
        <v>4.5056310000000002</v>
      </c>
      <c r="K121" s="21"/>
      <c r="L121" s="41"/>
      <c r="N121" s="21"/>
      <c r="O121" s="21"/>
      <c r="P121" s="68"/>
      <c r="Q121" s="41"/>
      <c r="S121" s="22"/>
      <c r="T121" s="22"/>
      <c r="U121" s="68"/>
      <c r="V121" s="41"/>
      <c r="X121" s="22"/>
      <c r="Y121" s="22"/>
      <c r="Z121" s="68"/>
      <c r="AA121" s="41"/>
      <c r="AC121" s="22"/>
      <c r="AD121" s="22"/>
      <c r="AE121" s="68"/>
      <c r="AF121" s="41"/>
      <c r="AH121" s="22"/>
      <c r="AI121" s="22"/>
      <c r="AJ121" s="68"/>
      <c r="AK121" s="41"/>
      <c r="AM121" s="22"/>
      <c r="AN121" s="22"/>
      <c r="AO121" s="68"/>
      <c r="AP121" s="41"/>
      <c r="AR121" s="22"/>
      <c r="AS121" s="22"/>
      <c r="AT121" s="68"/>
      <c r="AU121" s="41"/>
      <c r="AW121" s="22"/>
      <c r="AX121" s="22"/>
      <c r="AY121" s="68"/>
      <c r="AZ121" s="41"/>
      <c r="BB121" s="22"/>
      <c r="BC121" s="22"/>
      <c r="BD121" s="68"/>
      <c r="BE121" s="41"/>
      <c r="BG121" s="22"/>
      <c r="BH121" s="22"/>
      <c r="BI121" s="68"/>
      <c r="BJ121" s="41"/>
      <c r="BL121" s="22"/>
      <c r="BM121" s="22"/>
      <c r="BN121" s="68"/>
      <c r="BO121" s="41"/>
      <c r="BQ121" s="22"/>
      <c r="BR121" s="22"/>
      <c r="BS121" s="68"/>
      <c r="BT121" s="41"/>
      <c r="BV121" s="22"/>
      <c r="BW121" s="22"/>
      <c r="BX121" s="68"/>
      <c r="BY121" s="41"/>
      <c r="CA121" s="22"/>
      <c r="CB121" s="22"/>
      <c r="CC121" s="68"/>
      <c r="CD121" s="41"/>
    </row>
    <row r="122" spans="1:82">
      <c r="A122" s="22"/>
      <c r="B122" s="21"/>
      <c r="D122" s="21"/>
      <c r="E122" s="21"/>
      <c r="F122" s="21"/>
      <c r="G122" s="21"/>
      <c r="I122" s="21"/>
      <c r="J122" s="21"/>
      <c r="K122" s="21"/>
      <c r="L122" s="41"/>
      <c r="N122" s="21"/>
      <c r="O122" s="21"/>
      <c r="P122" s="68"/>
      <c r="Q122" s="41"/>
      <c r="S122" s="22"/>
      <c r="T122" s="22"/>
      <c r="U122" s="68"/>
      <c r="V122" s="41"/>
      <c r="X122" s="22"/>
      <c r="Y122" s="22"/>
      <c r="Z122" s="68"/>
      <c r="AA122" s="41"/>
      <c r="AC122" s="22"/>
      <c r="AD122" s="22"/>
      <c r="AE122" s="68"/>
      <c r="AF122" s="41"/>
      <c r="AH122" s="22"/>
      <c r="AI122" s="22"/>
      <c r="AJ122" s="68"/>
      <c r="AK122" s="41"/>
      <c r="AM122" s="22"/>
      <c r="AN122" s="22"/>
      <c r="AO122" s="68"/>
      <c r="AP122" s="41"/>
      <c r="AR122" s="22"/>
      <c r="AS122" s="22"/>
      <c r="AT122" s="68"/>
      <c r="AU122" s="41"/>
      <c r="AW122" s="22"/>
      <c r="AX122" s="22"/>
      <c r="AY122" s="68"/>
      <c r="AZ122" s="41"/>
      <c r="BB122" s="22"/>
      <c r="BC122" s="22"/>
      <c r="BD122" s="68"/>
      <c r="BE122" s="41"/>
      <c r="BG122" s="22"/>
      <c r="BH122" s="22"/>
      <c r="BI122" s="68"/>
      <c r="BJ122" s="41"/>
      <c r="BL122" s="22"/>
      <c r="BM122" s="22"/>
      <c r="BN122" s="68"/>
      <c r="BO122" s="41"/>
      <c r="BQ122" s="22"/>
      <c r="BR122" s="22"/>
      <c r="BS122" s="68"/>
      <c r="BT122" s="41"/>
      <c r="BV122" s="22"/>
      <c r="BW122" s="22"/>
      <c r="BX122" s="68"/>
      <c r="BY122" s="41"/>
      <c r="CA122" s="22"/>
      <c r="CB122" s="22"/>
      <c r="CC122" s="68"/>
      <c r="CD122" s="41"/>
    </row>
    <row r="123" spans="1:82">
      <c r="A123" s="22"/>
      <c r="B123" s="21"/>
      <c r="D123" s="21"/>
      <c r="E123" s="21"/>
      <c r="F123" s="21"/>
      <c r="G123" s="21"/>
      <c r="I123" s="21"/>
      <c r="J123" s="21">
        <v>2.882714</v>
      </c>
      <c r="K123" s="21"/>
      <c r="L123" s="41"/>
      <c r="N123" s="21"/>
      <c r="O123" s="21"/>
      <c r="P123" s="68"/>
      <c r="Q123" s="41"/>
      <c r="S123" s="22"/>
      <c r="T123" s="22"/>
      <c r="U123" s="68"/>
      <c r="V123" s="41"/>
      <c r="X123" s="22"/>
      <c r="Y123" s="22"/>
      <c r="Z123" s="68"/>
      <c r="AA123" s="41"/>
      <c r="AC123" s="22"/>
      <c r="AD123" s="22"/>
      <c r="AE123" s="68"/>
      <c r="AF123" s="41"/>
      <c r="AH123" s="22"/>
      <c r="AI123" s="22"/>
      <c r="AJ123" s="68"/>
      <c r="AK123" s="41"/>
      <c r="AM123" s="22"/>
      <c r="AN123" s="22"/>
      <c r="AO123" s="68"/>
      <c r="AP123" s="41"/>
      <c r="AR123" s="22"/>
      <c r="AS123" s="22"/>
      <c r="AT123" s="68"/>
      <c r="AU123" s="41"/>
      <c r="AW123" s="22"/>
      <c r="AX123" s="22"/>
      <c r="AY123" s="68"/>
      <c r="AZ123" s="41"/>
      <c r="BB123" s="22"/>
      <c r="BC123" s="22"/>
      <c r="BD123" s="68"/>
      <c r="BE123" s="41"/>
      <c r="BG123" s="22"/>
      <c r="BH123" s="22"/>
      <c r="BI123" s="68"/>
      <c r="BJ123" s="41"/>
      <c r="BL123" s="22"/>
      <c r="BM123" s="22"/>
      <c r="BN123" s="68"/>
      <c r="BO123" s="41"/>
      <c r="BQ123" s="22"/>
      <c r="BR123" s="22"/>
      <c r="BS123" s="68"/>
      <c r="BT123" s="41"/>
      <c r="BV123" s="22"/>
      <c r="BW123" s="22"/>
      <c r="BX123" s="68"/>
      <c r="BY123" s="41"/>
      <c r="CA123" s="22"/>
      <c r="CB123" s="22"/>
      <c r="CC123" s="68"/>
      <c r="CD123" s="41"/>
    </row>
    <row r="124" spans="1:82">
      <c r="A124" s="22"/>
      <c r="B124" s="21"/>
      <c r="D124" s="21"/>
      <c r="E124" s="21"/>
      <c r="F124" s="21"/>
      <c r="G124" s="21"/>
      <c r="I124" s="21"/>
      <c r="J124" s="21"/>
      <c r="K124" s="21"/>
      <c r="L124" s="41"/>
      <c r="N124" s="21"/>
      <c r="O124" s="21"/>
      <c r="P124" s="68"/>
      <c r="Q124" s="41"/>
      <c r="S124" s="22"/>
      <c r="T124" s="22"/>
      <c r="U124" s="68"/>
      <c r="V124" s="41"/>
      <c r="X124" s="22"/>
      <c r="Y124" s="22"/>
      <c r="Z124" s="68"/>
      <c r="AA124" s="41"/>
      <c r="AC124" s="22"/>
      <c r="AD124" s="22"/>
      <c r="AE124" s="68"/>
      <c r="AF124" s="41"/>
      <c r="AH124" s="22"/>
      <c r="AI124" s="22"/>
      <c r="AJ124" s="68"/>
      <c r="AK124" s="41"/>
      <c r="AM124" s="22"/>
      <c r="AN124" s="22"/>
      <c r="AO124" s="68"/>
      <c r="AP124" s="41"/>
      <c r="AR124" s="22"/>
      <c r="AS124" s="22"/>
      <c r="AT124" s="68"/>
      <c r="AU124" s="41"/>
      <c r="AW124" s="22"/>
      <c r="AX124" s="22"/>
      <c r="AY124" s="68"/>
      <c r="AZ124" s="41"/>
      <c r="BB124" s="22"/>
      <c r="BC124" s="22"/>
      <c r="BD124" s="68"/>
      <c r="BE124" s="41"/>
      <c r="BG124" s="22"/>
      <c r="BH124" s="22"/>
      <c r="BI124" s="68"/>
      <c r="BJ124" s="41"/>
      <c r="BL124" s="22"/>
      <c r="BM124" s="22"/>
      <c r="BN124" s="68"/>
      <c r="BO124" s="41"/>
      <c r="BQ124" s="22"/>
      <c r="BR124" s="22"/>
      <c r="BS124" s="68"/>
      <c r="BT124" s="41"/>
      <c r="BV124" s="22"/>
      <c r="BW124" s="22"/>
      <c r="BX124" s="68"/>
      <c r="BY124" s="41"/>
      <c r="CA124" s="22"/>
      <c r="CB124" s="22"/>
      <c r="CC124" s="68"/>
      <c r="CD124" s="41"/>
    </row>
    <row r="125" spans="1:82">
      <c r="A125" s="22"/>
      <c r="B125" s="21"/>
      <c r="D125" s="21"/>
      <c r="E125" s="21"/>
      <c r="F125" s="21"/>
      <c r="G125" s="21"/>
      <c r="I125" s="21"/>
      <c r="J125" s="21"/>
      <c r="K125" s="21"/>
      <c r="L125" s="41"/>
      <c r="N125" s="21"/>
      <c r="O125" s="21"/>
      <c r="P125" s="68"/>
      <c r="Q125" s="41"/>
      <c r="S125" s="22"/>
      <c r="T125" s="22"/>
      <c r="U125" s="68"/>
      <c r="V125" s="41"/>
      <c r="X125" s="22"/>
      <c r="Y125" s="22"/>
      <c r="Z125" s="68"/>
      <c r="AA125" s="41"/>
      <c r="AC125" s="22"/>
      <c r="AD125" s="22"/>
      <c r="AE125" s="68"/>
      <c r="AF125" s="41"/>
      <c r="AH125" s="22"/>
      <c r="AI125" s="22"/>
      <c r="AJ125" s="68"/>
      <c r="AK125" s="41"/>
      <c r="AM125" s="22"/>
      <c r="AN125" s="22"/>
      <c r="AO125" s="68"/>
      <c r="AP125" s="41"/>
      <c r="AR125" s="22"/>
      <c r="AS125" s="22"/>
      <c r="AT125" s="68"/>
      <c r="AU125" s="41"/>
      <c r="AW125" s="22"/>
      <c r="AX125" s="22"/>
      <c r="AY125" s="68"/>
      <c r="AZ125" s="41"/>
      <c r="BB125" s="22"/>
      <c r="BC125" s="22"/>
      <c r="BD125" s="68"/>
      <c r="BE125" s="41"/>
      <c r="BG125" s="22"/>
      <c r="BH125" s="22"/>
      <c r="BI125" s="68"/>
      <c r="BJ125" s="41"/>
      <c r="BL125" s="22"/>
      <c r="BM125" s="22"/>
      <c r="BN125" s="68"/>
      <c r="BO125" s="41"/>
      <c r="BQ125" s="22"/>
      <c r="BR125" s="22"/>
      <c r="BS125" s="68"/>
      <c r="BT125" s="41"/>
      <c r="BV125" s="22"/>
      <c r="BW125" s="22"/>
      <c r="BX125" s="68"/>
      <c r="BY125" s="41"/>
      <c r="CA125" s="22"/>
      <c r="CB125" s="22"/>
      <c r="CC125" s="68"/>
      <c r="CD125" s="41"/>
    </row>
    <row r="126" spans="1:82">
      <c r="A126" s="22"/>
      <c r="B126" s="21"/>
      <c r="D126" s="21"/>
      <c r="E126" s="21"/>
      <c r="F126" s="21"/>
      <c r="G126" s="21"/>
      <c r="I126" s="21"/>
      <c r="J126" s="21">
        <v>1.4632419999999999</v>
      </c>
      <c r="K126" s="21"/>
      <c r="L126" s="41"/>
      <c r="N126" s="21"/>
      <c r="O126" s="21"/>
      <c r="P126" s="68"/>
      <c r="Q126" s="41"/>
      <c r="S126" s="22"/>
      <c r="T126" s="22"/>
      <c r="U126" s="68"/>
      <c r="V126" s="41"/>
      <c r="X126" s="22"/>
      <c r="Y126" s="22"/>
      <c r="Z126" s="68"/>
      <c r="AA126" s="41"/>
      <c r="AC126" s="22"/>
      <c r="AD126" s="22"/>
      <c r="AE126" s="68"/>
      <c r="AF126" s="41"/>
      <c r="AH126" s="22"/>
      <c r="AI126" s="22"/>
      <c r="AJ126" s="68"/>
      <c r="AK126" s="41"/>
      <c r="AM126" s="22"/>
      <c r="AN126" s="22"/>
      <c r="AO126" s="68"/>
      <c r="AP126" s="41"/>
      <c r="AR126" s="22"/>
      <c r="AS126" s="22"/>
      <c r="AT126" s="68"/>
      <c r="AU126" s="41"/>
      <c r="AW126" s="22"/>
      <c r="AX126" s="22"/>
      <c r="AY126" s="68"/>
      <c r="AZ126" s="41"/>
      <c r="BB126" s="22"/>
      <c r="BC126" s="22"/>
      <c r="BD126" s="68"/>
      <c r="BE126" s="41"/>
      <c r="BG126" s="22"/>
      <c r="BH126" s="22"/>
      <c r="BI126" s="68"/>
      <c r="BJ126" s="41"/>
      <c r="BL126" s="22"/>
      <c r="BM126" s="22"/>
      <c r="BN126" s="68"/>
      <c r="BO126" s="41"/>
      <c r="BQ126" s="22"/>
      <c r="BR126" s="22"/>
      <c r="BS126" s="68"/>
      <c r="BT126" s="41"/>
      <c r="BV126" s="22"/>
      <c r="BW126" s="22"/>
      <c r="BX126" s="68"/>
      <c r="BY126" s="41"/>
      <c r="CA126" s="22"/>
      <c r="CB126" s="22"/>
      <c r="CC126" s="68"/>
      <c r="CD126" s="41"/>
    </row>
    <row r="127" spans="1:82">
      <c r="A127" s="22"/>
      <c r="B127" s="21"/>
      <c r="D127" s="21"/>
      <c r="E127" s="21"/>
      <c r="F127" s="21"/>
      <c r="G127" s="21"/>
      <c r="I127" s="21"/>
      <c r="J127" s="21"/>
      <c r="K127" s="21"/>
      <c r="L127" s="41"/>
      <c r="N127" s="21"/>
      <c r="O127" s="21"/>
      <c r="P127" s="68"/>
      <c r="Q127" s="41"/>
      <c r="S127" s="22"/>
      <c r="T127" s="22"/>
      <c r="U127" s="68"/>
      <c r="V127" s="41"/>
      <c r="X127" s="22"/>
      <c r="Y127" s="22"/>
      <c r="Z127" s="68"/>
      <c r="AA127" s="41"/>
      <c r="AC127" s="22"/>
      <c r="AD127" s="22"/>
      <c r="AE127" s="68"/>
      <c r="AF127" s="41"/>
      <c r="AH127" s="22"/>
      <c r="AI127" s="22"/>
      <c r="AJ127" s="68"/>
      <c r="AK127" s="41"/>
      <c r="AM127" s="22"/>
      <c r="AN127" s="22"/>
      <c r="AO127" s="68"/>
      <c r="AP127" s="41"/>
      <c r="AR127" s="22"/>
      <c r="AS127" s="22"/>
      <c r="AT127" s="68"/>
      <c r="AU127" s="41"/>
      <c r="AW127" s="22"/>
      <c r="AX127" s="22"/>
      <c r="AY127" s="68"/>
      <c r="AZ127" s="41"/>
      <c r="BB127" s="22"/>
      <c r="BC127" s="22"/>
      <c r="BD127" s="68"/>
      <c r="BE127" s="41"/>
      <c r="BG127" s="22"/>
      <c r="BH127" s="22"/>
      <c r="BI127" s="68"/>
      <c r="BJ127" s="41"/>
      <c r="BL127" s="22"/>
      <c r="BM127" s="22"/>
      <c r="BN127" s="68"/>
      <c r="BO127" s="41"/>
      <c r="BQ127" s="22"/>
      <c r="BR127" s="22"/>
      <c r="BS127" s="68"/>
      <c r="BT127" s="41"/>
      <c r="BV127" s="22"/>
      <c r="BW127" s="22"/>
      <c r="BX127" s="68"/>
      <c r="BY127" s="41"/>
      <c r="CA127" s="22"/>
      <c r="CB127" s="22"/>
      <c r="CC127" s="68"/>
      <c r="CD127" s="41"/>
    </row>
    <row r="128" spans="1:82">
      <c r="A128" s="22"/>
      <c r="B128" s="21"/>
      <c r="D128" s="21"/>
      <c r="E128" s="21"/>
      <c r="F128" s="21"/>
      <c r="G128" s="21"/>
      <c r="I128" s="21"/>
      <c r="J128" s="21"/>
      <c r="K128" s="21"/>
      <c r="L128" s="41"/>
      <c r="N128" s="21"/>
      <c r="O128" s="21"/>
      <c r="P128" s="68"/>
      <c r="Q128" s="41"/>
      <c r="S128" s="22"/>
      <c r="T128" s="22"/>
      <c r="U128" s="68"/>
      <c r="V128" s="41"/>
      <c r="X128" s="22"/>
      <c r="Y128" s="22"/>
      <c r="Z128" s="68"/>
      <c r="AA128" s="41"/>
      <c r="AC128" s="22"/>
      <c r="AD128" s="22"/>
      <c r="AE128" s="68"/>
      <c r="AF128" s="41"/>
      <c r="AH128" s="22"/>
      <c r="AI128" s="22"/>
      <c r="AJ128" s="68"/>
      <c r="AK128" s="41"/>
      <c r="AM128" s="22"/>
      <c r="AN128" s="22"/>
      <c r="AO128" s="68"/>
      <c r="AP128" s="41"/>
      <c r="AR128" s="22"/>
      <c r="AS128" s="22"/>
      <c r="AT128" s="68"/>
      <c r="AU128" s="41"/>
      <c r="AW128" s="22"/>
      <c r="AX128" s="22"/>
      <c r="AY128" s="68"/>
      <c r="AZ128" s="41"/>
      <c r="BB128" s="22"/>
      <c r="BC128" s="22"/>
      <c r="BD128" s="68"/>
      <c r="BE128" s="41"/>
      <c r="BG128" s="22"/>
      <c r="BH128" s="22"/>
      <c r="BI128" s="68"/>
      <c r="BJ128" s="41"/>
      <c r="BL128" s="22"/>
      <c r="BM128" s="22"/>
      <c r="BN128" s="68"/>
      <c r="BO128" s="41"/>
      <c r="BQ128" s="22"/>
      <c r="BR128" s="22"/>
      <c r="BS128" s="68"/>
      <c r="BT128" s="41"/>
      <c r="BV128" s="22"/>
      <c r="BW128" s="22"/>
      <c r="BX128" s="68"/>
      <c r="BY128" s="41"/>
      <c r="CA128" s="22"/>
      <c r="CB128" s="22"/>
      <c r="CC128" s="68"/>
      <c r="CD128" s="41"/>
    </row>
    <row r="129" spans="1:82">
      <c r="A129" s="22"/>
      <c r="B129" s="21"/>
      <c r="D129" s="21"/>
      <c r="E129" s="21"/>
      <c r="F129" s="21"/>
      <c r="G129" s="21"/>
      <c r="I129" s="21"/>
      <c r="J129" s="21">
        <v>4.4667130000000004</v>
      </c>
      <c r="K129" s="21"/>
      <c r="L129" s="41"/>
      <c r="N129" s="21"/>
      <c r="O129" s="21"/>
      <c r="P129" s="68"/>
      <c r="Q129" s="41"/>
      <c r="S129" s="22"/>
      <c r="T129" s="22"/>
      <c r="U129" s="68"/>
      <c r="V129" s="41"/>
      <c r="X129" s="22"/>
      <c r="Y129" s="22"/>
      <c r="Z129" s="68"/>
      <c r="AA129" s="41"/>
      <c r="AC129" s="22"/>
      <c r="AD129" s="22"/>
      <c r="AE129" s="68"/>
      <c r="AF129" s="41"/>
      <c r="AH129" s="22"/>
      <c r="AI129" s="22"/>
      <c r="AJ129" s="68"/>
      <c r="AK129" s="41"/>
      <c r="AM129" s="22"/>
      <c r="AN129" s="22"/>
      <c r="AO129" s="68"/>
      <c r="AP129" s="41"/>
      <c r="AR129" s="22"/>
      <c r="AS129" s="22"/>
      <c r="AT129" s="68"/>
      <c r="AU129" s="41"/>
      <c r="AW129" s="22"/>
      <c r="AX129" s="22"/>
      <c r="AY129" s="68"/>
      <c r="AZ129" s="41"/>
      <c r="BB129" s="22"/>
      <c r="BC129" s="22"/>
      <c r="BD129" s="68"/>
      <c r="BE129" s="41"/>
      <c r="BG129" s="22"/>
      <c r="BH129" s="22"/>
      <c r="BI129" s="68"/>
      <c r="BJ129" s="41"/>
      <c r="BL129" s="22"/>
      <c r="BM129" s="22"/>
      <c r="BN129" s="68"/>
      <c r="BO129" s="41"/>
      <c r="BQ129" s="22"/>
      <c r="BR129" s="22"/>
      <c r="BS129" s="68"/>
      <c r="BT129" s="41"/>
      <c r="BV129" s="22"/>
      <c r="BW129" s="22"/>
      <c r="BX129" s="68"/>
      <c r="BY129" s="41"/>
      <c r="CA129" s="22"/>
      <c r="CB129" s="22"/>
      <c r="CC129" s="68"/>
      <c r="CD129" s="41"/>
    </row>
    <row r="130" spans="1:82">
      <c r="A130" s="22"/>
      <c r="B130" s="21"/>
      <c r="D130" s="21"/>
      <c r="E130" s="21"/>
      <c r="F130" s="21"/>
      <c r="G130" s="21"/>
      <c r="I130" s="21"/>
      <c r="J130" s="21"/>
      <c r="K130" s="21"/>
      <c r="L130" s="41"/>
      <c r="N130" s="21"/>
      <c r="O130" s="21"/>
      <c r="P130" s="68"/>
      <c r="Q130" s="41"/>
      <c r="S130" s="22"/>
      <c r="T130" s="22"/>
      <c r="U130" s="68"/>
      <c r="V130" s="41"/>
      <c r="X130" s="22"/>
      <c r="Y130" s="22"/>
      <c r="Z130" s="68"/>
      <c r="AA130" s="41"/>
      <c r="AC130" s="22"/>
      <c r="AD130" s="22"/>
      <c r="AE130" s="68"/>
      <c r="AF130" s="41"/>
      <c r="AH130" s="22"/>
      <c r="AI130" s="22"/>
      <c r="AJ130" s="68"/>
      <c r="AK130" s="41"/>
      <c r="AM130" s="22"/>
      <c r="AN130" s="22"/>
      <c r="AO130" s="68"/>
      <c r="AP130" s="41"/>
      <c r="AR130" s="22"/>
      <c r="AS130" s="22"/>
      <c r="AT130" s="68"/>
      <c r="AU130" s="41"/>
      <c r="AW130" s="22"/>
      <c r="AX130" s="22"/>
      <c r="AY130" s="68"/>
      <c r="AZ130" s="41"/>
      <c r="BB130" s="22"/>
      <c r="BC130" s="22"/>
      <c r="BD130" s="68"/>
      <c r="BE130" s="41"/>
      <c r="BG130" s="22"/>
      <c r="BH130" s="22"/>
      <c r="BI130" s="68"/>
      <c r="BJ130" s="41"/>
      <c r="BL130" s="22"/>
      <c r="BM130" s="22"/>
      <c r="BN130" s="68"/>
      <c r="BO130" s="41"/>
      <c r="BQ130" s="22"/>
      <c r="BR130" s="22"/>
      <c r="BS130" s="68"/>
      <c r="BT130" s="41"/>
      <c r="BV130" s="22"/>
      <c r="BW130" s="22"/>
      <c r="BX130" s="68"/>
      <c r="BY130" s="41"/>
      <c r="CA130" s="22"/>
      <c r="CB130" s="22"/>
      <c r="CC130" s="68"/>
      <c r="CD130" s="41"/>
    </row>
    <row r="131" spans="1:82">
      <c r="A131" s="22"/>
      <c r="B131" s="21"/>
      <c r="D131" s="21"/>
      <c r="E131" s="21"/>
      <c r="F131" s="21"/>
      <c r="G131" s="21"/>
      <c r="I131" s="21"/>
      <c r="J131" s="21"/>
      <c r="K131" s="21"/>
      <c r="L131" s="41"/>
      <c r="N131" s="21"/>
      <c r="O131" s="21"/>
      <c r="P131" s="68"/>
      <c r="Q131" s="41"/>
      <c r="S131" s="22"/>
      <c r="T131" s="22"/>
      <c r="U131" s="68"/>
      <c r="V131" s="41"/>
      <c r="X131" s="22"/>
      <c r="Y131" s="22"/>
      <c r="Z131" s="68"/>
      <c r="AA131" s="41"/>
      <c r="AC131" s="22"/>
      <c r="AD131" s="22"/>
      <c r="AE131" s="68"/>
      <c r="AF131" s="41"/>
      <c r="AH131" s="22"/>
      <c r="AI131" s="22"/>
      <c r="AJ131" s="68"/>
      <c r="AK131" s="41"/>
      <c r="AM131" s="22"/>
      <c r="AN131" s="22"/>
      <c r="AO131" s="68"/>
      <c r="AP131" s="41"/>
      <c r="AR131" s="22"/>
      <c r="AS131" s="22"/>
      <c r="AT131" s="68"/>
      <c r="AU131" s="41"/>
      <c r="AW131" s="22"/>
      <c r="AX131" s="22"/>
      <c r="AY131" s="68"/>
      <c r="AZ131" s="41"/>
      <c r="BB131" s="22"/>
      <c r="BC131" s="22"/>
      <c r="BD131" s="68"/>
      <c r="BE131" s="41"/>
      <c r="BG131" s="22"/>
      <c r="BH131" s="22"/>
      <c r="BI131" s="68"/>
      <c r="BJ131" s="41"/>
      <c r="BL131" s="22"/>
      <c r="BM131" s="22"/>
      <c r="BN131" s="68"/>
      <c r="BO131" s="41"/>
      <c r="BQ131" s="22"/>
      <c r="BR131" s="22"/>
      <c r="BS131" s="68"/>
      <c r="BT131" s="41"/>
      <c r="BV131" s="22"/>
      <c r="BW131" s="22"/>
      <c r="BX131" s="68"/>
      <c r="BY131" s="41"/>
      <c r="CA131" s="22"/>
      <c r="CB131" s="22"/>
      <c r="CC131" s="68"/>
      <c r="CD131" s="41"/>
    </row>
    <row r="132" spans="1:82">
      <c r="A132" s="22"/>
      <c r="B132" s="21"/>
      <c r="D132" s="21"/>
      <c r="E132" s="21"/>
      <c r="F132" s="21"/>
      <c r="G132" s="21"/>
      <c r="I132" s="21"/>
      <c r="J132" s="21"/>
      <c r="K132" s="21"/>
      <c r="L132" s="41"/>
      <c r="N132" s="21"/>
      <c r="O132" s="21"/>
      <c r="P132" s="68"/>
      <c r="Q132" s="41"/>
      <c r="S132" s="22"/>
      <c r="T132" s="22"/>
      <c r="U132" s="68"/>
      <c r="V132" s="41"/>
      <c r="X132" s="22"/>
      <c r="Y132" s="22"/>
      <c r="Z132" s="68"/>
      <c r="AA132" s="41"/>
      <c r="AC132" s="22"/>
      <c r="AD132" s="22"/>
      <c r="AE132" s="68"/>
      <c r="AF132" s="41"/>
      <c r="AH132" s="22"/>
      <c r="AI132" s="22"/>
      <c r="AJ132" s="68"/>
      <c r="AK132" s="41"/>
      <c r="AM132" s="22"/>
      <c r="AN132" s="22"/>
      <c r="AO132" s="68"/>
      <c r="AP132" s="41"/>
      <c r="AR132" s="22"/>
      <c r="AS132" s="22"/>
      <c r="AT132" s="68"/>
      <c r="AU132" s="41"/>
      <c r="AW132" s="22"/>
      <c r="AX132" s="22"/>
      <c r="AY132" s="68"/>
      <c r="AZ132" s="41"/>
      <c r="BB132" s="22"/>
      <c r="BC132" s="22"/>
      <c r="BD132" s="68"/>
      <c r="BE132" s="41"/>
      <c r="BG132" s="22"/>
      <c r="BH132" s="22"/>
      <c r="BI132" s="68"/>
      <c r="BJ132" s="41"/>
      <c r="BL132" s="22"/>
      <c r="BM132" s="22"/>
      <c r="BN132" s="68"/>
      <c r="BO132" s="41"/>
      <c r="BQ132" s="22"/>
      <c r="BR132" s="22"/>
      <c r="BS132" s="68"/>
      <c r="BT132" s="41"/>
      <c r="BV132" s="22"/>
      <c r="BW132" s="22"/>
      <c r="BX132" s="68"/>
      <c r="BY132" s="41"/>
      <c r="CA132" s="22"/>
      <c r="CB132" s="22"/>
      <c r="CC132" s="68"/>
      <c r="CD132" s="41"/>
    </row>
    <row r="133" spans="1:82">
      <c r="A133" s="22"/>
      <c r="B133" s="21"/>
      <c r="D133" s="21"/>
      <c r="E133" s="21"/>
      <c r="F133" s="21"/>
      <c r="G133" s="21"/>
      <c r="I133" s="21"/>
      <c r="J133" s="21"/>
      <c r="K133" s="21"/>
      <c r="L133" s="41"/>
      <c r="N133" s="21"/>
      <c r="O133" s="21"/>
      <c r="P133" s="68"/>
      <c r="Q133" s="41"/>
      <c r="S133" s="22"/>
      <c r="T133" s="22"/>
      <c r="U133" s="68"/>
      <c r="V133" s="41"/>
      <c r="X133" s="22"/>
      <c r="Y133" s="22"/>
      <c r="Z133" s="68"/>
      <c r="AA133" s="41"/>
      <c r="AC133" s="22"/>
      <c r="AD133" s="22"/>
      <c r="AE133" s="68"/>
      <c r="AF133" s="41"/>
      <c r="AH133" s="22"/>
      <c r="AI133" s="22"/>
      <c r="AJ133" s="68"/>
      <c r="AK133" s="41"/>
      <c r="AM133" s="22"/>
      <c r="AN133" s="22"/>
      <c r="AO133" s="68"/>
      <c r="AP133" s="41"/>
      <c r="AR133" s="22"/>
      <c r="AS133" s="22"/>
      <c r="AT133" s="68"/>
      <c r="AU133" s="41"/>
      <c r="AW133" s="22"/>
      <c r="AX133" s="22"/>
      <c r="AY133" s="68"/>
      <c r="AZ133" s="41"/>
      <c r="BB133" s="22"/>
      <c r="BC133" s="22"/>
      <c r="BD133" s="68"/>
      <c r="BE133" s="41"/>
      <c r="BG133" s="22"/>
      <c r="BH133" s="22"/>
      <c r="BI133" s="68"/>
      <c r="BJ133" s="41"/>
      <c r="BL133" s="22"/>
      <c r="BM133" s="22"/>
      <c r="BN133" s="68"/>
      <c r="BO133" s="41"/>
      <c r="BQ133" s="22"/>
      <c r="BR133" s="22"/>
      <c r="BS133" s="68"/>
      <c r="BT133" s="41"/>
      <c r="BV133" s="22"/>
      <c r="BW133" s="22"/>
      <c r="BX133" s="68"/>
      <c r="BY133" s="41"/>
      <c r="CA133" s="22"/>
      <c r="CB133" s="22"/>
      <c r="CC133" s="68"/>
      <c r="CD133" s="41"/>
    </row>
    <row r="134" spans="1:82">
      <c r="A134" s="22"/>
      <c r="B134" s="21"/>
      <c r="D134" s="21"/>
      <c r="E134" s="21"/>
      <c r="F134" s="21"/>
      <c r="G134" s="21"/>
      <c r="I134" s="21"/>
      <c r="J134" s="21"/>
      <c r="K134" s="21"/>
      <c r="L134" s="41"/>
      <c r="N134" s="21"/>
      <c r="O134" s="21"/>
      <c r="P134" s="68"/>
      <c r="Q134" s="41"/>
      <c r="S134" s="22"/>
      <c r="T134" s="22"/>
      <c r="U134" s="68"/>
      <c r="V134" s="41"/>
      <c r="X134" s="22"/>
      <c r="Y134" s="22"/>
      <c r="Z134" s="68"/>
      <c r="AA134" s="41"/>
      <c r="AC134" s="22"/>
      <c r="AD134" s="22"/>
      <c r="AE134" s="68"/>
      <c r="AF134" s="41"/>
      <c r="AH134" s="22"/>
      <c r="AI134" s="22"/>
      <c r="AJ134" s="68"/>
      <c r="AK134" s="41"/>
      <c r="AM134" s="22"/>
      <c r="AN134" s="22"/>
      <c r="AO134" s="68"/>
      <c r="AP134" s="41"/>
      <c r="AR134" s="22"/>
      <c r="AS134" s="22"/>
      <c r="AT134" s="68"/>
      <c r="AU134" s="41"/>
      <c r="AW134" s="22"/>
      <c r="AX134" s="22"/>
      <c r="AY134" s="68"/>
      <c r="AZ134" s="41"/>
      <c r="BB134" s="22"/>
      <c r="BC134" s="22"/>
      <c r="BD134" s="68"/>
      <c r="BE134" s="41"/>
      <c r="BG134" s="22"/>
      <c r="BH134" s="22"/>
      <c r="BI134" s="68"/>
      <c r="BJ134" s="41"/>
      <c r="BL134" s="22"/>
      <c r="BM134" s="22"/>
      <c r="BN134" s="68"/>
      <c r="BO134" s="41"/>
      <c r="BQ134" s="22"/>
      <c r="BR134" s="22"/>
      <c r="BS134" s="68"/>
      <c r="BT134" s="41"/>
      <c r="BV134" s="22"/>
      <c r="BW134" s="22"/>
      <c r="BX134" s="68"/>
      <c r="BY134" s="41"/>
      <c r="CA134" s="22"/>
      <c r="CB134" s="22"/>
      <c r="CC134" s="68"/>
      <c r="CD134" s="41"/>
    </row>
    <row r="135" spans="1:82">
      <c r="A135" s="22"/>
      <c r="B135" s="21"/>
      <c r="D135" s="21"/>
      <c r="E135" s="21"/>
      <c r="F135" s="21"/>
      <c r="G135" s="21"/>
      <c r="I135" s="21"/>
      <c r="J135" s="21">
        <v>2.8174039999999998</v>
      </c>
      <c r="K135" s="21"/>
      <c r="L135" s="41"/>
      <c r="N135" s="21"/>
      <c r="O135" s="21"/>
      <c r="P135" s="68"/>
      <c r="Q135" s="41"/>
      <c r="S135" s="22"/>
      <c r="T135" s="22"/>
      <c r="U135" s="68"/>
      <c r="V135" s="41"/>
      <c r="X135" s="22"/>
      <c r="Y135" s="22"/>
      <c r="Z135" s="68"/>
      <c r="AA135" s="41"/>
      <c r="AC135" s="22"/>
      <c r="AD135" s="22"/>
      <c r="AE135" s="68"/>
      <c r="AF135" s="41"/>
      <c r="AH135" s="22"/>
      <c r="AI135" s="22"/>
      <c r="AJ135" s="68"/>
      <c r="AK135" s="41"/>
      <c r="AM135" s="22"/>
      <c r="AN135" s="22"/>
      <c r="AO135" s="68"/>
      <c r="AP135" s="41"/>
      <c r="AR135" s="22"/>
      <c r="AS135" s="22"/>
      <c r="AT135" s="68"/>
      <c r="AU135" s="41"/>
      <c r="AW135" s="22"/>
      <c r="AX135" s="22"/>
      <c r="AY135" s="68"/>
      <c r="AZ135" s="41"/>
      <c r="BB135" s="22"/>
      <c r="BC135" s="22"/>
      <c r="BD135" s="68"/>
      <c r="BE135" s="41"/>
      <c r="BG135" s="22"/>
      <c r="BH135" s="22"/>
      <c r="BI135" s="68"/>
      <c r="BJ135" s="41"/>
      <c r="BL135" s="22"/>
      <c r="BM135" s="22"/>
      <c r="BN135" s="68"/>
      <c r="BO135" s="41"/>
      <c r="BQ135" s="22"/>
      <c r="BR135" s="22"/>
      <c r="BS135" s="68"/>
      <c r="BT135" s="41"/>
      <c r="BV135" s="22"/>
      <c r="BW135" s="22"/>
      <c r="BX135" s="68"/>
      <c r="BY135" s="41"/>
      <c r="CA135" s="22"/>
      <c r="CB135" s="22"/>
      <c r="CC135" s="68"/>
      <c r="CD135" s="41"/>
    </row>
    <row r="136" spans="1:82">
      <c r="A136" s="22"/>
      <c r="B136" s="21"/>
      <c r="D136" s="21"/>
      <c r="E136" s="21"/>
      <c r="F136" s="21"/>
      <c r="G136" s="21"/>
      <c r="I136" s="21"/>
      <c r="J136" s="21"/>
      <c r="K136" s="21"/>
      <c r="L136" s="41"/>
      <c r="N136" s="21"/>
      <c r="O136" s="21"/>
      <c r="P136" s="68"/>
      <c r="Q136" s="41"/>
      <c r="S136" s="22"/>
      <c r="T136" s="22"/>
      <c r="U136" s="68"/>
      <c r="V136" s="41"/>
      <c r="X136" s="22"/>
      <c r="Y136" s="22"/>
      <c r="Z136" s="68"/>
      <c r="AA136" s="41"/>
      <c r="AC136" s="22"/>
      <c r="AD136" s="22"/>
      <c r="AE136" s="68"/>
      <c r="AF136" s="41"/>
      <c r="AH136" s="22"/>
      <c r="AI136" s="22"/>
      <c r="AJ136" s="68"/>
      <c r="AK136" s="41"/>
      <c r="AM136" s="22"/>
      <c r="AN136" s="22"/>
      <c r="AO136" s="68"/>
      <c r="AP136" s="41"/>
      <c r="AR136" s="22"/>
      <c r="AS136" s="22"/>
      <c r="AT136" s="68"/>
      <c r="AU136" s="41"/>
      <c r="AW136" s="22"/>
      <c r="AX136" s="22"/>
      <c r="AY136" s="68"/>
      <c r="AZ136" s="41"/>
      <c r="BB136" s="22"/>
      <c r="BC136" s="22"/>
      <c r="BD136" s="68"/>
      <c r="BE136" s="41"/>
      <c r="BG136" s="22"/>
      <c r="BH136" s="22"/>
      <c r="BI136" s="68"/>
      <c r="BJ136" s="41"/>
      <c r="BL136" s="22"/>
      <c r="BM136" s="22"/>
      <c r="BN136" s="68"/>
      <c r="BO136" s="41"/>
      <c r="BQ136" s="22"/>
      <c r="BR136" s="22"/>
      <c r="BS136" s="68"/>
      <c r="BT136" s="41"/>
      <c r="BV136" s="22"/>
      <c r="BW136" s="22"/>
      <c r="BX136" s="68"/>
      <c r="BY136" s="41"/>
      <c r="CA136" s="22"/>
      <c r="CB136" s="22"/>
      <c r="CC136" s="68"/>
      <c r="CD136" s="41"/>
    </row>
    <row r="137" spans="1:82">
      <c r="A137" s="22"/>
      <c r="B137" s="21"/>
      <c r="D137" s="21"/>
      <c r="E137" s="21"/>
      <c r="F137" s="21"/>
      <c r="G137" s="21"/>
      <c r="I137" s="21"/>
      <c r="J137" s="21"/>
      <c r="K137" s="21"/>
      <c r="L137" s="41"/>
      <c r="N137" s="21"/>
      <c r="O137" s="21"/>
      <c r="P137" s="68"/>
      <c r="Q137" s="41"/>
      <c r="S137" s="22"/>
      <c r="T137" s="22"/>
      <c r="U137" s="68"/>
      <c r="V137" s="41"/>
      <c r="X137" s="22"/>
      <c r="Y137" s="22"/>
      <c r="Z137" s="68"/>
      <c r="AA137" s="41"/>
      <c r="AC137" s="22"/>
      <c r="AD137" s="22"/>
      <c r="AE137" s="68"/>
      <c r="AF137" s="41"/>
      <c r="AH137" s="22"/>
      <c r="AI137" s="22"/>
      <c r="AJ137" s="68"/>
      <c r="AK137" s="41"/>
      <c r="AM137" s="22"/>
      <c r="AN137" s="22"/>
      <c r="AO137" s="68"/>
      <c r="AP137" s="41"/>
      <c r="AR137" s="22"/>
      <c r="AS137" s="22"/>
      <c r="AT137" s="68"/>
      <c r="AU137" s="41"/>
      <c r="AW137" s="22"/>
      <c r="AX137" s="22"/>
      <c r="AY137" s="68"/>
      <c r="AZ137" s="41"/>
      <c r="BB137" s="22"/>
      <c r="BC137" s="22"/>
      <c r="BD137" s="68"/>
      <c r="BE137" s="41"/>
      <c r="BG137" s="22"/>
      <c r="BH137" s="22"/>
      <c r="BI137" s="68"/>
      <c r="BJ137" s="41"/>
      <c r="BL137" s="22"/>
      <c r="BM137" s="22"/>
      <c r="BN137" s="68"/>
      <c r="BO137" s="41"/>
      <c r="BQ137" s="22"/>
      <c r="BR137" s="22"/>
      <c r="BS137" s="68"/>
      <c r="BT137" s="41"/>
      <c r="BV137" s="22"/>
      <c r="BW137" s="22"/>
      <c r="BX137" s="68"/>
      <c r="BY137" s="41"/>
      <c r="CA137" s="22"/>
      <c r="CB137" s="22"/>
      <c r="CC137" s="68"/>
      <c r="CD137" s="41"/>
    </row>
    <row r="138" spans="1:82">
      <c r="A138" s="22"/>
      <c r="B138" s="21"/>
      <c r="D138" s="21"/>
      <c r="E138" s="21"/>
      <c r="F138" s="21"/>
      <c r="G138" s="21"/>
      <c r="I138" s="21"/>
      <c r="J138" s="21">
        <v>2.18588</v>
      </c>
      <c r="K138" s="21"/>
      <c r="L138" s="41"/>
      <c r="N138" s="21"/>
      <c r="O138" s="21"/>
      <c r="P138" s="68"/>
      <c r="Q138" s="41"/>
      <c r="S138" s="22"/>
      <c r="T138" s="22"/>
      <c r="U138" s="68"/>
      <c r="V138" s="41"/>
      <c r="X138" s="22"/>
      <c r="Y138" s="22"/>
      <c r="Z138" s="68"/>
      <c r="AA138" s="41"/>
      <c r="AC138" s="22"/>
      <c r="AD138" s="22"/>
      <c r="AE138" s="68"/>
      <c r="AF138" s="41"/>
      <c r="AH138" s="22"/>
      <c r="AI138" s="22"/>
      <c r="AJ138" s="68"/>
      <c r="AK138" s="41"/>
      <c r="AM138" s="22"/>
      <c r="AN138" s="22"/>
      <c r="AO138" s="68"/>
      <c r="AP138" s="41"/>
      <c r="AR138" s="22"/>
      <c r="AS138" s="22"/>
      <c r="AT138" s="68"/>
      <c r="AU138" s="41"/>
      <c r="AW138" s="22"/>
      <c r="AX138" s="22"/>
      <c r="AY138" s="68"/>
      <c r="AZ138" s="41"/>
      <c r="BB138" s="22"/>
      <c r="BC138" s="22"/>
      <c r="BD138" s="68"/>
      <c r="BE138" s="41"/>
      <c r="BG138" s="22"/>
      <c r="BH138" s="22"/>
      <c r="BI138" s="68"/>
      <c r="BJ138" s="41"/>
      <c r="BL138" s="22"/>
      <c r="BM138" s="22"/>
      <c r="BN138" s="68"/>
      <c r="BO138" s="41"/>
      <c r="BQ138" s="22"/>
      <c r="BR138" s="22"/>
      <c r="BS138" s="68"/>
      <c r="BT138" s="41"/>
      <c r="BV138" s="22"/>
      <c r="BW138" s="22"/>
      <c r="BX138" s="68"/>
      <c r="BY138" s="41"/>
      <c r="CA138" s="22"/>
      <c r="CB138" s="22"/>
      <c r="CC138" s="68"/>
      <c r="CD138" s="41"/>
    </row>
    <row r="139" spans="1:82">
      <c r="A139" s="22"/>
      <c r="B139" s="21"/>
      <c r="D139" s="21"/>
      <c r="E139" s="21"/>
      <c r="F139" s="21"/>
      <c r="G139" s="21"/>
      <c r="I139" s="21"/>
      <c r="J139" s="21"/>
      <c r="K139" s="21"/>
      <c r="L139" s="41"/>
      <c r="N139" s="21"/>
      <c r="O139" s="21"/>
      <c r="P139" s="68"/>
      <c r="Q139" s="41"/>
      <c r="S139" s="22"/>
      <c r="T139" s="22"/>
      <c r="U139" s="68"/>
      <c r="V139" s="41"/>
      <c r="X139" s="22"/>
      <c r="Y139" s="22"/>
      <c r="Z139" s="68"/>
      <c r="AA139" s="41"/>
      <c r="AC139" s="22"/>
      <c r="AD139" s="22"/>
      <c r="AE139" s="68"/>
      <c r="AF139" s="41"/>
      <c r="AH139" s="22"/>
      <c r="AI139" s="22"/>
      <c r="AJ139" s="68"/>
      <c r="AK139" s="41"/>
      <c r="AM139" s="22"/>
      <c r="AN139" s="22"/>
      <c r="AO139" s="68"/>
      <c r="AP139" s="41"/>
      <c r="AR139" s="22"/>
      <c r="AS139" s="22"/>
      <c r="AT139" s="68"/>
      <c r="AU139" s="41"/>
      <c r="AW139" s="22"/>
      <c r="AX139" s="22"/>
      <c r="AY139" s="68"/>
      <c r="AZ139" s="41"/>
      <c r="BB139" s="22"/>
      <c r="BC139" s="22"/>
      <c r="BD139" s="68"/>
      <c r="BE139" s="41"/>
      <c r="BG139" s="22"/>
      <c r="BH139" s="22"/>
      <c r="BI139" s="68"/>
      <c r="BJ139" s="41"/>
      <c r="BL139" s="22"/>
      <c r="BM139" s="22"/>
      <c r="BN139" s="68"/>
      <c r="BO139" s="41"/>
      <c r="BQ139" s="22"/>
      <c r="BR139" s="22"/>
      <c r="BS139" s="68"/>
      <c r="BT139" s="41"/>
      <c r="BV139" s="22"/>
      <c r="BW139" s="22"/>
      <c r="BX139" s="68"/>
      <c r="BY139" s="41"/>
      <c r="CA139" s="22"/>
      <c r="CB139" s="22"/>
      <c r="CC139" s="68"/>
      <c r="CD139" s="41"/>
    </row>
    <row r="140" spans="1:82">
      <c r="A140" s="22"/>
      <c r="B140" s="21"/>
      <c r="D140" s="21"/>
      <c r="E140" s="21"/>
      <c r="F140" s="21"/>
      <c r="G140" s="21"/>
      <c r="I140" s="21"/>
      <c r="J140" s="21"/>
      <c r="K140" s="21"/>
      <c r="L140" s="41"/>
      <c r="N140" s="21"/>
      <c r="O140" s="21"/>
      <c r="P140" s="68"/>
      <c r="Q140" s="41"/>
      <c r="S140" s="22"/>
      <c r="T140" s="22"/>
      <c r="U140" s="68"/>
      <c r="V140" s="41"/>
      <c r="X140" s="22"/>
      <c r="Y140" s="22"/>
      <c r="Z140" s="68"/>
      <c r="AA140" s="41"/>
      <c r="AC140" s="22"/>
      <c r="AD140" s="22"/>
      <c r="AE140" s="68"/>
      <c r="AF140" s="41"/>
      <c r="AH140" s="22"/>
      <c r="AI140" s="22"/>
      <c r="AJ140" s="68"/>
      <c r="AK140" s="41"/>
      <c r="AM140" s="22"/>
      <c r="AN140" s="22"/>
      <c r="AO140" s="68"/>
      <c r="AP140" s="41"/>
      <c r="AR140" s="22"/>
      <c r="AS140" s="22"/>
      <c r="AT140" s="68"/>
      <c r="AU140" s="41"/>
      <c r="AW140" s="22"/>
      <c r="AX140" s="22"/>
      <c r="AY140" s="68"/>
      <c r="AZ140" s="41"/>
      <c r="BB140" s="22"/>
      <c r="BC140" s="22"/>
      <c r="BD140" s="68"/>
      <c r="BE140" s="41"/>
      <c r="BG140" s="22"/>
      <c r="BH140" s="22"/>
      <c r="BI140" s="68"/>
      <c r="BJ140" s="41"/>
      <c r="BL140" s="22"/>
      <c r="BM140" s="22"/>
      <c r="BN140" s="68"/>
      <c r="BO140" s="41"/>
      <c r="BQ140" s="22"/>
      <c r="BR140" s="22"/>
      <c r="BS140" s="68"/>
      <c r="BT140" s="41"/>
      <c r="BV140" s="22"/>
      <c r="BW140" s="22"/>
      <c r="BX140" s="68"/>
      <c r="BY140" s="41"/>
      <c r="CA140" s="22"/>
      <c r="CB140" s="22"/>
      <c r="CC140" s="68"/>
      <c r="CD140" s="41"/>
    </row>
    <row r="141" spans="1:82">
      <c r="A141" s="22"/>
      <c r="B141" s="21"/>
      <c r="D141" s="21"/>
      <c r="E141" s="21"/>
      <c r="F141" s="21"/>
      <c r="G141" s="21"/>
      <c r="I141" s="21"/>
      <c r="J141" s="21">
        <v>2.950844</v>
      </c>
      <c r="K141" s="21"/>
      <c r="L141" s="41"/>
      <c r="N141" s="21"/>
      <c r="O141" s="21"/>
      <c r="P141" s="68"/>
      <c r="Q141" s="41"/>
      <c r="S141" s="22"/>
      <c r="T141" s="22"/>
      <c r="U141" s="68"/>
      <c r="V141" s="41"/>
      <c r="X141" s="22"/>
      <c r="Y141" s="22"/>
      <c r="Z141" s="68"/>
      <c r="AA141" s="41"/>
      <c r="AC141" s="22"/>
      <c r="AD141" s="22"/>
      <c r="AE141" s="68"/>
      <c r="AF141" s="41"/>
      <c r="AH141" s="22"/>
      <c r="AI141" s="22"/>
      <c r="AJ141" s="68"/>
      <c r="AK141" s="41"/>
      <c r="AM141" s="22"/>
      <c r="AN141" s="22"/>
      <c r="AO141" s="68"/>
      <c r="AP141" s="41"/>
      <c r="AR141" s="22"/>
      <c r="AS141" s="22"/>
      <c r="AT141" s="68"/>
      <c r="AU141" s="41"/>
      <c r="AW141" s="22"/>
      <c r="AX141" s="22"/>
      <c r="AY141" s="68"/>
      <c r="AZ141" s="41"/>
      <c r="BB141" s="22"/>
      <c r="BC141" s="22"/>
      <c r="BD141" s="68"/>
      <c r="BE141" s="41"/>
      <c r="BG141" s="22"/>
      <c r="BH141" s="22"/>
      <c r="BI141" s="68"/>
      <c r="BJ141" s="41"/>
      <c r="BL141" s="22"/>
      <c r="BM141" s="22"/>
      <c r="BN141" s="68"/>
      <c r="BO141" s="41"/>
      <c r="BQ141" s="22"/>
      <c r="BR141" s="22"/>
      <c r="BS141" s="68"/>
      <c r="BT141" s="41"/>
      <c r="BV141" s="22"/>
      <c r="BW141" s="22"/>
      <c r="BX141" s="68"/>
      <c r="BY141" s="41"/>
      <c r="CA141" s="22"/>
      <c r="CB141" s="22"/>
      <c r="CC141" s="68"/>
      <c r="CD141" s="41"/>
    </row>
    <row r="142" spans="1:82">
      <c r="A142" s="22"/>
      <c r="B142" s="21"/>
      <c r="D142" s="21"/>
      <c r="E142" s="21"/>
      <c r="F142" s="21"/>
      <c r="G142" s="21"/>
      <c r="I142" s="21"/>
      <c r="J142" s="21"/>
      <c r="K142" s="21"/>
      <c r="L142" s="41"/>
      <c r="N142" s="21"/>
      <c r="O142" s="21"/>
      <c r="P142" s="68"/>
      <c r="Q142" s="41"/>
      <c r="S142" s="22"/>
      <c r="T142" s="22"/>
      <c r="U142" s="68"/>
      <c r="V142" s="41"/>
      <c r="X142" s="22"/>
      <c r="Y142" s="22"/>
      <c r="Z142" s="68"/>
      <c r="AA142" s="41"/>
      <c r="AC142" s="22"/>
      <c r="AD142" s="22"/>
      <c r="AE142" s="68"/>
      <c r="AF142" s="41"/>
      <c r="AH142" s="22"/>
      <c r="AI142" s="22"/>
      <c r="AJ142" s="68"/>
      <c r="AK142" s="41"/>
      <c r="AM142" s="22"/>
      <c r="AN142" s="22"/>
      <c r="AO142" s="68"/>
      <c r="AP142" s="41"/>
      <c r="AR142" s="22"/>
      <c r="AS142" s="22"/>
      <c r="AT142" s="68"/>
      <c r="AU142" s="41"/>
      <c r="AW142" s="22"/>
      <c r="AX142" s="22"/>
      <c r="AY142" s="68"/>
      <c r="AZ142" s="41"/>
      <c r="BB142" s="22"/>
      <c r="BC142" s="22"/>
      <c r="BD142" s="68"/>
      <c r="BE142" s="41"/>
      <c r="BG142" s="22"/>
      <c r="BH142" s="22"/>
      <c r="BI142" s="68"/>
      <c r="BJ142" s="41"/>
      <c r="BL142" s="22"/>
      <c r="BM142" s="22"/>
      <c r="BN142" s="68"/>
      <c r="BO142" s="41"/>
      <c r="BQ142" s="22"/>
      <c r="BR142" s="22"/>
      <c r="BS142" s="68"/>
      <c r="BT142" s="41"/>
      <c r="BV142" s="22"/>
      <c r="BW142" s="22"/>
      <c r="BX142" s="68"/>
      <c r="BY142" s="41"/>
      <c r="CA142" s="22"/>
      <c r="CB142" s="22"/>
      <c r="CC142" s="68"/>
      <c r="CD142" s="41"/>
    </row>
    <row r="143" spans="1:82">
      <c r="A143" s="22"/>
      <c r="B143" s="21"/>
      <c r="D143" s="21"/>
      <c r="E143" s="21"/>
      <c r="F143" s="21"/>
      <c r="G143" s="21"/>
      <c r="I143" s="21"/>
      <c r="J143" s="21"/>
      <c r="K143" s="21"/>
      <c r="L143" s="41"/>
      <c r="N143" s="21"/>
      <c r="O143" s="21"/>
      <c r="P143" s="68"/>
      <c r="Q143" s="41"/>
      <c r="S143" s="22"/>
      <c r="T143" s="22"/>
      <c r="U143" s="68"/>
      <c r="V143" s="41"/>
      <c r="X143" s="22"/>
      <c r="Y143" s="22"/>
      <c r="Z143" s="68"/>
      <c r="AA143" s="41"/>
      <c r="AC143" s="22"/>
      <c r="AD143" s="22"/>
      <c r="AE143" s="68"/>
      <c r="AF143" s="41"/>
      <c r="AH143" s="22"/>
      <c r="AI143" s="22"/>
      <c r="AJ143" s="68"/>
      <c r="AK143" s="41"/>
      <c r="AM143" s="22"/>
      <c r="AN143" s="22"/>
      <c r="AO143" s="68"/>
      <c r="AP143" s="41"/>
      <c r="AR143" s="22"/>
      <c r="AS143" s="22"/>
      <c r="AT143" s="68"/>
      <c r="AU143" s="41"/>
      <c r="AW143" s="22"/>
      <c r="AX143" s="22"/>
      <c r="AY143" s="68"/>
      <c r="AZ143" s="41"/>
      <c r="BB143" s="22"/>
      <c r="BC143" s="22"/>
      <c r="BD143" s="68"/>
      <c r="BE143" s="41"/>
      <c r="BG143" s="22"/>
      <c r="BH143" s="22"/>
      <c r="BI143" s="68"/>
      <c r="BJ143" s="41"/>
      <c r="BL143" s="22"/>
      <c r="BM143" s="22"/>
      <c r="BN143" s="68"/>
      <c r="BO143" s="41"/>
      <c r="BQ143" s="22"/>
      <c r="BR143" s="22"/>
      <c r="BS143" s="68"/>
      <c r="BT143" s="41"/>
      <c r="BV143" s="22"/>
      <c r="BW143" s="22"/>
      <c r="BX143" s="68"/>
      <c r="BY143" s="41"/>
      <c r="CA143" s="22"/>
      <c r="CB143" s="22"/>
      <c r="CC143" s="68"/>
      <c r="CD143" s="41"/>
    </row>
    <row r="144" spans="1:82">
      <c r="A144" s="22"/>
      <c r="B144" s="21"/>
      <c r="D144" s="21"/>
      <c r="E144" s="21"/>
      <c r="F144" s="21"/>
      <c r="G144" s="21"/>
      <c r="I144" s="21"/>
      <c r="J144" s="21"/>
      <c r="K144" s="21"/>
      <c r="L144" s="41"/>
      <c r="N144" s="21"/>
      <c r="O144" s="21"/>
      <c r="P144" s="68"/>
      <c r="Q144" s="41"/>
      <c r="S144" s="22"/>
      <c r="T144" s="22"/>
      <c r="U144" s="68"/>
      <c r="V144" s="41"/>
      <c r="X144" s="22"/>
      <c r="Y144" s="22"/>
      <c r="Z144" s="68"/>
      <c r="AA144" s="41"/>
      <c r="AC144" s="22"/>
      <c r="AD144" s="22"/>
      <c r="AE144" s="68"/>
      <c r="AF144" s="41"/>
      <c r="AH144" s="22"/>
      <c r="AI144" s="22"/>
      <c r="AJ144" s="68"/>
      <c r="AK144" s="41"/>
      <c r="AM144" s="22"/>
      <c r="AN144" s="22"/>
      <c r="AO144" s="68"/>
      <c r="AP144" s="41"/>
      <c r="AR144" s="22"/>
      <c r="AS144" s="22"/>
      <c r="AT144" s="68"/>
      <c r="AU144" s="41"/>
      <c r="AW144" s="22"/>
      <c r="AX144" s="22"/>
      <c r="AY144" s="68"/>
      <c r="AZ144" s="41"/>
      <c r="BB144" s="22"/>
      <c r="BC144" s="22"/>
      <c r="BD144" s="68"/>
      <c r="BE144" s="41"/>
      <c r="BG144" s="22"/>
      <c r="BH144" s="22"/>
      <c r="BI144" s="68"/>
      <c r="BJ144" s="41"/>
      <c r="BL144" s="22"/>
      <c r="BM144" s="22"/>
      <c r="BN144" s="68"/>
      <c r="BO144" s="41"/>
      <c r="BQ144" s="22"/>
      <c r="BR144" s="22"/>
      <c r="BS144" s="68"/>
      <c r="BT144" s="41"/>
      <c r="BV144" s="22"/>
      <c r="BW144" s="22"/>
      <c r="BX144" s="68"/>
      <c r="BY144" s="41"/>
      <c r="CA144" s="22"/>
      <c r="CB144" s="22"/>
      <c r="CC144" s="68"/>
      <c r="CD144" s="41"/>
    </row>
    <row r="145" spans="1:82">
      <c r="A145" s="22"/>
      <c r="B145" s="21"/>
      <c r="D145" s="21"/>
      <c r="E145" s="21"/>
      <c r="F145" s="21"/>
      <c r="G145" s="21"/>
      <c r="I145" s="21"/>
      <c r="J145" s="21">
        <v>4.3438100000000004</v>
      </c>
      <c r="K145" s="21"/>
      <c r="L145" s="41"/>
      <c r="N145" s="21"/>
      <c r="O145" s="21"/>
      <c r="P145" s="68"/>
      <c r="Q145" s="41"/>
      <c r="S145" s="22"/>
      <c r="T145" s="22"/>
      <c r="U145" s="68"/>
      <c r="V145" s="41"/>
      <c r="X145" s="22"/>
      <c r="Y145" s="22"/>
      <c r="Z145" s="68"/>
      <c r="AA145" s="41"/>
      <c r="AC145" s="22"/>
      <c r="AD145" s="22"/>
      <c r="AE145" s="68"/>
      <c r="AF145" s="41"/>
      <c r="AH145" s="22"/>
      <c r="AI145" s="22"/>
      <c r="AJ145" s="68"/>
      <c r="AK145" s="41"/>
      <c r="AM145" s="22"/>
      <c r="AN145" s="22"/>
      <c r="AO145" s="68"/>
      <c r="AP145" s="41"/>
      <c r="AR145" s="22"/>
      <c r="AS145" s="22"/>
      <c r="AT145" s="68"/>
      <c r="AU145" s="41"/>
      <c r="AW145" s="22"/>
      <c r="AX145" s="22"/>
      <c r="AY145" s="68"/>
      <c r="AZ145" s="41"/>
      <c r="BB145" s="22"/>
      <c r="BC145" s="22"/>
      <c r="BD145" s="68"/>
      <c r="BE145" s="41"/>
      <c r="BG145" s="22"/>
      <c r="BH145" s="22"/>
      <c r="BI145" s="68"/>
      <c r="BJ145" s="41"/>
      <c r="BL145" s="22"/>
      <c r="BM145" s="22"/>
      <c r="BN145" s="68"/>
      <c r="BO145" s="41"/>
      <c r="BQ145" s="22"/>
      <c r="BR145" s="22"/>
      <c r="BS145" s="68"/>
      <c r="BT145" s="41"/>
      <c r="BV145" s="22"/>
      <c r="BW145" s="22"/>
      <c r="BX145" s="68"/>
      <c r="BY145" s="41"/>
      <c r="CA145" s="22"/>
      <c r="CB145" s="22"/>
      <c r="CC145" s="68"/>
      <c r="CD145" s="41"/>
    </row>
    <row r="146" spans="1:82">
      <c r="A146" s="22"/>
      <c r="B146" s="21"/>
      <c r="D146" s="21"/>
      <c r="E146" s="21"/>
      <c r="F146" s="21"/>
      <c r="G146" s="21"/>
      <c r="I146" s="21"/>
      <c r="J146" s="21"/>
      <c r="K146" s="21"/>
      <c r="L146" s="41"/>
      <c r="N146" s="21"/>
      <c r="O146" s="21"/>
      <c r="P146" s="68"/>
      <c r="Q146" s="41"/>
      <c r="S146" s="22"/>
      <c r="T146" s="22"/>
      <c r="U146" s="68"/>
      <c r="V146" s="41"/>
      <c r="X146" s="22"/>
      <c r="Y146" s="22"/>
      <c r="Z146" s="68"/>
      <c r="AA146" s="41"/>
      <c r="AC146" s="22"/>
      <c r="AD146" s="22"/>
      <c r="AE146" s="68"/>
      <c r="AF146" s="41"/>
      <c r="AH146" s="22"/>
      <c r="AI146" s="22"/>
      <c r="AJ146" s="68"/>
      <c r="AK146" s="41"/>
      <c r="AM146" s="22"/>
      <c r="AN146" s="22"/>
      <c r="AO146" s="68"/>
      <c r="AP146" s="41"/>
      <c r="AR146" s="22"/>
      <c r="AS146" s="22"/>
      <c r="AT146" s="68"/>
      <c r="AU146" s="41"/>
      <c r="AW146" s="22"/>
      <c r="AX146" s="22"/>
      <c r="AY146" s="68"/>
      <c r="AZ146" s="41"/>
      <c r="BB146" s="22"/>
      <c r="BC146" s="22"/>
      <c r="BD146" s="68"/>
      <c r="BE146" s="41"/>
      <c r="BG146" s="22"/>
      <c r="BH146" s="22"/>
      <c r="BI146" s="68"/>
      <c r="BJ146" s="41"/>
      <c r="BL146" s="22"/>
      <c r="BM146" s="22"/>
      <c r="BN146" s="68"/>
      <c r="BO146" s="41"/>
      <c r="BQ146" s="22"/>
      <c r="BR146" s="22"/>
      <c r="BS146" s="68"/>
      <c r="BT146" s="41"/>
      <c r="BV146" s="22"/>
      <c r="BW146" s="22"/>
      <c r="BX146" s="68"/>
      <c r="BY146" s="41"/>
      <c r="CA146" s="22"/>
      <c r="CB146" s="22"/>
      <c r="CC146" s="68"/>
      <c r="CD146" s="41"/>
    </row>
    <row r="147" spans="1:82">
      <c r="A147" s="22"/>
      <c r="B147" s="21"/>
      <c r="D147" s="21"/>
      <c r="E147" s="21"/>
      <c r="F147" s="21"/>
      <c r="G147" s="21"/>
      <c r="I147" s="21"/>
      <c r="J147" s="21"/>
      <c r="K147" s="21"/>
      <c r="L147" s="41"/>
      <c r="N147" s="21"/>
      <c r="O147" s="21"/>
      <c r="P147" s="68"/>
      <c r="Q147" s="41"/>
      <c r="S147" s="22"/>
      <c r="T147" s="22"/>
      <c r="U147" s="68"/>
      <c r="V147" s="41"/>
      <c r="X147" s="22"/>
      <c r="Y147" s="22"/>
      <c r="Z147" s="68"/>
      <c r="AA147" s="41"/>
      <c r="AC147" s="22"/>
      <c r="AD147" s="22"/>
      <c r="AE147" s="68"/>
      <c r="AF147" s="41"/>
      <c r="AH147" s="22"/>
      <c r="AI147" s="22"/>
      <c r="AJ147" s="68"/>
      <c r="AK147" s="41"/>
      <c r="AM147" s="22"/>
      <c r="AN147" s="22"/>
      <c r="AO147" s="68"/>
      <c r="AP147" s="41"/>
      <c r="AR147" s="22"/>
      <c r="AS147" s="22"/>
      <c r="AT147" s="68"/>
      <c r="AU147" s="41"/>
      <c r="AW147" s="22"/>
      <c r="AX147" s="22"/>
      <c r="AY147" s="68"/>
      <c r="AZ147" s="41"/>
      <c r="BB147" s="22"/>
      <c r="BC147" s="22"/>
      <c r="BD147" s="68"/>
      <c r="BE147" s="41"/>
      <c r="BG147" s="22"/>
      <c r="BH147" s="22"/>
      <c r="BI147" s="68"/>
      <c r="BJ147" s="41"/>
      <c r="BL147" s="22"/>
      <c r="BM147" s="22"/>
      <c r="BN147" s="68"/>
      <c r="BO147" s="41"/>
      <c r="BQ147" s="22"/>
      <c r="BR147" s="22"/>
      <c r="BS147" s="68"/>
      <c r="BT147" s="41"/>
      <c r="BV147" s="22"/>
      <c r="BW147" s="22"/>
      <c r="BX147" s="68"/>
      <c r="BY147" s="41"/>
      <c r="CA147" s="22"/>
      <c r="CB147" s="22"/>
      <c r="CC147" s="68"/>
      <c r="CD147" s="41"/>
    </row>
    <row r="148" spans="1:82">
      <c r="A148" s="22"/>
      <c r="B148" s="21"/>
      <c r="D148" s="21"/>
      <c r="E148" s="21"/>
      <c r="F148" s="21"/>
      <c r="G148" s="21"/>
      <c r="I148" s="21"/>
      <c r="J148" s="21"/>
      <c r="K148" s="21"/>
      <c r="L148" s="41"/>
      <c r="N148" s="21"/>
      <c r="O148" s="21"/>
      <c r="P148" s="68"/>
      <c r="Q148" s="41"/>
      <c r="S148" s="22"/>
      <c r="T148" s="22"/>
      <c r="U148" s="68"/>
      <c r="V148" s="41"/>
      <c r="X148" s="22"/>
      <c r="Y148" s="22"/>
      <c r="Z148" s="68"/>
      <c r="AA148" s="41"/>
      <c r="AC148" s="22"/>
      <c r="AD148" s="22"/>
      <c r="AE148" s="68"/>
      <c r="AF148" s="41"/>
      <c r="AH148" s="22"/>
      <c r="AI148" s="22"/>
      <c r="AJ148" s="68"/>
      <c r="AK148" s="41"/>
      <c r="AM148" s="22"/>
      <c r="AN148" s="22"/>
      <c r="AO148" s="68"/>
      <c r="AP148" s="41"/>
      <c r="AR148" s="22"/>
      <c r="AS148" s="22"/>
      <c r="AT148" s="68"/>
      <c r="AU148" s="41"/>
      <c r="AW148" s="22"/>
      <c r="AX148" s="22"/>
      <c r="AY148" s="68"/>
      <c r="AZ148" s="41"/>
      <c r="BB148" s="22"/>
      <c r="BC148" s="22"/>
      <c r="BD148" s="68"/>
      <c r="BE148" s="41"/>
      <c r="BG148" s="22"/>
      <c r="BH148" s="22"/>
      <c r="BI148" s="68"/>
      <c r="BJ148" s="41"/>
      <c r="BL148" s="22"/>
      <c r="BM148" s="22"/>
      <c r="BN148" s="68"/>
      <c r="BO148" s="41"/>
      <c r="BQ148" s="22"/>
      <c r="BR148" s="22"/>
      <c r="BS148" s="68"/>
      <c r="BT148" s="41"/>
      <c r="BV148" s="22"/>
      <c r="BW148" s="22"/>
      <c r="BX148" s="68"/>
      <c r="BY148" s="41"/>
      <c r="CA148" s="22"/>
      <c r="CB148" s="22"/>
      <c r="CC148" s="68"/>
      <c r="CD148" s="41"/>
    </row>
    <row r="149" spans="1:82">
      <c r="A149" s="22"/>
      <c r="B149" s="21"/>
      <c r="D149" s="21"/>
      <c r="E149" s="21"/>
      <c r="F149" s="21"/>
      <c r="G149" s="21"/>
      <c r="I149" s="21"/>
      <c r="J149" s="21"/>
      <c r="K149" s="21"/>
      <c r="L149" s="41"/>
      <c r="N149" s="21"/>
      <c r="O149" s="21"/>
      <c r="P149" s="68"/>
      <c r="Q149" s="41"/>
      <c r="S149" s="22"/>
      <c r="T149" s="22"/>
      <c r="U149" s="68"/>
      <c r="V149" s="41"/>
      <c r="X149" s="22"/>
      <c r="Y149" s="22"/>
      <c r="Z149" s="68"/>
      <c r="AA149" s="41"/>
      <c r="AC149" s="22"/>
      <c r="AD149" s="22"/>
      <c r="AE149" s="68"/>
      <c r="AF149" s="41"/>
      <c r="AH149" s="22"/>
      <c r="AI149" s="22"/>
      <c r="AJ149" s="68"/>
      <c r="AK149" s="41"/>
      <c r="AM149" s="22"/>
      <c r="AN149" s="22"/>
      <c r="AO149" s="68"/>
      <c r="AP149" s="41"/>
      <c r="AR149" s="22"/>
      <c r="AS149" s="22"/>
      <c r="AT149" s="68"/>
      <c r="AU149" s="41"/>
      <c r="AW149" s="22"/>
      <c r="AX149" s="22"/>
      <c r="AY149" s="68"/>
      <c r="AZ149" s="41"/>
      <c r="BB149" s="22"/>
      <c r="BC149" s="22"/>
      <c r="BD149" s="68"/>
      <c r="BE149" s="41"/>
      <c r="BG149" s="22"/>
      <c r="BH149" s="22"/>
      <c r="BI149" s="68"/>
      <c r="BJ149" s="41"/>
      <c r="BL149" s="22"/>
      <c r="BM149" s="22"/>
      <c r="BN149" s="68"/>
      <c r="BO149" s="41"/>
      <c r="BQ149" s="22"/>
      <c r="BR149" s="22"/>
      <c r="BS149" s="68"/>
      <c r="BT149" s="41"/>
      <c r="BV149" s="22"/>
      <c r="BW149" s="22"/>
      <c r="BX149" s="68"/>
      <c r="BY149" s="41"/>
      <c r="CA149" s="22"/>
      <c r="CB149" s="22"/>
      <c r="CC149" s="68"/>
      <c r="CD149" s="41"/>
    </row>
    <row r="150" spans="1:82">
      <c r="A150" s="22"/>
      <c r="B150" s="21"/>
      <c r="D150" s="21"/>
      <c r="E150" s="21"/>
      <c r="F150" s="21"/>
      <c r="G150" s="21"/>
      <c r="I150" s="21"/>
      <c r="J150" s="21"/>
      <c r="K150" s="21"/>
      <c r="L150" s="41"/>
      <c r="N150" s="21"/>
      <c r="O150" s="21"/>
      <c r="P150" s="68"/>
      <c r="Q150" s="41"/>
      <c r="S150" s="22"/>
      <c r="T150" s="22"/>
      <c r="U150" s="68"/>
      <c r="V150" s="41"/>
      <c r="X150" s="22"/>
      <c r="Y150" s="22"/>
      <c r="Z150" s="68"/>
      <c r="AA150" s="41"/>
      <c r="AC150" s="22"/>
      <c r="AD150" s="22"/>
      <c r="AE150" s="68"/>
      <c r="AF150" s="41"/>
      <c r="AH150" s="22"/>
      <c r="AI150" s="22"/>
      <c r="AJ150" s="68"/>
      <c r="AK150" s="41"/>
      <c r="AM150" s="22"/>
      <c r="AN150" s="22"/>
      <c r="AO150" s="68"/>
      <c r="AP150" s="41"/>
      <c r="AR150" s="22"/>
      <c r="AS150" s="22"/>
      <c r="AT150" s="68"/>
      <c r="AU150" s="41"/>
      <c r="AW150" s="22"/>
      <c r="AX150" s="22"/>
      <c r="AY150" s="68"/>
      <c r="AZ150" s="41"/>
      <c r="BB150" s="22"/>
      <c r="BC150" s="22"/>
      <c r="BD150" s="68"/>
      <c r="BE150" s="41"/>
      <c r="BG150" s="22"/>
      <c r="BH150" s="22"/>
      <c r="BI150" s="68"/>
      <c r="BJ150" s="41"/>
      <c r="BL150" s="22"/>
      <c r="BM150" s="22"/>
      <c r="BN150" s="68"/>
      <c r="BO150" s="41"/>
      <c r="BQ150" s="22"/>
      <c r="BR150" s="22"/>
      <c r="BS150" s="68"/>
      <c r="BT150" s="41"/>
      <c r="BV150" s="22"/>
      <c r="BW150" s="22"/>
      <c r="BX150" s="68"/>
      <c r="BY150" s="41"/>
      <c r="CA150" s="22"/>
      <c r="CB150" s="22"/>
      <c r="CC150" s="68"/>
      <c r="CD150" s="41"/>
    </row>
    <row r="151" spans="1:82">
      <c r="A151" s="22"/>
      <c r="B151" s="21"/>
      <c r="D151" s="21"/>
      <c r="E151" s="21"/>
      <c r="F151" s="21"/>
      <c r="G151" s="21"/>
      <c r="I151" s="21"/>
      <c r="J151" s="21"/>
      <c r="K151" s="21"/>
      <c r="L151" s="41"/>
      <c r="N151" s="21"/>
      <c r="O151" s="21"/>
      <c r="P151" s="68"/>
      <c r="Q151" s="41"/>
      <c r="S151" s="22"/>
      <c r="T151" s="22"/>
      <c r="U151" s="68"/>
      <c r="V151" s="41"/>
      <c r="X151" s="22"/>
      <c r="Y151" s="22"/>
      <c r="Z151" s="68"/>
      <c r="AA151" s="41"/>
      <c r="AC151" s="22"/>
      <c r="AD151" s="22"/>
      <c r="AE151" s="68"/>
      <c r="AF151" s="41"/>
      <c r="AH151" s="22"/>
      <c r="AI151" s="22"/>
      <c r="AJ151" s="68"/>
      <c r="AK151" s="41"/>
      <c r="AM151" s="22"/>
      <c r="AN151" s="22"/>
      <c r="AO151" s="68"/>
      <c r="AP151" s="41"/>
      <c r="AR151" s="22"/>
      <c r="AS151" s="22"/>
      <c r="AT151" s="68"/>
      <c r="AU151" s="41"/>
      <c r="AW151" s="22"/>
      <c r="AX151" s="22"/>
      <c r="AY151" s="68"/>
      <c r="AZ151" s="41"/>
      <c r="BB151" s="22"/>
      <c r="BC151" s="22"/>
      <c r="BD151" s="68"/>
      <c r="BE151" s="41"/>
      <c r="BG151" s="22"/>
      <c r="BH151" s="22"/>
      <c r="BI151" s="68"/>
      <c r="BJ151" s="41"/>
      <c r="BL151" s="22"/>
      <c r="BM151" s="22"/>
      <c r="BN151" s="68"/>
      <c r="BO151" s="41"/>
      <c r="BQ151" s="22"/>
      <c r="BR151" s="22"/>
      <c r="BS151" s="68"/>
      <c r="BT151" s="41"/>
      <c r="BV151" s="22"/>
      <c r="BW151" s="22"/>
      <c r="BX151" s="68"/>
      <c r="BY151" s="41"/>
      <c r="CA151" s="22"/>
      <c r="CB151" s="22"/>
      <c r="CC151" s="68"/>
      <c r="CD151" s="41"/>
    </row>
    <row r="152" spans="1:82">
      <c r="A152" s="22"/>
      <c r="B152" s="21"/>
      <c r="D152" s="21"/>
      <c r="E152" s="21"/>
      <c r="F152" s="21"/>
      <c r="G152" s="21"/>
      <c r="I152" s="21"/>
      <c r="J152" s="21"/>
      <c r="K152" s="21"/>
      <c r="L152" s="41"/>
      <c r="N152" s="21"/>
      <c r="O152" s="21"/>
      <c r="P152" s="68"/>
      <c r="Q152" s="41"/>
      <c r="S152" s="22"/>
      <c r="T152" s="22"/>
      <c r="U152" s="68"/>
      <c r="V152" s="41"/>
      <c r="X152" s="22"/>
      <c r="Y152" s="22"/>
      <c r="Z152" s="68"/>
      <c r="AA152" s="41"/>
      <c r="AC152" s="22"/>
      <c r="AD152" s="22"/>
      <c r="AE152" s="68"/>
      <c r="AF152" s="41"/>
      <c r="AH152" s="22"/>
      <c r="AI152" s="22"/>
      <c r="AJ152" s="68"/>
      <c r="AK152" s="41"/>
      <c r="AM152" s="22"/>
      <c r="AN152" s="22"/>
      <c r="AO152" s="68"/>
      <c r="AP152" s="41"/>
      <c r="AR152" s="22"/>
      <c r="AS152" s="22"/>
      <c r="AT152" s="68"/>
      <c r="AU152" s="41"/>
      <c r="AW152" s="22"/>
      <c r="AX152" s="22"/>
      <c r="AY152" s="68"/>
      <c r="AZ152" s="41"/>
      <c r="BB152" s="22"/>
      <c r="BC152" s="22"/>
      <c r="BD152" s="68"/>
      <c r="BE152" s="41"/>
      <c r="BG152" s="22"/>
      <c r="BH152" s="22"/>
      <c r="BI152" s="68"/>
      <c r="BJ152" s="41"/>
      <c r="BL152" s="22"/>
      <c r="BM152" s="22"/>
      <c r="BN152" s="68"/>
      <c r="BO152" s="41"/>
      <c r="BQ152" s="22"/>
      <c r="BR152" s="22"/>
      <c r="BS152" s="68"/>
      <c r="BT152" s="41"/>
      <c r="BV152" s="22"/>
      <c r="BW152" s="22"/>
      <c r="BX152" s="68"/>
      <c r="BY152" s="41"/>
      <c r="CA152" s="22"/>
      <c r="CB152" s="22"/>
      <c r="CC152" s="68"/>
      <c r="CD152" s="41"/>
    </row>
    <row r="153" spans="1:82">
      <c r="A153" s="22"/>
      <c r="B153" s="21"/>
      <c r="D153" s="21"/>
      <c r="E153" s="21"/>
      <c r="F153" s="21"/>
      <c r="G153" s="21"/>
      <c r="I153" s="21"/>
      <c r="J153" s="21"/>
      <c r="K153" s="21"/>
      <c r="L153" s="41"/>
      <c r="N153" s="21"/>
      <c r="O153" s="21"/>
      <c r="P153" s="68"/>
      <c r="Q153" s="41"/>
      <c r="S153" s="22"/>
      <c r="T153" s="22"/>
      <c r="U153" s="68"/>
      <c r="V153" s="41"/>
      <c r="X153" s="22"/>
      <c r="Y153" s="22"/>
      <c r="Z153" s="68"/>
      <c r="AA153" s="41"/>
      <c r="AC153" s="22"/>
      <c r="AD153" s="22"/>
      <c r="AE153" s="68"/>
      <c r="AF153" s="41"/>
      <c r="AH153" s="22"/>
      <c r="AI153" s="22"/>
      <c r="AJ153" s="68"/>
      <c r="AK153" s="41"/>
      <c r="AM153" s="22"/>
      <c r="AN153" s="22"/>
      <c r="AO153" s="68"/>
      <c r="AP153" s="41"/>
      <c r="AR153" s="22"/>
      <c r="AS153" s="22"/>
      <c r="AT153" s="68"/>
      <c r="AU153" s="41"/>
      <c r="AW153" s="22"/>
      <c r="AX153" s="22"/>
      <c r="AY153" s="68"/>
      <c r="AZ153" s="41"/>
      <c r="BB153" s="22"/>
      <c r="BC153" s="22"/>
      <c r="BD153" s="68"/>
      <c r="BE153" s="41"/>
      <c r="BG153" s="22"/>
      <c r="BH153" s="22"/>
      <c r="BI153" s="68"/>
      <c r="BJ153" s="41"/>
      <c r="BL153" s="22"/>
      <c r="BM153" s="22"/>
      <c r="BN153" s="68"/>
      <c r="BO153" s="41"/>
      <c r="BQ153" s="22"/>
      <c r="BR153" s="22"/>
      <c r="BS153" s="68"/>
      <c r="BT153" s="41"/>
      <c r="BV153" s="22"/>
      <c r="BW153" s="22"/>
      <c r="BX153" s="68"/>
      <c r="BY153" s="41"/>
      <c r="CA153" s="22"/>
      <c r="CB153" s="22"/>
      <c r="CC153" s="68"/>
      <c r="CD153" s="41"/>
    </row>
    <row r="154" spans="1:82">
      <c r="A154" s="22"/>
      <c r="B154" s="21"/>
      <c r="D154" s="21"/>
      <c r="E154" s="21"/>
      <c r="F154" s="21"/>
      <c r="G154" s="21"/>
      <c r="I154" s="21"/>
      <c r="J154" s="21"/>
      <c r="K154" s="21"/>
      <c r="L154" s="41"/>
      <c r="N154" s="21"/>
      <c r="O154" s="21"/>
      <c r="P154" s="68"/>
      <c r="Q154" s="41"/>
      <c r="S154" s="22"/>
      <c r="T154" s="22"/>
      <c r="U154" s="68"/>
      <c r="V154" s="41"/>
      <c r="X154" s="22"/>
      <c r="Y154" s="22"/>
      <c r="Z154" s="68"/>
      <c r="AA154" s="41"/>
      <c r="AC154" s="22"/>
      <c r="AD154" s="22"/>
      <c r="AE154" s="68"/>
      <c r="AF154" s="41"/>
      <c r="AH154" s="22"/>
      <c r="AI154" s="22"/>
      <c r="AJ154" s="68"/>
      <c r="AK154" s="41"/>
      <c r="AM154" s="22"/>
      <c r="AN154" s="22"/>
      <c r="AO154" s="68"/>
      <c r="AP154" s="41"/>
      <c r="AR154" s="22"/>
      <c r="AS154" s="22"/>
      <c r="AT154" s="68"/>
      <c r="AU154" s="41"/>
      <c r="AW154" s="22"/>
      <c r="AX154" s="22"/>
      <c r="AY154" s="68"/>
      <c r="AZ154" s="41"/>
      <c r="BB154" s="22"/>
      <c r="BC154" s="22"/>
      <c r="BD154" s="68"/>
      <c r="BE154" s="41"/>
      <c r="BG154" s="22"/>
      <c r="BH154" s="22"/>
      <c r="BI154" s="68"/>
      <c r="BJ154" s="41"/>
      <c r="BL154" s="22"/>
      <c r="BM154" s="22"/>
      <c r="BN154" s="68"/>
      <c r="BO154" s="41"/>
      <c r="BQ154" s="22"/>
      <c r="BR154" s="22"/>
      <c r="BS154" s="68"/>
      <c r="BT154" s="41"/>
      <c r="BV154" s="22"/>
      <c r="BW154" s="22"/>
      <c r="BX154" s="68"/>
      <c r="BY154" s="41"/>
      <c r="CA154" s="22"/>
      <c r="CB154" s="22"/>
      <c r="CC154" s="68"/>
      <c r="CD154" s="41"/>
    </row>
    <row r="155" spans="1:82">
      <c r="A155" s="22"/>
      <c r="B155" s="21"/>
      <c r="D155" s="21"/>
      <c r="E155" s="21"/>
      <c r="F155" s="21"/>
      <c r="G155" s="21"/>
      <c r="I155" s="21"/>
      <c r="J155" s="21"/>
      <c r="K155" s="21"/>
      <c r="L155" s="41"/>
      <c r="N155" s="21"/>
      <c r="O155" s="21"/>
      <c r="P155" s="68"/>
      <c r="Q155" s="41"/>
      <c r="S155" s="22"/>
      <c r="T155" s="22"/>
      <c r="U155" s="68"/>
      <c r="V155" s="41"/>
      <c r="X155" s="22"/>
      <c r="Y155" s="22"/>
      <c r="Z155" s="68"/>
      <c r="AA155" s="41"/>
      <c r="AC155" s="22"/>
      <c r="AD155" s="22"/>
      <c r="AE155" s="68"/>
      <c r="AF155" s="41"/>
      <c r="AH155" s="22"/>
      <c r="AI155" s="22"/>
      <c r="AJ155" s="68"/>
      <c r="AK155" s="41"/>
      <c r="AM155" s="22"/>
      <c r="AN155" s="22"/>
      <c r="AO155" s="68"/>
      <c r="AP155" s="41"/>
      <c r="AR155" s="22"/>
      <c r="AS155" s="22"/>
      <c r="AT155" s="68"/>
      <c r="AU155" s="41"/>
      <c r="AW155" s="22"/>
      <c r="AX155" s="22"/>
      <c r="AY155" s="68"/>
      <c r="AZ155" s="41"/>
      <c r="BB155" s="22"/>
      <c r="BC155" s="22"/>
      <c r="BD155" s="68"/>
      <c r="BE155" s="41"/>
      <c r="BG155" s="22"/>
      <c r="BH155" s="22"/>
      <c r="BI155" s="68"/>
      <c r="BJ155" s="41"/>
      <c r="BL155" s="22"/>
      <c r="BM155" s="22"/>
      <c r="BN155" s="68"/>
      <c r="BO155" s="41"/>
      <c r="BQ155" s="22"/>
      <c r="BR155" s="22"/>
      <c r="BS155" s="68"/>
      <c r="BT155" s="41"/>
      <c r="BV155" s="22"/>
      <c r="BW155" s="22"/>
      <c r="BX155" s="68"/>
      <c r="BY155" s="41"/>
      <c r="CA155" s="22"/>
      <c r="CB155" s="22"/>
      <c r="CC155" s="68"/>
      <c r="CD155" s="41"/>
    </row>
    <row r="156" spans="1:82">
      <c r="A156" s="22"/>
      <c r="B156" s="21"/>
      <c r="D156" s="21"/>
      <c r="E156" s="21"/>
      <c r="F156" s="21"/>
      <c r="G156" s="21"/>
      <c r="I156" s="21"/>
      <c r="J156" s="21"/>
      <c r="K156" s="21"/>
      <c r="L156" s="41"/>
      <c r="N156" s="21"/>
      <c r="O156" s="21"/>
      <c r="P156" s="68"/>
      <c r="Q156" s="41"/>
      <c r="S156" s="22"/>
      <c r="T156" s="22"/>
      <c r="U156" s="68"/>
      <c r="V156" s="41"/>
      <c r="X156" s="22"/>
      <c r="Y156" s="22"/>
      <c r="Z156" s="68"/>
      <c r="AA156" s="41"/>
      <c r="AC156" s="22"/>
      <c r="AD156" s="22"/>
      <c r="AE156" s="68"/>
      <c r="AF156" s="41"/>
      <c r="AH156" s="22"/>
      <c r="AI156" s="22"/>
      <c r="AJ156" s="68"/>
      <c r="AK156" s="41"/>
      <c r="AM156" s="22"/>
      <c r="AN156" s="22"/>
      <c r="AO156" s="68"/>
      <c r="AP156" s="41"/>
      <c r="AR156" s="22"/>
      <c r="AS156" s="22"/>
      <c r="AT156" s="68"/>
      <c r="AU156" s="41"/>
      <c r="AW156" s="22"/>
      <c r="AX156" s="22"/>
      <c r="AY156" s="68"/>
      <c r="AZ156" s="41"/>
      <c r="BB156" s="22"/>
      <c r="BC156" s="22"/>
      <c r="BD156" s="68"/>
      <c r="BE156" s="41"/>
      <c r="BG156" s="22"/>
      <c r="BH156" s="22"/>
      <c r="BI156" s="68"/>
      <c r="BJ156" s="41"/>
      <c r="BL156" s="22"/>
      <c r="BM156" s="22"/>
      <c r="BN156" s="68"/>
      <c r="BO156" s="41"/>
      <c r="BQ156" s="22"/>
      <c r="BR156" s="22"/>
      <c r="BS156" s="68"/>
      <c r="BT156" s="41"/>
      <c r="BV156" s="22"/>
      <c r="BW156" s="22"/>
      <c r="BX156" s="68"/>
      <c r="BY156" s="41"/>
      <c r="CA156" s="22"/>
      <c r="CB156" s="22"/>
      <c r="CC156" s="68"/>
      <c r="CD156" s="41"/>
    </row>
    <row r="157" spans="1:82">
      <c r="A157" s="22"/>
      <c r="B157" s="21"/>
      <c r="D157" s="21"/>
      <c r="E157" s="21"/>
      <c r="F157" s="21"/>
      <c r="G157" s="21"/>
      <c r="I157" s="21"/>
      <c r="J157" s="21"/>
      <c r="K157" s="21"/>
      <c r="L157" s="41"/>
      <c r="N157" s="21"/>
      <c r="O157" s="21"/>
      <c r="P157" s="68"/>
      <c r="Q157" s="41"/>
      <c r="S157" s="22"/>
      <c r="T157" s="22"/>
      <c r="U157" s="68"/>
      <c r="V157" s="41"/>
      <c r="X157" s="22"/>
      <c r="Y157" s="22"/>
      <c r="Z157" s="68"/>
      <c r="AA157" s="41"/>
      <c r="AC157" s="22"/>
      <c r="AD157" s="22"/>
      <c r="AE157" s="68"/>
      <c r="AF157" s="41"/>
      <c r="AH157" s="22"/>
      <c r="AI157" s="22"/>
      <c r="AJ157" s="68"/>
      <c r="AK157" s="41"/>
      <c r="AM157" s="22"/>
      <c r="AN157" s="22"/>
      <c r="AO157" s="68"/>
      <c r="AP157" s="41"/>
      <c r="AR157" s="22"/>
      <c r="AS157" s="22"/>
      <c r="AT157" s="68"/>
      <c r="AU157" s="41"/>
      <c r="AW157" s="22"/>
      <c r="AX157" s="22"/>
      <c r="AY157" s="68"/>
      <c r="AZ157" s="41"/>
      <c r="BB157" s="22"/>
      <c r="BC157" s="22"/>
      <c r="BD157" s="68"/>
      <c r="BE157" s="41"/>
      <c r="BG157" s="22"/>
      <c r="BH157" s="22"/>
      <c r="BI157" s="68"/>
      <c r="BJ157" s="41"/>
      <c r="BL157" s="22"/>
      <c r="BM157" s="22"/>
      <c r="BN157" s="68"/>
      <c r="BO157" s="41"/>
      <c r="BQ157" s="22"/>
      <c r="BR157" s="22"/>
      <c r="BS157" s="68"/>
      <c r="BT157" s="41"/>
      <c r="BV157" s="22"/>
      <c r="BW157" s="22"/>
      <c r="BX157" s="68"/>
      <c r="BY157" s="41"/>
      <c r="CA157" s="22"/>
      <c r="CB157" s="22"/>
      <c r="CC157" s="68"/>
      <c r="CD157" s="41"/>
    </row>
    <row r="158" spans="1:82">
      <c r="A158" s="22"/>
      <c r="B158" s="21"/>
      <c r="D158" s="21"/>
      <c r="E158" s="21"/>
      <c r="F158" s="21"/>
      <c r="G158" s="21"/>
      <c r="I158" s="21"/>
      <c r="J158" s="21"/>
      <c r="K158" s="21"/>
      <c r="L158" s="41"/>
      <c r="N158" s="21"/>
      <c r="O158" s="21"/>
      <c r="P158" s="68"/>
      <c r="Q158" s="41"/>
      <c r="S158" s="22"/>
      <c r="T158" s="22"/>
      <c r="U158" s="68"/>
      <c r="V158" s="41"/>
      <c r="X158" s="22"/>
      <c r="Y158" s="22"/>
      <c r="Z158" s="68"/>
      <c r="AA158" s="41"/>
      <c r="AC158" s="22"/>
      <c r="AD158" s="22"/>
      <c r="AE158" s="68"/>
      <c r="AF158" s="41"/>
      <c r="AH158" s="22"/>
      <c r="AI158" s="22"/>
      <c r="AJ158" s="68"/>
      <c r="AK158" s="41"/>
      <c r="AM158" s="22"/>
      <c r="AN158" s="22"/>
      <c r="AO158" s="68"/>
      <c r="AP158" s="41"/>
      <c r="AR158" s="22"/>
      <c r="AS158" s="22"/>
      <c r="AT158" s="68"/>
      <c r="AU158" s="41"/>
      <c r="AW158" s="22"/>
      <c r="AX158" s="22"/>
      <c r="AY158" s="68"/>
      <c r="AZ158" s="41"/>
      <c r="BB158" s="22"/>
      <c r="BC158" s="22"/>
      <c r="BD158" s="68"/>
      <c r="BE158" s="41"/>
      <c r="BG158" s="22"/>
      <c r="BH158" s="22"/>
      <c r="BI158" s="68"/>
      <c r="BJ158" s="41"/>
      <c r="BL158" s="22"/>
      <c r="BM158" s="22"/>
      <c r="BN158" s="68"/>
      <c r="BO158" s="41"/>
      <c r="BQ158" s="22"/>
      <c r="BR158" s="22"/>
      <c r="BS158" s="68"/>
      <c r="BT158" s="41"/>
      <c r="BV158" s="22"/>
      <c r="BW158" s="22"/>
      <c r="BX158" s="68"/>
      <c r="BY158" s="41"/>
      <c r="CA158" s="22"/>
      <c r="CB158" s="22"/>
      <c r="CC158" s="68"/>
      <c r="CD158" s="41"/>
    </row>
    <row r="159" spans="1:82">
      <c r="A159" s="22"/>
      <c r="B159" s="21"/>
      <c r="D159" s="21"/>
      <c r="E159" s="21"/>
      <c r="F159" s="21"/>
      <c r="G159" s="21"/>
      <c r="I159" s="21"/>
      <c r="J159" s="21"/>
      <c r="K159" s="21"/>
      <c r="L159" s="41"/>
      <c r="N159" s="21"/>
      <c r="O159" s="21"/>
      <c r="P159" s="68"/>
      <c r="Q159" s="41"/>
      <c r="S159" s="22"/>
      <c r="T159" s="22"/>
      <c r="U159" s="68"/>
      <c r="V159" s="41"/>
      <c r="X159" s="22"/>
      <c r="Y159" s="22"/>
      <c r="Z159" s="68"/>
      <c r="AA159" s="41"/>
      <c r="AC159" s="22"/>
      <c r="AD159" s="22"/>
      <c r="AE159" s="68"/>
      <c r="AF159" s="41"/>
      <c r="AH159" s="22"/>
      <c r="AI159" s="22"/>
      <c r="AJ159" s="68"/>
      <c r="AK159" s="41"/>
      <c r="AM159" s="22"/>
      <c r="AN159" s="22"/>
      <c r="AO159" s="68"/>
      <c r="AP159" s="41"/>
      <c r="AR159" s="22"/>
      <c r="AS159" s="22"/>
      <c r="AT159" s="68"/>
      <c r="AU159" s="41"/>
      <c r="AW159" s="22"/>
      <c r="AX159" s="22"/>
      <c r="AY159" s="68"/>
      <c r="AZ159" s="41"/>
      <c r="BB159" s="22"/>
      <c r="BC159" s="22"/>
      <c r="BD159" s="68"/>
      <c r="BE159" s="41"/>
      <c r="BG159" s="22"/>
      <c r="BH159" s="22"/>
      <c r="BI159" s="68"/>
      <c r="BJ159" s="41"/>
      <c r="BL159" s="22"/>
      <c r="BM159" s="22"/>
      <c r="BN159" s="68"/>
      <c r="BO159" s="41"/>
      <c r="BQ159" s="22"/>
      <c r="BR159" s="22"/>
      <c r="BS159" s="68"/>
      <c r="BT159" s="41"/>
      <c r="BV159" s="22"/>
      <c r="BW159" s="22"/>
      <c r="BX159" s="68"/>
      <c r="BY159" s="41"/>
      <c r="CA159" s="22"/>
      <c r="CB159" s="22"/>
      <c r="CC159" s="68"/>
      <c r="CD159" s="41"/>
    </row>
    <row r="160" spans="1:82">
      <c r="A160" s="22"/>
      <c r="B160" s="21"/>
      <c r="D160" s="21"/>
      <c r="E160" s="21"/>
      <c r="F160" s="21"/>
      <c r="G160" s="21"/>
      <c r="I160" s="21"/>
      <c r="J160" s="21"/>
      <c r="K160" s="21"/>
      <c r="L160" s="41"/>
      <c r="N160" s="21"/>
      <c r="O160" s="21"/>
      <c r="P160" s="68"/>
      <c r="Q160" s="41"/>
      <c r="S160" s="22"/>
      <c r="T160" s="22"/>
      <c r="U160" s="68"/>
      <c r="V160" s="41"/>
      <c r="X160" s="22"/>
      <c r="Y160" s="22"/>
      <c r="Z160" s="68"/>
      <c r="AA160" s="41"/>
      <c r="AC160" s="22"/>
      <c r="AD160" s="22"/>
      <c r="AE160" s="68"/>
      <c r="AF160" s="41"/>
      <c r="AH160" s="22"/>
      <c r="AI160" s="22"/>
      <c r="AJ160" s="68"/>
      <c r="AK160" s="41"/>
      <c r="AM160" s="22"/>
      <c r="AN160" s="22"/>
      <c r="AO160" s="68"/>
      <c r="AP160" s="41"/>
      <c r="AR160" s="22"/>
      <c r="AS160" s="22"/>
      <c r="AT160" s="68"/>
      <c r="AU160" s="41"/>
      <c r="AW160" s="22"/>
      <c r="AX160" s="22"/>
      <c r="AY160" s="68"/>
      <c r="AZ160" s="41"/>
      <c r="BB160" s="22"/>
      <c r="BC160" s="22"/>
      <c r="BD160" s="68"/>
      <c r="BE160" s="41"/>
      <c r="BG160" s="22"/>
      <c r="BH160" s="22"/>
      <c r="BI160" s="68"/>
      <c r="BJ160" s="41"/>
      <c r="BL160" s="22"/>
      <c r="BM160" s="22"/>
      <c r="BN160" s="68"/>
      <c r="BO160" s="41"/>
      <c r="BQ160" s="22"/>
      <c r="BR160" s="22"/>
      <c r="BS160" s="68"/>
      <c r="BT160" s="41"/>
      <c r="BV160" s="22"/>
      <c r="BW160" s="22"/>
      <c r="BX160" s="68"/>
      <c r="BY160" s="41"/>
      <c r="CA160" s="22"/>
      <c r="CB160" s="22"/>
      <c r="CC160" s="68"/>
      <c r="CD160" s="41"/>
    </row>
    <row r="161" spans="1:82">
      <c r="A161" s="22"/>
      <c r="B161" s="21"/>
      <c r="D161" s="21"/>
      <c r="E161" s="21"/>
      <c r="F161" s="21"/>
      <c r="G161" s="21"/>
      <c r="I161" s="21"/>
      <c r="J161" s="21"/>
      <c r="K161" s="21"/>
      <c r="L161" s="41"/>
      <c r="N161" s="21"/>
      <c r="O161" s="21"/>
      <c r="P161" s="68"/>
      <c r="Q161" s="41"/>
      <c r="S161" s="22"/>
      <c r="T161" s="22"/>
      <c r="U161" s="68"/>
      <c r="V161" s="41"/>
      <c r="X161" s="22"/>
      <c r="Y161" s="22"/>
      <c r="Z161" s="68"/>
      <c r="AA161" s="41"/>
      <c r="AC161" s="22"/>
      <c r="AD161" s="22"/>
      <c r="AE161" s="68"/>
      <c r="AF161" s="41"/>
      <c r="AH161" s="22"/>
      <c r="AI161" s="22"/>
      <c r="AJ161" s="68"/>
      <c r="AK161" s="41"/>
      <c r="AM161" s="22"/>
      <c r="AN161" s="22"/>
      <c r="AO161" s="68"/>
      <c r="AP161" s="41"/>
      <c r="AR161" s="22"/>
      <c r="AS161" s="22"/>
      <c r="AT161" s="68"/>
      <c r="AU161" s="41"/>
      <c r="AW161" s="22"/>
      <c r="AX161" s="22"/>
      <c r="AY161" s="68"/>
      <c r="AZ161" s="41"/>
      <c r="BB161" s="22"/>
      <c r="BC161" s="22"/>
      <c r="BD161" s="68"/>
      <c r="BE161" s="41"/>
      <c r="BG161" s="22"/>
      <c r="BH161" s="22"/>
      <c r="BI161" s="68"/>
      <c r="BJ161" s="41"/>
      <c r="BL161" s="22"/>
      <c r="BM161" s="22"/>
      <c r="BN161" s="68"/>
      <c r="BO161" s="41"/>
      <c r="BQ161" s="22"/>
      <c r="BR161" s="22"/>
      <c r="BS161" s="68"/>
      <c r="BT161" s="41"/>
      <c r="BV161" s="22"/>
      <c r="BW161" s="22"/>
      <c r="BX161" s="68"/>
      <c r="BY161" s="41"/>
      <c r="CA161" s="22"/>
      <c r="CB161" s="22"/>
      <c r="CC161" s="68"/>
      <c r="CD161" s="41"/>
    </row>
    <row r="162" spans="1:82">
      <c r="A162" s="22"/>
      <c r="B162" s="21"/>
      <c r="D162" s="21"/>
      <c r="E162" s="21"/>
      <c r="F162" s="21"/>
      <c r="G162" s="21"/>
      <c r="I162" s="21"/>
      <c r="J162" s="21"/>
      <c r="K162" s="21"/>
      <c r="L162" s="41"/>
      <c r="N162" s="21"/>
      <c r="O162" s="21"/>
      <c r="P162" s="68"/>
      <c r="Q162" s="41"/>
      <c r="S162" s="22"/>
      <c r="T162" s="22"/>
      <c r="U162" s="68"/>
      <c r="V162" s="41"/>
      <c r="X162" s="22"/>
      <c r="Y162" s="22"/>
      <c r="Z162" s="68"/>
      <c r="AA162" s="41"/>
      <c r="AC162" s="22"/>
      <c r="AD162" s="22"/>
      <c r="AE162" s="68"/>
      <c r="AF162" s="41"/>
      <c r="AH162" s="22"/>
      <c r="AI162" s="22"/>
      <c r="AJ162" s="68"/>
      <c r="AK162" s="41"/>
      <c r="AM162" s="22"/>
      <c r="AN162" s="22"/>
      <c r="AO162" s="68"/>
      <c r="AP162" s="41"/>
      <c r="AR162" s="22"/>
      <c r="AS162" s="22"/>
      <c r="AT162" s="68"/>
      <c r="AU162" s="41"/>
      <c r="AW162" s="22"/>
      <c r="AX162" s="22"/>
      <c r="AY162" s="68"/>
      <c r="AZ162" s="41"/>
      <c r="BB162" s="22"/>
      <c r="BC162" s="22"/>
      <c r="BD162" s="68"/>
      <c r="BE162" s="41"/>
      <c r="BG162" s="22"/>
      <c r="BH162" s="22"/>
      <c r="BI162" s="68"/>
      <c r="BJ162" s="41"/>
      <c r="BL162" s="22"/>
      <c r="BM162" s="22"/>
      <c r="BN162" s="68"/>
      <c r="BO162" s="41"/>
      <c r="BQ162" s="22"/>
      <c r="BR162" s="22"/>
      <c r="BS162" s="68"/>
      <c r="BT162" s="41"/>
      <c r="BV162" s="22"/>
      <c r="BW162" s="22"/>
      <c r="BX162" s="68"/>
      <c r="BY162" s="41"/>
      <c r="CA162" s="22"/>
      <c r="CB162" s="22"/>
      <c r="CC162" s="68"/>
      <c r="CD162" s="41"/>
    </row>
    <row r="163" spans="1:82">
      <c r="A163" s="22"/>
      <c r="B163" s="21"/>
      <c r="D163" s="21"/>
      <c r="E163" s="21"/>
      <c r="F163" s="21"/>
      <c r="G163" s="21"/>
      <c r="I163" s="21"/>
      <c r="J163" s="21"/>
      <c r="K163" s="21"/>
      <c r="L163" s="41"/>
      <c r="N163" s="21"/>
      <c r="O163" s="21"/>
      <c r="P163" s="68"/>
      <c r="Q163" s="41"/>
      <c r="S163" s="22"/>
      <c r="T163" s="22"/>
      <c r="U163" s="68"/>
      <c r="V163" s="41"/>
      <c r="X163" s="22"/>
      <c r="Y163" s="22"/>
      <c r="Z163" s="68"/>
      <c r="AA163" s="41"/>
      <c r="AC163" s="22"/>
      <c r="AD163" s="22"/>
      <c r="AE163" s="68"/>
      <c r="AF163" s="41"/>
      <c r="AH163" s="22"/>
      <c r="AI163" s="22"/>
      <c r="AJ163" s="68"/>
      <c r="AK163" s="41"/>
      <c r="AM163" s="22"/>
      <c r="AN163" s="22"/>
      <c r="AO163" s="68"/>
      <c r="AP163" s="41"/>
      <c r="AR163" s="22"/>
      <c r="AS163" s="22"/>
      <c r="AT163" s="68"/>
      <c r="AU163" s="41"/>
      <c r="AW163" s="22"/>
      <c r="AX163" s="22"/>
      <c r="AY163" s="68"/>
      <c r="AZ163" s="41"/>
      <c r="BB163" s="22"/>
      <c r="BC163" s="22"/>
      <c r="BD163" s="68"/>
      <c r="BE163" s="41"/>
      <c r="BG163" s="22"/>
      <c r="BH163" s="22"/>
      <c r="BI163" s="68"/>
      <c r="BJ163" s="41"/>
      <c r="BL163" s="22"/>
      <c r="BM163" s="22"/>
      <c r="BN163" s="68"/>
      <c r="BO163" s="41"/>
      <c r="BQ163" s="22"/>
      <c r="BR163" s="22"/>
      <c r="BS163" s="68"/>
      <c r="BT163" s="41"/>
      <c r="BV163" s="22"/>
      <c r="BW163" s="22"/>
      <c r="BX163" s="68"/>
      <c r="BY163" s="41"/>
      <c r="CA163" s="22"/>
      <c r="CB163" s="22"/>
      <c r="CC163" s="68"/>
      <c r="CD163" s="41"/>
    </row>
    <row r="164" spans="1:82">
      <c r="A164" s="22"/>
      <c r="B164" s="21"/>
      <c r="D164" s="21"/>
      <c r="E164" s="21"/>
      <c r="F164" s="21"/>
      <c r="G164" s="21"/>
      <c r="I164" s="21"/>
      <c r="J164" s="21"/>
      <c r="K164" s="21"/>
      <c r="L164" s="41"/>
      <c r="N164" s="21"/>
      <c r="O164" s="21"/>
      <c r="P164" s="68"/>
      <c r="Q164" s="41"/>
      <c r="S164" s="22"/>
      <c r="T164" s="22"/>
      <c r="U164" s="68"/>
      <c r="V164" s="41"/>
      <c r="X164" s="22"/>
      <c r="Y164" s="22"/>
      <c r="Z164" s="68"/>
      <c r="AA164" s="41"/>
      <c r="AC164" s="22"/>
      <c r="AD164" s="22"/>
      <c r="AE164" s="68"/>
      <c r="AF164" s="41"/>
      <c r="AH164" s="22"/>
      <c r="AI164" s="22"/>
      <c r="AJ164" s="68"/>
      <c r="AK164" s="41"/>
      <c r="AM164" s="22"/>
      <c r="AN164" s="22"/>
      <c r="AO164" s="68"/>
      <c r="AP164" s="41"/>
      <c r="AR164" s="22"/>
      <c r="AS164" s="22"/>
      <c r="AT164" s="68"/>
      <c r="AU164" s="41"/>
      <c r="AW164" s="22"/>
      <c r="AX164" s="22"/>
      <c r="AY164" s="68"/>
      <c r="AZ164" s="41"/>
      <c r="BB164" s="22"/>
      <c r="BC164" s="22"/>
      <c r="BD164" s="68"/>
      <c r="BE164" s="41"/>
      <c r="BG164" s="22"/>
      <c r="BH164" s="22"/>
      <c r="BI164" s="68"/>
      <c r="BJ164" s="41"/>
      <c r="BL164" s="22"/>
      <c r="BM164" s="22"/>
      <c r="BN164" s="68"/>
      <c r="BO164" s="41"/>
      <c r="BQ164" s="22"/>
      <c r="BR164" s="22"/>
      <c r="BS164" s="68"/>
      <c r="BT164" s="41"/>
      <c r="BV164" s="22"/>
      <c r="BW164" s="22"/>
      <c r="BX164" s="68"/>
      <c r="BY164" s="41"/>
      <c r="CA164" s="22"/>
      <c r="CB164" s="22"/>
      <c r="CC164" s="68"/>
      <c r="CD164" s="41"/>
    </row>
    <row r="165" spans="1:82">
      <c r="A165" s="22"/>
      <c r="B165" s="21"/>
      <c r="D165" s="21"/>
      <c r="E165" s="21"/>
      <c r="F165" s="21"/>
      <c r="G165" s="21"/>
      <c r="I165" s="21"/>
      <c r="J165" s="21"/>
      <c r="K165" s="21"/>
      <c r="L165" s="41"/>
      <c r="N165" s="21"/>
      <c r="O165" s="21"/>
      <c r="P165" s="68"/>
      <c r="Q165" s="41"/>
      <c r="S165" s="22"/>
      <c r="T165" s="22"/>
      <c r="U165" s="68"/>
      <c r="V165" s="41"/>
      <c r="X165" s="22"/>
      <c r="Y165" s="22"/>
      <c r="Z165" s="68"/>
      <c r="AA165" s="41"/>
      <c r="AC165" s="22"/>
      <c r="AD165" s="22"/>
      <c r="AE165" s="68"/>
      <c r="AF165" s="41"/>
      <c r="AH165" s="22"/>
      <c r="AI165" s="22"/>
      <c r="AJ165" s="68"/>
      <c r="AK165" s="41"/>
      <c r="AM165" s="22"/>
      <c r="AN165" s="22"/>
      <c r="AO165" s="68"/>
      <c r="AP165" s="41"/>
      <c r="AR165" s="22"/>
      <c r="AS165" s="22"/>
      <c r="AT165" s="68"/>
      <c r="AU165" s="41"/>
      <c r="AW165" s="22"/>
      <c r="AX165" s="22"/>
      <c r="AY165" s="68"/>
      <c r="AZ165" s="41"/>
      <c r="BB165" s="22"/>
      <c r="BC165" s="22"/>
      <c r="BD165" s="68"/>
      <c r="BE165" s="41"/>
      <c r="BG165" s="22"/>
      <c r="BH165" s="22"/>
      <c r="BI165" s="68"/>
      <c r="BJ165" s="41"/>
      <c r="BL165" s="22"/>
      <c r="BM165" s="22"/>
      <c r="BN165" s="68"/>
      <c r="BO165" s="41"/>
      <c r="BQ165" s="22"/>
      <c r="BR165" s="22"/>
      <c r="BS165" s="68"/>
      <c r="BT165" s="41"/>
      <c r="BV165" s="22"/>
      <c r="BW165" s="22"/>
      <c r="BX165" s="68"/>
      <c r="BY165" s="41"/>
      <c r="CA165" s="22"/>
      <c r="CB165" s="22"/>
      <c r="CC165" s="68"/>
      <c r="CD165" s="41"/>
    </row>
    <row r="166" spans="1:82">
      <c r="A166" s="22"/>
      <c r="B166" s="21"/>
      <c r="D166" s="21"/>
      <c r="E166" s="21"/>
      <c r="F166" s="21"/>
      <c r="G166" s="21"/>
      <c r="I166" s="21"/>
      <c r="J166" s="21"/>
      <c r="K166" s="21"/>
      <c r="L166" s="41"/>
      <c r="N166" s="21"/>
      <c r="O166" s="21"/>
      <c r="P166" s="68"/>
      <c r="Q166" s="41"/>
      <c r="S166" s="22"/>
      <c r="T166" s="22"/>
      <c r="U166" s="68"/>
      <c r="V166" s="41"/>
      <c r="X166" s="22"/>
      <c r="Y166" s="22"/>
      <c r="Z166" s="68"/>
      <c r="AA166" s="41"/>
      <c r="AC166" s="22"/>
      <c r="AD166" s="22"/>
      <c r="AE166" s="68"/>
      <c r="AF166" s="41"/>
      <c r="AH166" s="22"/>
      <c r="AI166" s="22"/>
      <c r="AJ166" s="68"/>
      <c r="AK166" s="41"/>
      <c r="AM166" s="22"/>
      <c r="AN166" s="22"/>
      <c r="AO166" s="68"/>
      <c r="AP166" s="41"/>
      <c r="AR166" s="22"/>
      <c r="AS166" s="22"/>
      <c r="AT166" s="68"/>
      <c r="AU166" s="41"/>
      <c r="AW166" s="22"/>
      <c r="AX166" s="22"/>
      <c r="AY166" s="68"/>
      <c r="AZ166" s="41"/>
      <c r="BB166" s="22"/>
      <c r="BC166" s="22"/>
      <c r="BD166" s="68"/>
      <c r="BE166" s="41"/>
      <c r="BG166" s="22"/>
      <c r="BH166" s="22"/>
      <c r="BI166" s="68"/>
      <c r="BJ166" s="41"/>
      <c r="BL166" s="22"/>
      <c r="BM166" s="22"/>
      <c r="BN166" s="68"/>
      <c r="BO166" s="41"/>
      <c r="BQ166" s="22"/>
      <c r="BR166" s="22"/>
      <c r="BS166" s="68"/>
      <c r="BT166" s="41"/>
      <c r="BV166" s="22"/>
      <c r="BW166" s="22"/>
      <c r="BX166" s="68"/>
      <c r="BY166" s="41"/>
      <c r="CA166" s="22"/>
      <c r="CB166" s="22"/>
      <c r="CC166" s="68"/>
      <c r="CD166" s="41"/>
    </row>
    <row r="167" spans="1:82">
      <c r="A167" s="22"/>
      <c r="B167" s="21"/>
      <c r="D167" s="21"/>
      <c r="E167" s="21"/>
      <c r="F167" s="21"/>
      <c r="G167" s="21"/>
      <c r="I167" s="21"/>
      <c r="J167" s="21"/>
      <c r="K167" s="21"/>
      <c r="L167" s="41"/>
      <c r="N167" s="21"/>
      <c r="O167" s="21"/>
      <c r="P167" s="68"/>
      <c r="Q167" s="41"/>
      <c r="S167" s="22"/>
      <c r="T167" s="22"/>
      <c r="U167" s="68"/>
      <c r="V167" s="41"/>
      <c r="X167" s="22"/>
      <c r="Y167" s="22"/>
      <c r="Z167" s="68"/>
      <c r="AA167" s="41"/>
      <c r="AC167" s="22"/>
      <c r="AD167" s="22"/>
      <c r="AE167" s="68"/>
      <c r="AF167" s="41"/>
      <c r="AH167" s="22"/>
      <c r="AI167" s="22"/>
      <c r="AJ167" s="68"/>
      <c r="AK167" s="41"/>
      <c r="AM167" s="22"/>
      <c r="AN167" s="22"/>
      <c r="AO167" s="68"/>
      <c r="AP167" s="41"/>
      <c r="AR167" s="22"/>
      <c r="AS167" s="22"/>
      <c r="AT167" s="68"/>
      <c r="AU167" s="41"/>
      <c r="AW167" s="22"/>
      <c r="AX167" s="22"/>
      <c r="AY167" s="68"/>
      <c r="AZ167" s="41"/>
      <c r="BB167" s="22"/>
      <c r="BC167" s="22"/>
      <c r="BD167" s="68"/>
      <c r="BE167" s="41"/>
      <c r="BG167" s="22"/>
      <c r="BH167" s="22"/>
      <c r="BI167" s="68"/>
      <c r="BJ167" s="41"/>
      <c r="BL167" s="22"/>
      <c r="BM167" s="22"/>
      <c r="BN167" s="68"/>
      <c r="BO167" s="41"/>
      <c r="BQ167" s="22"/>
      <c r="BR167" s="22"/>
      <c r="BS167" s="68"/>
      <c r="BT167" s="41"/>
      <c r="BV167" s="22"/>
      <c r="BW167" s="22"/>
      <c r="BX167" s="68"/>
      <c r="BY167" s="41"/>
      <c r="CA167" s="22"/>
      <c r="CB167" s="22"/>
      <c r="CC167" s="68"/>
      <c r="CD167" s="41"/>
    </row>
    <row r="168" spans="1:82">
      <c r="A168" s="22"/>
      <c r="B168" s="21"/>
      <c r="L168" s="41"/>
      <c r="Q168" s="41"/>
      <c r="V168" s="41"/>
      <c r="AA168" s="41"/>
      <c r="AF168" s="41"/>
      <c r="AK168" s="41"/>
      <c r="AP168" s="41"/>
      <c r="AU168" s="41"/>
      <c r="AZ168" s="41"/>
      <c r="BE168" s="41"/>
      <c r="BJ168" s="41"/>
      <c r="BO168" s="41"/>
      <c r="BT168" s="41"/>
      <c r="BY168" s="41"/>
      <c r="CD168" s="41"/>
    </row>
    <row r="169" spans="1:82">
      <c r="A169" s="22"/>
      <c r="B169" s="21"/>
      <c r="L169" s="41"/>
      <c r="Q169" s="41"/>
      <c r="V169" s="41"/>
      <c r="AA169" s="41"/>
      <c r="AF169" s="41"/>
      <c r="AK169" s="41"/>
      <c r="AP169" s="41"/>
      <c r="AU169" s="41"/>
      <c r="AZ169" s="41"/>
      <c r="BE169" s="41"/>
      <c r="BJ169" s="41"/>
      <c r="BO169" s="41"/>
      <c r="BT169" s="41"/>
      <c r="BY169" s="41"/>
      <c r="CD169" s="41"/>
    </row>
    <row r="170" spans="1:82">
      <c r="A170" s="22"/>
      <c r="B170" s="21"/>
      <c r="L170" s="41"/>
      <c r="Q170" s="41"/>
      <c r="V170" s="41"/>
      <c r="AA170" s="41"/>
      <c r="AF170" s="41"/>
      <c r="AK170" s="41"/>
      <c r="AP170" s="41"/>
      <c r="AU170" s="41"/>
      <c r="AZ170" s="41"/>
      <c r="BE170" s="41"/>
      <c r="BJ170" s="41"/>
      <c r="BO170" s="41"/>
      <c r="BT170" s="41"/>
      <c r="BY170" s="41"/>
      <c r="CD170" s="41"/>
    </row>
    <row r="171" spans="1:82">
      <c r="A171" s="22"/>
      <c r="B171" s="21"/>
      <c r="L171" s="41"/>
      <c r="Q171" s="41"/>
      <c r="V171" s="41"/>
      <c r="AA171" s="41"/>
      <c r="AF171" s="41"/>
      <c r="AK171" s="41"/>
      <c r="AP171" s="41"/>
      <c r="AU171" s="41"/>
      <c r="AZ171" s="41"/>
      <c r="BE171" s="41"/>
      <c r="BJ171" s="41"/>
      <c r="BO171" s="41"/>
      <c r="BT171" s="41"/>
      <c r="BY171" s="41"/>
      <c r="CD171" s="41"/>
    </row>
    <row r="172" spans="1:82">
      <c r="A172" s="22"/>
      <c r="B172" s="21"/>
      <c r="L172" s="41"/>
      <c r="Q172" s="41"/>
      <c r="V172" s="41"/>
      <c r="AA172" s="41"/>
      <c r="AF172" s="41"/>
      <c r="AK172" s="41"/>
      <c r="AP172" s="41"/>
      <c r="AU172" s="41"/>
      <c r="AZ172" s="41"/>
      <c r="BE172" s="41"/>
      <c r="BJ172" s="41"/>
      <c r="BO172" s="41"/>
      <c r="BT172" s="41"/>
      <c r="BY172" s="41"/>
      <c r="CD172" s="41"/>
    </row>
    <row r="173" spans="1:82">
      <c r="A173" s="22"/>
      <c r="B173" s="21"/>
      <c r="L173" s="41"/>
      <c r="Q173" s="41"/>
      <c r="V173" s="41"/>
      <c r="AA173" s="41"/>
      <c r="AF173" s="41"/>
      <c r="AK173" s="41"/>
      <c r="AP173" s="41"/>
      <c r="AU173" s="41"/>
      <c r="AZ173" s="41"/>
      <c r="BE173" s="41"/>
      <c r="BJ173" s="41"/>
      <c r="BO173" s="41"/>
      <c r="BT173" s="41"/>
      <c r="BY173" s="41"/>
      <c r="CD173" s="41"/>
    </row>
    <row r="174" spans="1:82">
      <c r="L174" s="41"/>
      <c r="Q174" s="41"/>
      <c r="V174" s="41"/>
      <c r="AA174" s="41"/>
      <c r="AF174" s="41"/>
      <c r="AK174" s="41"/>
      <c r="AP174" s="41"/>
      <c r="AU174" s="41"/>
      <c r="AZ174" s="41"/>
      <c r="BE174" s="41"/>
      <c r="BJ174" s="41"/>
      <c r="BO174" s="41"/>
      <c r="BT174" s="41"/>
      <c r="BY174" s="41"/>
      <c r="CD174" s="41"/>
    </row>
    <row r="175" spans="1:82">
      <c r="L175" s="41"/>
      <c r="Q175" s="41"/>
      <c r="V175" s="41"/>
      <c r="AA175" s="41"/>
      <c r="AF175" s="41"/>
      <c r="AK175" s="41"/>
      <c r="AP175" s="41"/>
      <c r="AU175" s="41"/>
      <c r="AZ175" s="41"/>
      <c r="BE175" s="41"/>
      <c r="BJ175" s="41"/>
      <c r="BO175" s="41"/>
      <c r="BT175" s="41"/>
      <c r="BY175" s="41"/>
      <c r="CD175" s="41"/>
    </row>
    <row r="176" spans="1:82">
      <c r="L176" s="41"/>
      <c r="Q176" s="41"/>
      <c r="V176" s="41"/>
      <c r="AA176" s="41"/>
      <c r="AF176" s="41"/>
      <c r="AK176" s="41"/>
      <c r="AP176" s="41"/>
      <c r="AU176" s="41"/>
      <c r="AZ176" s="41"/>
      <c r="BE176" s="41"/>
      <c r="BJ176" s="41"/>
      <c r="BO176" s="41"/>
      <c r="BT176" s="41"/>
      <c r="BY176" s="41"/>
      <c r="CD176" s="41"/>
    </row>
    <row r="177" spans="12:82">
      <c r="L177" s="41"/>
      <c r="Q177" s="41"/>
      <c r="V177" s="41"/>
      <c r="AA177" s="41"/>
      <c r="AF177" s="41"/>
      <c r="AK177" s="41"/>
      <c r="AP177" s="41"/>
      <c r="AU177" s="41"/>
      <c r="AZ177" s="41"/>
      <c r="BE177" s="41"/>
      <c r="BJ177" s="41"/>
      <c r="BO177" s="41"/>
      <c r="BT177" s="41"/>
      <c r="BY177" s="41"/>
      <c r="CD177" s="41"/>
    </row>
    <row r="178" spans="12:82">
      <c r="L178" s="41"/>
      <c r="Q178" s="41"/>
      <c r="V178" s="41"/>
      <c r="AA178" s="41"/>
      <c r="AF178" s="41"/>
      <c r="AK178" s="41"/>
      <c r="AP178" s="41"/>
      <c r="AU178" s="41"/>
      <c r="AZ178" s="41"/>
      <c r="BE178" s="41"/>
      <c r="BJ178" s="41"/>
      <c r="BO178" s="41"/>
      <c r="BT178" s="41"/>
      <c r="BY178" s="41"/>
      <c r="CD178" s="41"/>
    </row>
    <row r="179" spans="12:82">
      <c r="L179" s="41"/>
      <c r="Q179" s="41"/>
      <c r="V179" s="41"/>
      <c r="AA179" s="41"/>
      <c r="AF179" s="41"/>
      <c r="AK179" s="41"/>
      <c r="AP179" s="41"/>
      <c r="AU179" s="41"/>
      <c r="AZ179" s="41"/>
      <c r="BE179" s="41"/>
      <c r="BJ179" s="41"/>
      <c r="BO179" s="41"/>
      <c r="BT179" s="41"/>
      <c r="BY179" s="41"/>
      <c r="CD179" s="41"/>
    </row>
    <row r="180" spans="12:82">
      <c r="L180" s="41"/>
      <c r="Q180" s="41"/>
      <c r="V180" s="41"/>
      <c r="AA180" s="41"/>
      <c r="AF180" s="41"/>
      <c r="AK180" s="41"/>
      <c r="AP180" s="41"/>
      <c r="AU180" s="41"/>
      <c r="AZ180" s="41"/>
      <c r="BE180" s="41"/>
      <c r="BJ180" s="41"/>
      <c r="BO180" s="41"/>
      <c r="BT180" s="41"/>
      <c r="BY180" s="41"/>
      <c r="CD180" s="41"/>
    </row>
    <row r="181" spans="12:82">
      <c r="L181" s="41"/>
      <c r="Q181" s="41"/>
      <c r="V181" s="41"/>
      <c r="AA181" s="41"/>
      <c r="AF181" s="41"/>
      <c r="AK181" s="41"/>
      <c r="AP181" s="41"/>
      <c r="AU181" s="41"/>
      <c r="AZ181" s="41"/>
      <c r="BE181" s="41"/>
      <c r="BJ181" s="41"/>
      <c r="BO181" s="41"/>
      <c r="BT181" s="41"/>
      <c r="BY181" s="41"/>
      <c r="CD181" s="41"/>
    </row>
  </sheetData>
  <dataConsolidate/>
  <mergeCells count="25">
    <mergeCell ref="A74:B74"/>
    <mergeCell ref="A2:B2"/>
    <mergeCell ref="A14:B14"/>
    <mergeCell ref="A26:B26"/>
    <mergeCell ref="A38:B38"/>
    <mergeCell ref="A50:B50"/>
    <mergeCell ref="A62:B62"/>
    <mergeCell ref="CF1:CI1"/>
    <mergeCell ref="AC1:AF1"/>
    <mergeCell ref="AH1:AK1"/>
    <mergeCell ref="AM1:AP1"/>
    <mergeCell ref="AR1:AU1"/>
    <mergeCell ref="AW1:AZ1"/>
    <mergeCell ref="BB1:BE1"/>
    <mergeCell ref="BG1:BJ1"/>
    <mergeCell ref="BL1:BO1"/>
    <mergeCell ref="BQ1:BT1"/>
    <mergeCell ref="BV1:BY1"/>
    <mergeCell ref="CA1:CD1"/>
    <mergeCell ref="X1:AA1"/>
    <mergeCell ref="A1:B1"/>
    <mergeCell ref="D1:G1"/>
    <mergeCell ref="I1:L1"/>
    <mergeCell ref="N1:Q1"/>
    <mergeCell ref="S1:V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C319-D841-0747-AA5C-F34F899D9006}">
  <sheetPr codeName="Sheet8"/>
  <dimension ref="A1:W97"/>
  <sheetViews>
    <sheetView workbookViewId="0">
      <pane ySplit="1" topLeftCell="A2" activePane="bottomLeft" state="frozen"/>
      <selection activeCell="A2" sqref="A2:B85"/>
      <selection pane="bottomLeft" activeCell="A4" sqref="A4:XFD4"/>
    </sheetView>
  </sheetViews>
  <sheetFormatPr baseColWidth="10" defaultRowHeight="16"/>
  <cols>
    <col min="1" max="1" width="5" style="65" bestFit="1" customWidth="1"/>
    <col min="2" max="2" width="8" style="65" bestFit="1" customWidth="1"/>
    <col min="3" max="3" width="21.1640625" style="65" bestFit="1" customWidth="1"/>
    <col min="4" max="4" width="10.83203125" style="65" customWidth="1"/>
    <col min="5" max="8" width="10.83203125" style="65"/>
    <col min="9" max="9" width="11" style="65" customWidth="1"/>
    <col min="10" max="20" width="10.83203125" style="65"/>
    <col min="21" max="21" width="10.83203125" style="66"/>
    <col min="22" max="22" width="15.5" style="4" bestFit="1" customWidth="1"/>
    <col min="23" max="23" width="12.83203125" bestFit="1" customWidth="1"/>
  </cols>
  <sheetData>
    <row r="1" spans="1:23" ht="17" thickBot="1">
      <c r="A1" s="72" t="s">
        <v>49</v>
      </c>
      <c r="B1" s="69" t="s">
        <v>52</v>
      </c>
      <c r="C1" s="99" t="s">
        <v>53</v>
      </c>
      <c r="D1" s="72">
        <v>1.109</v>
      </c>
      <c r="E1" s="72">
        <v>1.27</v>
      </c>
      <c r="F1" s="72">
        <v>1.355</v>
      </c>
      <c r="G1" s="72">
        <v>1.48</v>
      </c>
      <c r="H1" s="72">
        <v>1.52</v>
      </c>
      <c r="I1" s="72">
        <v>1.54</v>
      </c>
      <c r="J1" s="72">
        <v>1.56</v>
      </c>
      <c r="K1" s="72">
        <v>1.6</v>
      </c>
      <c r="L1" s="72">
        <v>1.71</v>
      </c>
      <c r="M1" s="72">
        <v>1.77</v>
      </c>
      <c r="N1" s="72">
        <v>1.7969999999999999</v>
      </c>
      <c r="O1" s="72">
        <v>1.8149999999999999</v>
      </c>
      <c r="P1" s="72">
        <v>1.89</v>
      </c>
      <c r="Q1" s="72">
        <v>1.92</v>
      </c>
      <c r="R1" s="72">
        <v>1.96</v>
      </c>
      <c r="S1" s="72">
        <v>2.0099999999999998</v>
      </c>
      <c r="T1" s="72">
        <v>2.0299999999999998</v>
      </c>
      <c r="U1" s="73" t="s">
        <v>50</v>
      </c>
      <c r="V1" s="4" t="s">
        <v>157</v>
      </c>
    </row>
    <row r="2" spans="1:23">
      <c r="A2" s="74">
        <v>1</v>
      </c>
      <c r="B2" s="100">
        <v>1</v>
      </c>
      <c r="C2" s="85" t="s">
        <v>54</v>
      </c>
      <c r="D2" s="75"/>
      <c r="E2" s="75"/>
      <c r="F2" s="75"/>
      <c r="G2" s="75">
        <f>'Yields HP3a'!V2</f>
        <v>11.307507063449284</v>
      </c>
      <c r="H2" s="75"/>
      <c r="I2" s="75"/>
      <c r="J2" s="75"/>
      <c r="K2" s="75"/>
      <c r="L2" s="75">
        <f>'Yields HP3a'!AU2</f>
        <v>2.7500538664429364</v>
      </c>
      <c r="M2" s="75"/>
      <c r="N2" s="75"/>
      <c r="O2" s="75"/>
      <c r="P2" s="75">
        <f>'Yields HP3a'!BO2</f>
        <v>7.3228896899631994</v>
      </c>
      <c r="Q2" s="75"/>
      <c r="R2" s="75"/>
      <c r="S2" s="75"/>
      <c r="T2" s="75"/>
      <c r="U2" s="75">
        <f t="shared" ref="U2:U33" si="0">SUM(D2:T2)</f>
        <v>21.38045061985542</v>
      </c>
      <c r="V2" s="43">
        <f>'Yields PhOTf'!G2</f>
        <v>-0.36607114507391714</v>
      </c>
      <c r="W2" s="14"/>
    </row>
    <row r="3" spans="1:23">
      <c r="A3" s="74">
        <v>2</v>
      </c>
      <c r="B3" s="101">
        <v>2</v>
      </c>
      <c r="C3" s="86" t="s">
        <v>55</v>
      </c>
      <c r="D3" s="75"/>
      <c r="E3" s="75"/>
      <c r="F3" s="75"/>
      <c r="G3" s="75">
        <f>'Yields HP3a'!V3</f>
        <v>8.154725689224998</v>
      </c>
      <c r="H3" s="75"/>
      <c r="I3" s="75"/>
      <c r="J3" s="75"/>
      <c r="K3" s="75"/>
      <c r="L3" s="75">
        <f>'Yields HP3a'!AU3</f>
        <v>0.8498933790693658</v>
      </c>
      <c r="M3" s="75"/>
      <c r="N3" s="75"/>
      <c r="O3" s="75"/>
      <c r="P3" s="75">
        <f>'Yields HP3a'!BO3</f>
        <v>5.1609511905576779</v>
      </c>
      <c r="Q3" s="75"/>
      <c r="R3" s="75"/>
      <c r="S3" s="75"/>
      <c r="T3" s="75"/>
      <c r="U3" s="75">
        <f t="shared" si="0"/>
        <v>14.165570258852043</v>
      </c>
      <c r="V3" s="43">
        <f>'Yields PhOTf'!G3</f>
        <v>-9.2718553951794291</v>
      </c>
      <c r="W3" s="14"/>
    </row>
    <row r="4" spans="1:23">
      <c r="A4" s="74">
        <v>3</v>
      </c>
      <c r="B4" s="101">
        <v>3</v>
      </c>
      <c r="C4" s="86" t="s">
        <v>56</v>
      </c>
      <c r="D4" s="75"/>
      <c r="E4" s="75">
        <f>'Yields HP3a'!L4</f>
        <v>2.8398499994803967</v>
      </c>
      <c r="F4" s="75"/>
      <c r="G4" s="75">
        <f>'Yields HP3a'!V4</f>
        <v>12.371252324122658</v>
      </c>
      <c r="H4" s="75">
        <f>'Yields HP3a'!AA4</f>
        <v>0.61108468102826041</v>
      </c>
      <c r="I4" s="75"/>
      <c r="J4" s="75"/>
      <c r="K4" s="75">
        <f>'Yields HP3a'!AP4</f>
        <v>1.5753858262364442</v>
      </c>
      <c r="L4" s="75">
        <f>'Yields HP3a'!AU4</f>
        <v>5.0999501278678094</v>
      </c>
      <c r="M4" s="75"/>
      <c r="N4" s="75"/>
      <c r="O4" s="75"/>
      <c r="P4" s="75">
        <f>'Yields HP3a'!BO4</f>
        <v>9.2741679563405395</v>
      </c>
      <c r="Q4" s="75"/>
      <c r="R4" s="75"/>
      <c r="S4" s="75"/>
      <c r="T4" s="75"/>
      <c r="U4" s="75">
        <f t="shared" si="0"/>
        <v>31.771690915076107</v>
      </c>
      <c r="V4" s="43">
        <f>'Yields PhOTf'!G4</f>
        <v>4.4925729686689237</v>
      </c>
      <c r="W4" s="14"/>
    </row>
    <row r="5" spans="1:23">
      <c r="A5" s="74">
        <v>4</v>
      </c>
      <c r="B5" s="101">
        <v>4</v>
      </c>
      <c r="C5" s="86" t="s">
        <v>57</v>
      </c>
      <c r="D5" s="75"/>
      <c r="E5" s="75">
        <f>'Yields HP3a'!L5</f>
        <v>0.67286860929893311</v>
      </c>
      <c r="F5" s="75"/>
      <c r="G5" s="75">
        <f>'Yields HP3a'!V5</f>
        <v>1.6227230142444391</v>
      </c>
      <c r="H5" s="75"/>
      <c r="I5" s="75"/>
      <c r="J5" s="75"/>
      <c r="K5" s="75"/>
      <c r="L5" s="75">
        <f>'Yields HP3a'!AU5</f>
        <v>2.8015898887022028</v>
      </c>
      <c r="M5" s="75"/>
      <c r="N5" s="75"/>
      <c r="O5" s="75"/>
      <c r="P5" s="75">
        <f>'Yields HP3a'!BO5</f>
        <v>1.4625806366363481</v>
      </c>
      <c r="Q5" s="75"/>
      <c r="R5" s="75"/>
      <c r="S5" s="75"/>
      <c r="T5" s="75"/>
      <c r="U5" s="75">
        <f t="shared" si="0"/>
        <v>6.5597621488819229</v>
      </c>
      <c r="V5" s="43">
        <f>'Yields PhOTf'!G5</f>
        <v>3.9152812974268301</v>
      </c>
      <c r="W5" s="14"/>
    </row>
    <row r="6" spans="1:23">
      <c r="A6" s="74">
        <v>5</v>
      </c>
      <c r="B6" s="102">
        <v>5</v>
      </c>
      <c r="C6" s="87" t="s">
        <v>58</v>
      </c>
      <c r="D6" s="75"/>
      <c r="E6" s="75"/>
      <c r="F6" s="75"/>
      <c r="G6" s="75"/>
      <c r="H6" s="75"/>
      <c r="I6" s="75"/>
      <c r="J6" s="75"/>
      <c r="K6" s="75"/>
      <c r="L6" s="75">
        <f>'Yields HP3a'!AU6</f>
        <v>6.4063502843632367</v>
      </c>
      <c r="M6" s="75"/>
      <c r="N6" s="75"/>
      <c r="O6" s="75"/>
      <c r="P6" s="75">
        <f>'Yields HP3a'!BO6</f>
        <v>1.4849872462774143</v>
      </c>
      <c r="Q6" s="75"/>
      <c r="R6" s="75"/>
      <c r="S6" s="75"/>
      <c r="T6" s="75"/>
      <c r="U6" s="75">
        <f t="shared" si="0"/>
        <v>7.8913375306406515</v>
      </c>
      <c r="V6" s="43">
        <f>'Yields PhOTf'!G6</f>
        <v>16.770442444618439</v>
      </c>
      <c r="W6" s="14"/>
    </row>
    <row r="7" spans="1:23">
      <c r="A7" s="74">
        <v>6</v>
      </c>
      <c r="B7" s="103">
        <v>9</v>
      </c>
      <c r="C7" s="86" t="s">
        <v>59</v>
      </c>
      <c r="D7" s="75"/>
      <c r="E7" s="75"/>
      <c r="F7" s="75"/>
      <c r="G7" s="75">
        <f>'Yields HP3a'!V7</f>
        <v>11.188419393334103</v>
      </c>
      <c r="H7" s="75"/>
      <c r="I7" s="75"/>
      <c r="J7" s="75"/>
      <c r="K7" s="75">
        <f>'Yields HP3a'!AP7</f>
        <v>1.3427012692577411</v>
      </c>
      <c r="L7" s="75">
        <f>'Yields HP3a'!AU7</f>
        <v>3.7194445841780519</v>
      </c>
      <c r="M7" s="75"/>
      <c r="N7" s="75"/>
      <c r="O7" s="75"/>
      <c r="P7" s="75">
        <f>'Yields HP3a'!BO7</f>
        <v>8.0815589837262678</v>
      </c>
      <c r="Q7" s="75"/>
      <c r="R7" s="75"/>
      <c r="S7" s="75"/>
      <c r="T7" s="75"/>
      <c r="U7" s="75">
        <f t="shared" si="0"/>
        <v>24.332124230496163</v>
      </c>
      <c r="V7" s="43">
        <f>'Yields PhOTf'!G7</f>
        <v>1.5743785652956461</v>
      </c>
      <c r="W7" s="14"/>
    </row>
    <row r="8" spans="1:23">
      <c r="A8" s="74">
        <v>7</v>
      </c>
      <c r="B8" s="104">
        <v>10</v>
      </c>
      <c r="C8" s="88" t="s">
        <v>60</v>
      </c>
      <c r="D8" s="75"/>
      <c r="E8" s="75">
        <f>'Yields HP3a'!L8</f>
        <v>1.6540073574218865</v>
      </c>
      <c r="F8" s="75"/>
      <c r="G8" s="75">
        <f>'Yields HP3a'!V8</f>
        <v>3.6140296204273641</v>
      </c>
      <c r="H8" s="75"/>
      <c r="I8" s="75"/>
      <c r="J8" s="75">
        <f>'Yields HP3a'!AK8</f>
        <v>1.1886786168707428</v>
      </c>
      <c r="K8" s="75"/>
      <c r="L8" s="75">
        <f>'Yields HP3a'!AU8</f>
        <v>9.4903114026067126</v>
      </c>
      <c r="M8" s="75"/>
      <c r="N8" s="75"/>
      <c r="O8" s="75"/>
      <c r="P8" s="75">
        <f>'Yields HP3a'!BO8</f>
        <v>1.4179945177644409</v>
      </c>
      <c r="Q8" s="75"/>
      <c r="R8" s="75"/>
      <c r="S8" s="75">
        <f>'Yields HP3a'!CD8</f>
        <v>1.5110653125504523</v>
      </c>
      <c r="T8" s="75"/>
      <c r="U8" s="75">
        <f t="shared" si="0"/>
        <v>18.876086827641601</v>
      </c>
      <c r="V8" s="43">
        <f>'Yields PhOTf'!G8</f>
        <v>20.324255123622365</v>
      </c>
      <c r="W8" s="14"/>
    </row>
    <row r="9" spans="1:23">
      <c r="A9" s="74">
        <v>8</v>
      </c>
      <c r="B9" s="103">
        <v>11</v>
      </c>
      <c r="C9" s="86" t="s">
        <v>61</v>
      </c>
      <c r="D9" s="75"/>
      <c r="E9" s="75"/>
      <c r="F9" s="75">
        <f>'Yields HP3a'!Q9</f>
        <v>0.54266563577217908</v>
      </c>
      <c r="G9" s="75">
        <f>'Yields HP3a'!V9</f>
        <v>8.2924860597364667</v>
      </c>
      <c r="H9" s="75"/>
      <c r="I9" s="75"/>
      <c r="J9" s="75">
        <f>'Yields HP3a'!AK9</f>
        <v>0.94510964189753122</v>
      </c>
      <c r="K9" s="75"/>
      <c r="L9" s="75"/>
      <c r="M9" s="75"/>
      <c r="N9" s="75"/>
      <c r="O9" s="75"/>
      <c r="P9" s="75">
        <f>'Yields HP3a'!BO9</f>
        <v>1.9421977779974848</v>
      </c>
      <c r="Q9" s="75"/>
      <c r="R9" s="75"/>
      <c r="S9" s="75"/>
      <c r="T9" s="75"/>
      <c r="U9" s="75">
        <f t="shared" si="0"/>
        <v>11.722459115403662</v>
      </c>
      <c r="V9" s="43">
        <f>'Yields PhOTf'!G9</f>
        <v>-9.3478634046060733</v>
      </c>
      <c r="W9" s="14"/>
    </row>
    <row r="10" spans="1:23">
      <c r="A10" s="74">
        <v>9</v>
      </c>
      <c r="B10" s="104">
        <v>13</v>
      </c>
      <c r="C10" s="88" t="s">
        <v>62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>
        <f>'Yields HP3a'!BO10</f>
        <v>0.48257234388873732</v>
      </c>
      <c r="Q10" s="75"/>
      <c r="R10" s="75"/>
      <c r="S10" s="75">
        <f>'Yields HP3a'!CD10</f>
        <v>1.5131558979934687</v>
      </c>
      <c r="T10" s="75"/>
      <c r="U10" s="75">
        <f t="shared" si="0"/>
        <v>1.995728241882206</v>
      </c>
      <c r="V10" s="43">
        <f>'Yields PhOTf'!G10</f>
        <v>19.086089388062874</v>
      </c>
      <c r="W10" s="14"/>
    </row>
    <row r="11" spans="1:23">
      <c r="A11" s="74">
        <v>10</v>
      </c>
      <c r="B11" s="104">
        <v>14</v>
      </c>
      <c r="C11" s="88" t="s">
        <v>63</v>
      </c>
      <c r="D11" s="75"/>
      <c r="E11" s="75">
        <f>'Yields HP3a'!L11</f>
        <v>1.0709390400240346</v>
      </c>
      <c r="F11" s="75"/>
      <c r="G11" s="75">
        <f>'Yields HP3a'!V11</f>
        <v>0.57390645137100005</v>
      </c>
      <c r="H11" s="75"/>
      <c r="I11" s="75"/>
      <c r="J11" s="75"/>
      <c r="K11" s="75"/>
      <c r="L11" s="75"/>
      <c r="M11" s="75"/>
      <c r="N11" s="75"/>
      <c r="O11" s="75"/>
      <c r="P11" s="75">
        <f>'Yields HP3a'!BO11</f>
        <v>1.5549423734748788</v>
      </c>
      <c r="Q11" s="75"/>
      <c r="R11" s="75"/>
      <c r="S11" s="75"/>
      <c r="T11" s="75"/>
      <c r="U11" s="75">
        <f t="shared" si="0"/>
        <v>3.1997878648699132</v>
      </c>
      <c r="V11" s="43">
        <f>'Yields PhOTf'!G11</f>
        <v>-21.671370627614635</v>
      </c>
      <c r="W11" s="14"/>
    </row>
    <row r="12" spans="1:23">
      <c r="A12" s="74">
        <v>11</v>
      </c>
      <c r="B12" s="105">
        <v>15</v>
      </c>
      <c r="C12" s="89" t="s">
        <v>64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>
        <f>'Yields HP3a'!BO12</f>
        <v>0.85665844795618107</v>
      </c>
      <c r="Q12" s="75"/>
      <c r="R12" s="75"/>
      <c r="S12" s="75"/>
      <c r="T12" s="75"/>
      <c r="U12" s="75">
        <f t="shared" si="0"/>
        <v>0.85665844795618107</v>
      </c>
      <c r="V12" s="43">
        <f>'Yields PhOTf'!G12</f>
        <v>-37.081458438922397</v>
      </c>
      <c r="W12" s="14"/>
    </row>
    <row r="13" spans="1:23" ht="17" thickBot="1">
      <c r="A13" s="76">
        <v>12</v>
      </c>
      <c r="B13" s="106">
        <v>16</v>
      </c>
      <c r="C13" s="90" t="s">
        <v>65</v>
      </c>
      <c r="D13" s="77"/>
      <c r="E13" s="77"/>
      <c r="F13" s="77"/>
      <c r="G13" s="77">
        <f>'Yields HP3a'!V13</f>
        <v>11.280805101882603</v>
      </c>
      <c r="H13" s="77"/>
      <c r="I13" s="77"/>
      <c r="J13" s="77"/>
      <c r="K13" s="77"/>
      <c r="L13" s="77">
        <f>'Yields HP3a'!AU13</f>
        <v>3.7621817272100446</v>
      </c>
      <c r="M13" s="77"/>
      <c r="N13" s="77"/>
      <c r="O13" s="77"/>
      <c r="P13" s="77">
        <f>'Yields HP3a'!BO13</f>
        <v>8.1212914621640877</v>
      </c>
      <c r="Q13" s="77"/>
      <c r="R13" s="77"/>
      <c r="S13" s="77"/>
      <c r="T13" s="77"/>
      <c r="U13" s="77">
        <f t="shared" si="0"/>
        <v>23.164278291256736</v>
      </c>
      <c r="V13" s="43">
        <f>'Yields PhOTf'!G13</f>
        <v>29.577549785352204</v>
      </c>
      <c r="W13" s="14"/>
    </row>
    <row r="14" spans="1:23">
      <c r="A14" s="74">
        <v>13</v>
      </c>
      <c r="B14" s="100">
        <v>1</v>
      </c>
      <c r="C14" s="85" t="s">
        <v>54</v>
      </c>
      <c r="D14" s="75"/>
      <c r="E14" s="75"/>
      <c r="F14" s="75"/>
      <c r="G14" s="75">
        <f>'Yields HP3a'!V14</f>
        <v>10.734026799204241</v>
      </c>
      <c r="H14" s="75"/>
      <c r="I14" s="75"/>
      <c r="J14" s="75"/>
      <c r="K14" s="75"/>
      <c r="L14" s="75">
        <f>'Yields HP3a'!AU14</f>
        <v>2.5010004165627895</v>
      </c>
      <c r="M14" s="75"/>
      <c r="N14" s="75"/>
      <c r="O14" s="75"/>
      <c r="P14" s="75">
        <f>'Yields HP3a'!BO14</f>
        <v>6.8938345624352539</v>
      </c>
      <c r="Q14" s="75"/>
      <c r="R14" s="75"/>
      <c r="S14" s="75"/>
      <c r="T14" s="75"/>
      <c r="U14" s="75">
        <f t="shared" si="0"/>
        <v>20.128861778202285</v>
      </c>
      <c r="V14" s="43">
        <f>'Yields PhOTf'!G14</f>
        <v>2.3307709336625351</v>
      </c>
      <c r="W14" s="14"/>
    </row>
    <row r="15" spans="1:23">
      <c r="A15" s="74">
        <v>14</v>
      </c>
      <c r="B15" s="101">
        <v>2</v>
      </c>
      <c r="C15" s="86" t="s">
        <v>55</v>
      </c>
      <c r="D15" s="75"/>
      <c r="E15" s="75"/>
      <c r="F15" s="75"/>
      <c r="G15" s="75">
        <f>'Yields HP3a'!V15</f>
        <v>10.550369435786289</v>
      </c>
      <c r="H15" s="75"/>
      <c r="I15" s="75"/>
      <c r="J15" s="75"/>
      <c r="K15" s="75">
        <f>'Yields HP3a'!AP15</f>
        <v>1.4232033180067416</v>
      </c>
      <c r="L15" s="75">
        <f>'Yields HP3a'!AU15</f>
        <v>3.2323779185270607</v>
      </c>
      <c r="M15" s="75"/>
      <c r="N15" s="75"/>
      <c r="O15" s="75"/>
      <c r="P15" s="75">
        <f>'Yields HP3a'!BO15</f>
        <v>7.6116276748612295</v>
      </c>
      <c r="Q15" s="75"/>
      <c r="R15" s="75"/>
      <c r="S15" s="75"/>
      <c r="T15" s="75"/>
      <c r="U15" s="75">
        <f t="shared" si="0"/>
        <v>22.817578347181321</v>
      </c>
      <c r="V15" s="43">
        <f>'Yields PhOTf'!G15</f>
        <v>35.576874472156916</v>
      </c>
      <c r="W15" s="14"/>
    </row>
    <row r="16" spans="1:23">
      <c r="A16" s="74">
        <v>15</v>
      </c>
      <c r="B16" s="101">
        <v>3</v>
      </c>
      <c r="C16" s="86" t="s">
        <v>56</v>
      </c>
      <c r="D16" s="75"/>
      <c r="E16" s="75">
        <f>'Yields HP3a'!L16</f>
        <v>3.2866542857363767</v>
      </c>
      <c r="F16" s="75"/>
      <c r="G16" s="75">
        <f>'Yields HP3a'!V16</f>
        <v>11.245123842429408</v>
      </c>
      <c r="H16" s="75">
        <f>'Yields HP3a'!AA16</f>
        <v>0.66659811463883023</v>
      </c>
      <c r="I16" s="75"/>
      <c r="J16" s="75"/>
      <c r="K16" s="75">
        <f>'Yields HP3a'!AP16</f>
        <v>1.4332115069184654</v>
      </c>
      <c r="L16" s="75">
        <f>'Yields HP3a'!AU16</f>
        <v>4.7408135391379016</v>
      </c>
      <c r="M16" s="75"/>
      <c r="N16" s="75"/>
      <c r="O16" s="75"/>
      <c r="P16" s="75">
        <f>'Yields HP3a'!BO16</f>
        <v>8.5388250288799501</v>
      </c>
      <c r="Q16" s="75"/>
      <c r="R16" s="75"/>
      <c r="S16" s="75"/>
      <c r="T16" s="75"/>
      <c r="U16" s="75">
        <f t="shared" si="0"/>
        <v>29.911226317740933</v>
      </c>
      <c r="V16" s="43">
        <f>'Yields PhOTf'!G16</f>
        <v>40.207021827095581</v>
      </c>
      <c r="W16" s="14"/>
    </row>
    <row r="17" spans="1:23">
      <c r="A17" s="74">
        <v>16</v>
      </c>
      <c r="B17" s="101">
        <v>4</v>
      </c>
      <c r="C17" s="86" t="s">
        <v>57</v>
      </c>
      <c r="D17" s="75"/>
      <c r="E17" s="75"/>
      <c r="F17" s="75"/>
      <c r="G17" s="75">
        <f>'Yields HP3a'!V17</f>
        <v>2.4827112635259985</v>
      </c>
      <c r="H17" s="75"/>
      <c r="I17" s="75"/>
      <c r="J17" s="75">
        <f>'Yields HP3a'!AK17</f>
        <v>1.0807762727936165</v>
      </c>
      <c r="K17" s="75"/>
      <c r="L17" s="75">
        <f>'Yields HP3a'!AU17</f>
        <v>4.7889089901822599</v>
      </c>
      <c r="M17" s="75"/>
      <c r="N17" s="75"/>
      <c r="O17" s="75"/>
      <c r="P17" s="75">
        <f>'Yields HP3a'!BO17</f>
        <v>1.6136882029243189</v>
      </c>
      <c r="Q17" s="75"/>
      <c r="R17" s="75"/>
      <c r="S17" s="75">
        <f>'Yields HP3a'!CD17</f>
        <v>1.5077452307198564</v>
      </c>
      <c r="T17" s="75"/>
      <c r="U17" s="75">
        <f t="shared" si="0"/>
        <v>11.473829960146048</v>
      </c>
      <c r="V17" s="43">
        <f>'Yields PhOTf'!G17</f>
        <v>21.685315822120756</v>
      </c>
      <c r="W17" s="14"/>
    </row>
    <row r="18" spans="1:23">
      <c r="A18" s="74">
        <v>17</v>
      </c>
      <c r="B18" s="102">
        <v>5</v>
      </c>
      <c r="C18" s="87" t="s">
        <v>58</v>
      </c>
      <c r="D18" s="75"/>
      <c r="E18" s="75"/>
      <c r="F18" s="75"/>
      <c r="G18" s="75">
        <f>'Yields HP3a'!V18</f>
        <v>0.4215763278746511</v>
      </c>
      <c r="H18" s="75"/>
      <c r="I18" s="75"/>
      <c r="J18" s="75"/>
      <c r="K18" s="75"/>
      <c r="L18" s="75">
        <f>'Yields HP3a'!AU18</f>
        <v>8.2032665094071859</v>
      </c>
      <c r="M18" s="75"/>
      <c r="N18" s="75"/>
      <c r="O18" s="75"/>
      <c r="P18" s="75">
        <f>'Yields HP3a'!BO18</f>
        <v>1.8902119707590779</v>
      </c>
      <c r="Q18" s="75"/>
      <c r="R18" s="75"/>
      <c r="S18" s="75"/>
      <c r="T18" s="75"/>
      <c r="U18" s="75">
        <f t="shared" si="0"/>
        <v>10.515054808040915</v>
      </c>
      <c r="V18" s="43">
        <f>'Yields PhOTf'!G18</f>
        <v>29.006256016327242</v>
      </c>
      <c r="W18" s="14"/>
    </row>
    <row r="19" spans="1:23">
      <c r="A19" s="74">
        <v>18</v>
      </c>
      <c r="B19" s="103">
        <v>9</v>
      </c>
      <c r="C19" s="86" t="s">
        <v>59</v>
      </c>
      <c r="D19" s="75"/>
      <c r="E19" s="75">
        <f>'Yields HP3a'!L19</f>
        <v>1.0393821763543172</v>
      </c>
      <c r="F19" s="75"/>
      <c r="G19" s="75">
        <f>'Yields HP3a'!V19</f>
        <v>1.359898447822034</v>
      </c>
      <c r="H19" s="75"/>
      <c r="I19" s="75"/>
      <c r="J19" s="75"/>
      <c r="K19" s="75"/>
      <c r="L19" s="75">
        <f>'Yields HP3a'!AU19</f>
        <v>1.911489386693747</v>
      </c>
      <c r="M19" s="75"/>
      <c r="N19" s="75"/>
      <c r="O19" s="75"/>
      <c r="P19" s="75">
        <f>'Yields HP3a'!BO19</f>
        <v>6.7252636054354484</v>
      </c>
      <c r="Q19" s="75"/>
      <c r="R19" s="75"/>
      <c r="S19" s="75"/>
      <c r="T19" s="75"/>
      <c r="U19" s="75">
        <f t="shared" si="0"/>
        <v>11.036033616305547</v>
      </c>
      <c r="V19" s="43">
        <f>'Yields PhOTf'!G19</f>
        <v>34.263740306513682</v>
      </c>
      <c r="W19" s="14"/>
    </row>
    <row r="20" spans="1:23">
      <c r="A20" s="74">
        <v>19</v>
      </c>
      <c r="B20" s="104">
        <v>10</v>
      </c>
      <c r="C20" s="88" t="s">
        <v>60</v>
      </c>
      <c r="D20" s="75"/>
      <c r="E20" s="75">
        <f>'Yields HP3a'!L20</f>
        <v>1.2989409127107912</v>
      </c>
      <c r="F20" s="75"/>
      <c r="G20" s="75">
        <f>'Yields HP3a'!V20</f>
        <v>5.1710338179371966</v>
      </c>
      <c r="H20" s="75"/>
      <c r="I20" s="75"/>
      <c r="J20" s="75">
        <f>'Yields HP3a'!AK20</f>
        <v>1.2739945634820413</v>
      </c>
      <c r="K20" s="75"/>
      <c r="L20" s="75">
        <f>'Yields HP3a'!AU20</f>
        <v>8.2638739313859997</v>
      </c>
      <c r="M20" s="75"/>
      <c r="N20" s="75"/>
      <c r="O20" s="75"/>
      <c r="P20" s="75">
        <f>'Yields HP3a'!BO20</f>
        <v>1.4090688408081231</v>
      </c>
      <c r="Q20" s="75"/>
      <c r="R20" s="75"/>
      <c r="S20" s="75">
        <f>'Yields HP3a'!CD20</f>
        <v>1.5159902372799718</v>
      </c>
      <c r="T20" s="75"/>
      <c r="U20" s="75">
        <f t="shared" si="0"/>
        <v>18.932902303604124</v>
      </c>
      <c r="V20" s="43">
        <f>'Yields PhOTf'!G20</f>
        <v>32.669235221597631</v>
      </c>
      <c r="W20" s="14"/>
    </row>
    <row r="21" spans="1:23">
      <c r="A21" s="74">
        <v>20</v>
      </c>
      <c r="B21" s="103">
        <v>11</v>
      </c>
      <c r="C21" s="86" t="s">
        <v>61</v>
      </c>
      <c r="D21" s="75"/>
      <c r="E21" s="75"/>
      <c r="F21" s="75">
        <f>'Yields HP3a'!Q21</f>
        <v>0.9463914975463571</v>
      </c>
      <c r="G21" s="75">
        <f>'Yields HP3a'!V21</f>
        <v>7.8298162864883727</v>
      </c>
      <c r="H21" s="75"/>
      <c r="I21" s="75"/>
      <c r="J21" s="75">
        <f>'Yields HP3a'!AK21</f>
        <v>0.93211886759818496</v>
      </c>
      <c r="K21" s="75"/>
      <c r="L21" s="75"/>
      <c r="M21" s="75"/>
      <c r="N21" s="75"/>
      <c r="O21" s="75"/>
      <c r="P21" s="75">
        <f>'Yields HP3a'!BO21</f>
        <v>2.1314992174440004</v>
      </c>
      <c r="Q21" s="75"/>
      <c r="R21" s="75"/>
      <c r="S21" s="75"/>
      <c r="T21" s="75"/>
      <c r="U21" s="75">
        <f t="shared" si="0"/>
        <v>11.839825869076915</v>
      </c>
      <c r="V21" s="43">
        <f>'Yields PhOTf'!G21</f>
        <v>6.7329381108902453</v>
      </c>
      <c r="W21" s="14"/>
    </row>
    <row r="22" spans="1:23">
      <c r="A22" s="74">
        <v>21</v>
      </c>
      <c r="B22" s="104">
        <v>13</v>
      </c>
      <c r="C22" s="88" t="s">
        <v>62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>
        <f>'Yields HP3a'!BO22</f>
        <v>0.49487109277136987</v>
      </c>
      <c r="S22" s="75">
        <f>'Yields HP3a'!CD22</f>
        <v>2.8955135716955049</v>
      </c>
      <c r="T22" s="75"/>
      <c r="U22" s="75">
        <f t="shared" si="0"/>
        <v>3.3903846644668749</v>
      </c>
      <c r="V22" s="43">
        <f>'Yields PhOTf'!G22</f>
        <v>1.7255239899255628</v>
      </c>
      <c r="W22" s="14"/>
    </row>
    <row r="23" spans="1:23">
      <c r="A23" s="74">
        <v>22</v>
      </c>
      <c r="B23" s="104">
        <v>14</v>
      </c>
      <c r="C23" s="88" t="s">
        <v>63</v>
      </c>
      <c r="D23" s="75"/>
      <c r="E23" s="75">
        <f>'Yields HP3a'!L23</f>
        <v>1.2262776131213924</v>
      </c>
      <c r="F23" s="75"/>
      <c r="G23" s="75">
        <f>'Yields HP3a'!V23</f>
        <v>0.42869150989389659</v>
      </c>
      <c r="H23" s="75"/>
      <c r="I23" s="75"/>
      <c r="J23" s="75"/>
      <c r="K23" s="75"/>
      <c r="L23" s="75"/>
      <c r="M23" s="75"/>
      <c r="N23" s="75"/>
      <c r="O23" s="75"/>
      <c r="P23" s="75">
        <f>'Yields HP3a'!BO23</f>
        <v>1.2904934082848918</v>
      </c>
      <c r="Q23" s="75"/>
      <c r="R23" s="75"/>
      <c r="S23" s="75"/>
      <c r="T23" s="75"/>
      <c r="U23" s="75">
        <f t="shared" si="0"/>
        <v>2.9454625313001808</v>
      </c>
      <c r="V23" s="43">
        <f>'Yields PhOTf'!G23</f>
        <v>-7.4411797018857584</v>
      </c>
      <c r="W23" s="14"/>
    </row>
    <row r="24" spans="1:23">
      <c r="A24" s="74">
        <v>23</v>
      </c>
      <c r="B24" s="105">
        <v>15</v>
      </c>
      <c r="C24" s="89" t="s">
        <v>64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>
        <f>'Yields HP3a'!BO24</f>
        <v>0.76306406055770626</v>
      </c>
      <c r="Q24" s="75"/>
      <c r="R24" s="75"/>
      <c r="S24" s="75"/>
      <c r="T24" s="75"/>
      <c r="U24" s="75">
        <f t="shared" si="0"/>
        <v>0.76306406055770626</v>
      </c>
      <c r="V24" s="43">
        <f>'Yields PhOTf'!G24</f>
        <v>-15.671402086114014</v>
      </c>
      <c r="W24" s="14"/>
    </row>
    <row r="25" spans="1:23" ht="17" thickBot="1">
      <c r="A25" s="76">
        <v>24</v>
      </c>
      <c r="B25" s="106">
        <v>16</v>
      </c>
      <c r="C25" s="90" t="s">
        <v>65</v>
      </c>
      <c r="D25" s="77"/>
      <c r="E25" s="77"/>
      <c r="F25" s="77"/>
      <c r="G25" s="77">
        <f>'Yields HP3a'!V25</f>
        <v>11.090124658278441</v>
      </c>
      <c r="H25" s="77">
        <f>'Yields HP3a'!AA25</f>
        <v>0.31522331326283781</v>
      </c>
      <c r="I25" s="77"/>
      <c r="J25" s="77"/>
      <c r="K25" s="77">
        <f>'Yields HP3a'!AP25</f>
        <v>1.3465638687349859</v>
      </c>
      <c r="L25" s="77">
        <f>'Yields HP3a'!AU25</f>
        <v>3.7208765784314162</v>
      </c>
      <c r="M25" s="77"/>
      <c r="N25" s="77"/>
      <c r="O25" s="77"/>
      <c r="P25" s="77">
        <f>'Yields HP3a'!BO25</f>
        <v>7.9895088791173228</v>
      </c>
      <c r="Q25" s="77"/>
      <c r="R25" s="77"/>
      <c r="S25" s="77"/>
      <c r="T25" s="77"/>
      <c r="U25" s="77">
        <f t="shared" si="0"/>
        <v>24.462297297825003</v>
      </c>
      <c r="V25" s="43">
        <f>'Yields PhOTf'!G25</f>
        <v>37.557690235571918</v>
      </c>
      <c r="W25" s="14"/>
    </row>
    <row r="26" spans="1:23">
      <c r="A26" s="74">
        <v>25</v>
      </c>
      <c r="B26" s="100">
        <v>1</v>
      </c>
      <c r="C26" s="85" t="s">
        <v>54</v>
      </c>
      <c r="D26" s="75"/>
      <c r="E26" s="75"/>
      <c r="F26" s="75"/>
      <c r="G26" s="75">
        <f>'Yields HP3a'!V26</f>
        <v>11.075326543214386</v>
      </c>
      <c r="H26" s="75"/>
      <c r="I26" s="75"/>
      <c r="J26" s="75"/>
      <c r="K26" s="75">
        <f>'Yields HP3a'!AP26</f>
        <v>1.2842702262102526</v>
      </c>
      <c r="L26" s="75">
        <f>'Yields HP3a'!AU26</f>
        <v>2.1186522734044635</v>
      </c>
      <c r="M26" s="75"/>
      <c r="N26" s="75"/>
      <c r="O26" s="75"/>
      <c r="P26" s="75">
        <f>'Yields HP3a'!BO26</f>
        <v>7.1077524246812196</v>
      </c>
      <c r="Q26" s="75"/>
      <c r="R26" s="75"/>
      <c r="S26" s="75"/>
      <c r="T26" s="75"/>
      <c r="U26" s="75">
        <f t="shared" si="0"/>
        <v>21.586001467510322</v>
      </c>
      <c r="V26" s="43">
        <f>'Yields PhOTf'!G26</f>
        <v>32.917902172611647</v>
      </c>
      <c r="W26" s="14"/>
    </row>
    <row r="27" spans="1:23">
      <c r="A27" s="74">
        <v>26</v>
      </c>
      <c r="B27" s="101">
        <v>2</v>
      </c>
      <c r="C27" s="86" t="s">
        <v>55</v>
      </c>
      <c r="D27" s="75"/>
      <c r="E27" s="75"/>
      <c r="F27" s="75"/>
      <c r="G27" s="75">
        <f>'Yields HP3a'!V27</f>
        <v>10.396508277024342</v>
      </c>
      <c r="H27" s="75"/>
      <c r="I27" s="75"/>
      <c r="J27" s="75"/>
      <c r="K27" s="75">
        <f>'Yields HP3a'!AP27</f>
        <v>1.3856781293894149</v>
      </c>
      <c r="L27" s="75">
        <f>'Yields HP3a'!AU27</f>
        <v>3.1274505898238831</v>
      </c>
      <c r="M27" s="75"/>
      <c r="N27" s="75"/>
      <c r="O27" s="75"/>
      <c r="P27" s="75">
        <f>'Yields HP3a'!BO27</f>
        <v>7.4993183211567924</v>
      </c>
      <c r="Q27" s="75"/>
      <c r="R27" s="75"/>
      <c r="S27" s="75"/>
      <c r="T27" s="75"/>
      <c r="U27" s="75">
        <f t="shared" si="0"/>
        <v>22.408955317394433</v>
      </c>
      <c r="V27" s="43">
        <f>'Yields PhOTf'!G27</f>
        <v>38.957485959854488</v>
      </c>
      <c r="W27" s="14"/>
    </row>
    <row r="28" spans="1:23">
      <c r="A28" s="74">
        <v>27</v>
      </c>
      <c r="B28" s="101">
        <v>3</v>
      </c>
      <c r="C28" s="86" t="s">
        <v>56</v>
      </c>
      <c r="D28" s="75"/>
      <c r="E28" s="75">
        <f>'Yields HP3a'!L28</f>
        <v>3.4907292377025056</v>
      </c>
      <c r="F28" s="75"/>
      <c r="G28" s="75">
        <f>'Yields HP3a'!V28</f>
        <v>9.8154933258356056</v>
      </c>
      <c r="H28" s="75">
        <f>'Yields HP3a'!AA28</f>
        <v>0.72084987930370525</v>
      </c>
      <c r="I28" s="75"/>
      <c r="J28" s="75"/>
      <c r="K28" s="75">
        <f>'Yields HP3a'!AP28</f>
        <v>1.3846353600057983</v>
      </c>
      <c r="L28" s="75">
        <f>'Yields HP3a'!AU28</f>
        <v>2.9657815927915019</v>
      </c>
      <c r="M28" s="75"/>
      <c r="N28" s="75"/>
      <c r="O28" s="75"/>
      <c r="P28" s="75">
        <f>'Yields HP3a'!BO28</f>
        <v>7.0679366760929838</v>
      </c>
      <c r="Q28" s="75"/>
      <c r="R28" s="75"/>
      <c r="S28" s="75"/>
      <c r="T28" s="75"/>
      <c r="U28" s="75">
        <f t="shared" si="0"/>
        <v>25.445426071732101</v>
      </c>
      <c r="V28" s="43">
        <f>'Yields PhOTf'!G28</f>
        <v>38.0234538669785</v>
      </c>
      <c r="W28" s="14"/>
    </row>
    <row r="29" spans="1:23">
      <c r="A29" s="74">
        <v>28</v>
      </c>
      <c r="B29" s="101">
        <v>4</v>
      </c>
      <c r="C29" s="86" t="s">
        <v>57</v>
      </c>
      <c r="D29" s="75"/>
      <c r="E29" s="75">
        <f>'Yields HP3a'!L29</f>
        <v>0.98615362520440064</v>
      </c>
      <c r="F29" s="75"/>
      <c r="G29" s="75">
        <f>'Yields HP3a'!V29</f>
        <v>2.5667491394953084</v>
      </c>
      <c r="H29" s="75"/>
      <c r="I29" s="75"/>
      <c r="J29" s="75">
        <f>'Yields HP3a'!AK29</f>
        <v>1.1486654170925066</v>
      </c>
      <c r="K29" s="75"/>
      <c r="L29" s="75">
        <f>'Yields HP3a'!AU29</f>
        <v>5.0225562005665267</v>
      </c>
      <c r="M29" s="75"/>
      <c r="N29" s="75"/>
      <c r="O29" s="75"/>
      <c r="P29" s="75">
        <f>'Yields HP3a'!BO29</f>
        <v>1.6687606832383683</v>
      </c>
      <c r="Q29" s="75"/>
      <c r="R29" s="75"/>
      <c r="S29" s="75">
        <f>'Yields HP3a'!CD29</f>
        <v>1.5241557586965082</v>
      </c>
      <c r="T29" s="75"/>
      <c r="U29" s="75">
        <f t="shared" si="0"/>
        <v>12.917040824293618</v>
      </c>
      <c r="V29" s="43">
        <f>'Yields PhOTf'!G29</f>
        <v>22.108198944684389</v>
      </c>
      <c r="W29" s="14"/>
    </row>
    <row r="30" spans="1:23">
      <c r="A30" s="74">
        <v>29</v>
      </c>
      <c r="B30" s="102">
        <v>5</v>
      </c>
      <c r="C30" s="87" t="s">
        <v>58</v>
      </c>
      <c r="D30" s="75"/>
      <c r="E30" s="75"/>
      <c r="F30" s="75"/>
      <c r="G30" s="75"/>
      <c r="H30" s="75"/>
      <c r="I30" s="75"/>
      <c r="J30" s="75"/>
      <c r="K30" s="75"/>
      <c r="L30" s="75">
        <f>'Yields HP3a'!AU30</f>
        <v>9.3612843045373459</v>
      </c>
      <c r="M30" s="75"/>
      <c r="N30" s="75"/>
      <c r="O30" s="75"/>
      <c r="P30" s="75">
        <f>'Yields HP3a'!BO30</f>
        <v>2.1271016703337811</v>
      </c>
      <c r="Q30" s="75"/>
      <c r="R30" s="75"/>
      <c r="S30" s="75"/>
      <c r="T30" s="75"/>
      <c r="U30" s="75">
        <f t="shared" si="0"/>
        <v>11.488385974871127</v>
      </c>
      <c r="V30" s="43">
        <f>'Yields PhOTf'!G30</f>
        <v>30.018719664711185</v>
      </c>
      <c r="W30" s="14"/>
    </row>
    <row r="31" spans="1:23">
      <c r="A31" s="74">
        <v>30</v>
      </c>
      <c r="B31" s="103">
        <v>9</v>
      </c>
      <c r="C31" s="86" t="s">
        <v>59</v>
      </c>
      <c r="D31" s="75"/>
      <c r="E31" s="75">
        <f>'Yields HP3a'!L31</f>
        <v>1.1285619841118057</v>
      </c>
      <c r="F31" s="75"/>
      <c r="G31" s="75">
        <f>'Yields HP3a'!V31</f>
        <v>11.97375216776101</v>
      </c>
      <c r="H31" s="75"/>
      <c r="I31" s="75"/>
      <c r="J31" s="75"/>
      <c r="K31" s="75">
        <f>'Yields HP3a'!AP31</f>
        <v>1.6294565414076121</v>
      </c>
      <c r="L31" s="75">
        <f>'Yields HP3a'!AU31</f>
        <v>4.3613691270580937</v>
      </c>
      <c r="M31" s="75"/>
      <c r="N31" s="75"/>
      <c r="O31" s="75"/>
      <c r="P31" s="75">
        <f>'Yields HP3a'!BO31</f>
        <v>8.8189502307201941</v>
      </c>
      <c r="Q31" s="75"/>
      <c r="R31" s="75"/>
      <c r="S31" s="75"/>
      <c r="T31" s="75"/>
      <c r="U31" s="75">
        <f t="shared" si="0"/>
        <v>27.912090051058716</v>
      </c>
      <c r="V31" s="43">
        <f>'Yields PhOTf'!G31</f>
        <v>40.307241767761759</v>
      </c>
      <c r="W31" s="14"/>
    </row>
    <row r="32" spans="1:23">
      <c r="A32" s="74">
        <v>31</v>
      </c>
      <c r="B32" s="104">
        <v>10</v>
      </c>
      <c r="C32" s="88" t="s">
        <v>60</v>
      </c>
      <c r="D32" s="75"/>
      <c r="E32" s="75">
        <f>'Yields HP3a'!L32</f>
        <v>2.0606981412184475</v>
      </c>
      <c r="F32" s="75"/>
      <c r="G32" s="75">
        <f>'Yields HP3a'!V32</f>
        <v>5.4604682440932502</v>
      </c>
      <c r="H32" s="75"/>
      <c r="I32" s="75"/>
      <c r="J32" s="75">
        <f>'Yields HP3a'!AK32</f>
        <v>1.2337378615972858</v>
      </c>
      <c r="K32" s="75"/>
      <c r="L32" s="75">
        <f>'Yields HP3a'!AU32</f>
        <v>6.8321275959702676</v>
      </c>
      <c r="M32" s="75"/>
      <c r="N32" s="75"/>
      <c r="O32" s="75"/>
      <c r="P32" s="75">
        <f>'Yields HP3a'!BO32</f>
        <v>1.2886879600236028</v>
      </c>
      <c r="Q32" s="75"/>
      <c r="R32" s="75"/>
      <c r="S32" s="75">
        <f>'Yields HP3a'!CD32</f>
        <v>1.5379035343632714</v>
      </c>
      <c r="T32" s="75"/>
      <c r="U32" s="75">
        <f t="shared" si="0"/>
        <v>18.413623337266124</v>
      </c>
      <c r="V32" s="43">
        <f>'Yields PhOTf'!G32</f>
        <v>33.084047700414729</v>
      </c>
      <c r="W32" s="14"/>
    </row>
    <row r="33" spans="1:23">
      <c r="A33" s="74">
        <v>32</v>
      </c>
      <c r="B33" s="103">
        <v>11</v>
      </c>
      <c r="C33" s="86" t="s">
        <v>61</v>
      </c>
      <c r="D33" s="75"/>
      <c r="E33" s="75"/>
      <c r="F33" s="75">
        <f>'Yields HP3a'!Q33</f>
        <v>0.90266520606094058</v>
      </c>
      <c r="G33" s="75">
        <f>'Yields HP3a'!V33</f>
        <v>7.8281477293076911</v>
      </c>
      <c r="H33" s="75"/>
      <c r="I33" s="75"/>
      <c r="J33" s="75">
        <f>'Yields HP3a'!AK33</f>
        <v>0.93176307695549931</v>
      </c>
      <c r="K33" s="75"/>
      <c r="L33" s="75"/>
      <c r="M33" s="75"/>
      <c r="N33" s="75">
        <f>'Yields HP3a'!BE33</f>
        <v>1.2097819224909065</v>
      </c>
      <c r="O33" s="75"/>
      <c r="P33" s="75">
        <f>'Yields HP3a'!BO33</f>
        <v>2.2080617049100684</v>
      </c>
      <c r="Q33" s="75"/>
      <c r="R33" s="75"/>
      <c r="S33" s="75"/>
      <c r="T33" s="75"/>
      <c r="U33" s="75">
        <f t="shared" si="0"/>
        <v>13.080419639725108</v>
      </c>
      <c r="V33" s="43">
        <f>'Yields PhOTf'!G33</f>
        <v>5.1290318917929341</v>
      </c>
      <c r="W33" s="14"/>
    </row>
    <row r="34" spans="1:23">
      <c r="A34" s="74">
        <v>33</v>
      </c>
      <c r="B34" s="104">
        <v>13</v>
      </c>
      <c r="C34" s="88" t="s">
        <v>62</v>
      </c>
      <c r="D34" s="75"/>
      <c r="E34" s="75">
        <f>'Yields HP3a'!L34</f>
        <v>2.3524407907106495</v>
      </c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>
        <f>'Yields HP3a'!BO34</f>
        <v>0.90986365823060211</v>
      </c>
      <c r="Q34" s="75"/>
      <c r="R34" s="75"/>
      <c r="S34" s="75">
        <f>'Yields HP3a'!CD34</f>
        <v>2.8654051039754447</v>
      </c>
      <c r="T34" s="75"/>
      <c r="U34" s="75">
        <f t="shared" ref="U34:U65" si="1">SUM(D34:T34)</f>
        <v>6.1277095529166967</v>
      </c>
      <c r="V34" s="43">
        <f>'Yields PhOTf'!G34</f>
        <v>-1.6630447717547838</v>
      </c>
      <c r="W34" s="14"/>
    </row>
    <row r="35" spans="1:23">
      <c r="A35" s="74">
        <v>34</v>
      </c>
      <c r="B35" s="104">
        <v>14</v>
      </c>
      <c r="C35" s="88" t="s">
        <v>63</v>
      </c>
      <c r="D35" s="75"/>
      <c r="E35" s="75">
        <f>'Yields HP3a'!L35</f>
        <v>1.322606037125188</v>
      </c>
      <c r="F35" s="75"/>
      <c r="G35" s="75">
        <f>'Yields HP3a'!V35</f>
        <v>0.51943767964746557</v>
      </c>
      <c r="H35" s="75"/>
      <c r="I35" s="75"/>
      <c r="J35" s="75"/>
      <c r="K35" s="75"/>
      <c r="L35" s="75"/>
      <c r="M35" s="75"/>
      <c r="N35" s="75"/>
      <c r="O35" s="75"/>
      <c r="P35" s="75">
        <f>'Yields HP3a'!BO35</f>
        <v>1.5094327129347229</v>
      </c>
      <c r="Q35" s="75"/>
      <c r="R35" s="75"/>
      <c r="S35" s="75"/>
      <c r="T35" s="75"/>
      <c r="U35" s="75">
        <f t="shared" si="1"/>
        <v>3.3514764297073762</v>
      </c>
      <c r="V35" s="43">
        <f>'Yields PhOTf'!G35</f>
        <v>-6.3061783122712995</v>
      </c>
      <c r="W35" s="14"/>
    </row>
    <row r="36" spans="1:23">
      <c r="A36" s="74">
        <v>35</v>
      </c>
      <c r="B36" s="105">
        <v>15</v>
      </c>
      <c r="C36" s="89" t="s">
        <v>64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>
        <f>'Yields HP3a'!BO36</f>
        <v>0.94232703103780158</v>
      </c>
      <c r="Q36" s="75"/>
      <c r="R36" s="75"/>
      <c r="S36" s="75"/>
      <c r="T36" s="75"/>
      <c r="U36" s="75">
        <f t="shared" si="1"/>
        <v>0.94232703103780158</v>
      </c>
      <c r="V36" s="43">
        <f>'Yields PhOTf'!G36</f>
        <v>-17.09339261546252</v>
      </c>
      <c r="W36" s="14"/>
    </row>
    <row r="37" spans="1:23" ht="17" thickBot="1">
      <c r="A37" s="76">
        <v>36</v>
      </c>
      <c r="B37" s="106">
        <v>16</v>
      </c>
      <c r="C37" s="90" t="s">
        <v>65</v>
      </c>
      <c r="D37" s="77"/>
      <c r="E37" s="77"/>
      <c r="F37" s="77"/>
      <c r="G37" s="77">
        <f>'Yields HP3a'!V37</f>
        <v>11.192465565642944</v>
      </c>
      <c r="H37" s="77"/>
      <c r="I37" s="77"/>
      <c r="J37" s="77"/>
      <c r="K37" s="77">
        <f>'Yields HP3a'!AP37</f>
        <v>1.4216672360653579</v>
      </c>
      <c r="L37" s="77">
        <f>'Yields HP3a'!AU37</f>
        <v>3.5353153565744129</v>
      </c>
      <c r="M37" s="77"/>
      <c r="N37" s="77"/>
      <c r="O37" s="77"/>
      <c r="P37" s="77">
        <f>'Yields HP3a'!BO37</f>
        <v>9.0450570766505169</v>
      </c>
      <c r="Q37" s="77"/>
      <c r="R37" s="77"/>
      <c r="S37" s="77"/>
      <c r="T37" s="77"/>
      <c r="U37" s="77">
        <f t="shared" si="1"/>
        <v>25.194505234933231</v>
      </c>
      <c r="V37" s="43">
        <f>'Yields PhOTf'!G37</f>
        <v>38.829494705177979</v>
      </c>
      <c r="W37" s="14"/>
    </row>
    <row r="38" spans="1:23">
      <c r="A38" s="74">
        <v>37</v>
      </c>
      <c r="B38" s="100">
        <v>1</v>
      </c>
      <c r="C38" s="85" t="s">
        <v>54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>
        <f>'Yields HP3a'!BO38</f>
        <v>0.5245222054986155</v>
      </c>
      <c r="Q38" s="75"/>
      <c r="R38" s="75"/>
      <c r="S38" s="75"/>
      <c r="T38" s="75"/>
      <c r="U38" s="75">
        <f t="shared" si="1"/>
        <v>0.5245222054986155</v>
      </c>
      <c r="V38" s="43">
        <f>'Yields PhOTf'!G38</f>
        <v>-19.116330593734759</v>
      </c>
      <c r="W38" s="14"/>
    </row>
    <row r="39" spans="1:23">
      <c r="A39" s="74">
        <v>38</v>
      </c>
      <c r="B39" s="101">
        <v>2</v>
      </c>
      <c r="C39" s="86" t="s">
        <v>55</v>
      </c>
      <c r="D39" s="75"/>
      <c r="E39" s="75"/>
      <c r="F39" s="75"/>
      <c r="G39" s="75">
        <f>'Yields HP3a'!V39</f>
        <v>8.8252920096757279</v>
      </c>
      <c r="H39" s="75"/>
      <c r="I39" s="75"/>
      <c r="J39" s="75">
        <f>'Yields HP3a'!AK39</f>
        <v>1.2352095984224387</v>
      </c>
      <c r="K39" s="75"/>
      <c r="L39" s="75">
        <f>'Yields HP3a'!AU39</f>
        <v>0.70389935701829598</v>
      </c>
      <c r="M39" s="75"/>
      <c r="N39" s="75"/>
      <c r="O39" s="75"/>
      <c r="P39" s="75">
        <f>'Yields HP3a'!BO39</f>
        <v>5.7455928091308106</v>
      </c>
      <c r="Q39" s="75"/>
      <c r="R39" s="75"/>
      <c r="S39" s="75"/>
      <c r="T39" s="75"/>
      <c r="U39" s="75">
        <f t="shared" si="1"/>
        <v>16.50999377424727</v>
      </c>
      <c r="V39" s="43">
        <f>'Yields PhOTf'!G39</f>
        <v>26.004088842862032</v>
      </c>
      <c r="W39" s="14"/>
    </row>
    <row r="40" spans="1:23">
      <c r="A40" s="74">
        <v>39</v>
      </c>
      <c r="B40" s="101">
        <v>3</v>
      </c>
      <c r="C40" s="86" t="s">
        <v>56</v>
      </c>
      <c r="D40" s="75"/>
      <c r="E40" s="75">
        <f>'Yields HP3a'!L40</f>
        <v>3.0763309183166956</v>
      </c>
      <c r="F40" s="75"/>
      <c r="G40" s="75">
        <f>'Yields HP3a'!V40</f>
        <v>11.507901096266348</v>
      </c>
      <c r="H40" s="75">
        <f>'Yields HP3a'!AA40</f>
        <v>0.66722894911167763</v>
      </c>
      <c r="I40" s="75"/>
      <c r="J40" s="75"/>
      <c r="K40" s="75">
        <f>'Yields HP3a'!AP40</f>
        <v>1.5528845914244511</v>
      </c>
      <c r="L40" s="75">
        <f>'Yields HP3a'!AU40</f>
        <v>4.0137894258707503</v>
      </c>
      <c r="M40" s="75"/>
      <c r="N40" s="75"/>
      <c r="O40" s="75"/>
      <c r="P40" s="75">
        <f>'Yields HP3a'!BO40</f>
        <v>9.6215319121381668</v>
      </c>
      <c r="Q40" s="75"/>
      <c r="R40" s="75"/>
      <c r="S40" s="75"/>
      <c r="T40" s="75"/>
      <c r="U40" s="75">
        <f t="shared" si="1"/>
        <v>30.439666893128091</v>
      </c>
      <c r="V40" s="43">
        <f>'Yields PhOTf'!G40</f>
        <v>36.169939513922955</v>
      </c>
      <c r="W40" s="14"/>
    </row>
    <row r="41" spans="1:23">
      <c r="A41" s="74">
        <v>40</v>
      </c>
      <c r="B41" s="101">
        <v>4</v>
      </c>
      <c r="C41" s="86" t="s">
        <v>57</v>
      </c>
      <c r="D41" s="75"/>
      <c r="E41" s="75">
        <f>'Yields HP3a'!L41</f>
        <v>1.0517276069879404</v>
      </c>
      <c r="F41" s="75"/>
      <c r="G41" s="75">
        <f>'Yields HP3a'!V41</f>
        <v>2.6219055207942463</v>
      </c>
      <c r="H41" s="75"/>
      <c r="I41" s="75"/>
      <c r="J41" s="75">
        <f>'Yields HP3a'!AK41</f>
        <v>1.1216089265520819</v>
      </c>
      <c r="K41" s="75"/>
      <c r="L41" s="75">
        <f>'Yields HP3a'!AU41</f>
        <v>4.6008755280261671</v>
      </c>
      <c r="M41" s="75"/>
      <c r="N41" s="75"/>
      <c r="O41" s="75"/>
      <c r="P41" s="75">
        <f>'Yields HP3a'!BO41</f>
        <v>1.6610058350636554</v>
      </c>
      <c r="Q41" s="75"/>
      <c r="R41" s="75"/>
      <c r="S41" s="75">
        <f>'Yields HP3a'!CD41</f>
        <v>1.6152709666166929</v>
      </c>
      <c r="T41" s="75"/>
      <c r="U41" s="75">
        <f t="shared" si="1"/>
        <v>12.672394384040784</v>
      </c>
      <c r="V41" s="43">
        <f>'Yields PhOTf'!G41</f>
        <v>20.595651642738815</v>
      </c>
      <c r="W41" s="14"/>
    </row>
    <row r="42" spans="1:23">
      <c r="A42" s="74">
        <v>41</v>
      </c>
      <c r="B42" s="102">
        <v>5</v>
      </c>
      <c r="C42" s="87" t="s">
        <v>58</v>
      </c>
      <c r="D42" s="75"/>
      <c r="E42" s="75"/>
      <c r="F42" s="75"/>
      <c r="G42" s="75">
        <f>'Yields HP3a'!V42</f>
        <v>0.62025322925662441</v>
      </c>
      <c r="H42" s="75"/>
      <c r="I42" s="75"/>
      <c r="J42" s="75"/>
      <c r="K42" s="75"/>
      <c r="L42" s="75">
        <f>'Yields HP3a'!AU42</f>
        <v>9.7464497544514064</v>
      </c>
      <c r="M42" s="75"/>
      <c r="N42" s="75"/>
      <c r="O42" s="75"/>
      <c r="P42" s="75">
        <f>'Yields HP3a'!BO42</f>
        <v>2.3056738770661087</v>
      </c>
      <c r="Q42" s="75"/>
      <c r="R42" s="75"/>
      <c r="S42" s="75"/>
      <c r="T42" s="75"/>
      <c r="U42" s="75">
        <f t="shared" si="1"/>
        <v>12.67237686077414</v>
      </c>
      <c r="V42" s="43">
        <f>'Yields PhOTf'!G42</f>
        <v>23.056021506745068</v>
      </c>
      <c r="W42" s="14"/>
    </row>
    <row r="43" spans="1:23">
      <c r="A43" s="74">
        <v>42</v>
      </c>
      <c r="B43" s="103">
        <v>9</v>
      </c>
      <c r="C43" s="86" t="s">
        <v>59</v>
      </c>
      <c r="D43" s="75"/>
      <c r="E43" s="75">
        <f>'Yields HP3a'!L43</f>
        <v>1.2971764686902372</v>
      </c>
      <c r="F43" s="75"/>
      <c r="G43" s="75">
        <f>'Yields HP3a'!V43</f>
        <v>11.798197242312312</v>
      </c>
      <c r="H43" s="75"/>
      <c r="I43" s="75"/>
      <c r="J43" s="75"/>
      <c r="K43" s="75">
        <f>'Yields HP3a'!AP43</f>
        <v>1.5472871971468762</v>
      </c>
      <c r="L43" s="75">
        <f>'Yields HP3a'!AU43</f>
        <v>3.7061018042428575</v>
      </c>
      <c r="M43" s="75"/>
      <c r="N43" s="75"/>
      <c r="O43" s="75"/>
      <c r="P43" s="75">
        <f>'Yields HP3a'!BO43</f>
        <v>8.6591365178724562</v>
      </c>
      <c r="Q43" s="75"/>
      <c r="R43" s="75"/>
      <c r="S43" s="75"/>
      <c r="T43" s="75"/>
      <c r="U43" s="75">
        <f t="shared" si="1"/>
        <v>27.007899230264741</v>
      </c>
      <c r="V43" s="43">
        <f>'Yields PhOTf'!G43</f>
        <v>37.865683797852711</v>
      </c>
      <c r="W43" s="14"/>
    </row>
    <row r="44" spans="1:23">
      <c r="A44" s="74">
        <v>43</v>
      </c>
      <c r="B44" s="104">
        <v>10</v>
      </c>
      <c r="C44" s="88" t="s">
        <v>60</v>
      </c>
      <c r="D44" s="75"/>
      <c r="E44" s="75">
        <f>'Yields HP3a'!L44</f>
        <v>1.2309432648825718</v>
      </c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>
        <f t="shared" si="1"/>
        <v>1.2309432648825718</v>
      </c>
      <c r="V44" s="43">
        <f>'Yields PhOTf'!G44</f>
        <v>84.727036064487663</v>
      </c>
      <c r="W44" s="14"/>
    </row>
    <row r="45" spans="1:23">
      <c r="A45" s="74">
        <v>44</v>
      </c>
      <c r="B45" s="103">
        <v>11</v>
      </c>
      <c r="C45" s="86" t="s">
        <v>61</v>
      </c>
      <c r="D45" s="75"/>
      <c r="E45" s="75"/>
      <c r="F45" s="75">
        <f>'Yields HP3a'!Q45</f>
        <v>0.87900954416363675</v>
      </c>
      <c r="G45" s="75">
        <f>'Yields HP3a'!V45</f>
        <v>8.0526837974006238</v>
      </c>
      <c r="H45" s="75"/>
      <c r="I45" s="75"/>
      <c r="J45" s="75">
        <f>'Yields HP3a'!AK45</f>
        <v>0.92966050565749891</v>
      </c>
      <c r="K45" s="75"/>
      <c r="L45" s="75"/>
      <c r="M45" s="75"/>
      <c r="N45" s="75">
        <f>'Yields HP3a'!BE45</f>
        <v>1.8538374242202247</v>
      </c>
      <c r="O45" s="75"/>
      <c r="P45" s="75">
        <f>'Yields HP3a'!BO45</f>
        <v>2.2269034689450748</v>
      </c>
      <c r="Q45" s="75"/>
      <c r="R45" s="75"/>
      <c r="S45" s="75"/>
      <c r="T45" s="75"/>
      <c r="U45" s="75">
        <f t="shared" si="1"/>
        <v>13.942094740387059</v>
      </c>
      <c r="V45" s="43">
        <f>'Yields PhOTf'!G45</f>
        <v>3.8140174993134366</v>
      </c>
      <c r="W45" s="14"/>
    </row>
    <row r="46" spans="1:23">
      <c r="A46" s="74">
        <v>45</v>
      </c>
      <c r="B46" s="104">
        <v>13</v>
      </c>
      <c r="C46" s="88" t="s">
        <v>62</v>
      </c>
      <c r="D46" s="75"/>
      <c r="E46" s="75"/>
      <c r="F46" s="75"/>
      <c r="G46" s="75">
        <f>'Yields HP3a'!V46</f>
        <v>0.55474422342378782</v>
      </c>
      <c r="H46" s="75"/>
      <c r="I46" s="75"/>
      <c r="J46" s="75"/>
      <c r="K46" s="75"/>
      <c r="L46" s="75"/>
      <c r="M46" s="75"/>
      <c r="N46" s="75"/>
      <c r="O46" s="75"/>
      <c r="P46" s="75">
        <f>'Yields HP3a'!BO46</f>
        <v>1.1577374476465243</v>
      </c>
      <c r="Q46" s="75"/>
      <c r="R46" s="75"/>
      <c r="S46" s="75"/>
      <c r="T46" s="75"/>
      <c r="U46" s="75">
        <f t="shared" si="1"/>
        <v>1.7124816710703121</v>
      </c>
      <c r="V46" s="43">
        <f>'Yields PhOTf'!G46</f>
        <v>-2.281763465906721</v>
      </c>
      <c r="W46" s="14"/>
    </row>
    <row r="47" spans="1:23">
      <c r="A47" s="74">
        <v>46</v>
      </c>
      <c r="B47" s="104">
        <v>14</v>
      </c>
      <c r="C47" s="88" t="s">
        <v>63</v>
      </c>
      <c r="D47" s="75"/>
      <c r="E47" s="75">
        <f>'Yields HP3a'!L47</f>
        <v>1.5792824907752225</v>
      </c>
      <c r="F47" s="75"/>
      <c r="G47" s="75">
        <f>'Yields HP3a'!V47</f>
        <v>0.48009442607939284</v>
      </c>
      <c r="H47" s="75"/>
      <c r="I47" s="75"/>
      <c r="J47" s="75"/>
      <c r="K47" s="75"/>
      <c r="L47" s="75"/>
      <c r="M47" s="75"/>
      <c r="N47" s="75"/>
      <c r="O47" s="75"/>
      <c r="P47" s="75">
        <f>'Yields HP3a'!BO47</f>
        <v>1.634825573606016</v>
      </c>
      <c r="Q47" s="75"/>
      <c r="R47" s="75"/>
      <c r="S47" s="75"/>
      <c r="T47" s="75"/>
      <c r="U47" s="75">
        <f t="shared" si="1"/>
        <v>3.694202490460631</v>
      </c>
      <c r="V47" s="43">
        <f>'Yields PhOTf'!G47</f>
        <v>-8.9182486849392859</v>
      </c>
      <c r="W47" s="14"/>
    </row>
    <row r="48" spans="1:23">
      <c r="A48" s="74">
        <v>47</v>
      </c>
      <c r="B48" s="105">
        <v>15</v>
      </c>
      <c r="C48" s="89" t="s">
        <v>64</v>
      </c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>
        <f>'Yields HP3a'!BO48</f>
        <v>0.91887134366839007</v>
      </c>
      <c r="Q48" s="75"/>
      <c r="R48" s="75"/>
      <c r="S48" s="75"/>
      <c r="T48" s="75"/>
      <c r="U48" s="75">
        <f t="shared" si="1"/>
        <v>0.91887134366839007</v>
      </c>
      <c r="V48" s="43">
        <f>'Yields PhOTf'!G48</f>
        <v>-16.537642268855819</v>
      </c>
      <c r="W48" s="14"/>
    </row>
    <row r="49" spans="1:23" ht="17" thickBot="1">
      <c r="A49" s="76">
        <v>48</v>
      </c>
      <c r="B49" s="106">
        <v>16</v>
      </c>
      <c r="C49" s="90" t="s">
        <v>65</v>
      </c>
      <c r="D49" s="77"/>
      <c r="E49" s="77"/>
      <c r="F49" s="77"/>
      <c r="G49" s="77">
        <f>'Yields HP3a'!V49</f>
        <v>11.286423944532253</v>
      </c>
      <c r="H49" s="77"/>
      <c r="I49" s="77"/>
      <c r="J49" s="77"/>
      <c r="K49" s="77"/>
      <c r="L49" s="77">
        <f>'Yields HP3a'!AU49</f>
        <v>3.5736782933716809</v>
      </c>
      <c r="M49" s="77"/>
      <c r="N49" s="77"/>
      <c r="O49" s="77"/>
      <c r="P49" s="77">
        <f>'Yields HP3a'!BO49</f>
        <v>9.1073734292162722</v>
      </c>
      <c r="Q49" s="77"/>
      <c r="R49" s="77"/>
      <c r="S49" s="77"/>
      <c r="T49" s="77"/>
      <c r="U49" s="77">
        <f t="shared" si="1"/>
        <v>23.967475667120205</v>
      </c>
      <c r="V49" s="43">
        <f>'Yields PhOTf'!G49</f>
        <v>35.431535504577099</v>
      </c>
      <c r="W49" s="14"/>
    </row>
    <row r="50" spans="1:23">
      <c r="A50" s="74">
        <v>49</v>
      </c>
      <c r="B50" s="108">
        <v>18</v>
      </c>
      <c r="C50" s="96" t="s">
        <v>67</v>
      </c>
      <c r="D50" s="75"/>
      <c r="E50" s="75">
        <f>'Yields HP3a'!L50</f>
        <v>0.84480885321821586</v>
      </c>
      <c r="F50" s="75"/>
      <c r="G50" s="75"/>
      <c r="H50" s="75"/>
      <c r="I50" s="75">
        <f>'Yields HP3a'!AF50</f>
        <v>2.4721801128362841</v>
      </c>
      <c r="J50" s="75"/>
      <c r="K50" s="75"/>
      <c r="L50" s="75"/>
      <c r="M50" s="75"/>
      <c r="N50" s="75"/>
      <c r="O50" s="75"/>
      <c r="P50" s="75">
        <f>'Yields HP3a'!BO50</f>
        <v>0.5012627076502596</v>
      </c>
      <c r="Q50" s="75"/>
      <c r="R50" s="75"/>
      <c r="S50" s="75"/>
      <c r="T50" s="75"/>
      <c r="U50" s="75">
        <f t="shared" si="1"/>
        <v>3.8182516737047596</v>
      </c>
      <c r="V50" s="43">
        <f>'Yields PhOTf'!G50</f>
        <v>-11.855177976532531</v>
      </c>
      <c r="W50" s="14"/>
    </row>
    <row r="51" spans="1:23">
      <c r="A51" s="74">
        <v>50</v>
      </c>
      <c r="B51" s="102">
        <v>19</v>
      </c>
      <c r="C51" s="87" t="s">
        <v>68</v>
      </c>
      <c r="D51" s="75"/>
      <c r="E51" s="75"/>
      <c r="F51" s="75"/>
      <c r="G51" s="75">
        <f>'Yields HP3a'!V51</f>
        <v>20.730085394849588</v>
      </c>
      <c r="H51" s="75">
        <f>'Yields HP3a'!AA51</f>
        <v>0.54106205454220091</v>
      </c>
      <c r="I51" s="75"/>
      <c r="J51" s="75">
        <f>'Yields HP3a'!AK51</f>
        <v>1.6904367865598773</v>
      </c>
      <c r="K51" s="75"/>
      <c r="L51" s="75">
        <f>'Yields HP3a'!AU51</f>
        <v>1.3131510900461514</v>
      </c>
      <c r="M51" s="75"/>
      <c r="N51" s="75"/>
      <c r="O51" s="75"/>
      <c r="P51" s="75">
        <f>'Yields HP3a'!BO51</f>
        <v>6.5038369204591797</v>
      </c>
      <c r="Q51" s="75"/>
      <c r="R51" s="75"/>
      <c r="S51" s="75">
        <f>'Yields HP3a'!CD51</f>
        <v>0.59807056585341911</v>
      </c>
      <c r="T51" s="75"/>
      <c r="U51" s="75">
        <f t="shared" si="1"/>
        <v>31.376642812310418</v>
      </c>
      <c r="V51" s="43">
        <f>'Yields PhOTf'!G51</f>
        <v>14.025897363976085</v>
      </c>
      <c r="W51" s="14"/>
    </row>
    <row r="52" spans="1:23">
      <c r="A52" s="74">
        <v>51</v>
      </c>
      <c r="B52" s="102">
        <v>23</v>
      </c>
      <c r="C52" s="87" t="s">
        <v>70</v>
      </c>
      <c r="D52" s="75"/>
      <c r="E52" s="75"/>
      <c r="F52" s="75"/>
      <c r="G52" s="75">
        <f>'Yields HP3a'!V52</f>
        <v>4.6046744132216544</v>
      </c>
      <c r="H52" s="75">
        <f>'Yields HP3a'!AA52</f>
        <v>0.37389091923764439</v>
      </c>
      <c r="I52" s="75"/>
      <c r="J52" s="75">
        <f>'Yields HP3a'!AK52</f>
        <v>0.49610437416578657</v>
      </c>
      <c r="K52" s="75"/>
      <c r="L52" s="75"/>
      <c r="M52" s="75"/>
      <c r="N52" s="75"/>
      <c r="O52" s="75"/>
      <c r="P52" s="75">
        <f>'Yields HP3a'!BO52</f>
        <v>1.5207013091231962</v>
      </c>
      <c r="Q52" s="75"/>
      <c r="R52" s="75"/>
      <c r="S52" s="75"/>
      <c r="T52" s="75"/>
      <c r="U52" s="75">
        <f t="shared" si="1"/>
        <v>6.9953710157482814</v>
      </c>
      <c r="V52" s="43">
        <f>'Yields PhOTf'!G52</f>
        <v>-7.4956303437859475</v>
      </c>
      <c r="W52" s="14"/>
    </row>
    <row r="53" spans="1:23">
      <c r="A53" s="74">
        <v>52</v>
      </c>
      <c r="B53" s="102">
        <v>24</v>
      </c>
      <c r="C53" s="87" t="s">
        <v>71</v>
      </c>
      <c r="D53" s="75"/>
      <c r="E53" s="75"/>
      <c r="F53" s="75"/>
      <c r="G53" s="75">
        <f>'Yields HP3a'!V53</f>
        <v>2.1605737474630633</v>
      </c>
      <c r="H53" s="75"/>
      <c r="I53" s="75"/>
      <c r="J53" s="75"/>
      <c r="K53" s="75"/>
      <c r="L53" s="75"/>
      <c r="M53" s="75"/>
      <c r="N53" s="75"/>
      <c r="O53" s="75"/>
      <c r="P53" s="75">
        <f>'Yields HP3a'!BO53</f>
        <v>1.7578521741696587</v>
      </c>
      <c r="Q53" s="75"/>
      <c r="R53" s="75"/>
      <c r="S53" s="75"/>
      <c r="T53" s="75"/>
      <c r="U53" s="75">
        <f t="shared" si="1"/>
        <v>3.9184259216327222</v>
      </c>
      <c r="V53" s="43">
        <f>'Yields PhOTf'!G53</f>
        <v>-9.7555047111040523</v>
      </c>
      <c r="W53" s="14"/>
    </row>
    <row r="54" spans="1:23">
      <c r="A54" s="74">
        <v>53</v>
      </c>
      <c r="B54" s="103">
        <v>25</v>
      </c>
      <c r="C54" s="86" t="s">
        <v>72</v>
      </c>
      <c r="D54" s="75"/>
      <c r="E54" s="75">
        <f>'Yields HP3a'!L54</f>
        <v>0.78860213252198685</v>
      </c>
      <c r="F54" s="75"/>
      <c r="G54" s="75">
        <f>'Yields HP3a'!V54</f>
        <v>0.5608759344998645</v>
      </c>
      <c r="H54" s="75"/>
      <c r="I54" s="75"/>
      <c r="J54" s="75"/>
      <c r="K54" s="75"/>
      <c r="L54" s="75"/>
      <c r="M54" s="75"/>
      <c r="N54" s="75"/>
      <c r="O54" s="75">
        <f>'Yields HP3a'!BJ54</f>
        <v>1.1599624008322571</v>
      </c>
      <c r="P54" s="75">
        <f>'Yields HP3a'!BO54</f>
        <v>2.5549159464536371</v>
      </c>
      <c r="Q54" s="75"/>
      <c r="R54" s="75">
        <f>'Yields HP3a'!BY54</f>
        <v>0.36824621237460603</v>
      </c>
      <c r="S54" s="75">
        <f>'Yields HP3a'!CD54</f>
        <v>1.4087698252679937</v>
      </c>
      <c r="T54" s="75"/>
      <c r="U54" s="75">
        <f t="shared" si="1"/>
        <v>6.8413724519503454</v>
      </c>
      <c r="V54" s="43">
        <f>'Yields PhOTf'!G54</f>
        <v>-20.758253117095265</v>
      </c>
      <c r="W54" s="14"/>
    </row>
    <row r="55" spans="1:23">
      <c r="A55" s="74">
        <v>54</v>
      </c>
      <c r="B55" s="104">
        <v>26</v>
      </c>
      <c r="C55" s="88" t="s">
        <v>73</v>
      </c>
      <c r="D55" s="75"/>
      <c r="E55" s="75">
        <f>'Yields HP3a'!L55</f>
        <v>0.81045486949589318</v>
      </c>
      <c r="F55" s="75"/>
      <c r="G55" s="75">
        <f>'Yields HP3a'!V55</f>
        <v>2.5353632319677319</v>
      </c>
      <c r="H55" s="75"/>
      <c r="I55" s="75"/>
      <c r="J55" s="75"/>
      <c r="K55" s="75"/>
      <c r="L55" s="75"/>
      <c r="M55" s="75"/>
      <c r="N55" s="75"/>
      <c r="O55" s="75"/>
      <c r="P55" s="75">
        <f>'Yields HP3a'!BO55</f>
        <v>2.6131987434000066</v>
      </c>
      <c r="Q55" s="75"/>
      <c r="R55" s="75"/>
      <c r="S55" s="75"/>
      <c r="T55" s="75"/>
      <c r="U55" s="75">
        <f t="shared" si="1"/>
        <v>5.9590168448636316</v>
      </c>
      <c r="V55" s="43">
        <f>'Yields PhOTf'!G55</f>
        <v>3.2360883905318474</v>
      </c>
      <c r="W55" s="14"/>
    </row>
    <row r="56" spans="1:23">
      <c r="A56" s="74">
        <v>55</v>
      </c>
      <c r="B56" s="104">
        <v>27</v>
      </c>
      <c r="C56" s="88" t="s">
        <v>74</v>
      </c>
      <c r="D56" s="75"/>
      <c r="E56" s="75"/>
      <c r="F56" s="75"/>
      <c r="G56" s="75">
        <f>'Yields HP3a'!V56</f>
        <v>0.62474224736540629</v>
      </c>
      <c r="H56" s="75">
        <f>'Yields HP3a'!AA56</f>
        <v>0.36505923661778128</v>
      </c>
      <c r="I56" s="75"/>
      <c r="J56" s="75"/>
      <c r="K56" s="75"/>
      <c r="L56" s="75"/>
      <c r="M56" s="75"/>
      <c r="N56" s="75"/>
      <c r="O56" s="75"/>
      <c r="P56" s="75">
        <f>'Yields HP3a'!BO56</f>
        <v>0.86138276732333519</v>
      </c>
      <c r="Q56" s="75"/>
      <c r="R56" s="75"/>
      <c r="S56" s="75"/>
      <c r="T56" s="75"/>
      <c r="U56" s="75">
        <f t="shared" si="1"/>
        <v>1.8511842513065226</v>
      </c>
      <c r="V56" s="43">
        <f>'Yields PhOTf'!G56</f>
        <v>-0.49505385042006367</v>
      </c>
      <c r="W56" s="14"/>
    </row>
    <row r="57" spans="1:23">
      <c r="A57" s="74">
        <v>56</v>
      </c>
      <c r="B57" s="104">
        <v>29</v>
      </c>
      <c r="C57" s="88" t="s">
        <v>75</v>
      </c>
      <c r="D57" s="75"/>
      <c r="E57" s="75">
        <f>'Yields HP3a'!L57</f>
        <v>0.83854845190967853</v>
      </c>
      <c r="F57" s="75"/>
      <c r="G57" s="75">
        <f>'Yields HP3a'!V57</f>
        <v>1.5685191929995006</v>
      </c>
      <c r="H57" s="75">
        <f>'Yields HP3a'!AA57</f>
        <v>0.45022189045217775</v>
      </c>
      <c r="I57" s="75"/>
      <c r="J57" s="75"/>
      <c r="K57" s="75"/>
      <c r="L57" s="75"/>
      <c r="M57" s="75"/>
      <c r="N57" s="75"/>
      <c r="O57" s="75"/>
      <c r="P57" s="75">
        <f>'Yields HP3a'!BO57</f>
        <v>1.3401552213253294</v>
      </c>
      <c r="Q57" s="75"/>
      <c r="R57" s="75"/>
      <c r="S57" s="75"/>
      <c r="T57" s="75"/>
      <c r="U57" s="75">
        <f t="shared" si="1"/>
        <v>4.1974447566866857</v>
      </c>
      <c r="V57" s="43">
        <f>'Yields PhOTf'!G57</f>
        <v>-23.258981547464415</v>
      </c>
      <c r="W57" s="14"/>
    </row>
    <row r="58" spans="1:23">
      <c r="A58" s="74">
        <v>57</v>
      </c>
      <c r="B58" s="104">
        <v>30</v>
      </c>
      <c r="C58" s="88" t="s">
        <v>76</v>
      </c>
      <c r="D58" s="75"/>
      <c r="E58" s="75">
        <f>'Yields HP3a'!L58</f>
        <v>0.5184081577877786</v>
      </c>
      <c r="F58" s="75"/>
      <c r="G58" s="75"/>
      <c r="H58" s="75"/>
      <c r="I58" s="75"/>
      <c r="J58" s="75">
        <f>'Yields HP3a'!AK58</f>
        <v>1.2359539831003985</v>
      </c>
      <c r="K58" s="75"/>
      <c r="L58" s="75">
        <f>'Yields HP3a'!AU58</f>
        <v>9.1434470677115769</v>
      </c>
      <c r="M58" s="75"/>
      <c r="N58" s="75"/>
      <c r="O58" s="75"/>
      <c r="P58" s="75">
        <f>'Yields HP3a'!BO58</f>
        <v>0.51029499563248848</v>
      </c>
      <c r="Q58" s="75"/>
      <c r="R58" s="75"/>
      <c r="S58" s="75"/>
      <c r="T58" s="75"/>
      <c r="U58" s="75">
        <f t="shared" si="1"/>
        <v>11.408104204232242</v>
      </c>
      <c r="V58" s="43">
        <f>'Yields PhOTf'!G58</f>
        <v>28.207007738217072</v>
      </c>
      <c r="W58" s="14"/>
    </row>
    <row r="59" spans="1:23">
      <c r="A59" s="74">
        <v>58</v>
      </c>
      <c r="B59" s="104">
        <v>31</v>
      </c>
      <c r="C59" s="112" t="s">
        <v>77</v>
      </c>
      <c r="D59" s="75"/>
      <c r="E59" s="75"/>
      <c r="F59" s="75"/>
      <c r="G59" s="75"/>
      <c r="H59" s="75"/>
      <c r="I59" s="75"/>
      <c r="J59" s="75"/>
      <c r="K59" s="75"/>
      <c r="L59" s="75">
        <f>'Yields HP3a'!AU59</f>
        <v>3.6006414204101236</v>
      </c>
      <c r="M59" s="75"/>
      <c r="N59" s="75"/>
      <c r="O59" s="75"/>
      <c r="P59" s="75">
        <f>'Yields HP3a'!BO59</f>
        <v>1.3928727965522394</v>
      </c>
      <c r="Q59" s="75"/>
      <c r="R59" s="75"/>
      <c r="S59" s="75"/>
      <c r="T59" s="75"/>
      <c r="U59" s="75">
        <f t="shared" si="1"/>
        <v>4.993514216962363</v>
      </c>
      <c r="V59" s="43">
        <f>'Yields PhOTf'!G59</f>
        <v>4.5782355899561082</v>
      </c>
      <c r="W59" s="14"/>
    </row>
    <row r="60" spans="1:23">
      <c r="A60" s="74">
        <v>59</v>
      </c>
      <c r="B60" s="105">
        <v>32</v>
      </c>
      <c r="C60" s="89" t="s">
        <v>78</v>
      </c>
      <c r="D60" s="75"/>
      <c r="E60" s="75"/>
      <c r="F60" s="75"/>
      <c r="G60" s="75">
        <f>'Yields HP3a'!V60</f>
        <v>8.9887752866520199</v>
      </c>
      <c r="H60" s="75"/>
      <c r="I60" s="75"/>
      <c r="J60" s="75">
        <f>'Yields HP3a'!AK60</f>
        <v>0.63686562426458726</v>
      </c>
      <c r="K60" s="75"/>
      <c r="L60" s="75">
        <f>'Yields HP3a'!AU60</f>
        <v>0.3388057983612916</v>
      </c>
      <c r="M60" s="75">
        <f>'Yields HP3a'!AZ60</f>
        <v>1.0856696557994938</v>
      </c>
      <c r="N60" s="75"/>
      <c r="O60" s="75"/>
      <c r="P60" s="75">
        <f>'Yields HP3a'!BO60</f>
        <v>1.0693020245669955</v>
      </c>
      <c r="Q60" s="75"/>
      <c r="R60" s="75"/>
      <c r="S60" s="75"/>
      <c r="T60" s="75"/>
      <c r="U60" s="75">
        <f t="shared" si="1"/>
        <v>12.119418389644389</v>
      </c>
      <c r="V60" s="43">
        <f>'Yields PhOTf'!G60</f>
        <v>17.740997783359759</v>
      </c>
      <c r="W60" s="14"/>
    </row>
    <row r="61" spans="1:23" ht="17" thickBot="1">
      <c r="A61" s="76">
        <v>60</v>
      </c>
      <c r="B61" s="113">
        <v>57</v>
      </c>
      <c r="C61" s="114" t="s">
        <v>79</v>
      </c>
      <c r="D61" s="77"/>
      <c r="E61" s="77"/>
      <c r="F61" s="77"/>
      <c r="G61" s="77">
        <f>'Yields HP3a'!V61</f>
        <v>12.164705762691913</v>
      </c>
      <c r="H61" s="77"/>
      <c r="I61" s="77"/>
      <c r="J61" s="77"/>
      <c r="K61" s="77">
        <f>'Yields HP3a'!AP61</f>
        <v>0.42408894158000204</v>
      </c>
      <c r="L61" s="77">
        <f>'Yields HP3a'!AU61</f>
        <v>4.2864146366633129</v>
      </c>
      <c r="M61" s="77"/>
      <c r="N61" s="77"/>
      <c r="O61" s="77"/>
      <c r="P61" s="77">
        <f>'Yields HP3a'!BO61</f>
        <v>10.165677742561337</v>
      </c>
      <c r="Q61" s="77"/>
      <c r="R61" s="77">
        <f>'Yields HP3a'!BY61</f>
        <v>0.32610079207814524</v>
      </c>
      <c r="S61" s="77"/>
      <c r="T61" s="77"/>
      <c r="U61" s="77">
        <f t="shared" si="1"/>
        <v>27.366987875574708</v>
      </c>
      <c r="V61" s="43">
        <f>'Yields PhOTf'!G61</f>
        <v>39.337032955468075</v>
      </c>
      <c r="W61" s="14"/>
    </row>
    <row r="62" spans="1:23">
      <c r="A62" s="74">
        <v>61</v>
      </c>
      <c r="B62" s="108">
        <v>18</v>
      </c>
      <c r="C62" s="96" t="s">
        <v>67</v>
      </c>
      <c r="D62" s="75"/>
      <c r="E62" s="75"/>
      <c r="F62" s="75"/>
      <c r="G62" s="75"/>
      <c r="H62" s="75"/>
      <c r="I62" s="75"/>
      <c r="J62" s="75">
        <f>'Yields HP3a'!AK62</f>
        <v>2.1413856553024644</v>
      </c>
      <c r="K62" s="75"/>
      <c r="L62" s="75"/>
      <c r="M62" s="75"/>
      <c r="N62" s="75"/>
      <c r="O62" s="75"/>
      <c r="P62" s="75">
        <f>'Yields HP3a'!BO62</f>
        <v>0.332017388598981</v>
      </c>
      <c r="Q62" s="75"/>
      <c r="R62" s="75"/>
      <c r="S62" s="75"/>
      <c r="T62" s="75"/>
      <c r="U62" s="75">
        <f t="shared" si="1"/>
        <v>2.4734030439014454</v>
      </c>
      <c r="V62" s="43">
        <f>'Yields PhOTf'!G62</f>
        <v>-13.705281610941427</v>
      </c>
      <c r="W62" s="14"/>
    </row>
    <row r="63" spans="1:23">
      <c r="A63" s="74">
        <v>62</v>
      </c>
      <c r="B63" s="102">
        <v>19</v>
      </c>
      <c r="C63" s="87" t="s">
        <v>68</v>
      </c>
      <c r="D63" s="75"/>
      <c r="E63" s="75"/>
      <c r="F63" s="75"/>
      <c r="G63" s="75">
        <f>'Yields HP3a'!V63</f>
        <v>2.9009450565067203</v>
      </c>
      <c r="H63" s="75"/>
      <c r="I63" s="75"/>
      <c r="J63" s="75"/>
      <c r="K63" s="75"/>
      <c r="L63" s="75"/>
      <c r="M63" s="75"/>
      <c r="N63" s="75"/>
      <c r="O63" s="75"/>
      <c r="P63" s="75">
        <f>'Yields HP3a'!BO63</f>
        <v>1.5132208739441717</v>
      </c>
      <c r="Q63" s="75"/>
      <c r="R63" s="75"/>
      <c r="S63" s="75">
        <f>'Yields HP3a'!CD63</f>
        <v>1.6268757975791934</v>
      </c>
      <c r="T63" s="75"/>
      <c r="U63" s="75">
        <f t="shared" si="1"/>
        <v>6.0410417280300859</v>
      </c>
      <c r="V63" s="43">
        <f>'Yields PhOTf'!G63</f>
        <v>-1.4638958083925075</v>
      </c>
      <c r="W63" s="14"/>
    </row>
    <row r="64" spans="1:23">
      <c r="A64" s="74">
        <v>63</v>
      </c>
      <c r="B64" s="102">
        <v>23</v>
      </c>
      <c r="C64" s="87" t="s">
        <v>70</v>
      </c>
      <c r="D64" s="75"/>
      <c r="E64" s="75"/>
      <c r="F64" s="75"/>
      <c r="G64" s="75">
        <f>'Yields HP3a'!V64</f>
        <v>0.79673421971146274</v>
      </c>
      <c r="H64" s="75">
        <f>'Yields HP3a'!AA64</f>
        <v>0.35370421610652836</v>
      </c>
      <c r="I64" s="75"/>
      <c r="J64" s="75"/>
      <c r="K64" s="75"/>
      <c r="L64" s="75"/>
      <c r="M64" s="75"/>
      <c r="N64" s="75"/>
      <c r="O64" s="75"/>
      <c r="P64" s="75">
        <f>'Yields HP3a'!BO64</f>
        <v>0.85888844781769669</v>
      </c>
      <c r="Q64" s="75"/>
      <c r="R64" s="75"/>
      <c r="S64" s="75"/>
      <c r="T64" s="75"/>
      <c r="U64" s="75">
        <f t="shared" si="1"/>
        <v>2.0093268836356879</v>
      </c>
      <c r="V64" s="43">
        <f>'Yields PhOTf'!G64</f>
        <v>-10.778511747515168</v>
      </c>
      <c r="W64" s="14"/>
    </row>
    <row r="65" spans="1:23">
      <c r="A65" s="74">
        <v>64</v>
      </c>
      <c r="B65" s="102">
        <v>24</v>
      </c>
      <c r="C65" s="87" t="s">
        <v>71</v>
      </c>
      <c r="D65" s="75"/>
      <c r="E65" s="75"/>
      <c r="F65" s="75"/>
      <c r="G65" s="75">
        <f>'Yields HP3a'!V65</f>
        <v>2.0393261001128509</v>
      </c>
      <c r="H65" s="75"/>
      <c r="I65" s="75"/>
      <c r="J65" s="75"/>
      <c r="K65" s="75"/>
      <c r="L65" s="75"/>
      <c r="M65" s="75"/>
      <c r="N65" s="75"/>
      <c r="O65" s="75"/>
      <c r="P65" s="75">
        <f>'Yields HP3a'!BO65</f>
        <v>1.3136980235341102</v>
      </c>
      <c r="Q65" s="75"/>
      <c r="R65" s="75"/>
      <c r="S65" s="75"/>
      <c r="T65" s="75"/>
      <c r="U65" s="75">
        <f t="shared" si="1"/>
        <v>3.3530241236469611</v>
      </c>
      <c r="V65" s="43">
        <f>'Yields PhOTf'!G65</f>
        <v>-5.8657763526327074</v>
      </c>
      <c r="W65" s="14"/>
    </row>
    <row r="66" spans="1:23">
      <c r="A66" s="74">
        <v>65</v>
      </c>
      <c r="B66" s="103">
        <v>25</v>
      </c>
      <c r="C66" s="86" t="s">
        <v>72</v>
      </c>
      <c r="D66" s="75"/>
      <c r="E66" s="75">
        <f>'Yields HP3a'!L66</f>
        <v>0.83731958635657189</v>
      </c>
      <c r="F66" s="75"/>
      <c r="G66" s="75">
        <f>'Yields HP3a'!V66</f>
        <v>0.56750537397501755</v>
      </c>
      <c r="H66" s="75"/>
      <c r="I66" s="75"/>
      <c r="J66" s="75"/>
      <c r="K66" s="75"/>
      <c r="L66" s="75"/>
      <c r="M66" s="75"/>
      <c r="N66" s="75"/>
      <c r="O66" s="75">
        <f>'Yields HP3a'!BJ66</f>
        <v>1.2353458586685737</v>
      </c>
      <c r="P66" s="75">
        <f>'Yields HP3a'!BO66</f>
        <v>2.4126533103094587</v>
      </c>
      <c r="Q66" s="75"/>
      <c r="R66" s="75"/>
      <c r="S66" s="75">
        <f>'Yields HP3a'!CD66</f>
        <v>1.3835231988301684</v>
      </c>
      <c r="T66" s="75"/>
      <c r="U66" s="75">
        <f t="shared" ref="U66:U97" si="2">SUM(D66:T66)</f>
        <v>6.4363473281397905</v>
      </c>
      <c r="V66" s="43">
        <f>'Yields PhOTf'!G66</f>
        <v>-3.028600688337832</v>
      </c>
      <c r="W66" s="14"/>
    </row>
    <row r="67" spans="1:23">
      <c r="A67" s="74">
        <v>66</v>
      </c>
      <c r="B67" s="104">
        <v>26</v>
      </c>
      <c r="C67" s="88" t="s">
        <v>73</v>
      </c>
      <c r="D67" s="75"/>
      <c r="E67" s="75">
        <f>'Yields HP3a'!L67</f>
        <v>1.2067343611525807</v>
      </c>
      <c r="F67" s="75"/>
      <c r="G67" s="75">
        <f>'Yields HP3a'!V67</f>
        <v>1.8927056594302438</v>
      </c>
      <c r="H67" s="75"/>
      <c r="I67" s="75"/>
      <c r="J67" s="75"/>
      <c r="K67" s="75"/>
      <c r="L67" s="75"/>
      <c r="M67" s="75"/>
      <c r="N67" s="75"/>
      <c r="O67" s="75"/>
      <c r="P67" s="75">
        <f>'Yields HP3a'!BO67</f>
        <v>2.1655428306056823</v>
      </c>
      <c r="Q67" s="75"/>
      <c r="R67" s="75"/>
      <c r="S67" s="75"/>
      <c r="T67" s="75"/>
      <c r="U67" s="75">
        <f t="shared" si="2"/>
        <v>5.2649828511885071</v>
      </c>
      <c r="V67" s="43">
        <f>'Yields PhOTf'!G67</f>
        <v>4.0644021092006142</v>
      </c>
      <c r="W67" s="14"/>
    </row>
    <row r="68" spans="1:23">
      <c r="A68" s="74">
        <v>67</v>
      </c>
      <c r="B68" s="104">
        <v>27</v>
      </c>
      <c r="C68" s="88" t="s">
        <v>74</v>
      </c>
      <c r="D68" s="75"/>
      <c r="E68" s="75">
        <f>'Yields HP3a'!L68</f>
        <v>9.9863037452140198</v>
      </c>
      <c r="F68" s="75"/>
      <c r="G68" s="75">
        <f>'Yields HP3a'!V68</f>
        <v>0.57636796748405039</v>
      </c>
      <c r="H68" s="75">
        <f>'Yields HP3a'!AA68</f>
        <v>0.38524593974889737</v>
      </c>
      <c r="I68" s="75"/>
      <c r="J68" s="75"/>
      <c r="K68" s="75"/>
      <c r="L68" s="75"/>
      <c r="M68" s="75"/>
      <c r="N68" s="75"/>
      <c r="O68" s="75"/>
      <c r="P68" s="75">
        <f>'Yields HP3a'!BO68</f>
        <v>0.89942460937392377</v>
      </c>
      <c r="Q68" s="75"/>
      <c r="R68" s="75"/>
      <c r="S68" s="75"/>
      <c r="T68" s="75"/>
      <c r="U68" s="75">
        <f t="shared" si="2"/>
        <v>11.84734226182089</v>
      </c>
      <c r="V68" s="43">
        <f>'Yields PhOTf'!G68</f>
        <v>-2.5103778725789283</v>
      </c>
      <c r="W68" s="14"/>
    </row>
    <row r="69" spans="1:23">
      <c r="A69" s="74">
        <v>68</v>
      </c>
      <c r="B69" s="104">
        <v>29</v>
      </c>
      <c r="C69" s="88" t="s">
        <v>75</v>
      </c>
      <c r="D69" s="75">
        <f>'Yields HP3a'!G69</f>
        <v>2.3309451060483748</v>
      </c>
      <c r="E69" s="75">
        <f>'Yields HP3a'!L69</f>
        <v>0.74855234434432516</v>
      </c>
      <c r="F69" s="75"/>
      <c r="G69" s="75">
        <f>'Yields HP3a'!V69</f>
        <v>0.86106924259033013</v>
      </c>
      <c r="H69" s="75">
        <f>'Yields HP3a'!AA69</f>
        <v>0.45968440754488848</v>
      </c>
      <c r="I69" s="75"/>
      <c r="J69" s="75"/>
      <c r="K69" s="75"/>
      <c r="L69" s="75"/>
      <c r="M69" s="75"/>
      <c r="N69" s="75"/>
      <c r="O69" s="75"/>
      <c r="P69" s="75">
        <f>'Yields HP3a'!BO69</f>
        <v>1.012047487811367</v>
      </c>
      <c r="Q69" s="75"/>
      <c r="R69" s="75"/>
      <c r="S69" s="75"/>
      <c r="T69" s="75"/>
      <c r="U69" s="75">
        <f t="shared" si="2"/>
        <v>5.4122985883392856</v>
      </c>
      <c r="V69" s="43">
        <f>'Yields PhOTf'!G69</f>
        <v>-13.857462336809917</v>
      </c>
      <c r="W69" s="14"/>
    </row>
    <row r="70" spans="1:23">
      <c r="A70" s="74">
        <v>69</v>
      </c>
      <c r="B70" s="104">
        <v>30</v>
      </c>
      <c r="C70" s="88" t="s">
        <v>76</v>
      </c>
      <c r="D70" s="75"/>
      <c r="E70" s="75">
        <f>'Yields HP3a'!L70</f>
        <v>0.88926943603002662</v>
      </c>
      <c r="F70" s="75"/>
      <c r="G70" s="75"/>
      <c r="H70" s="75"/>
      <c r="I70" s="75"/>
      <c r="J70" s="75">
        <f>'Yields HP3a'!AK70</f>
        <v>1.1620372154134524</v>
      </c>
      <c r="K70" s="75"/>
      <c r="L70" s="75">
        <f>'Yields HP3a'!AU70</f>
        <v>8.8149116284250226</v>
      </c>
      <c r="M70" s="75"/>
      <c r="N70" s="75"/>
      <c r="O70" s="75"/>
      <c r="P70" s="75">
        <f>'Yields HP3a'!BO70</f>
        <v>0.52951778368909397</v>
      </c>
      <c r="Q70" s="75"/>
      <c r="R70" s="75"/>
      <c r="S70" s="75"/>
      <c r="T70" s="75"/>
      <c r="U70" s="75">
        <f t="shared" si="2"/>
        <v>11.395736063557596</v>
      </c>
      <c r="V70" s="43">
        <f>'Yields PhOTf'!G70</f>
        <v>30.316121710291526</v>
      </c>
      <c r="W70" s="14"/>
    </row>
    <row r="71" spans="1:23">
      <c r="A71" s="74">
        <v>70</v>
      </c>
      <c r="B71" s="104">
        <v>31</v>
      </c>
      <c r="C71" s="112" t="s">
        <v>77</v>
      </c>
      <c r="D71" s="75"/>
      <c r="E71" s="75"/>
      <c r="F71" s="75"/>
      <c r="G71" s="75"/>
      <c r="H71" s="75"/>
      <c r="I71" s="75"/>
      <c r="J71" s="75"/>
      <c r="K71" s="75"/>
      <c r="L71" s="75">
        <f>'Yields HP3a'!AU71</f>
        <v>3.1514134681094639</v>
      </c>
      <c r="M71" s="75"/>
      <c r="N71" s="75"/>
      <c r="O71" s="75"/>
      <c r="P71" s="75">
        <f>'Yields HP3a'!BO71</f>
        <v>1.3230652846214208</v>
      </c>
      <c r="Q71" s="75"/>
      <c r="R71" s="75"/>
      <c r="S71" s="75"/>
      <c r="T71" s="75"/>
      <c r="U71" s="75">
        <f t="shared" si="2"/>
        <v>4.4744787527308851</v>
      </c>
      <c r="V71" s="43">
        <f>'Yields PhOTf'!G71</f>
        <v>0.20774563595715279</v>
      </c>
      <c r="W71" s="14"/>
    </row>
    <row r="72" spans="1:23">
      <c r="A72" s="74">
        <v>71</v>
      </c>
      <c r="B72" s="105">
        <v>32</v>
      </c>
      <c r="C72" s="89" t="s">
        <v>78</v>
      </c>
      <c r="D72" s="75"/>
      <c r="E72" s="75"/>
      <c r="F72" s="75"/>
      <c r="G72" s="75">
        <f>'Yields HP3a'!V72</f>
        <v>9.0079438229439592</v>
      </c>
      <c r="H72" s="75"/>
      <c r="I72" s="75"/>
      <c r="J72" s="75">
        <f>'Yields HP3a'!AK72</f>
        <v>0.66410568763661026</v>
      </c>
      <c r="K72" s="75"/>
      <c r="L72" s="75">
        <f>'Yields HP3a'!AU72</f>
        <v>1.1988312668767485</v>
      </c>
      <c r="M72" s="75">
        <f>'Yields HP3a'!AZ72</f>
        <v>1.2788475730816566</v>
      </c>
      <c r="N72" s="75"/>
      <c r="O72" s="75"/>
      <c r="P72" s="75">
        <f>'Yields HP3a'!BO72</f>
        <v>1.0847492683036095</v>
      </c>
      <c r="Q72" s="75"/>
      <c r="R72" s="75"/>
      <c r="S72" s="75"/>
      <c r="T72" s="75"/>
      <c r="U72" s="75">
        <f t="shared" si="2"/>
        <v>13.234477618842584</v>
      </c>
      <c r="V72" s="43">
        <f>'Yields PhOTf'!G72</f>
        <v>10.186245285766532</v>
      </c>
      <c r="W72" s="14"/>
    </row>
    <row r="73" spans="1:23" ht="17" thickBot="1">
      <c r="A73" s="76">
        <v>72</v>
      </c>
      <c r="B73" s="113">
        <v>57</v>
      </c>
      <c r="C73" s="114" t="s">
        <v>79</v>
      </c>
      <c r="D73" s="77"/>
      <c r="E73" s="77"/>
      <c r="F73" s="77"/>
      <c r="G73" s="77">
        <f>'Yields HP3a'!V73</f>
        <v>11.950801778804349</v>
      </c>
      <c r="H73" s="77"/>
      <c r="I73" s="77"/>
      <c r="J73" s="77"/>
      <c r="K73" s="77"/>
      <c r="L73" s="77">
        <f>'Yields HP3a'!AU73</f>
        <v>4.3368208343817098</v>
      </c>
      <c r="M73" s="77"/>
      <c r="N73" s="77"/>
      <c r="O73" s="77"/>
      <c r="P73" s="77">
        <f>'Yields HP3a'!BO73</f>
        <v>10.085977484427328</v>
      </c>
      <c r="Q73" s="77"/>
      <c r="R73" s="77"/>
      <c r="S73" s="77"/>
      <c r="T73" s="77"/>
      <c r="U73" s="77">
        <f t="shared" si="2"/>
        <v>26.373600097613387</v>
      </c>
      <c r="V73" s="43">
        <f>'Yields PhOTf'!G73</f>
        <v>39.045240574140394</v>
      </c>
      <c r="W73" s="14"/>
    </row>
    <row r="74" spans="1:23">
      <c r="A74" s="74">
        <v>73</v>
      </c>
      <c r="B74" s="108">
        <v>18</v>
      </c>
      <c r="C74" s="96" t="s">
        <v>67</v>
      </c>
      <c r="D74" s="75"/>
      <c r="E74" s="75"/>
      <c r="F74" s="75"/>
      <c r="G74" s="75"/>
      <c r="H74" s="75"/>
      <c r="I74" s="75">
        <f>'Yields HP3a'!AF74</f>
        <v>2.3472603780196266</v>
      </c>
      <c r="J74" s="75"/>
      <c r="K74" s="75"/>
      <c r="L74" s="75"/>
      <c r="M74" s="75"/>
      <c r="N74" s="75"/>
      <c r="O74" s="75"/>
      <c r="P74" s="75">
        <f>'Yields HP3a'!BO74</f>
        <v>0.42610382688627668</v>
      </c>
      <c r="Q74" s="75"/>
      <c r="R74" s="75"/>
      <c r="S74" s="75"/>
      <c r="T74" s="75"/>
      <c r="U74" s="75">
        <f t="shared" si="2"/>
        <v>2.7733642049059033</v>
      </c>
      <c r="V74" s="43">
        <f>'Yields PhOTf'!G74</f>
        <v>-16.185244123078107</v>
      </c>
      <c r="W74" s="14"/>
    </row>
    <row r="75" spans="1:23">
      <c r="A75" s="74">
        <v>74</v>
      </c>
      <c r="B75" s="102">
        <v>19</v>
      </c>
      <c r="C75" s="87" t="s">
        <v>68</v>
      </c>
      <c r="D75" s="75"/>
      <c r="E75" s="75"/>
      <c r="F75" s="75"/>
      <c r="G75" s="75">
        <f>'Yields HP3a'!V75</f>
        <v>2.490375271536621</v>
      </c>
      <c r="H75" s="75"/>
      <c r="I75" s="75"/>
      <c r="J75" s="75"/>
      <c r="K75" s="75"/>
      <c r="L75" s="75"/>
      <c r="M75" s="75"/>
      <c r="N75" s="75"/>
      <c r="O75" s="75"/>
      <c r="P75" s="75">
        <f>'Yields HP3a'!BO75</f>
        <v>1.4262294309729906</v>
      </c>
      <c r="Q75" s="75"/>
      <c r="R75" s="75"/>
      <c r="S75" s="75"/>
      <c r="T75" s="75"/>
      <c r="U75" s="75">
        <f t="shared" si="2"/>
        <v>3.9166047025096118</v>
      </c>
      <c r="V75" s="43">
        <f>'Yields PhOTf'!G75</f>
        <v>-7.8872854440714235</v>
      </c>
      <c r="W75" s="14"/>
    </row>
    <row r="76" spans="1:23">
      <c r="A76" s="74">
        <v>75</v>
      </c>
      <c r="B76" s="102">
        <v>23</v>
      </c>
      <c r="C76" s="87" t="s">
        <v>70</v>
      </c>
      <c r="D76" s="75"/>
      <c r="E76" s="75"/>
      <c r="F76" s="75"/>
      <c r="G76" s="75">
        <f>'Yields HP3a'!V76</f>
        <v>2.7052545255192064</v>
      </c>
      <c r="H76" s="75"/>
      <c r="I76" s="75"/>
      <c r="J76" s="75"/>
      <c r="K76" s="75"/>
      <c r="L76" s="75"/>
      <c r="M76" s="75"/>
      <c r="N76" s="75"/>
      <c r="O76" s="75"/>
      <c r="P76" s="75">
        <f>'Yields HP3a'!BO76</f>
        <v>1.2080439735182118</v>
      </c>
      <c r="Q76" s="75"/>
      <c r="R76" s="75"/>
      <c r="S76" s="75"/>
      <c r="T76" s="75"/>
      <c r="U76" s="75">
        <f t="shared" si="2"/>
        <v>3.9132984990374182</v>
      </c>
      <c r="V76" s="43">
        <f>'Yields PhOTf'!G76</f>
        <v>-9.4150360591440432</v>
      </c>
      <c r="W76" s="14"/>
    </row>
    <row r="77" spans="1:23">
      <c r="A77" s="74">
        <v>76</v>
      </c>
      <c r="B77" s="102">
        <v>24</v>
      </c>
      <c r="C77" s="87" t="s">
        <v>71</v>
      </c>
      <c r="D77" s="75"/>
      <c r="E77" s="75"/>
      <c r="F77" s="75"/>
      <c r="G77" s="75">
        <f>'Yields HP3a'!V77</f>
        <v>2.0102263367148736</v>
      </c>
      <c r="H77" s="75"/>
      <c r="I77" s="75"/>
      <c r="J77" s="75"/>
      <c r="K77" s="75"/>
      <c r="L77" s="75"/>
      <c r="M77" s="75"/>
      <c r="N77" s="75"/>
      <c r="O77" s="75"/>
      <c r="P77" s="75">
        <f>'Yields HP3a'!BO77</f>
        <v>1.361936043169331</v>
      </c>
      <c r="Q77" s="75"/>
      <c r="R77" s="75"/>
      <c r="S77" s="75"/>
      <c r="T77" s="75"/>
      <c r="U77" s="75">
        <f t="shared" si="2"/>
        <v>3.3721623798842044</v>
      </c>
      <c r="V77" s="43">
        <f>'Yields PhOTf'!G77</f>
        <v>-6.6684342798633907</v>
      </c>
      <c r="W77" s="14"/>
    </row>
    <row r="78" spans="1:23">
      <c r="A78" s="74">
        <v>77</v>
      </c>
      <c r="B78" s="103">
        <v>25</v>
      </c>
      <c r="C78" s="86" t="s">
        <v>72</v>
      </c>
      <c r="D78" s="75"/>
      <c r="E78" s="75">
        <f>'Yields HP3a'!L78</f>
        <v>0.83702687916117047</v>
      </c>
      <c r="F78" s="75"/>
      <c r="G78" s="75">
        <f>'Yields HP3a'!V78</f>
        <v>0.57016560294701502</v>
      </c>
      <c r="H78" s="75"/>
      <c r="I78" s="75"/>
      <c r="J78" s="75"/>
      <c r="K78" s="75"/>
      <c r="L78" s="75"/>
      <c r="M78" s="75"/>
      <c r="N78" s="75"/>
      <c r="O78" s="75">
        <f>'Yields HP3a'!BJ78</f>
        <v>1.2197642471892434</v>
      </c>
      <c r="P78" s="75">
        <f>'Yields HP3a'!BO78</f>
        <v>2.5796055460519374</v>
      </c>
      <c r="Q78" s="75"/>
      <c r="R78" s="75"/>
      <c r="S78" s="75">
        <f>'Yields HP3a'!CD78</f>
        <v>0.91685582752764272</v>
      </c>
      <c r="T78" s="75"/>
      <c r="U78" s="75">
        <f t="shared" si="2"/>
        <v>6.1234181028770092</v>
      </c>
      <c r="V78" s="43">
        <f>'Yields PhOTf'!G78</f>
        <v>1.1965952181763697</v>
      </c>
      <c r="W78" s="14"/>
    </row>
    <row r="79" spans="1:23">
      <c r="A79" s="74">
        <v>78</v>
      </c>
      <c r="B79" s="104">
        <v>26</v>
      </c>
      <c r="C79" s="88" t="s">
        <v>73</v>
      </c>
      <c r="D79" s="75"/>
      <c r="E79" s="75">
        <f>'Yields HP3a'!L79</f>
        <v>1.4822273454587069</v>
      </c>
      <c r="F79" s="75"/>
      <c r="G79" s="75">
        <f>'Yields HP3a'!V79</f>
        <v>1.7133941146957394</v>
      </c>
      <c r="H79" s="75"/>
      <c r="I79" s="75"/>
      <c r="J79" s="75"/>
      <c r="K79" s="75"/>
      <c r="L79" s="75"/>
      <c r="M79" s="75"/>
      <c r="N79" s="75"/>
      <c r="O79" s="75"/>
      <c r="P79" s="75">
        <f>'Yields HP3a'!BO79</f>
        <v>2.1297366659268646</v>
      </c>
      <c r="Q79" s="75"/>
      <c r="R79" s="75"/>
      <c r="S79" s="75"/>
      <c r="T79" s="75"/>
      <c r="U79" s="75">
        <f t="shared" si="2"/>
        <v>5.3253581260813103</v>
      </c>
      <c r="V79" s="43">
        <f>'Yields PhOTf'!G79</f>
        <v>1.2454640035017803</v>
      </c>
      <c r="W79" s="14"/>
    </row>
    <row r="80" spans="1:23">
      <c r="A80" s="74">
        <v>79</v>
      </c>
      <c r="B80" s="104">
        <v>27</v>
      </c>
      <c r="C80" s="88" t="s">
        <v>74</v>
      </c>
      <c r="D80" s="75"/>
      <c r="E80" s="75"/>
      <c r="F80" s="75"/>
      <c r="G80" s="75"/>
      <c r="H80" s="75">
        <f>'Yields HP3a'!AA80</f>
        <v>0.36064339530784945</v>
      </c>
      <c r="I80" s="75"/>
      <c r="J80" s="75"/>
      <c r="K80" s="75"/>
      <c r="L80" s="75"/>
      <c r="M80" s="75"/>
      <c r="N80" s="75"/>
      <c r="O80" s="75"/>
      <c r="P80" s="75">
        <f>'Yields HP3a'!BO80</f>
        <v>1.1777992455520168</v>
      </c>
      <c r="Q80" s="75"/>
      <c r="R80" s="75"/>
      <c r="S80" s="75">
        <f>'Yields HP3a'!CD80</f>
        <v>1.1070871169871355</v>
      </c>
      <c r="T80" s="75"/>
      <c r="U80" s="75">
        <f t="shared" si="2"/>
        <v>2.6455297578470018</v>
      </c>
      <c r="V80" s="43">
        <f>'Yields PhOTf'!G80</f>
        <v>3.4961027529192279E-3</v>
      </c>
      <c r="W80" s="14"/>
    </row>
    <row r="81" spans="1:23">
      <c r="A81" s="74">
        <v>80</v>
      </c>
      <c r="B81" s="104">
        <v>29</v>
      </c>
      <c r="C81" s="88" t="s">
        <v>75</v>
      </c>
      <c r="D81" s="75"/>
      <c r="E81" s="75"/>
      <c r="F81" s="75"/>
      <c r="G81" s="75">
        <f>'Yields HP3a'!V81</f>
        <v>1.2014372440840813</v>
      </c>
      <c r="H81" s="75"/>
      <c r="I81" s="75"/>
      <c r="J81" s="75"/>
      <c r="K81" s="75"/>
      <c r="L81" s="75"/>
      <c r="M81" s="75"/>
      <c r="N81" s="75"/>
      <c r="O81" s="75"/>
      <c r="P81" s="75">
        <f>'Yields HP3a'!BO81</f>
        <v>1.2023885424691352</v>
      </c>
      <c r="Q81" s="75"/>
      <c r="R81" s="75"/>
      <c r="S81" s="75"/>
      <c r="T81" s="75"/>
      <c r="U81" s="75">
        <f t="shared" si="2"/>
        <v>2.4038257865532167</v>
      </c>
      <c r="V81" s="43">
        <f>'Yields PhOTf'!G81</f>
        <v>-10.838772055043648</v>
      </c>
      <c r="W81" s="14"/>
    </row>
    <row r="82" spans="1:23">
      <c r="A82" s="74">
        <v>81</v>
      </c>
      <c r="B82" s="104">
        <v>30</v>
      </c>
      <c r="C82" s="88" t="s">
        <v>76</v>
      </c>
      <c r="D82" s="75"/>
      <c r="E82" s="75">
        <f>'Yields HP3a'!L82</f>
        <v>1.0239134842456266</v>
      </c>
      <c r="F82" s="75"/>
      <c r="G82" s="75"/>
      <c r="H82" s="75"/>
      <c r="I82" s="75"/>
      <c r="J82" s="75">
        <f>'Yields HP3a'!AK82</f>
        <v>1.1720100775946964</v>
      </c>
      <c r="K82" s="75"/>
      <c r="L82" s="75">
        <f>'Yields HP3a'!AU82</f>
        <v>8.7786916363320184</v>
      </c>
      <c r="M82" s="75"/>
      <c r="N82" s="75"/>
      <c r="O82" s="75"/>
      <c r="P82" s="75">
        <f>'Yields HP3a'!BO82</f>
        <v>0.50895636488110629</v>
      </c>
      <c r="Q82" s="75"/>
      <c r="R82" s="75"/>
      <c r="S82" s="75"/>
      <c r="T82" s="75"/>
      <c r="U82" s="75">
        <f t="shared" si="2"/>
        <v>11.483571563053447</v>
      </c>
      <c r="V82" s="43">
        <f>'Yields PhOTf'!G82</f>
        <v>27.710849245343212</v>
      </c>
      <c r="W82" s="14"/>
    </row>
    <row r="83" spans="1:23">
      <c r="A83" s="74">
        <v>82</v>
      </c>
      <c r="B83" s="104">
        <v>31</v>
      </c>
      <c r="C83" s="112" t="s">
        <v>77</v>
      </c>
      <c r="D83" s="75"/>
      <c r="E83" s="75"/>
      <c r="F83" s="75"/>
      <c r="G83" s="75">
        <f>'Yields HP3a'!V83</f>
        <v>13.347451007488742</v>
      </c>
      <c r="H83" s="75"/>
      <c r="I83" s="75"/>
      <c r="J83" s="75"/>
      <c r="K83" s="75">
        <f>'Yields HP3a'!AP83</f>
        <v>1.6953724354754351</v>
      </c>
      <c r="L83" s="75">
        <f>'Yields HP3a'!AU83</f>
        <v>5.0863594299847845</v>
      </c>
      <c r="M83" s="75"/>
      <c r="N83" s="75"/>
      <c r="O83" s="75"/>
      <c r="P83" s="75">
        <f>'Yields HP3a'!BO83</f>
        <v>10.524225762728078</v>
      </c>
      <c r="Q83" s="75">
        <f>'Yields HP3a'!BT83</f>
        <v>0.41768029417034552</v>
      </c>
      <c r="R83" s="75">
        <f>'Yields HP3a'!BY83</f>
        <v>0.5035242492354175</v>
      </c>
      <c r="S83" s="75"/>
      <c r="T83" s="75"/>
      <c r="U83" s="75">
        <f t="shared" si="2"/>
        <v>31.574613179082803</v>
      </c>
      <c r="V83" s="43">
        <f>'Yields PhOTf'!G83</f>
        <v>4.719930682205387</v>
      </c>
      <c r="W83" s="14"/>
    </row>
    <row r="84" spans="1:23">
      <c r="A84" s="74">
        <v>83</v>
      </c>
      <c r="B84" s="105">
        <v>32</v>
      </c>
      <c r="C84" s="89" t="s">
        <v>78</v>
      </c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>
        <f t="shared" si="2"/>
        <v>0</v>
      </c>
      <c r="V84" s="43">
        <f>'Yields PhOTf'!G84</f>
        <v>98.396106553197498</v>
      </c>
      <c r="W84" s="14"/>
    </row>
    <row r="85" spans="1:23" ht="17" thickBot="1">
      <c r="A85" s="76">
        <v>84</v>
      </c>
      <c r="B85" s="113">
        <v>57</v>
      </c>
      <c r="C85" s="114" t="s">
        <v>79</v>
      </c>
      <c r="D85" s="77"/>
      <c r="E85" s="77"/>
      <c r="F85" s="77"/>
      <c r="G85" s="77">
        <f>'Yields HP3a'!V85</f>
        <v>11.745031774609679</v>
      </c>
      <c r="H85" s="77"/>
      <c r="I85" s="77"/>
      <c r="J85" s="77"/>
      <c r="K85" s="77">
        <f>'Yields HP3a'!AP85</f>
        <v>1.5438119300359601</v>
      </c>
      <c r="L85" s="77">
        <f>'Yields HP3a'!AU85</f>
        <v>4.2314468748717564</v>
      </c>
      <c r="M85" s="77"/>
      <c r="N85" s="77"/>
      <c r="O85" s="77"/>
      <c r="P85" s="77">
        <f>'Yields HP3a'!BO85</f>
        <v>9.2849880292188178</v>
      </c>
      <c r="Q85" s="77">
        <f>'Yields HP3a'!BT85</f>
        <v>0.31423731898177737</v>
      </c>
      <c r="R85" s="77"/>
      <c r="S85" s="77"/>
      <c r="T85" s="77"/>
      <c r="U85" s="77">
        <f t="shared" si="2"/>
        <v>27.119515927717995</v>
      </c>
      <c r="V85" s="43">
        <f>'Yields PhOTf'!G85</f>
        <v>37.899147129623302</v>
      </c>
      <c r="W85" s="14"/>
    </row>
    <row r="86" spans="1:23">
      <c r="A86" s="74">
        <v>85</v>
      </c>
      <c r="B86" s="108">
        <v>18</v>
      </c>
      <c r="C86" s="96" t="s">
        <v>67</v>
      </c>
      <c r="D86" s="75"/>
      <c r="E86" s="75"/>
      <c r="F86" s="75"/>
      <c r="G86" s="75"/>
      <c r="H86" s="75"/>
      <c r="I86" s="75">
        <f>'Yields HP3a'!AF86</f>
        <v>2.4954162698091444</v>
      </c>
      <c r="J86" s="75"/>
      <c r="K86" s="75"/>
      <c r="L86" s="75"/>
      <c r="M86" s="75"/>
      <c r="N86" s="75"/>
      <c r="O86" s="75"/>
      <c r="P86" s="75">
        <f>'Yields HP3a'!BO86</f>
        <v>0.60115471559116984</v>
      </c>
      <c r="Q86" s="75"/>
      <c r="R86" s="75"/>
      <c r="S86" s="75"/>
      <c r="T86" s="75"/>
      <c r="U86" s="75">
        <f t="shared" si="2"/>
        <v>3.0965709854003141</v>
      </c>
      <c r="V86" s="43">
        <f>'Yields PhOTf'!G86</f>
        <v>-13.889131003830116</v>
      </c>
      <c r="W86" s="14"/>
    </row>
    <row r="87" spans="1:23">
      <c r="A87" s="74">
        <v>86</v>
      </c>
      <c r="B87" s="102">
        <v>19</v>
      </c>
      <c r="C87" s="87" t="s">
        <v>68</v>
      </c>
      <c r="D87" s="75"/>
      <c r="E87" s="75"/>
      <c r="F87" s="75"/>
      <c r="G87" s="75">
        <f>'Yields HP3a'!V87</f>
        <v>19.096909827246851</v>
      </c>
      <c r="H87" s="75">
        <f>'Yields HP3a'!AA87</f>
        <v>0.34865754032374924</v>
      </c>
      <c r="I87" s="75"/>
      <c r="J87" s="75">
        <f>'Yields HP3a'!AK87</f>
        <v>1.6001183225788986</v>
      </c>
      <c r="K87" s="75"/>
      <c r="L87" s="75">
        <f>'Yields HP3a'!AU87</f>
        <v>1.1895876493461159</v>
      </c>
      <c r="M87" s="75"/>
      <c r="N87" s="75"/>
      <c r="O87" s="75"/>
      <c r="P87" s="75">
        <f>'Yields HP3a'!BO87</f>
        <v>5.9497037186618922</v>
      </c>
      <c r="Q87" s="75"/>
      <c r="R87" s="75"/>
      <c r="S87" s="75">
        <f>'Yields HP3a'!CD87</f>
        <v>0.34751572992789542</v>
      </c>
      <c r="T87" s="75"/>
      <c r="U87" s="75">
        <f t="shared" si="2"/>
        <v>28.532492788085403</v>
      </c>
      <c r="V87" s="43">
        <f>'Yields PhOTf'!G87</f>
        <v>25.092161714861845</v>
      </c>
      <c r="W87" s="14"/>
    </row>
    <row r="88" spans="1:23">
      <c r="A88" s="74">
        <v>87</v>
      </c>
      <c r="B88" s="102">
        <v>23</v>
      </c>
      <c r="C88" s="87" t="s">
        <v>70</v>
      </c>
      <c r="D88" s="75"/>
      <c r="E88" s="75"/>
      <c r="F88" s="75"/>
      <c r="G88" s="75">
        <f>'Yields HP3a'!V88</f>
        <v>3.1114829076471699</v>
      </c>
      <c r="H88" s="75"/>
      <c r="I88" s="75"/>
      <c r="J88" s="75"/>
      <c r="K88" s="75"/>
      <c r="L88" s="75"/>
      <c r="M88" s="75"/>
      <c r="N88" s="75"/>
      <c r="O88" s="75"/>
      <c r="P88" s="75">
        <f>'Yields HP3a'!BO88</f>
        <v>1.2018914449045313</v>
      </c>
      <c r="Q88" s="75"/>
      <c r="R88" s="75"/>
      <c r="S88" s="75">
        <f>'Yields HP3a'!CD88</f>
        <v>0.36261538386997039</v>
      </c>
      <c r="T88" s="75"/>
      <c r="U88" s="75">
        <f t="shared" si="2"/>
        <v>4.6759897364216716</v>
      </c>
      <c r="V88" s="43">
        <f>'Yields PhOTf'!G88</f>
        <v>-16.850980252923179</v>
      </c>
      <c r="W88" s="14"/>
    </row>
    <row r="89" spans="1:23">
      <c r="A89" s="74">
        <v>88</v>
      </c>
      <c r="B89" s="102">
        <v>24</v>
      </c>
      <c r="C89" s="87" t="s">
        <v>71</v>
      </c>
      <c r="D89" s="75"/>
      <c r="E89" s="75"/>
      <c r="F89" s="75"/>
      <c r="G89" s="75">
        <f>'Yields HP3a'!V89</f>
        <v>1.8752454228907738</v>
      </c>
      <c r="H89" s="75"/>
      <c r="I89" s="75"/>
      <c r="J89" s="75"/>
      <c r="K89" s="75"/>
      <c r="L89" s="75"/>
      <c r="M89" s="75"/>
      <c r="N89" s="75"/>
      <c r="O89" s="75"/>
      <c r="P89" s="75">
        <f>'Yields HP3a'!BO89</f>
        <v>0.98767772129079978</v>
      </c>
      <c r="Q89" s="75"/>
      <c r="R89" s="75"/>
      <c r="S89" s="75"/>
      <c r="T89" s="75"/>
      <c r="U89" s="75">
        <f t="shared" si="2"/>
        <v>2.8629231441815737</v>
      </c>
      <c r="V89" s="43">
        <f>'Yields PhOTf'!G89</f>
        <v>-0.52564443515869641</v>
      </c>
      <c r="W89" s="14"/>
    </row>
    <row r="90" spans="1:23">
      <c r="A90" s="74">
        <v>89</v>
      </c>
      <c r="B90" s="103">
        <v>25</v>
      </c>
      <c r="C90" s="86" t="s">
        <v>72</v>
      </c>
      <c r="D90" s="75"/>
      <c r="E90" s="75">
        <f>'Yields HP3a'!L90</f>
        <v>0.8358049527872653</v>
      </c>
      <c r="F90" s="75"/>
      <c r="G90" s="75">
        <f>'Yields HP3a'!V90</f>
        <v>0.62001982050167082</v>
      </c>
      <c r="H90" s="75"/>
      <c r="I90" s="75"/>
      <c r="J90" s="75"/>
      <c r="K90" s="75"/>
      <c r="L90" s="75"/>
      <c r="M90" s="75"/>
      <c r="N90" s="75"/>
      <c r="O90" s="75">
        <f>'Yields HP3a'!BJ90</f>
        <v>1.350039766680375</v>
      </c>
      <c r="P90" s="75">
        <f>'Yields HP3a'!BO90</f>
        <v>2.7028314903089998</v>
      </c>
      <c r="Q90" s="75"/>
      <c r="R90" s="75"/>
      <c r="S90" s="75">
        <f>'Yields HP3a'!CD90</f>
        <v>1.4710117393659532</v>
      </c>
      <c r="T90" s="75"/>
      <c r="U90" s="75">
        <f t="shared" si="2"/>
        <v>6.9797077696442642</v>
      </c>
      <c r="V90" s="43">
        <f>'Yields PhOTf'!G90</f>
        <v>-6.3435914038292793</v>
      </c>
      <c r="W90" s="14"/>
    </row>
    <row r="91" spans="1:23">
      <c r="A91" s="74">
        <v>90</v>
      </c>
      <c r="B91" s="104">
        <v>26</v>
      </c>
      <c r="C91" s="88" t="s">
        <v>73</v>
      </c>
      <c r="D91" s="75"/>
      <c r="E91" s="75">
        <f>'Yields HP3a'!L91</f>
        <v>1.4348535690512869</v>
      </c>
      <c r="F91" s="75"/>
      <c r="G91" s="75">
        <f>'Yields HP3a'!V91</f>
        <v>2.1638534558873967</v>
      </c>
      <c r="H91" s="75"/>
      <c r="I91" s="75"/>
      <c r="J91" s="75"/>
      <c r="K91" s="75"/>
      <c r="L91" s="75"/>
      <c r="M91" s="75"/>
      <c r="N91" s="75"/>
      <c r="O91" s="75"/>
      <c r="P91" s="75">
        <f>'Yields HP3a'!BO91</f>
        <v>2.4042310392624735</v>
      </c>
      <c r="Q91" s="75"/>
      <c r="R91" s="75"/>
      <c r="S91" s="75"/>
      <c r="T91" s="75"/>
      <c r="U91" s="75">
        <f t="shared" si="2"/>
        <v>6.0029380642011567</v>
      </c>
      <c r="V91" s="43">
        <f>'Yields PhOTf'!G91</f>
        <v>1.3240677527075064</v>
      </c>
      <c r="W91" s="14"/>
    </row>
    <row r="92" spans="1:23">
      <c r="A92" s="74">
        <v>91</v>
      </c>
      <c r="B92" s="104">
        <v>27</v>
      </c>
      <c r="C92" s="88" t="s">
        <v>74</v>
      </c>
      <c r="D92" s="75"/>
      <c r="E92" s="75"/>
      <c r="F92" s="75"/>
      <c r="G92" s="75">
        <f>'Yields HP3a'!V92</f>
        <v>0.96846061074445</v>
      </c>
      <c r="H92" s="75"/>
      <c r="I92" s="75"/>
      <c r="J92" s="75"/>
      <c r="K92" s="75"/>
      <c r="L92" s="75"/>
      <c r="M92" s="75"/>
      <c r="N92" s="75"/>
      <c r="O92" s="75"/>
      <c r="P92" s="75">
        <f>'Yields HP3a'!BO92</f>
        <v>0.9200440649534134</v>
      </c>
      <c r="Q92" s="75"/>
      <c r="R92" s="75"/>
      <c r="S92" s="75"/>
      <c r="T92" s="75"/>
      <c r="U92" s="75">
        <f t="shared" si="2"/>
        <v>1.8885046756978634</v>
      </c>
      <c r="V92" s="43">
        <f>'Yields PhOTf'!G92</f>
        <v>-6.4888287664322206</v>
      </c>
      <c r="W92" s="14"/>
    </row>
    <row r="93" spans="1:23">
      <c r="A93" s="74">
        <v>92</v>
      </c>
      <c r="B93" s="104">
        <v>29</v>
      </c>
      <c r="C93" s="88" t="s">
        <v>75</v>
      </c>
      <c r="D93" s="75"/>
      <c r="E93" s="75"/>
      <c r="F93" s="75"/>
      <c r="G93" s="75">
        <f>'Yields HP3a'!V93</f>
        <v>2.7956922172155529</v>
      </c>
      <c r="H93" s="75"/>
      <c r="I93" s="75"/>
      <c r="J93" s="75"/>
      <c r="K93" s="75"/>
      <c r="L93" s="75"/>
      <c r="M93" s="75"/>
      <c r="N93" s="75"/>
      <c r="O93" s="75"/>
      <c r="P93" s="75">
        <f>'Yields HP3a'!BO93</f>
        <v>1.9948888581765352</v>
      </c>
      <c r="Q93" s="75"/>
      <c r="R93" s="75"/>
      <c r="S93" s="75">
        <f>'Yields HP3a'!CD93</f>
        <v>0.44505914112639483</v>
      </c>
      <c r="T93" s="75"/>
      <c r="U93" s="75">
        <f t="shared" si="2"/>
        <v>5.2356402165184832</v>
      </c>
      <c r="V93" s="43">
        <f>'Yields PhOTf'!G93</f>
        <v>-1.2507435401570177</v>
      </c>
      <c r="W93" s="14"/>
    </row>
    <row r="94" spans="1:23">
      <c r="A94" s="74">
        <v>93</v>
      </c>
      <c r="B94" s="104">
        <v>30</v>
      </c>
      <c r="C94" s="88" t="s">
        <v>76</v>
      </c>
      <c r="D94" s="75"/>
      <c r="E94" s="75">
        <f>'Yields HP3a'!L94</f>
        <v>0.99609999233778512</v>
      </c>
      <c r="F94" s="75"/>
      <c r="G94" s="75"/>
      <c r="H94" s="75"/>
      <c r="I94" s="75"/>
      <c r="J94" s="75">
        <f>'Yields HP3a'!AK94</f>
        <v>1.203272972400067</v>
      </c>
      <c r="K94" s="75"/>
      <c r="L94" s="75">
        <f>'Yields HP3a'!AU94</f>
        <v>8.9269276440995888</v>
      </c>
      <c r="M94" s="75"/>
      <c r="N94" s="75"/>
      <c r="O94" s="75"/>
      <c r="P94" s="75">
        <f>'Yields HP3a'!BO94</f>
        <v>0.53690485536613664</v>
      </c>
      <c r="Q94" s="75"/>
      <c r="R94" s="75"/>
      <c r="S94" s="75"/>
      <c r="T94" s="75"/>
      <c r="U94" s="75">
        <f t="shared" si="2"/>
        <v>11.663205464203578</v>
      </c>
      <c r="V94" s="43">
        <f>'Yields PhOTf'!G94</f>
        <v>27.719507058903787</v>
      </c>
      <c r="W94" s="14"/>
    </row>
    <row r="95" spans="1:23">
      <c r="A95" s="74">
        <v>94</v>
      </c>
      <c r="B95" s="104">
        <v>31</v>
      </c>
      <c r="C95" s="112" t="s">
        <v>77</v>
      </c>
      <c r="D95" s="75"/>
      <c r="E95" s="75"/>
      <c r="F95" s="75"/>
      <c r="G95" s="75"/>
      <c r="H95" s="75"/>
      <c r="I95" s="75"/>
      <c r="J95" s="75"/>
      <c r="K95" s="75"/>
      <c r="L95" s="75">
        <f>'Yields HP3a'!AU95</f>
        <v>4.5675453886532758</v>
      </c>
      <c r="M95" s="75"/>
      <c r="N95" s="75"/>
      <c r="O95" s="75"/>
      <c r="P95" s="75">
        <f>'Yields HP3a'!BO95</f>
        <v>1.7178648386048083</v>
      </c>
      <c r="Q95" s="75"/>
      <c r="R95" s="75"/>
      <c r="S95" s="75"/>
      <c r="T95" s="75"/>
      <c r="U95" s="75">
        <f t="shared" si="2"/>
        <v>6.2854102272580841</v>
      </c>
      <c r="V95" s="43">
        <f>'Yields PhOTf'!G95</f>
        <v>6.3911624980691073</v>
      </c>
      <c r="W95" s="14"/>
    </row>
    <row r="96" spans="1:23">
      <c r="A96" s="74">
        <v>95</v>
      </c>
      <c r="B96" s="105">
        <v>32</v>
      </c>
      <c r="C96" s="89" t="s">
        <v>78</v>
      </c>
      <c r="D96" s="75"/>
      <c r="E96" s="75"/>
      <c r="F96" s="75"/>
      <c r="G96" s="75">
        <f>'Yields HP3a'!V96</f>
        <v>8.8735357068212029</v>
      </c>
      <c r="H96" s="75"/>
      <c r="I96" s="75"/>
      <c r="J96" s="75">
        <f>'Yields HP3a'!AK96</f>
        <v>0.60578504062186955</v>
      </c>
      <c r="K96" s="75"/>
      <c r="L96" s="75">
        <f>'Yields HP3a'!AU96</f>
        <v>0.33430857940436254</v>
      </c>
      <c r="M96" s="75">
        <f>'Yields HP3a'!AZ96</f>
        <v>1.0798956278695215</v>
      </c>
      <c r="N96" s="75"/>
      <c r="O96" s="75"/>
      <c r="P96" s="75">
        <f>'Yields HP3a'!BO96</f>
        <v>1.0544256860283086</v>
      </c>
      <c r="Q96" s="75"/>
      <c r="R96" s="75"/>
      <c r="S96" s="75"/>
      <c r="T96" s="75"/>
      <c r="U96" s="75">
        <f t="shared" si="2"/>
        <v>11.947950640745265</v>
      </c>
      <c r="V96" s="43">
        <f>'Yields PhOTf'!G96</f>
        <v>16.767562210903947</v>
      </c>
      <c r="W96" s="14"/>
    </row>
    <row r="97" spans="1:23" ht="17" thickBot="1">
      <c r="A97" s="76">
        <v>96</v>
      </c>
      <c r="B97" s="113">
        <v>57</v>
      </c>
      <c r="C97" s="114" t="s">
        <v>79</v>
      </c>
      <c r="D97" s="77"/>
      <c r="E97" s="77"/>
      <c r="F97" s="77"/>
      <c r="G97" s="77">
        <f>'Yields HP3a'!V97</f>
        <v>11.269663934257643</v>
      </c>
      <c r="H97" s="77">
        <f>'Yields HP3a'!AA97</f>
        <v>0.41994183575550348</v>
      </c>
      <c r="I97" s="77"/>
      <c r="J97" s="77"/>
      <c r="K97" s="77"/>
      <c r="L97" s="77">
        <f>'Yields HP3a'!AU97</f>
        <v>4.0358850341167027</v>
      </c>
      <c r="M97" s="77"/>
      <c r="N97" s="77"/>
      <c r="O97" s="77"/>
      <c r="P97" s="77">
        <f>'Yields HP3a'!BO97</f>
        <v>9.617508449870348</v>
      </c>
      <c r="Q97" s="77"/>
      <c r="R97" s="77"/>
      <c r="S97" s="77"/>
      <c r="T97" s="77"/>
      <c r="U97" s="77">
        <f t="shared" si="2"/>
        <v>25.342999254000198</v>
      </c>
      <c r="V97" s="43">
        <f>'Yields PhOTf'!G97</f>
        <v>38.959526615601689</v>
      </c>
      <c r="W97" s="14"/>
    </row>
  </sheetData>
  <sortState xmlns:xlrd2="http://schemas.microsoft.com/office/spreadsheetml/2017/richdata2" ref="A2:V99">
    <sortCondition ref="A1"/>
  </sortState>
  <conditionalFormatting sqref="D2:T13 D23:T97 D14:P22 S14:T22 Q14:R21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812A-BD76-474E-ACC4-7126CC15C18E}">
  <sheetPr codeName="Sheet6"/>
  <dimension ref="A1:CJ181"/>
  <sheetViews>
    <sheetView zoomScaleNormal="100" workbookViewId="0">
      <pane ySplit="1" topLeftCell="A40" activePane="bottomLeft" state="frozen"/>
      <selection activeCell="A2" sqref="A2:B85"/>
      <selection pane="bottomLeft" activeCell="B3" sqref="B3:B13"/>
    </sheetView>
  </sheetViews>
  <sheetFormatPr baseColWidth="10" defaultColWidth="10.83203125" defaultRowHeight="21"/>
  <cols>
    <col min="1" max="1" width="47" style="23" bestFit="1" customWidth="1" collapsed="1"/>
    <col min="2" max="2" width="20.6640625" style="24" bestFit="1" customWidth="1" collapsed="1"/>
    <col min="3" max="3" width="9.83203125" style="21" customWidth="1" collapsed="1"/>
    <col min="4" max="4" width="12.33203125" style="24" bestFit="1" customWidth="1" collapsed="1"/>
    <col min="5" max="5" width="20.33203125" style="24" customWidth="1" collapsed="1"/>
    <col min="6" max="6" width="15.33203125" style="24" bestFit="1" customWidth="1" collapsed="1"/>
    <col min="7" max="7" width="15.33203125" style="24" customWidth="1" collapsed="1"/>
    <col min="8" max="8" width="10.83203125" style="22" collapsed="1"/>
    <col min="9" max="9" width="12.33203125" style="24" bestFit="1" customWidth="1" collapsed="1"/>
    <col min="10" max="10" width="26.33203125" style="24" customWidth="1" collapsed="1"/>
    <col min="11" max="11" width="15.33203125" style="24" bestFit="1" customWidth="1" collapsed="1"/>
    <col min="12" max="12" width="15.33203125" style="24" customWidth="1" collapsed="1"/>
    <col min="13" max="13" width="10.83203125" style="22" collapsed="1"/>
    <col min="14" max="14" width="12.33203125" style="24" bestFit="1" customWidth="1" collapsed="1"/>
    <col min="15" max="15" width="20.33203125" style="24" customWidth="1" collapsed="1"/>
    <col min="16" max="16" width="15.33203125" style="24" bestFit="1" customWidth="1" collapsed="1"/>
    <col min="17" max="17" width="15.33203125" style="24" customWidth="1" collapsed="1"/>
    <col min="18" max="18" width="10.83203125" style="22" collapsed="1"/>
    <col min="19" max="19" width="18.33203125" style="23" customWidth="1" collapsed="1"/>
    <col min="20" max="20" width="19.1640625" style="23" customWidth="1" collapsed="1"/>
    <col min="21" max="21" width="15.33203125" style="24" bestFit="1" customWidth="1" collapsed="1"/>
    <col min="22" max="22" width="19.83203125" style="23" customWidth="1" collapsed="1"/>
    <col min="23" max="23" width="10.83203125" style="22" collapsed="1"/>
    <col min="24" max="24" width="18.33203125" style="23" customWidth="1" collapsed="1"/>
    <col min="25" max="25" width="19.1640625" style="23" customWidth="1" collapsed="1"/>
    <col min="26" max="26" width="15.33203125" style="24" bestFit="1" customWidth="1" collapsed="1"/>
    <col min="27" max="27" width="19.83203125" style="23" customWidth="1" collapsed="1"/>
    <col min="28" max="28" width="10.83203125" style="22" collapsed="1"/>
    <col min="29" max="29" width="18.33203125" style="23" customWidth="1" collapsed="1"/>
    <col min="30" max="30" width="19.1640625" style="23" customWidth="1" collapsed="1"/>
    <col min="31" max="31" width="15.33203125" style="24" bestFit="1" customWidth="1" collapsed="1"/>
    <col min="32" max="32" width="19.83203125" style="23" customWidth="1" collapsed="1"/>
    <col min="33" max="33" width="10.83203125" style="22" collapsed="1"/>
    <col min="34" max="34" width="18.33203125" style="23" customWidth="1" collapsed="1"/>
    <col min="35" max="35" width="19.1640625" style="23" customWidth="1" collapsed="1"/>
    <col min="36" max="36" width="15.33203125" style="24" bestFit="1" customWidth="1" collapsed="1"/>
    <col min="37" max="37" width="19.83203125" style="23" customWidth="1" collapsed="1"/>
    <col min="38" max="38" width="10.83203125" style="22" collapsed="1"/>
    <col min="39" max="39" width="18.33203125" style="23" customWidth="1" collapsed="1"/>
    <col min="40" max="40" width="19.1640625" style="23" customWidth="1" collapsed="1"/>
    <col min="41" max="41" width="15.33203125" style="24" bestFit="1" customWidth="1" collapsed="1"/>
    <col min="42" max="42" width="19.83203125" style="23" customWidth="1" collapsed="1"/>
    <col min="43" max="43" width="10.83203125" style="22" collapsed="1"/>
    <col min="44" max="44" width="18.33203125" style="23" customWidth="1" collapsed="1"/>
    <col min="45" max="45" width="19.1640625" style="23" customWidth="1" collapsed="1"/>
    <col min="46" max="46" width="15.33203125" style="24" bestFit="1" customWidth="1" collapsed="1"/>
    <col min="47" max="47" width="19.83203125" style="23" customWidth="1" collapsed="1"/>
    <col min="48" max="48" width="10.83203125" style="22" collapsed="1"/>
    <col min="49" max="49" width="18.33203125" style="23" customWidth="1" collapsed="1"/>
    <col min="50" max="50" width="19.1640625" style="23" customWidth="1" collapsed="1"/>
    <col min="51" max="51" width="15.33203125" style="24" bestFit="1" customWidth="1" collapsed="1"/>
    <col min="52" max="52" width="19.83203125" style="23" customWidth="1" collapsed="1"/>
    <col min="53" max="53" width="10.83203125" style="22" collapsed="1"/>
    <col min="54" max="54" width="18.33203125" style="23" customWidth="1" collapsed="1"/>
    <col min="55" max="55" width="19.1640625" style="23" customWidth="1" collapsed="1"/>
    <col min="56" max="56" width="15.33203125" style="24" bestFit="1" customWidth="1" collapsed="1"/>
    <col min="57" max="57" width="19.83203125" style="23" customWidth="1" collapsed="1"/>
    <col min="58" max="58" width="10.83203125" style="22" collapsed="1"/>
    <col min="59" max="59" width="18.33203125" style="23" customWidth="1" collapsed="1"/>
    <col min="60" max="60" width="19.1640625" style="23" customWidth="1" collapsed="1"/>
    <col min="61" max="61" width="15.33203125" style="24" bestFit="1" customWidth="1" collapsed="1"/>
    <col min="62" max="62" width="19.83203125" style="23" customWidth="1" collapsed="1"/>
    <col min="63" max="63" width="10.83203125" style="22" collapsed="1"/>
    <col min="64" max="64" width="18.33203125" style="23" customWidth="1" collapsed="1"/>
    <col min="65" max="65" width="19.1640625" style="23" customWidth="1" collapsed="1"/>
    <col min="66" max="66" width="15.33203125" style="24" bestFit="1" customWidth="1" collapsed="1"/>
    <col min="67" max="67" width="19.83203125" style="23" customWidth="1" collapsed="1"/>
    <col min="68" max="68" width="10.83203125" style="22" collapsed="1"/>
    <col min="69" max="69" width="18.33203125" style="23" customWidth="1" collapsed="1"/>
    <col min="70" max="70" width="19.1640625" style="23" customWidth="1" collapsed="1"/>
    <col min="71" max="71" width="15.33203125" style="24" bestFit="1" customWidth="1" collapsed="1"/>
    <col min="72" max="72" width="19.83203125" style="23" customWidth="1" collapsed="1"/>
    <col min="73" max="73" width="10.83203125" style="22" collapsed="1"/>
    <col min="74" max="74" width="18.33203125" style="23" customWidth="1" collapsed="1"/>
    <col min="75" max="75" width="19.1640625" style="23" customWidth="1" collapsed="1"/>
    <col min="76" max="76" width="15.33203125" style="24" bestFit="1" customWidth="1" collapsed="1"/>
    <col min="77" max="77" width="19.83203125" style="23" customWidth="1" collapsed="1"/>
    <col min="78" max="78" width="10.83203125" style="22" collapsed="1"/>
    <col min="79" max="79" width="18.33203125" style="23" customWidth="1" collapsed="1"/>
    <col min="80" max="80" width="19.1640625" style="23" customWidth="1" collapsed="1"/>
    <col min="81" max="81" width="15.33203125" style="24" bestFit="1" customWidth="1" collapsed="1"/>
    <col min="82" max="82" width="19.83203125" style="23" customWidth="1" collapsed="1"/>
    <col min="83" max="83" width="10.83203125" style="22" collapsed="1"/>
    <col min="84" max="84" width="18.33203125" style="56" customWidth="1" collapsed="1"/>
    <col min="85" max="85" width="19.1640625" style="56" customWidth="1" collapsed="1"/>
    <col min="86" max="86" width="20" style="56" customWidth="1" collapsed="1"/>
    <col min="87" max="87" width="19.83203125" style="56" customWidth="1" collapsed="1"/>
    <col min="88" max="88" width="10.83203125" style="56" collapsed="1"/>
    <col min="89" max="16384" width="10.83203125" style="23" collapsed="1"/>
  </cols>
  <sheetData>
    <row r="1" spans="1:87" ht="37" customHeight="1">
      <c r="A1" s="178"/>
      <c r="B1" s="178"/>
      <c r="D1" s="179" t="s">
        <v>20</v>
      </c>
      <c r="E1" s="179"/>
      <c r="F1" s="179"/>
      <c r="G1" s="179"/>
      <c r="I1" s="188" t="s">
        <v>21</v>
      </c>
      <c r="J1" s="188"/>
      <c r="K1" s="188"/>
      <c r="L1" s="188"/>
      <c r="N1" s="189" t="s">
        <v>22</v>
      </c>
      <c r="O1" s="189"/>
      <c r="P1" s="189"/>
      <c r="Q1" s="189"/>
      <c r="S1" s="187" t="s">
        <v>23</v>
      </c>
      <c r="T1" s="187"/>
      <c r="U1" s="187"/>
      <c r="V1" s="187"/>
      <c r="X1" s="187" t="s">
        <v>24</v>
      </c>
      <c r="Y1" s="187"/>
      <c r="Z1" s="187"/>
      <c r="AA1" s="187"/>
      <c r="AC1" s="187" t="s">
        <v>25</v>
      </c>
      <c r="AD1" s="187"/>
      <c r="AE1" s="187"/>
      <c r="AF1" s="187"/>
      <c r="AH1" s="187" t="s">
        <v>26</v>
      </c>
      <c r="AI1" s="187"/>
      <c r="AJ1" s="187"/>
      <c r="AK1" s="187"/>
      <c r="AM1" s="187" t="s">
        <v>27</v>
      </c>
      <c r="AN1" s="187"/>
      <c r="AO1" s="187"/>
      <c r="AP1" s="187"/>
      <c r="AR1" s="187" t="s">
        <v>41</v>
      </c>
      <c r="AS1" s="187"/>
      <c r="AT1" s="187"/>
      <c r="AU1" s="187"/>
      <c r="AW1" s="187" t="s">
        <v>42</v>
      </c>
      <c r="AX1" s="187"/>
      <c r="AY1" s="187"/>
      <c r="AZ1" s="187"/>
      <c r="BB1" s="187" t="s">
        <v>43</v>
      </c>
      <c r="BC1" s="187"/>
      <c r="BD1" s="187"/>
      <c r="BE1" s="187"/>
      <c r="BG1" s="187" t="s">
        <v>44</v>
      </c>
      <c r="BH1" s="187"/>
      <c r="BI1" s="187"/>
      <c r="BJ1" s="187"/>
      <c r="BL1" s="187" t="s">
        <v>45</v>
      </c>
      <c r="BM1" s="187"/>
      <c r="BN1" s="187"/>
      <c r="BO1" s="187"/>
      <c r="BQ1" s="187" t="s">
        <v>46</v>
      </c>
      <c r="BR1" s="187"/>
      <c r="BS1" s="187"/>
      <c r="BT1" s="187"/>
      <c r="BV1" s="187" t="s">
        <v>47</v>
      </c>
      <c r="BW1" s="187"/>
      <c r="BX1" s="187"/>
      <c r="BY1" s="187"/>
      <c r="CA1" s="187" t="s">
        <v>48</v>
      </c>
      <c r="CB1" s="187"/>
      <c r="CC1" s="187"/>
      <c r="CD1" s="187"/>
      <c r="CF1" s="180"/>
      <c r="CG1" s="180"/>
      <c r="CH1" s="180"/>
      <c r="CI1" s="180"/>
    </row>
    <row r="2" spans="1:87" ht="22" thickBot="1">
      <c r="A2" s="183" t="s">
        <v>0</v>
      </c>
      <c r="B2" s="184"/>
      <c r="D2" s="24">
        <v>1</v>
      </c>
      <c r="E2" s="67"/>
      <c r="F2" s="169">
        <f>((Calibration!$C$9*'Yields HP4a'!E2)+Calibration!$C$10)</f>
        <v>-1.3020627824793102E-3</v>
      </c>
      <c r="G2" s="26">
        <f>(100*(F2/$B$10))*($B$11/$B$12)</f>
        <v>-0.34273704191698257</v>
      </c>
      <c r="I2" s="24">
        <v>1</v>
      </c>
      <c r="J2"/>
      <c r="K2" s="169">
        <f>((Calibration!$C$9*'Yields HP4a'!J2)+Calibration!$C$10)</f>
        <v>-1.3020627824793102E-3</v>
      </c>
      <c r="L2" s="26">
        <f>(100*(K2/$B$10))*($B$11/$B$12)</f>
        <v>-0.34273704191698257</v>
      </c>
      <c r="N2" s="24">
        <v>1</v>
      </c>
      <c r="O2"/>
      <c r="P2" s="169">
        <f>((Calibration!$C$9*'Yields HP4a'!O2)+Calibration!$C$10)</f>
        <v>-1.3020627824793102E-3</v>
      </c>
      <c r="Q2" s="26">
        <f>(100*(P2/$B$10))*($B$11/$B$12)</f>
        <v>-0.34273704191698257</v>
      </c>
      <c r="S2" s="24">
        <v>1</v>
      </c>
      <c r="T2" s="7">
        <v>18.467988999999999</v>
      </c>
      <c r="U2" s="169">
        <f>((Calibration!$C$9*'Yields HP4a'!T2)+Calibration!$C$10)</f>
        <v>4.295737638275305E-2</v>
      </c>
      <c r="V2" s="26">
        <f>(100*(U2/$B$10))*($B$11/$B$12)</f>
        <v>11.307507063449284</v>
      </c>
      <c r="X2" s="24">
        <v>1</v>
      </c>
      <c r="Y2" s="55"/>
      <c r="Z2" s="169">
        <f>((Calibration!$C$9*'Yields HP4a'!Y2)+Calibration!$C$10)</f>
        <v>-1.3020627824793102E-3</v>
      </c>
      <c r="AA2" s="26">
        <f>(100*(Z2/$B$10))*($B$11/$B$12)</f>
        <v>-0.34273704191698257</v>
      </c>
      <c r="AC2" s="24">
        <v>1</v>
      </c>
      <c r="AD2" s="7"/>
      <c r="AE2" s="169">
        <f>((Calibration!$C$9*'Yields HP4a'!AD2)+Calibration!$C$10)</f>
        <v>-1.3020627824793102E-3</v>
      </c>
      <c r="AF2" s="26">
        <f>(100*(AE2/$B$10))*($B$11/$B$12)</f>
        <v>-0.34273704191698257</v>
      </c>
      <c r="AH2" s="24">
        <v>1</v>
      </c>
      <c r="AI2" s="7"/>
      <c r="AJ2" s="169">
        <f>((Calibration!$C$9*'Yields HP4a'!AI2)+Calibration!$C$10)</f>
        <v>-1.3020627824793102E-3</v>
      </c>
      <c r="AK2" s="26">
        <f>(100*(AJ2/$B$10))*($B$11/$B$12)</f>
        <v>-0.34273704191698257</v>
      </c>
      <c r="AM2" s="24">
        <v>1</v>
      </c>
      <c r="AN2" s="7"/>
      <c r="AO2" s="169">
        <f>((Calibration!$C$9*'Yields HP4a'!AN2)+Calibration!$C$10)</f>
        <v>-1.3020627824793102E-3</v>
      </c>
      <c r="AP2" s="26">
        <f>(100*(AO2/$B$10))*($B$11/$B$12)</f>
        <v>-0.34273704191698257</v>
      </c>
      <c r="AR2" s="24">
        <v>1</v>
      </c>
      <c r="AS2" s="7">
        <v>4.902698</v>
      </c>
      <c r="AT2" s="169">
        <f>((Calibration!$C$9*'Yields HP4a'!AS2)+Calibration!$C$10)</f>
        <v>1.0447492833809306E-2</v>
      </c>
      <c r="AU2" s="26">
        <f>(100*(AT2/$B$10))*($B$11/$B$12)</f>
        <v>2.7500538664429364</v>
      </c>
      <c r="AW2" s="24">
        <v>1</v>
      </c>
      <c r="AX2" s="7"/>
      <c r="AY2" s="169">
        <f>((Calibration!$C$9*'Yields HP4a'!AX2)+Calibration!$C$10)</f>
        <v>-1.3020627824793102E-3</v>
      </c>
      <c r="AZ2" s="26">
        <f>(100*(AY2/$B$10))*($B$11/$B$12)</f>
        <v>-0.34273704191698257</v>
      </c>
      <c r="BB2" s="24">
        <v>1</v>
      </c>
      <c r="BC2"/>
      <c r="BD2" s="169">
        <f>((Calibration!$C$9*'Yields HP4a'!BC2)+Calibration!$C$10)</f>
        <v>-1.3020627824793102E-3</v>
      </c>
      <c r="BE2" s="26">
        <f>(100*(BD2/$B$10))*($B$11/$B$12)</f>
        <v>-0.34273704191698257</v>
      </c>
      <c r="BG2" s="24">
        <v>1</v>
      </c>
      <c r="BH2"/>
      <c r="BI2" s="169">
        <f>((Calibration!$C$9*'Yields HP4a'!BH2)+Calibration!$C$10)</f>
        <v>-1.3020627824793102E-3</v>
      </c>
      <c r="BJ2" s="26">
        <f>(100*(BI2/$B$10))*($B$11/$B$12)</f>
        <v>-0.34273704191698257</v>
      </c>
      <c r="BL2" s="24">
        <v>1</v>
      </c>
      <c r="BM2" s="7">
        <v>12.151566000000001</v>
      </c>
      <c r="BN2" s="169">
        <f>((Calibration!$C$9*'Yields HP4a'!BM2)+Calibration!$C$10)</f>
        <v>2.7819759638971448E-2</v>
      </c>
      <c r="BO2" s="26">
        <f>(100*(BN2/$B$10))*($B$11/$B$12)</f>
        <v>7.3228896899631994</v>
      </c>
      <c r="BQ2" s="24">
        <v>1</v>
      </c>
      <c r="BR2" s="7"/>
      <c r="BS2" s="169">
        <f>((Calibration!$C$9*'Yields HP4a'!BR2)+Calibration!$C$10)</f>
        <v>-1.3020627824793102E-3</v>
      </c>
      <c r="BT2" s="26">
        <f>(100*(BS2/$B$10))*($B$11/$B$12)</f>
        <v>-0.34273704191698257</v>
      </c>
      <c r="BV2" s="24">
        <v>1</v>
      </c>
      <c r="BW2" s="7"/>
      <c r="BX2" s="169">
        <f>((Calibration!$C$9*'Yields HP4a'!BW2)+Calibration!$C$10)</f>
        <v>-1.3020627824793102E-3</v>
      </c>
      <c r="BY2" s="26">
        <f>(100*(BX2/$B$10))*($B$11/$B$12)</f>
        <v>-0.34273704191698257</v>
      </c>
      <c r="CA2" s="24">
        <v>1</v>
      </c>
      <c r="CB2" s="7"/>
      <c r="CC2" s="169">
        <f>((Calibration!$C$9*'Yields HP4a'!CB2)+Calibration!$C$10)</f>
        <v>-1.3020627824793102E-3</v>
      </c>
      <c r="CD2" s="26">
        <f>(100*(CC2/$B$10))*($B$11/$B$12)</f>
        <v>-0.34273704191698257</v>
      </c>
      <c r="CF2" s="57"/>
      <c r="CG2" s="58"/>
      <c r="CH2" s="59"/>
      <c r="CI2" s="59"/>
    </row>
    <row r="3" spans="1:87" ht="22" thickBot="1">
      <c r="A3" s="27" t="s">
        <v>28</v>
      </c>
      <c r="B3" s="28">
        <v>1.046</v>
      </c>
      <c r="D3" s="24">
        <v>2</v>
      </c>
      <c r="E3" s="3"/>
      <c r="F3" s="169">
        <f>((Calibration!$C$9*'Yields HP4a'!E3)+Calibration!$C$10)</f>
        <v>-1.3020627824793102E-3</v>
      </c>
      <c r="G3" s="26">
        <f t="shared" ref="G3:G66" si="0">(100*(F3/$B$10))*($B$11/$B$12)</f>
        <v>-0.34273704191698257</v>
      </c>
      <c r="I3" s="24">
        <v>2</v>
      </c>
      <c r="J3"/>
      <c r="K3" s="169">
        <f>((Calibration!$C$9*'Yields HP4a'!J3)+Calibration!$C$10)</f>
        <v>-1.3020627824793102E-3</v>
      </c>
      <c r="L3" s="26">
        <f t="shared" ref="L3:L66" si="1">(100*(K3/$B$10))*($B$11/$B$12)</f>
        <v>-0.34273704191698257</v>
      </c>
      <c r="N3" s="24">
        <v>2</v>
      </c>
      <c r="O3"/>
      <c r="P3" s="169">
        <f>((Calibration!$C$9*'Yields HP4a'!O3)+Calibration!$C$10)</f>
        <v>-1.3020627824793102E-3</v>
      </c>
      <c r="Q3" s="26">
        <f t="shared" ref="Q3:Q66" si="2">100*(P3/$B$34)</f>
        <v>-0.34273704191698257</v>
      </c>
      <c r="S3" s="24">
        <v>2</v>
      </c>
      <c r="T3" s="7">
        <v>16.830511000000001</v>
      </c>
      <c r="U3" s="169">
        <f>((Calibration!$C$9*'Yields HP4a'!T3)+Calibration!$C$10)</f>
        <v>3.9033080243882363E-2</v>
      </c>
      <c r="V3" s="26">
        <f t="shared" ref="V3:V66" si="3">100*(U3/$B$34)</f>
        <v>10.274529492520099</v>
      </c>
      <c r="X3" s="24">
        <v>2</v>
      </c>
      <c r="Y3" s="55"/>
      <c r="Z3" s="169">
        <f>((Calibration!$C$9*'Yields HP4a'!Y3)+Calibration!$C$10)</f>
        <v>-1.3020627824793102E-3</v>
      </c>
      <c r="AA3" s="26">
        <f t="shared" ref="AA3:AA66" si="4">100*(Z3/$B$34)</f>
        <v>-0.34273704191698257</v>
      </c>
      <c r="AC3" s="24">
        <v>2</v>
      </c>
      <c r="AD3" s="3"/>
      <c r="AE3" s="169">
        <f>((Calibration!$C$9*'Yields HP4a'!AD3)+Calibration!$C$10)</f>
        <v>-1.3020627824793102E-3</v>
      </c>
      <c r="AF3" s="26">
        <f t="shared" ref="AF3:AF66" si="5">100*(AE3/$B$34)</f>
        <v>-0.34273704191698257</v>
      </c>
      <c r="AH3" s="24">
        <v>2</v>
      </c>
      <c r="AI3"/>
      <c r="AJ3" s="169">
        <f>((Calibration!$C$9*'Yields HP4a'!AI3)+Calibration!$C$10)</f>
        <v>-1.3020627824793102E-3</v>
      </c>
      <c r="AK3" s="26">
        <f>100*(AJ3/$B$34)</f>
        <v>-0.34273704191698257</v>
      </c>
      <c r="AM3" s="24">
        <v>2</v>
      </c>
      <c r="AN3" s="7"/>
      <c r="AO3" s="169">
        <f>((Calibration!$C$9*'Yields HP4a'!AN3)+Calibration!$C$10)</f>
        <v>-1.3020627824793102E-3</v>
      </c>
      <c r="AP3" s="26">
        <f t="shared" ref="AP3:AP66" si="6">100*(AO3/$B$34)</f>
        <v>-0.34273704191698257</v>
      </c>
      <c r="AR3" s="24">
        <v>2</v>
      </c>
      <c r="AS3" s="7">
        <v>6.6910040000000004</v>
      </c>
      <c r="AT3" s="169">
        <f>((Calibration!$C$9*'Yields HP4a'!AS3)+Calibration!$C$10)</f>
        <v>1.473325565377958E-2</v>
      </c>
      <c r="AU3" s="26">
        <f t="shared" ref="AU3:AU66" si="7">100*(AT3/$B$34)</f>
        <v>3.8781789392427481</v>
      </c>
      <c r="AW3" s="24">
        <v>2</v>
      </c>
      <c r="AX3"/>
      <c r="AY3" s="169">
        <f>((Calibration!$C$9*'Yields HP4a'!AX3)+Calibration!$C$10)</f>
        <v>-1.3020627824793102E-3</v>
      </c>
      <c r="AZ3" s="26">
        <f t="shared" ref="AZ3:AZ66" si="8">100*(AY3/$B$34)</f>
        <v>-0.34273704191698257</v>
      </c>
      <c r="BB3" s="24">
        <v>2</v>
      </c>
      <c r="BC3"/>
      <c r="BD3" s="169">
        <f>((Calibration!$C$9*'Yields HP4a'!BC3)+Calibration!$C$10)</f>
        <v>-1.3020627824793102E-3</v>
      </c>
      <c r="BE3" s="26">
        <f t="shared" ref="BE3:BE66" si="9">100*(BD3/$B$34)</f>
        <v>-0.34273704191698257</v>
      </c>
      <c r="BG3" s="24">
        <v>2</v>
      </c>
      <c r="BH3"/>
      <c r="BI3" s="169">
        <f>((Calibration!$C$9*'Yields HP4a'!BH3)+Calibration!$C$10)</f>
        <v>-1.3020627824793102E-3</v>
      </c>
      <c r="BJ3" s="26">
        <f t="shared" ref="BJ3:BJ66" si="10">100*(BI3/$B$34)</f>
        <v>-0.34273704191698257</v>
      </c>
      <c r="BL3" s="24">
        <v>2</v>
      </c>
      <c r="BM3" s="7">
        <v>13.245488999999999</v>
      </c>
      <c r="BN3" s="169">
        <f>((Calibration!$C$9*'Yields HP4a'!BM3)+Calibration!$C$10)</f>
        <v>3.0441399627491497E-2</v>
      </c>
      <c r="BO3" s="26">
        <f t="shared" ref="BO3:BO66" si="11">100*(BN3/$B$34)</f>
        <v>8.0129740290038267</v>
      </c>
      <c r="BQ3" s="24">
        <v>2</v>
      </c>
      <c r="BR3" s="7"/>
      <c r="BS3" s="169">
        <f>((Calibration!$C$9*'Yields HP4a'!BR3)+Calibration!$C$10)</f>
        <v>-1.3020627824793102E-3</v>
      </c>
      <c r="BT3" s="26">
        <f t="shared" ref="BT3:BT66" si="12">100*(BS3/$B$34)</f>
        <v>-0.34273704191698257</v>
      </c>
      <c r="BV3" s="24">
        <v>2</v>
      </c>
      <c r="BW3" s="7"/>
      <c r="BX3" s="169">
        <f>((Calibration!$C$9*'Yields HP4a'!BW3)+Calibration!$C$10)</f>
        <v>-1.3020627824793102E-3</v>
      </c>
      <c r="BY3" s="26">
        <f t="shared" ref="BY3:BY66" si="13">100*(BX3/$B$34)</f>
        <v>-0.34273704191698257</v>
      </c>
      <c r="CA3" s="24">
        <v>2</v>
      </c>
      <c r="CB3" s="7"/>
      <c r="CC3" s="169">
        <f>((Calibration!$C$9*'Yields HP4a'!CB3)+Calibration!$C$10)</f>
        <v>-1.3020627824793102E-3</v>
      </c>
      <c r="CD3" s="26">
        <f t="shared" ref="CD3:CD66" si="14">100*(CC3/$B$34)</f>
        <v>-0.34273704191698257</v>
      </c>
      <c r="CF3" s="57"/>
      <c r="CG3" s="58"/>
      <c r="CH3" s="59"/>
      <c r="CI3" s="59"/>
    </row>
    <row r="4" spans="1:87" ht="22" thickBot="1">
      <c r="A4" s="27" t="s">
        <v>29</v>
      </c>
      <c r="B4" s="28">
        <v>600</v>
      </c>
      <c r="D4" s="24">
        <v>3</v>
      </c>
      <c r="E4" s="3"/>
      <c r="F4" s="169">
        <f>((Calibration!$C$9*'Yields HP4a'!E4)+Calibration!$C$10)</f>
        <v>-1.3020627824793102E-3</v>
      </c>
      <c r="G4" s="26">
        <f t="shared" si="0"/>
        <v>-0.34273704191698257</v>
      </c>
      <c r="I4" s="24">
        <v>3</v>
      </c>
      <c r="J4" s="7">
        <v>5.0450429999999997</v>
      </c>
      <c r="K4" s="169">
        <f>((Calibration!$C$9*'Yields HP4a'!J4)+Calibration!$C$10)</f>
        <v>1.0788629590387133E-2</v>
      </c>
      <c r="L4" s="26">
        <f t="shared" si="1"/>
        <v>2.8398499994803967</v>
      </c>
      <c r="N4" s="24">
        <v>3</v>
      </c>
      <c r="O4" s="7"/>
      <c r="P4" s="169">
        <f>((Calibration!$C$9*'Yields HP4a'!O4)+Calibration!$C$10)</f>
        <v>-1.3020627824793102E-3</v>
      </c>
      <c r="Q4" s="26">
        <f t="shared" si="2"/>
        <v>-0.34273704191698257</v>
      </c>
      <c r="S4" s="24">
        <v>3</v>
      </c>
      <c r="T4" s="7">
        <v>30.19021</v>
      </c>
      <c r="U4" s="169">
        <f>((Calibration!$C$9*'Yields HP4a'!T4)+Calibration!$C$10)</f>
        <v>7.1050252506456024E-2</v>
      </c>
      <c r="V4" s="26">
        <f t="shared" si="3"/>
        <v>18.702288168584804</v>
      </c>
      <c r="X4" s="24">
        <v>3</v>
      </c>
      <c r="Y4" s="55">
        <v>1.512</v>
      </c>
      <c r="Z4" s="169">
        <f>((Calibration!$C$9*'Yields HP4a'!Y4)+Calibration!$C$10)</f>
        <v>2.3215191905135981E-3</v>
      </c>
      <c r="AA4" s="26">
        <f t="shared" si="4"/>
        <v>0.61108468102826041</v>
      </c>
      <c r="AC4" s="24">
        <v>3</v>
      </c>
      <c r="AD4" s="3"/>
      <c r="AE4" s="169">
        <f>((Calibration!$C$9*'Yields HP4a'!AD4)+Calibration!$C$10)</f>
        <v>-1.3020627824793102E-3</v>
      </c>
      <c r="AF4" s="26">
        <f t="shared" si="5"/>
        <v>-0.34273704191698257</v>
      </c>
      <c r="AH4" s="24">
        <v>3</v>
      </c>
      <c r="AI4" s="7">
        <v>6.4565080000000004</v>
      </c>
      <c r="AJ4" s="169">
        <f>((Calibration!$C$9*'Yields HP4a'!AI4)+Calibration!$C$10)</f>
        <v>1.4171274517312024E-2</v>
      </c>
      <c r="AK4" s="26">
        <f t="shared" ref="AK4:AK67" si="15">100*(AJ4/$B$34)</f>
        <v>3.7302507786979286</v>
      </c>
      <c r="AM4" s="24">
        <v>3</v>
      </c>
      <c r="AN4"/>
      <c r="AO4" s="169">
        <f>((Calibration!$C$9*'Yields HP4a'!AN4)+Calibration!$C$10)</f>
        <v>-1.3020627824793102E-3</v>
      </c>
      <c r="AP4" s="26">
        <f t="shared" si="6"/>
        <v>-0.34273704191698257</v>
      </c>
      <c r="AR4" s="24">
        <v>3</v>
      </c>
      <c r="AS4" s="7">
        <v>25.765808</v>
      </c>
      <c r="AT4" s="169">
        <f>((Calibration!$C$9*'Yields HP4a'!AS4)+Calibration!$C$10)</f>
        <v>6.044695665429084E-2</v>
      </c>
      <c r="AU4" s="26">
        <f t="shared" si="7"/>
        <v>15.911222865249902</v>
      </c>
      <c r="AW4" s="24">
        <v>3</v>
      </c>
      <c r="AX4"/>
      <c r="AY4" s="169">
        <f>((Calibration!$C$9*'Yields HP4a'!AX4)+Calibration!$C$10)</f>
        <v>-1.3020627824793102E-3</v>
      </c>
      <c r="AZ4" s="26">
        <f t="shared" si="8"/>
        <v>-0.34273704191698257</v>
      </c>
      <c r="BB4" s="24">
        <v>3</v>
      </c>
      <c r="BC4"/>
      <c r="BD4" s="169">
        <f>((Calibration!$C$9*'Yields HP4a'!BC4)+Calibration!$C$10)</f>
        <v>-1.3020627824793102E-3</v>
      </c>
      <c r="BE4" s="26">
        <f t="shared" si="9"/>
        <v>-0.34273704191698257</v>
      </c>
      <c r="BG4" s="24">
        <v>3</v>
      </c>
      <c r="BH4"/>
      <c r="BI4" s="169">
        <f>((Calibration!$C$9*'Yields HP4a'!BH4)+Calibration!$C$10)</f>
        <v>-1.3020627824793102E-3</v>
      </c>
      <c r="BJ4" s="26">
        <f t="shared" si="10"/>
        <v>-0.34273704191698257</v>
      </c>
      <c r="BL4" s="24">
        <v>3</v>
      </c>
      <c r="BM4" s="7">
        <v>11.751927</v>
      </c>
      <c r="BN4" s="169">
        <f>((Calibration!$C$9*'Yields HP4a'!BM4)+Calibration!$C$10)</f>
        <v>2.6862005223558146E-2</v>
      </c>
      <c r="BO4" s="26">
        <f t="shared" si="11"/>
        <v>7.0707836320689443</v>
      </c>
      <c r="BQ4" s="24">
        <v>3</v>
      </c>
      <c r="BR4"/>
      <c r="BS4" s="169">
        <f>((Calibration!$C$9*'Yields HP4a'!BR4)+Calibration!$C$10)</f>
        <v>-1.3020627824793102E-3</v>
      </c>
      <c r="BT4" s="26">
        <f t="shared" si="12"/>
        <v>-0.34273704191698257</v>
      </c>
      <c r="BV4" s="24">
        <v>3</v>
      </c>
      <c r="BW4" s="7"/>
      <c r="BX4" s="169">
        <f>((Calibration!$C$9*'Yields HP4a'!BW4)+Calibration!$C$10)</f>
        <v>-1.3020627824793102E-3</v>
      </c>
      <c r="BY4" s="26">
        <f t="shared" si="13"/>
        <v>-0.34273704191698257</v>
      </c>
      <c r="CA4" s="24">
        <v>3</v>
      </c>
      <c r="CB4" s="7">
        <v>1.877813</v>
      </c>
      <c r="CC4" s="169">
        <f>((Calibration!$C$9*'Yields HP4a'!CB4)+Calibration!$C$10)</f>
        <v>3.1982079420258035E-3</v>
      </c>
      <c r="CD4" s="26">
        <f t="shared" si="14"/>
        <v>0.84185213204398013</v>
      </c>
      <c r="CF4" s="57"/>
      <c r="CG4" s="58"/>
      <c r="CH4" s="59"/>
      <c r="CI4" s="59"/>
    </row>
    <row r="5" spans="1:87" ht="22" thickBot="1">
      <c r="A5" s="29" t="s">
        <v>30</v>
      </c>
      <c r="B5" s="30">
        <f>(B3/B4)*1000</f>
        <v>1.7433333333333334</v>
      </c>
      <c r="D5" s="24">
        <v>4</v>
      </c>
      <c r="E5" s="3"/>
      <c r="F5" s="169">
        <f>((Calibration!$C$9*'Yields HP4a'!E5)+Calibration!$C$10)</f>
        <v>-1.3020627824793102E-3</v>
      </c>
      <c r="G5" s="26">
        <f t="shared" si="0"/>
        <v>-0.34273704191698257</v>
      </c>
      <c r="I5" s="24">
        <v>4</v>
      </c>
      <c r="J5" s="7">
        <v>1.6099399999999999</v>
      </c>
      <c r="K5" s="169">
        <f>((Calibration!$C$9*'Yields HP4a'!J5)+Calibration!$C$10)</f>
        <v>2.5562371921239984E-3</v>
      </c>
      <c r="L5" s="26">
        <f t="shared" si="1"/>
        <v>0.67286860929893311</v>
      </c>
      <c r="N5" s="24">
        <v>4</v>
      </c>
      <c r="O5" s="7"/>
      <c r="P5" s="169">
        <f>((Calibration!$C$9*'Yields HP4a'!O5)+Calibration!$C$10)</f>
        <v>-1.3020627824793102E-3</v>
      </c>
      <c r="Q5" s="26">
        <f t="shared" si="2"/>
        <v>-0.34273704191698257</v>
      </c>
      <c r="S5" s="24">
        <v>4</v>
      </c>
      <c r="T5" s="7">
        <v>33.056049000000002</v>
      </c>
      <c r="U5" s="169">
        <f>((Calibration!$C$9*'Yields HP4a'!T5)+Calibration!$C$10)</f>
        <v>7.7918375878083035E-2</v>
      </c>
      <c r="V5" s="26">
        <f t="shared" si="3"/>
        <v>20.51015820341528</v>
      </c>
      <c r="X5" s="24">
        <v>4</v>
      </c>
      <c r="Y5" s="55"/>
      <c r="Z5" s="169">
        <f>((Calibration!$C$9*'Yields HP4a'!Y5)+Calibration!$C$10)</f>
        <v>-1.3020627824793102E-3</v>
      </c>
      <c r="AA5" s="26">
        <f t="shared" si="4"/>
        <v>-0.34273704191698257</v>
      </c>
      <c r="AC5" s="24">
        <v>4</v>
      </c>
      <c r="AD5" s="3"/>
      <c r="AE5" s="169">
        <f>((Calibration!$C$9*'Yields HP4a'!AD5)+Calibration!$C$10)</f>
        <v>-1.3020627824793102E-3</v>
      </c>
      <c r="AF5" s="26">
        <f t="shared" si="5"/>
        <v>-0.34273704191698257</v>
      </c>
      <c r="AH5" s="24">
        <v>4</v>
      </c>
      <c r="AI5" s="7">
        <v>1.231657</v>
      </c>
      <c r="AJ5" s="169">
        <f>((Calibration!$C$9*'Yields HP4a'!AI5)+Calibration!$C$10)</f>
        <v>1.6496634755302974E-3</v>
      </c>
      <c r="AK5" s="26">
        <f t="shared" si="15"/>
        <v>0.43423465240680664</v>
      </c>
      <c r="AM5" s="24">
        <v>4</v>
      </c>
      <c r="AN5"/>
      <c r="AO5" s="169">
        <f>((Calibration!$C$9*'Yields HP4a'!AN5)+Calibration!$C$10)</f>
        <v>-1.3020627824793102E-3</v>
      </c>
      <c r="AP5" s="26">
        <f t="shared" si="6"/>
        <v>-0.34273704191698257</v>
      </c>
      <c r="AR5" s="24">
        <v>4</v>
      </c>
      <c r="AS5" s="7"/>
      <c r="AT5" s="169">
        <f>((Calibration!$C$9*'Yields HP4a'!AS5)+Calibration!$C$10)</f>
        <v>-1.3020627824793102E-3</v>
      </c>
      <c r="AU5" s="26">
        <f t="shared" si="7"/>
        <v>-0.34273704191698257</v>
      </c>
      <c r="AW5" s="24">
        <v>4</v>
      </c>
      <c r="AX5" s="7"/>
      <c r="AY5" s="169">
        <f>((Calibration!$C$9*'Yields HP4a'!AX5)+Calibration!$C$10)</f>
        <v>-1.3020627824793102E-3</v>
      </c>
      <c r="AZ5" s="26">
        <f t="shared" si="8"/>
        <v>-0.34273704191698257</v>
      </c>
      <c r="BB5" s="24">
        <v>4</v>
      </c>
      <c r="BC5" s="7"/>
      <c r="BD5" s="169">
        <f>((Calibration!$C$9*'Yields HP4a'!BC5)+Calibration!$C$10)</f>
        <v>-1.3020627824793102E-3</v>
      </c>
      <c r="BE5" s="26">
        <f t="shared" si="9"/>
        <v>-0.34273704191698257</v>
      </c>
      <c r="BG5" s="24">
        <v>4</v>
      </c>
      <c r="BH5" s="7"/>
      <c r="BI5" s="169">
        <f>((Calibration!$C$9*'Yields HP4a'!BH5)+Calibration!$C$10)</f>
        <v>-1.3020627824793102E-3</v>
      </c>
      <c r="BJ5" s="26">
        <f t="shared" si="10"/>
        <v>-0.34273704191698257</v>
      </c>
      <c r="BL5" s="24">
        <v>4</v>
      </c>
      <c r="BM5" s="7">
        <v>4.4097239999999998</v>
      </c>
      <c r="BN5" s="169">
        <f>((Calibration!$C$9*'Yields HP4a'!BM5)+Calibration!$C$10)</f>
        <v>9.2660565245803322E-3</v>
      </c>
      <c r="BO5" s="26">
        <f>100*(BN5/$B$34)</f>
        <v>2.4390688730254704</v>
      </c>
      <c r="BQ5" s="24">
        <v>4</v>
      </c>
      <c r="BR5" s="7"/>
      <c r="BS5" s="169">
        <f>((Calibration!$C$9*'Yields HP4a'!BR5)+Calibration!$C$10)</f>
        <v>-1.3020627824793102E-3</v>
      </c>
      <c r="BT5" s="26">
        <f t="shared" si="12"/>
        <v>-0.34273704191698257</v>
      </c>
      <c r="BV5" s="24">
        <v>4</v>
      </c>
      <c r="BW5" s="7"/>
      <c r="BX5" s="169">
        <f>((Calibration!$C$9*'Yields HP4a'!BW5)+Calibration!$C$10)</f>
        <v>-1.3020627824793102E-3</v>
      </c>
      <c r="BY5" s="26">
        <f t="shared" si="13"/>
        <v>-0.34273704191698257</v>
      </c>
      <c r="CA5" s="24">
        <v>4</v>
      </c>
      <c r="CB5" s="7"/>
      <c r="CC5" s="169">
        <f>((Calibration!$C$9*'Yields HP4a'!CB5)+Calibration!$C$10)</f>
        <v>-1.3020627824793102E-3</v>
      </c>
      <c r="CD5" s="26">
        <f t="shared" si="14"/>
        <v>-0.34273704191698257</v>
      </c>
      <c r="CF5" s="57"/>
      <c r="CG5" s="58"/>
      <c r="CH5" s="59"/>
      <c r="CI5" s="59"/>
    </row>
    <row r="6" spans="1:87" ht="22" thickBot="1">
      <c r="A6" s="27" t="s">
        <v>31</v>
      </c>
      <c r="B6" s="28">
        <v>250</v>
      </c>
      <c r="D6" s="24">
        <v>5</v>
      </c>
      <c r="E6" s="3"/>
      <c r="F6" s="169">
        <f>((Calibration!$C$9*'Yields HP4a'!E6)+Calibration!$C$10)</f>
        <v>-1.3020627824793102E-3</v>
      </c>
      <c r="G6" s="26">
        <f t="shared" si="0"/>
        <v>-0.34273704191698257</v>
      </c>
      <c r="I6" s="24">
        <v>5</v>
      </c>
      <c r="J6"/>
      <c r="K6" s="169">
        <f>((Calibration!$C$9*'Yields HP4a'!J6)+Calibration!$C$10)</f>
        <v>-1.3020627824793102E-3</v>
      </c>
      <c r="L6" s="26">
        <f t="shared" si="1"/>
        <v>-0.34273704191698257</v>
      </c>
      <c r="N6" s="24">
        <v>5</v>
      </c>
      <c r="O6"/>
      <c r="P6" s="169">
        <f>((Calibration!$C$9*'Yields HP4a'!O6)+Calibration!$C$10)</f>
        <v>-1.3020627824793102E-3</v>
      </c>
      <c r="Q6" s="26">
        <f t="shared" si="2"/>
        <v>-0.34273704191698257</v>
      </c>
      <c r="S6" s="24">
        <v>5</v>
      </c>
      <c r="T6" s="7">
        <v>17.062721</v>
      </c>
      <c r="U6" s="169">
        <f>((Calibration!$C$9*'Yields HP4a'!T6)+Calibration!$C$10)</f>
        <v>3.9589582869509796E-2</v>
      </c>
      <c r="V6" s="26">
        <f t="shared" si="3"/>
        <v>10.421015565459989</v>
      </c>
      <c r="X6" s="24">
        <v>5</v>
      </c>
      <c r="Y6" s="55"/>
      <c r="Z6" s="169">
        <f>((Calibration!$C$9*'Yields HP4a'!Y6)+Calibration!$C$10)</f>
        <v>-1.3020627824793102E-3</v>
      </c>
      <c r="AA6" s="26">
        <f t="shared" si="4"/>
        <v>-0.34273704191698257</v>
      </c>
      <c r="AC6" s="24">
        <v>5</v>
      </c>
      <c r="AD6" s="3"/>
      <c r="AE6" s="169">
        <f>((Calibration!$C$9*'Yields HP4a'!AD6)+Calibration!$C$10)</f>
        <v>-1.3020627824793102E-3</v>
      </c>
      <c r="AF6" s="26">
        <f t="shared" si="5"/>
        <v>-0.34273704191698257</v>
      </c>
      <c r="AH6" s="24">
        <v>5</v>
      </c>
      <c r="AI6"/>
      <c r="AJ6" s="169">
        <f>((Calibration!$C$9*'Yields HP4a'!AI6)+Calibration!$C$10)</f>
        <v>-1.3020627824793102E-3</v>
      </c>
      <c r="AK6" s="26">
        <f t="shared" si="15"/>
        <v>-0.34273704191698257</v>
      </c>
      <c r="AM6" s="24">
        <v>5</v>
      </c>
      <c r="AN6" s="7"/>
      <c r="AO6" s="169">
        <f>((Calibration!$C$9*'Yields HP4a'!AN6)+Calibration!$C$10)</f>
        <v>-1.3020627824793102E-3</v>
      </c>
      <c r="AP6" s="26">
        <f t="shared" si="6"/>
        <v>-0.34273704191698257</v>
      </c>
      <c r="AR6" s="24">
        <v>5</v>
      </c>
      <c r="AS6" s="7">
        <v>7.0494890000000003</v>
      </c>
      <c r="AT6" s="169">
        <f>((Calibration!$C$9*'Yields HP4a'!AS6)+Calibration!$C$10)</f>
        <v>1.5592382494777176E-2</v>
      </c>
      <c r="AU6" s="26">
        <f t="shared" si="7"/>
        <v>4.1043236352414425</v>
      </c>
      <c r="AW6" s="24">
        <v>5</v>
      </c>
      <c r="AX6"/>
      <c r="AY6" s="169">
        <f>((Calibration!$C$9*'Yields HP4a'!AX6)+Calibration!$C$10)</f>
        <v>-1.3020627824793102E-3</v>
      </c>
      <c r="AZ6" s="26">
        <f t="shared" si="8"/>
        <v>-0.34273704191698257</v>
      </c>
      <c r="BB6" s="24">
        <v>5</v>
      </c>
      <c r="BC6"/>
      <c r="BD6" s="169">
        <f>((Calibration!$C$9*'Yields HP4a'!BC6)+Calibration!$C$10)</f>
        <v>-1.3020627824793102E-3</v>
      </c>
      <c r="BE6" s="26">
        <f t="shared" si="9"/>
        <v>-0.34273704191698257</v>
      </c>
      <c r="BG6" s="24">
        <v>5</v>
      </c>
      <c r="BH6"/>
      <c r="BI6" s="169">
        <f>((Calibration!$C$9*'Yields HP4a'!BH6)+Calibration!$C$10)</f>
        <v>-1.3020627824793102E-3</v>
      </c>
      <c r="BJ6" s="26">
        <f t="shared" si="10"/>
        <v>-0.34273704191698257</v>
      </c>
      <c r="BL6" s="24">
        <v>5</v>
      </c>
      <c r="BM6" s="7">
        <v>13.015473999999999</v>
      </c>
      <c r="BN6" s="169">
        <f>((Calibration!$C$9*'Yields HP4a'!BM6)+Calibration!$C$10)</f>
        <v>2.9890157426752106E-2</v>
      </c>
      <c r="BO6" s="26">
        <f t="shared" si="11"/>
        <v>7.8678726377318364</v>
      </c>
      <c r="BQ6" s="24">
        <v>5</v>
      </c>
      <c r="BR6" s="7"/>
      <c r="BS6" s="169">
        <f>((Calibration!$C$9*'Yields HP4a'!BR6)+Calibration!$C$10)</f>
        <v>-1.3020627824793102E-3</v>
      </c>
      <c r="BT6" s="26">
        <f t="shared" si="12"/>
        <v>-0.34273704191698257</v>
      </c>
      <c r="BV6" s="24">
        <v>5</v>
      </c>
      <c r="BW6" s="7"/>
      <c r="BX6" s="169">
        <f>((Calibration!$C$9*'Yields HP4a'!BW6)+Calibration!$C$10)</f>
        <v>-1.3020627824793102E-3</v>
      </c>
      <c r="BY6" s="26">
        <f t="shared" si="13"/>
        <v>-0.34273704191698257</v>
      </c>
      <c r="CA6" s="24">
        <v>5</v>
      </c>
      <c r="CB6" s="7"/>
      <c r="CC6" s="169">
        <f>((Calibration!$C$9*'Yields HP4a'!CB6)+Calibration!$C$10)</f>
        <v>-1.3020627824793102E-3</v>
      </c>
      <c r="CD6" s="26">
        <f t="shared" si="14"/>
        <v>-0.34273704191698257</v>
      </c>
      <c r="CF6" s="57"/>
      <c r="CG6" s="60"/>
      <c r="CH6" s="59"/>
      <c r="CI6" s="59"/>
    </row>
    <row r="7" spans="1:87">
      <c r="A7" s="29" t="s">
        <v>32</v>
      </c>
      <c r="B7" s="31">
        <f>$B6/$B4</f>
        <v>0.41666666666666669</v>
      </c>
      <c r="D7" s="24">
        <v>6</v>
      </c>
      <c r="E7" s="3"/>
      <c r="F7" s="169">
        <f>((Calibration!$C$9*'Yields HP4a'!E7)+Calibration!$C$10)</f>
        <v>-1.3020627824793102E-3</v>
      </c>
      <c r="G7" s="26">
        <f t="shared" si="0"/>
        <v>-0.34273704191698257</v>
      </c>
      <c r="I7" s="24">
        <v>6</v>
      </c>
      <c r="J7"/>
      <c r="K7" s="169">
        <f>((Calibration!$C$9*'Yields HP4a'!J7)+Calibration!$C$10)</f>
        <v>-1.3020627824793102E-3</v>
      </c>
      <c r="L7" s="26">
        <f t="shared" si="1"/>
        <v>-0.34273704191698257</v>
      </c>
      <c r="N7" s="24">
        <v>6</v>
      </c>
      <c r="O7"/>
      <c r="P7" s="169">
        <f>((Calibration!$C$9*'Yields HP4a'!O7)+Calibration!$C$10)</f>
        <v>-1.3020627824793102E-3</v>
      </c>
      <c r="Q7" s="26">
        <f t="shared" si="2"/>
        <v>-0.34273704191698257</v>
      </c>
      <c r="S7" s="24">
        <v>6</v>
      </c>
      <c r="T7" s="7">
        <v>12.721031</v>
      </c>
      <c r="U7" s="169">
        <f>((Calibration!$C$9*'Yields HP4a'!T7)+Calibration!$C$10)</f>
        <v>2.9184510371941294E-2</v>
      </c>
      <c r="V7" s="26">
        <f t="shared" si="3"/>
        <v>7.6821278430432347</v>
      </c>
      <c r="X7" s="24">
        <v>6</v>
      </c>
      <c r="Y7" s="55"/>
      <c r="Z7" s="169">
        <f>((Calibration!$C$9*'Yields HP4a'!Y7)+Calibration!$C$10)</f>
        <v>-1.3020627824793102E-3</v>
      </c>
      <c r="AA7" s="26">
        <f t="shared" si="4"/>
        <v>-0.34273704191698257</v>
      </c>
      <c r="AC7" s="24">
        <v>6</v>
      </c>
      <c r="AD7" s="3"/>
      <c r="AE7" s="169">
        <f>((Calibration!$C$9*'Yields HP4a'!AD7)+Calibration!$C$10)</f>
        <v>-1.3020627824793102E-3</v>
      </c>
      <c r="AF7" s="26">
        <f t="shared" si="5"/>
        <v>-0.34273704191698257</v>
      </c>
      <c r="AH7" s="24">
        <v>6</v>
      </c>
      <c r="AI7" s="7"/>
      <c r="AJ7" s="169">
        <f>((Calibration!$C$9*'Yields HP4a'!AI7)+Calibration!$C$10)</f>
        <v>-1.3020627824793102E-3</v>
      </c>
      <c r="AK7" s="26">
        <f t="shared" si="15"/>
        <v>-0.34273704191698257</v>
      </c>
      <c r="AM7" s="24">
        <v>6</v>
      </c>
      <c r="AN7" s="7"/>
      <c r="AO7" s="169">
        <f>((Calibration!$C$9*'Yields HP4a'!AN7)+Calibration!$C$10)</f>
        <v>-1.3020627824793102E-3</v>
      </c>
      <c r="AP7" s="26">
        <f t="shared" si="6"/>
        <v>-0.34273704191698257</v>
      </c>
      <c r="AR7" s="24">
        <v>6</v>
      </c>
      <c r="AS7" s="7"/>
      <c r="AT7" s="169">
        <f>((Calibration!$C$9*'Yields HP4a'!AS7)+Calibration!$C$10)</f>
        <v>-1.3020627824793102E-3</v>
      </c>
      <c r="AU7" s="26">
        <f t="shared" si="7"/>
        <v>-0.34273704191698257</v>
      </c>
      <c r="AW7" s="24">
        <v>6</v>
      </c>
      <c r="AX7" s="7"/>
      <c r="AY7" s="169">
        <f>((Calibration!$C$9*'Yields HP4a'!AX7)+Calibration!$C$10)</f>
        <v>-1.3020627824793102E-3</v>
      </c>
      <c r="AZ7" s="26">
        <f t="shared" si="8"/>
        <v>-0.34273704191698257</v>
      </c>
      <c r="BB7" s="24">
        <v>6</v>
      </c>
      <c r="BC7" s="7"/>
      <c r="BD7" s="169">
        <f>((Calibration!$C$9*'Yields HP4a'!BC7)+Calibration!$C$10)</f>
        <v>-1.3020627824793102E-3</v>
      </c>
      <c r="BE7" s="26">
        <f t="shared" si="9"/>
        <v>-0.34273704191698257</v>
      </c>
      <c r="BG7" s="24">
        <v>6</v>
      </c>
      <c r="BH7" s="7"/>
      <c r="BI7" s="169">
        <f>((Calibration!$C$9*'Yields HP4a'!BH7)+Calibration!$C$10)</f>
        <v>-1.3020627824793102E-3</v>
      </c>
      <c r="BJ7" s="26">
        <f t="shared" si="10"/>
        <v>-0.34273704191698257</v>
      </c>
      <c r="BL7" s="24">
        <v>6</v>
      </c>
      <c r="BM7" s="7">
        <v>1.416526</v>
      </c>
      <c r="BN7" s="169">
        <f>((Calibration!$C$9*'Yields HP4a'!BM7)+Calibration!$C$10)</f>
        <v>2.0927110785496266E-3</v>
      </c>
      <c r="BO7" s="26">
        <f t="shared" si="11"/>
        <v>0.55085639056762936</v>
      </c>
      <c r="BQ7" s="24">
        <v>6</v>
      </c>
      <c r="BR7" s="7"/>
      <c r="BS7" s="169">
        <f>((Calibration!$C$9*'Yields HP4a'!BR7)+Calibration!$C$10)</f>
        <v>-1.3020627824793102E-3</v>
      </c>
      <c r="BT7" s="26">
        <f t="shared" si="12"/>
        <v>-0.34273704191698257</v>
      </c>
      <c r="BV7" s="24">
        <v>6</v>
      </c>
      <c r="BW7" s="7"/>
      <c r="BX7" s="169">
        <f>((Calibration!$C$9*'Yields HP4a'!BW7)+Calibration!$C$10)</f>
        <v>-1.3020627824793102E-3</v>
      </c>
      <c r="BY7" s="26">
        <f t="shared" si="13"/>
        <v>-0.34273704191698257</v>
      </c>
      <c r="CA7" s="24">
        <v>6</v>
      </c>
      <c r="CB7" s="7"/>
      <c r="CC7" s="169">
        <f>((Calibration!$C$9*'Yields HP4a'!CB7)+Calibration!$C$10)</f>
        <v>-1.3020627824793102E-3</v>
      </c>
      <c r="CD7" s="26">
        <f t="shared" si="14"/>
        <v>-0.34273704191698257</v>
      </c>
      <c r="CF7" s="57"/>
      <c r="CG7" s="61"/>
      <c r="CH7" s="59"/>
      <c r="CI7" s="59"/>
    </row>
    <row r="8" spans="1:87" ht="22" thickBot="1">
      <c r="A8" s="29" t="s">
        <v>33</v>
      </c>
      <c r="B8" s="32">
        <f>B3*B7</f>
        <v>0.43583333333333335</v>
      </c>
      <c r="D8" s="24">
        <v>7</v>
      </c>
      <c r="E8" s="3"/>
      <c r="F8" s="169">
        <f>((Calibration!$C$9*'Yields HP4a'!E8)+Calibration!$C$10)</f>
        <v>-1.3020627824793102E-3</v>
      </c>
      <c r="G8" s="26">
        <f t="shared" si="0"/>
        <v>-0.34273704191698257</v>
      </c>
      <c r="I8" s="24">
        <v>7</v>
      </c>
      <c r="J8" s="7">
        <v>3.1652429999999998</v>
      </c>
      <c r="K8" s="169">
        <f>((Calibration!$C$9*'Yields HP4a'!J8)+Calibration!$C$10)</f>
        <v>6.2835969231701556E-3</v>
      </c>
      <c r="L8" s="26">
        <f t="shared" si="1"/>
        <v>1.6540073574218865</v>
      </c>
      <c r="N8" s="24">
        <v>7</v>
      </c>
      <c r="O8" s="7"/>
      <c r="P8" s="169">
        <f>((Calibration!$C$9*'Yields HP4a'!O8)+Calibration!$C$10)</f>
        <v>-1.3020627824793102E-3</v>
      </c>
      <c r="Q8" s="26">
        <f t="shared" si="2"/>
        <v>-0.34273704191698257</v>
      </c>
      <c r="S8" s="24">
        <v>7</v>
      </c>
      <c r="T8" s="7">
        <v>12.030127</v>
      </c>
      <c r="U8" s="169">
        <f>((Calibration!$C$9*'Yields HP4a'!T8)+Calibration!$C$10)</f>
        <v>2.7528725134197449E-2</v>
      </c>
      <c r="V8" s="26">
        <f t="shared" si="3"/>
        <v>7.2462817824150854</v>
      </c>
      <c r="X8" s="24">
        <v>7</v>
      </c>
      <c r="Y8" s="55"/>
      <c r="Z8" s="169">
        <f>((Calibration!$C$9*'Yields HP4a'!Y8)+Calibration!$C$10)</f>
        <v>-1.3020627824793102E-3</v>
      </c>
      <c r="AA8" s="26">
        <f t="shared" si="4"/>
        <v>-0.34273704191698257</v>
      </c>
      <c r="AC8" s="24">
        <v>7</v>
      </c>
      <c r="AD8" s="44"/>
      <c r="AE8" s="169">
        <f>((Calibration!$C$9*'Yields HP4a'!AD8)+Calibration!$C$10)</f>
        <v>-1.3020627824793102E-3</v>
      </c>
      <c r="AF8" s="26">
        <f t="shared" si="5"/>
        <v>-0.34273704191698257</v>
      </c>
      <c r="AH8" s="24">
        <v>7</v>
      </c>
      <c r="AI8" s="7">
        <v>1.2260180000000001</v>
      </c>
      <c r="AJ8" s="169">
        <f>((Calibration!$C$9*'Yields HP4a'!AI8)+Calibration!$C$10)</f>
        <v>1.636149336148216E-3</v>
      </c>
      <c r="AK8" s="26">
        <f t="shared" si="15"/>
        <v>0.4306773768144202</v>
      </c>
      <c r="AM8" s="24">
        <v>7</v>
      </c>
      <c r="AN8"/>
      <c r="AO8" s="169">
        <f>((Calibration!$C$9*'Yields HP4a'!AN8)+Calibration!$C$10)</f>
        <v>-1.3020627824793102E-3</v>
      </c>
      <c r="AP8" s="26">
        <f t="shared" si="6"/>
        <v>-0.34273704191698257</v>
      </c>
      <c r="AR8" s="24">
        <v>7</v>
      </c>
      <c r="AS8"/>
      <c r="AT8" s="169">
        <f>((Calibration!$C$9*'Yields HP4a'!AS8)+Calibration!$C$10)</f>
        <v>-1.3020627824793102E-3</v>
      </c>
      <c r="AU8" s="26">
        <f t="shared" si="7"/>
        <v>-0.34273704191698257</v>
      </c>
      <c r="AW8" s="24">
        <v>7</v>
      </c>
      <c r="AX8" s="7"/>
      <c r="AY8" s="169">
        <f>((Calibration!$C$9*'Yields HP4a'!AX8)+Calibration!$C$10)</f>
        <v>-1.3020627824793102E-3</v>
      </c>
      <c r="AZ8" s="26">
        <f t="shared" si="8"/>
        <v>-0.34273704191698257</v>
      </c>
      <c r="BB8" s="24">
        <v>7</v>
      </c>
      <c r="BC8" s="7"/>
      <c r="BD8" s="169">
        <f>((Calibration!$C$9*'Yields HP4a'!BC8)+Calibration!$C$10)</f>
        <v>-1.3020627824793102E-3</v>
      </c>
      <c r="BE8" s="26">
        <f t="shared" si="9"/>
        <v>-0.34273704191698257</v>
      </c>
      <c r="BG8" s="24">
        <v>7</v>
      </c>
      <c r="BH8" s="7"/>
      <c r="BI8" s="169">
        <f>((Calibration!$C$9*'Yields HP4a'!BH8)+Calibration!$C$10)</f>
        <v>-1.3020627824793102E-3</v>
      </c>
      <c r="BJ8" s="26">
        <f t="shared" si="10"/>
        <v>-0.34273704191698257</v>
      </c>
      <c r="BL8" s="24">
        <v>7</v>
      </c>
      <c r="BM8" s="7">
        <v>1.531385</v>
      </c>
      <c r="BN8" s="169">
        <f>((Calibration!$C$9*'Yields HP4a'!BM8)+Calibration!$C$10)</f>
        <v>2.3679762914041191E-3</v>
      </c>
      <c r="BO8" s="26">
        <f t="shared" si="11"/>
        <v>0.62331340728440698</v>
      </c>
      <c r="BQ8" s="24">
        <v>7</v>
      </c>
      <c r="BR8"/>
      <c r="BS8" s="169">
        <f>((Calibration!$C$9*'Yields HP4a'!BR8)+Calibration!$C$10)</f>
        <v>-1.3020627824793102E-3</v>
      </c>
      <c r="BT8" s="26">
        <f t="shared" si="12"/>
        <v>-0.34273704191698257</v>
      </c>
      <c r="BV8" s="24">
        <v>7</v>
      </c>
      <c r="BW8" s="7"/>
      <c r="BX8" s="169">
        <f>((Calibration!$C$9*'Yields HP4a'!BW8)+Calibration!$C$10)</f>
        <v>-1.3020627824793102E-3</v>
      </c>
      <c r="BY8" s="26">
        <f t="shared" si="13"/>
        <v>-0.34273704191698257</v>
      </c>
      <c r="CA8" s="24">
        <v>7</v>
      </c>
      <c r="CB8" s="7">
        <v>2.5752009999999999</v>
      </c>
      <c r="CC8" s="169">
        <f>((Calibration!$C$9*'Yields HP4a'!CB8)+Calibration!$C$10)</f>
        <v>4.8695324029924556E-3</v>
      </c>
      <c r="CD8" s="26">
        <f t="shared" si="14"/>
        <v>1.2817885233940709</v>
      </c>
      <c r="CF8" s="57"/>
      <c r="CG8" s="60"/>
      <c r="CH8" s="59"/>
      <c r="CI8" s="59"/>
    </row>
    <row r="9" spans="1:87" ht="22" thickBot="1">
      <c r="A9" s="27" t="s">
        <v>34</v>
      </c>
      <c r="B9" s="28">
        <v>500</v>
      </c>
      <c r="D9" s="24">
        <v>8</v>
      </c>
      <c r="E9" s="3"/>
      <c r="F9" s="169">
        <f>((Calibration!$C$9*'Yields HP4a'!E9)+Calibration!$C$10)</f>
        <v>-1.3020627824793102E-3</v>
      </c>
      <c r="G9" s="26">
        <f t="shared" si="0"/>
        <v>-0.34273704191698257</v>
      </c>
      <c r="I9" s="24">
        <v>8</v>
      </c>
      <c r="J9"/>
      <c r="K9" s="169">
        <f>((Calibration!$C$9*'Yields HP4a'!J9)+Calibration!$C$10)</f>
        <v>-1.3020627824793102E-3</v>
      </c>
      <c r="L9" s="26">
        <f t="shared" si="1"/>
        <v>-0.34273704191698257</v>
      </c>
      <c r="N9" s="24">
        <v>8</v>
      </c>
      <c r="O9" s="7">
        <v>1.4035420000000001</v>
      </c>
      <c r="P9" s="169">
        <f>((Calibration!$C$9*'Yields HP4a'!O9)+Calibration!$C$10)</f>
        <v>2.0615942873212275E-3</v>
      </c>
      <c r="Q9" s="26">
        <f t="shared" si="2"/>
        <v>0.54266563577217908</v>
      </c>
      <c r="S9" s="24">
        <v>8</v>
      </c>
      <c r="T9" s="7">
        <v>33.767490000000002</v>
      </c>
      <c r="U9" s="169">
        <f>((Calibration!$C$9*'Yields HP4a'!T9)+Calibration!$C$10)</f>
        <v>7.9623379041077774E-2</v>
      </c>
      <c r="V9" s="26">
        <f t="shared" si="3"/>
        <v>20.958959711612295</v>
      </c>
      <c r="X9" s="24">
        <v>8</v>
      </c>
      <c r="Y9" s="55"/>
      <c r="Z9" s="169">
        <f>((Calibration!$C$9*'Yields HP4a'!Y9)+Calibration!$C$10)</f>
        <v>-1.3020627824793102E-3</v>
      </c>
      <c r="AA9" s="26">
        <f t="shared" si="4"/>
        <v>-0.34273704191698257</v>
      </c>
      <c r="AC9" s="24">
        <v>8</v>
      </c>
      <c r="AD9" s="44"/>
      <c r="AE9" s="169">
        <f>((Calibration!$C$9*'Yields HP4a'!AD9)+Calibration!$C$10)</f>
        <v>-1.3020627824793102E-3</v>
      </c>
      <c r="AF9" s="26">
        <f t="shared" si="5"/>
        <v>-0.34273704191698257</v>
      </c>
      <c r="AH9" s="24">
        <v>8</v>
      </c>
      <c r="AI9" s="7">
        <v>1.8570489999999999</v>
      </c>
      <c r="AJ9" s="169">
        <f>((Calibration!$C$9*'Yields HP4a'!AI9)+Calibration!$C$10)</f>
        <v>3.1484460001691738E-3</v>
      </c>
      <c r="AK9" s="26">
        <f t="shared" si="15"/>
        <v>0.82875348504977719</v>
      </c>
      <c r="AM9" s="24">
        <v>8</v>
      </c>
      <c r="AN9" s="7">
        <v>2.930758</v>
      </c>
      <c r="AO9" s="169">
        <f>((Calibration!$C$9*'Yields HP4a'!AN9)+Calibration!$C$10)</f>
        <v>5.7216421487407626E-3</v>
      </c>
      <c r="AP9" s="26">
        <f t="shared" si="6"/>
        <v>1.5060861360562678</v>
      </c>
      <c r="AR9" s="24">
        <v>8</v>
      </c>
      <c r="AS9" s="7">
        <v>12.730689999999999</v>
      </c>
      <c r="AT9" s="169">
        <f>((Calibration!$C$9*'Yields HP4a'!AS9)+Calibration!$C$10)</f>
        <v>2.92076586379976E-2</v>
      </c>
      <c r="AU9" s="26">
        <f t="shared" si="7"/>
        <v>7.6882210732164671</v>
      </c>
      <c r="AW9" s="24">
        <v>8</v>
      </c>
      <c r="AX9"/>
      <c r="AY9" s="169">
        <f>((Calibration!$C$9*'Yields HP4a'!AX9)+Calibration!$C$10)</f>
        <v>-1.3020627824793102E-3</v>
      </c>
      <c r="AZ9" s="26">
        <f t="shared" si="8"/>
        <v>-0.34273704191698257</v>
      </c>
      <c r="BB9" s="24">
        <v>8</v>
      </c>
      <c r="BC9"/>
      <c r="BD9" s="169">
        <f>((Calibration!$C$9*'Yields HP4a'!BC9)+Calibration!$C$10)</f>
        <v>-1.3020627824793102E-3</v>
      </c>
      <c r="BE9" s="26">
        <f t="shared" si="9"/>
        <v>-0.34273704191698257</v>
      </c>
      <c r="BG9" s="24">
        <v>8</v>
      </c>
      <c r="BH9"/>
      <c r="BI9" s="169">
        <f>((Calibration!$C$9*'Yields HP4a'!BH9)+Calibration!$C$10)</f>
        <v>-1.3020627824793102E-3</v>
      </c>
      <c r="BJ9" s="26">
        <f t="shared" si="10"/>
        <v>-0.34273704191698257</v>
      </c>
      <c r="BL9" s="24">
        <v>8</v>
      </c>
      <c r="BM9" s="7">
        <v>34.377380000000002</v>
      </c>
      <c r="BN9" s="169">
        <f>((Calibration!$C$9*'Yields HP4a'!BM9)+Calibration!$C$10)</f>
        <v>8.1085010264297777E-2</v>
      </c>
      <c r="BO9" s="26">
        <f t="shared" si="11"/>
        <v>21.343699348257186</v>
      </c>
      <c r="BQ9" s="24">
        <v>8</v>
      </c>
      <c r="BR9"/>
      <c r="BS9" s="169">
        <f>((Calibration!$C$9*'Yields HP4a'!BR9)+Calibration!$C$10)</f>
        <v>-1.3020627824793102E-3</v>
      </c>
      <c r="BT9" s="26">
        <f t="shared" si="12"/>
        <v>-0.34273704191698257</v>
      </c>
      <c r="BV9" s="24">
        <v>8</v>
      </c>
      <c r="BW9" s="7">
        <v>1.231554</v>
      </c>
      <c r="BX9" s="169">
        <f>((Calibration!$C$9*'Yields HP4a'!BW9)+Calibration!$C$10)</f>
        <v>1.6494166309911321E-3</v>
      </c>
      <c r="BY9" s="26">
        <f t="shared" si="13"/>
        <v>0.43416967645610344</v>
      </c>
      <c r="CA9" s="24">
        <v>8</v>
      </c>
      <c r="CB9" s="7"/>
      <c r="CC9" s="169">
        <f>((Calibration!$C$9*'Yields HP4a'!CB9)+Calibration!$C$10)</f>
        <v>-1.3020627824793102E-3</v>
      </c>
      <c r="CD9" s="26">
        <f t="shared" si="14"/>
        <v>-0.34273704191698257</v>
      </c>
      <c r="CF9" s="57"/>
      <c r="CG9" s="58"/>
      <c r="CH9" s="59"/>
      <c r="CI9" s="59"/>
    </row>
    <row r="10" spans="1:87">
      <c r="A10" s="33" t="s">
        <v>35</v>
      </c>
      <c r="B10" s="34">
        <f>B5*(B3*B7)*(B6/B9)</f>
        <v>0.37990138888888891</v>
      </c>
      <c r="D10" s="24">
        <v>9</v>
      </c>
      <c r="E10" s="3"/>
      <c r="F10" s="169">
        <f>((Calibration!$C$9*'Yields HP4a'!E10)+Calibration!$C$10)</f>
        <v>-1.3020627824793102E-3</v>
      </c>
      <c r="G10" s="26">
        <f t="shared" si="0"/>
        <v>-0.34273704191698257</v>
      </c>
      <c r="I10" s="24">
        <v>9</v>
      </c>
      <c r="J10"/>
      <c r="K10" s="169">
        <f>((Calibration!$C$9*'Yields HP4a'!J10)+Calibration!$C$10)</f>
        <v>-1.3020627824793102E-3</v>
      </c>
      <c r="L10" s="26">
        <f t="shared" si="1"/>
        <v>-0.34273704191698257</v>
      </c>
      <c r="N10" s="24">
        <v>9</v>
      </c>
      <c r="O10"/>
      <c r="P10" s="169">
        <f>((Calibration!$C$9*'Yields HP4a'!O10)+Calibration!$C$10)</f>
        <v>-1.3020627824793102E-3</v>
      </c>
      <c r="Q10" s="26">
        <f t="shared" si="2"/>
        <v>-0.34273704191698257</v>
      </c>
      <c r="S10" s="24">
        <v>9</v>
      </c>
      <c r="T10" s="7">
        <v>4.6904440000000003</v>
      </c>
      <c r="U10" s="169">
        <f>((Calibration!$C$9*'Yields HP4a'!T10)+Calibration!$C$10)</f>
        <v>9.9388157385079581E-3</v>
      </c>
      <c r="V10" s="26">
        <f t="shared" si="3"/>
        <v>2.616156726243188</v>
      </c>
      <c r="X10" s="24">
        <v>9</v>
      </c>
      <c r="Y10" s="55"/>
      <c r="Z10" s="169">
        <f>((Calibration!$C$9*'Yields HP4a'!Y10)+Calibration!$C$10)</f>
        <v>-1.3020627824793102E-3</v>
      </c>
      <c r="AA10" s="26">
        <f t="shared" si="4"/>
        <v>-0.34273704191698257</v>
      </c>
      <c r="AC10" s="24">
        <v>9</v>
      </c>
      <c r="AD10" s="3"/>
      <c r="AE10" s="169">
        <f>((Calibration!$C$9*'Yields HP4a'!AD10)+Calibration!$C$10)</f>
        <v>-1.3020627824793102E-3</v>
      </c>
      <c r="AF10" s="26">
        <f t="shared" si="5"/>
        <v>-0.34273704191698257</v>
      </c>
      <c r="AH10" s="24">
        <v>9</v>
      </c>
      <c r="AI10" s="7">
        <v>1.151376</v>
      </c>
      <c r="AJ10" s="169">
        <f>((Calibration!$C$9*'Yields HP4a'!AI10)+Calibration!$C$10)</f>
        <v>1.4572661313677023E-3</v>
      </c>
      <c r="AK10" s="26">
        <f t="shared" si="15"/>
        <v>0.38359063009214583</v>
      </c>
      <c r="AM10" s="24">
        <v>9</v>
      </c>
      <c r="AN10"/>
      <c r="AO10" s="169">
        <f>((Calibration!$C$9*'Yields HP4a'!AN10)+Calibration!$C$10)</f>
        <v>-1.3020627824793102E-3</v>
      </c>
      <c r="AP10" s="26">
        <f t="shared" si="6"/>
        <v>-0.34273704191698257</v>
      </c>
      <c r="AR10" s="24">
        <v>9</v>
      </c>
      <c r="AS10" s="7">
        <v>7.2417119999999997</v>
      </c>
      <c r="AT10" s="169">
        <f>((Calibration!$C$9*'Yields HP4a'!AS10)+Calibration!$C$10)</f>
        <v>1.6053054318583136E-2</v>
      </c>
      <c r="AU10" s="26">
        <f t="shared" si="7"/>
        <v>4.2255845301155848</v>
      </c>
      <c r="AW10" s="24">
        <v>9</v>
      </c>
      <c r="AX10"/>
      <c r="AY10" s="169">
        <f>((Calibration!$C$9*'Yields HP4a'!AX10)+Calibration!$C$10)</f>
        <v>-1.3020627824793102E-3</v>
      </c>
      <c r="AZ10" s="26">
        <f t="shared" si="8"/>
        <v>-0.34273704191698257</v>
      </c>
      <c r="BB10" s="24">
        <v>9</v>
      </c>
      <c r="BC10"/>
      <c r="BD10" s="169">
        <f>((Calibration!$C$9*'Yields HP4a'!BC10)+Calibration!$C$10)</f>
        <v>-1.3020627824793102E-3</v>
      </c>
      <c r="BE10" s="26">
        <f t="shared" si="9"/>
        <v>-0.34273704191698257</v>
      </c>
      <c r="BG10" s="24">
        <v>9</v>
      </c>
      <c r="BH10"/>
      <c r="BI10" s="169">
        <f>((Calibration!$C$9*'Yields HP4a'!BH10)+Calibration!$C$10)</f>
        <v>-1.3020627824793102E-3</v>
      </c>
      <c r="BJ10" s="26">
        <f t="shared" si="10"/>
        <v>-0.34273704191698257</v>
      </c>
      <c r="BL10" s="24">
        <v>9</v>
      </c>
      <c r="BM10" s="7">
        <v>2.520419</v>
      </c>
      <c r="BN10" s="169">
        <f>((Calibration!$C$9*'Yields HP4a'!BM10)+Calibration!$C$10)</f>
        <v>4.7382446598413334E-3</v>
      </c>
      <c r="BO10" s="26">
        <f t="shared" si="11"/>
        <v>1.2472301493025455</v>
      </c>
      <c r="BQ10" s="24">
        <v>9</v>
      </c>
      <c r="BR10"/>
      <c r="BS10" s="169">
        <f>((Calibration!$C$9*'Yields HP4a'!BR10)+Calibration!$C$10)</f>
        <v>-1.3020627824793102E-3</v>
      </c>
      <c r="BT10" s="26">
        <f t="shared" si="12"/>
        <v>-0.34273704191698257</v>
      </c>
      <c r="BV10" s="24">
        <v>9</v>
      </c>
      <c r="BW10" s="7"/>
      <c r="BX10" s="169">
        <f>((Calibration!$C$9*'Yields HP4a'!BW10)+Calibration!$C$10)</f>
        <v>-1.3020627824793102E-3</v>
      </c>
      <c r="BY10" s="26">
        <f t="shared" si="13"/>
        <v>-0.34273704191698257</v>
      </c>
      <c r="CA10" s="24">
        <v>9</v>
      </c>
      <c r="CB10" s="7">
        <v>3.1682920000000001</v>
      </c>
      <c r="CC10" s="169">
        <f>((Calibration!$C$9*'Yields HP4a'!CB10)+Calibration!$C$10)</f>
        <v>6.2909040008392401E-3</v>
      </c>
      <c r="CD10" s="26">
        <f t="shared" si="14"/>
        <v>1.6559307717295981</v>
      </c>
      <c r="CF10" s="57"/>
      <c r="CG10" s="60"/>
      <c r="CH10" s="59"/>
      <c r="CI10" s="59"/>
    </row>
    <row r="11" spans="1:87">
      <c r="A11" s="33" t="s">
        <v>36</v>
      </c>
      <c r="B11" s="35">
        <v>1</v>
      </c>
      <c r="D11" s="24">
        <v>10</v>
      </c>
      <c r="E11" s="3"/>
      <c r="F11" s="169">
        <f>((Calibration!$C$9*'Yields HP4a'!E11)+Calibration!$C$10)</f>
        <v>-1.3020627824793102E-3</v>
      </c>
      <c r="G11" s="26">
        <f t="shared" si="0"/>
        <v>-0.34273704191698257</v>
      </c>
      <c r="I11" s="24">
        <v>10</v>
      </c>
      <c r="J11" s="7">
        <v>2.2409620000000001</v>
      </c>
      <c r="K11" s="169">
        <f>((Calibration!$C$9*'Yields HP4a'!J11)+Calibration!$C$10)</f>
        <v>4.068512287204641E-3</v>
      </c>
      <c r="L11" s="26">
        <f t="shared" si="1"/>
        <v>1.0709390400240346</v>
      </c>
      <c r="N11" s="24">
        <v>10</v>
      </c>
      <c r="O11" s="7"/>
      <c r="P11" s="169">
        <f>((Calibration!$C$9*'Yields HP4a'!O11)+Calibration!$C$10)</f>
        <v>-1.3020627824793102E-3</v>
      </c>
      <c r="Q11" s="26">
        <f t="shared" si="2"/>
        <v>-0.34273704191698257</v>
      </c>
      <c r="S11" s="24">
        <v>10</v>
      </c>
      <c r="T11" s="7">
        <v>2.9264039999999998</v>
      </c>
      <c r="U11" s="169">
        <f>((Calibration!$C$9*'Yields HP4a'!T11)+Calibration!$C$10)</f>
        <v>5.7112075747259398E-3</v>
      </c>
      <c r="V11" s="26">
        <f t="shared" si="3"/>
        <v>1.5033394827614903</v>
      </c>
      <c r="X11" s="24">
        <v>10</v>
      </c>
      <c r="Y11" s="55"/>
      <c r="Z11" s="169">
        <f>((Calibration!$C$9*'Yields HP4a'!Y11)+Calibration!$C$10)</f>
        <v>-1.3020627824793102E-3</v>
      </c>
      <c r="AA11" s="26">
        <f t="shared" si="4"/>
        <v>-0.34273704191698257</v>
      </c>
      <c r="AC11" s="24">
        <v>10</v>
      </c>
      <c r="AD11" s="3"/>
      <c r="AE11" s="169">
        <f>((Calibration!$C$9*'Yields HP4a'!AD11)+Calibration!$C$10)</f>
        <v>-1.3020627824793102E-3</v>
      </c>
      <c r="AF11" s="26">
        <f t="shared" si="5"/>
        <v>-0.34273704191698257</v>
      </c>
      <c r="AH11" s="24">
        <v>10</v>
      </c>
      <c r="AI11"/>
      <c r="AJ11" s="169">
        <f>((Calibration!$C$9*'Yields HP4a'!AI11)+Calibration!$C$10)</f>
        <v>-1.3020627824793102E-3</v>
      </c>
      <c r="AK11" s="26">
        <f t="shared" si="15"/>
        <v>-0.34273704191698257</v>
      </c>
      <c r="AM11" s="24">
        <v>10</v>
      </c>
      <c r="AN11" s="7"/>
      <c r="AO11" s="169">
        <f>((Calibration!$C$9*'Yields HP4a'!AN11)+Calibration!$C$10)</f>
        <v>-1.3020627824793102E-3</v>
      </c>
      <c r="AP11" s="26">
        <f t="shared" si="6"/>
        <v>-0.34273704191698257</v>
      </c>
      <c r="AR11" s="24">
        <v>10</v>
      </c>
      <c r="AS11" s="7">
        <v>2.5627599999999999</v>
      </c>
      <c r="AT11" s="169">
        <f>((Calibration!$C$9*'Yields HP4a'!AS11)+Calibration!$C$10)</f>
        <v>4.8397169378297548E-3</v>
      </c>
      <c r="AU11" s="26">
        <f t="shared" si="7"/>
        <v>1.2739403117173766</v>
      </c>
      <c r="AW11" s="24">
        <v>10</v>
      </c>
      <c r="AX11"/>
      <c r="AY11" s="169">
        <f>((Calibration!$C$9*'Yields HP4a'!AX11)+Calibration!$C$10)</f>
        <v>-1.3020627824793102E-3</v>
      </c>
      <c r="AZ11" s="26">
        <f t="shared" si="8"/>
        <v>-0.34273704191698257</v>
      </c>
      <c r="BB11" s="24">
        <v>10</v>
      </c>
      <c r="BC11"/>
      <c r="BD11" s="169">
        <f>((Calibration!$C$9*'Yields HP4a'!BC11)+Calibration!$C$10)</f>
        <v>-1.3020627824793102E-3</v>
      </c>
      <c r="BE11" s="26">
        <f t="shared" si="9"/>
        <v>-0.34273704191698257</v>
      </c>
      <c r="BG11" s="24">
        <v>10</v>
      </c>
      <c r="BH11"/>
      <c r="BI11" s="169">
        <f>((Calibration!$C$9*'Yields HP4a'!BH11)+Calibration!$C$10)</f>
        <v>-1.3020627824793102E-3</v>
      </c>
      <c r="BJ11" s="26">
        <f t="shared" si="10"/>
        <v>-0.34273704191698257</v>
      </c>
      <c r="BL11" s="24">
        <v>10</v>
      </c>
      <c r="BM11" s="7">
        <v>1.8343799999999999</v>
      </c>
      <c r="BN11" s="169">
        <f>((Calibration!$C$9*'Yields HP4a'!BM11)+Calibration!$C$10)</f>
        <v>3.0941186326124432E-3</v>
      </c>
      <c r="BO11" s="26">
        <f t="shared" si="11"/>
        <v>0.81445309838479985</v>
      </c>
      <c r="BQ11" s="24">
        <v>10</v>
      </c>
      <c r="BR11" s="7"/>
      <c r="BS11" s="169">
        <f>((Calibration!$C$9*'Yields HP4a'!BR11)+Calibration!$C$10)</f>
        <v>-1.3020627824793102E-3</v>
      </c>
      <c r="BT11" s="26">
        <f t="shared" si="12"/>
        <v>-0.34273704191698257</v>
      </c>
      <c r="BV11" s="24">
        <v>10</v>
      </c>
      <c r="BW11" s="7"/>
      <c r="BX11" s="169">
        <f>((Calibration!$C$9*'Yields HP4a'!BW11)+Calibration!$C$10)</f>
        <v>-1.3020627824793102E-3</v>
      </c>
      <c r="BY11" s="26">
        <f t="shared" si="13"/>
        <v>-0.34273704191698257</v>
      </c>
      <c r="CA11" s="24">
        <v>10</v>
      </c>
      <c r="CB11" s="7"/>
      <c r="CC11" s="169">
        <f>((Calibration!$C$9*'Yields HP4a'!CB11)+Calibration!$C$10)</f>
        <v>-1.3020627824793102E-3</v>
      </c>
      <c r="CD11" s="26">
        <f t="shared" si="14"/>
        <v>-0.34273704191698257</v>
      </c>
      <c r="CF11" s="57"/>
      <c r="CG11" s="60"/>
      <c r="CH11" s="59"/>
      <c r="CI11" s="59"/>
    </row>
    <row r="12" spans="1:87">
      <c r="A12" s="33" t="s">
        <v>37</v>
      </c>
      <c r="B12" s="35">
        <v>1</v>
      </c>
      <c r="D12" s="24">
        <v>11</v>
      </c>
      <c r="E12" s="3"/>
      <c r="F12" s="169">
        <f>((Calibration!$C$9*'Yields HP4a'!E12)+Calibration!$C$10)</f>
        <v>-1.3020627824793102E-3</v>
      </c>
      <c r="G12" s="26">
        <f t="shared" si="0"/>
        <v>-0.34273704191698257</v>
      </c>
      <c r="I12" s="24">
        <v>11</v>
      </c>
      <c r="J12" s="7"/>
      <c r="K12" s="169">
        <f>((Calibration!$C$9*'Yields HP4a'!J12)+Calibration!$C$10)</f>
        <v>-1.3020627824793102E-3</v>
      </c>
      <c r="L12" s="26">
        <f t="shared" si="1"/>
        <v>-0.34273704191698257</v>
      </c>
      <c r="N12" s="24">
        <v>11</v>
      </c>
      <c r="O12" s="7"/>
      <c r="P12" s="169">
        <f>((Calibration!$C$9*'Yields HP4a'!O12)+Calibration!$C$10)</f>
        <v>-1.3020627824793102E-3</v>
      </c>
      <c r="Q12" s="26">
        <f t="shared" si="2"/>
        <v>-0.34273704191698257</v>
      </c>
      <c r="S12" s="24">
        <v>11</v>
      </c>
      <c r="T12" s="7"/>
      <c r="U12" s="169">
        <f>((Calibration!$C$9*'Yields HP4a'!T12)+Calibration!$C$10)</f>
        <v>-1.3020627824793102E-3</v>
      </c>
      <c r="V12" s="26">
        <f t="shared" si="3"/>
        <v>-0.34273704191698257</v>
      </c>
      <c r="X12" s="24">
        <v>11</v>
      </c>
      <c r="Y12" s="55"/>
      <c r="Z12" s="169">
        <f>((Calibration!$C$9*'Yields HP4a'!Y12)+Calibration!$C$10)</f>
        <v>-1.3020627824793102E-3</v>
      </c>
      <c r="AA12" s="26">
        <f t="shared" si="4"/>
        <v>-0.34273704191698257</v>
      </c>
      <c r="AC12" s="24">
        <v>11</v>
      </c>
      <c r="AD12" s="44"/>
      <c r="AE12" s="169">
        <f>((Calibration!$C$9*'Yields HP4a'!AD12)+Calibration!$C$10)</f>
        <v>-1.3020627824793102E-3</v>
      </c>
      <c r="AF12" s="26">
        <f t="shared" si="5"/>
        <v>-0.34273704191698257</v>
      </c>
      <c r="AH12" s="24">
        <v>11</v>
      </c>
      <c r="AI12" s="7"/>
      <c r="AJ12" s="169">
        <f>((Calibration!$C$9*'Yields HP4a'!AI12)+Calibration!$C$10)</f>
        <v>-1.3020627824793102E-3</v>
      </c>
      <c r="AK12" s="26">
        <f t="shared" si="15"/>
        <v>-0.34273704191698257</v>
      </c>
      <c r="AM12" s="24">
        <v>11</v>
      </c>
      <c r="AN12" s="7"/>
      <c r="AO12" s="169">
        <f>((Calibration!$C$9*'Yields HP4a'!AN12)+Calibration!$C$10)</f>
        <v>-1.3020627824793102E-3</v>
      </c>
      <c r="AP12" s="26">
        <f t="shared" si="6"/>
        <v>-0.34273704191698257</v>
      </c>
      <c r="AR12" s="24">
        <v>11</v>
      </c>
      <c r="AS12" s="7"/>
      <c r="AT12" s="169">
        <f>((Calibration!$C$9*'Yields HP4a'!AS12)+Calibration!$C$10)</f>
        <v>-1.3020627824793102E-3</v>
      </c>
      <c r="AU12" s="26">
        <f t="shared" si="7"/>
        <v>-0.34273704191698257</v>
      </c>
      <c r="AW12" s="24">
        <v>11</v>
      </c>
      <c r="AX12" s="7"/>
      <c r="AY12" s="169">
        <f>((Calibration!$C$9*'Yields HP4a'!AX12)+Calibration!$C$10)</f>
        <v>-1.3020627824793102E-3</v>
      </c>
      <c r="AZ12" s="26">
        <f t="shared" si="8"/>
        <v>-0.34273704191698257</v>
      </c>
      <c r="BB12" s="24">
        <v>11</v>
      </c>
      <c r="BC12" s="7"/>
      <c r="BD12" s="169">
        <f>((Calibration!$C$9*'Yields HP4a'!BC12)+Calibration!$C$10)</f>
        <v>-1.3020627824793102E-3</v>
      </c>
      <c r="BE12" s="26">
        <f t="shared" si="9"/>
        <v>-0.34273704191698257</v>
      </c>
      <c r="BG12" s="24">
        <v>11</v>
      </c>
      <c r="BH12" s="7"/>
      <c r="BI12" s="169">
        <f>((Calibration!$C$9*'Yields HP4a'!BH12)+Calibration!$C$10)</f>
        <v>-1.3020627824793102E-3</v>
      </c>
      <c r="BJ12" s="26">
        <f t="shared" si="10"/>
        <v>-0.34273704191698257</v>
      </c>
      <c r="BL12" s="24">
        <v>11</v>
      </c>
      <c r="BM12" s="7"/>
      <c r="BN12" s="169">
        <f>((Calibration!$C$9*'Yields HP4a'!BM12)+Calibration!$C$10)</f>
        <v>-1.3020627824793102E-3</v>
      </c>
      <c r="BO12" s="26">
        <f t="shared" si="11"/>
        <v>-0.34273704191698257</v>
      </c>
      <c r="BQ12" s="24">
        <v>11</v>
      </c>
      <c r="BR12" s="7"/>
      <c r="BS12" s="169">
        <f>((Calibration!$C$9*'Yields HP4a'!BR12)+Calibration!$C$10)</f>
        <v>-1.3020627824793102E-3</v>
      </c>
      <c r="BT12" s="26">
        <f t="shared" si="12"/>
        <v>-0.34273704191698257</v>
      </c>
      <c r="BV12" s="24">
        <v>11</v>
      </c>
      <c r="BW12" s="7"/>
      <c r="BX12" s="169">
        <f>((Calibration!$C$9*'Yields HP4a'!BW12)+Calibration!$C$10)</f>
        <v>-1.3020627824793102E-3</v>
      </c>
      <c r="BY12" s="26">
        <f t="shared" si="13"/>
        <v>-0.34273704191698257</v>
      </c>
      <c r="CA12" s="24">
        <v>11</v>
      </c>
      <c r="CB12" s="7"/>
      <c r="CC12" s="169">
        <f>((Calibration!$C$9*'Yields HP4a'!CB12)+Calibration!$C$10)</f>
        <v>-1.3020627824793102E-3</v>
      </c>
      <c r="CD12" s="26">
        <f t="shared" si="14"/>
        <v>-0.34273704191698257</v>
      </c>
      <c r="CF12" s="57"/>
      <c r="CG12" s="58"/>
      <c r="CH12" s="59"/>
      <c r="CI12" s="59"/>
    </row>
    <row r="13" spans="1:87" ht="22" thickBot="1">
      <c r="A13" s="29" t="s">
        <v>38</v>
      </c>
      <c r="B13" s="36">
        <f>(B10-Calibration!$C$10)/Calibration!$C$9</f>
        <v>159.06349662376928</v>
      </c>
      <c r="D13" s="37">
        <v>12</v>
      </c>
      <c r="E13" s="3"/>
      <c r="F13" s="169">
        <f>((Calibration!$C$9*'Yields HP4a'!E13)+Calibration!$C$10)</f>
        <v>-1.3020627824793102E-3</v>
      </c>
      <c r="G13" s="26">
        <f t="shared" si="0"/>
        <v>-0.34273704191698257</v>
      </c>
      <c r="I13" s="37">
        <v>12</v>
      </c>
      <c r="J13"/>
      <c r="K13" s="169">
        <f>((Calibration!$C$9*'Yields HP4a'!J13)+Calibration!$C$10)</f>
        <v>-1.3020627824793102E-3</v>
      </c>
      <c r="L13" s="26">
        <f t="shared" si="1"/>
        <v>-0.34273704191698257</v>
      </c>
      <c r="N13" s="24" t="s">
        <v>39</v>
      </c>
      <c r="O13" s="7"/>
      <c r="P13" s="169">
        <f>((Calibration!$C$9*'Yields HP4a'!O13)+Calibration!$C$10)</f>
        <v>-1.3020627824793102E-3</v>
      </c>
      <c r="Q13" s="26">
        <f t="shared" si="2"/>
        <v>-0.34273704191698257</v>
      </c>
      <c r="S13" s="24">
        <v>12</v>
      </c>
      <c r="T13" s="7">
        <v>10.282976</v>
      </c>
      <c r="U13" s="169">
        <f>((Calibration!$C$9*'Yields HP4a'!T13)+Calibration!$C$10)</f>
        <v>2.3341592285191805E-2</v>
      </c>
      <c r="V13" s="26">
        <f t="shared" si="3"/>
        <v>6.1441187023453088</v>
      </c>
      <c r="X13" s="24">
        <v>12</v>
      </c>
      <c r="Y13" s="55"/>
      <c r="Z13" s="169">
        <f>((Calibration!$C$9*'Yields HP4a'!Y13)+Calibration!$C$10)</f>
        <v>-1.3020627824793102E-3</v>
      </c>
      <c r="AA13" s="26">
        <f t="shared" si="4"/>
        <v>-0.34273704191698257</v>
      </c>
      <c r="AC13" s="24">
        <v>12</v>
      </c>
      <c r="AD13" s="3"/>
      <c r="AE13" s="169">
        <f>((Calibration!$C$9*'Yields HP4a'!AD13)+Calibration!$C$10)</f>
        <v>-1.3020627824793102E-3</v>
      </c>
      <c r="AF13" s="26">
        <f t="shared" si="5"/>
        <v>-0.34273704191698257</v>
      </c>
      <c r="AH13" s="24">
        <v>12</v>
      </c>
      <c r="AI13" s="7">
        <v>3.6014089999999999</v>
      </c>
      <c r="AJ13" s="169">
        <f>((Calibration!$C$9*'Yields HP4a'!AI13)+Calibration!$C$10)</f>
        <v>7.3288900811281088E-3</v>
      </c>
      <c r="AK13" s="26">
        <f t="shared" si="15"/>
        <v>1.9291559061058381</v>
      </c>
      <c r="AM13" s="24">
        <v>12</v>
      </c>
      <c r="AN13"/>
      <c r="AO13" s="169">
        <f>((Calibration!$C$9*'Yields HP4a'!AN13)+Calibration!$C$10)</f>
        <v>-1.3020627824793102E-3</v>
      </c>
      <c r="AP13" s="26">
        <f t="shared" si="6"/>
        <v>-0.34273704191698257</v>
      </c>
      <c r="AR13" s="24">
        <v>12</v>
      </c>
      <c r="AS13" s="7">
        <v>10.252268000000001</v>
      </c>
      <c r="AT13" s="169">
        <f>((Calibration!$C$9*'Yields HP4a'!AS13)+Calibration!$C$10)</f>
        <v>2.3267999060835546E-2</v>
      </c>
      <c r="AU13" s="26">
        <f t="shared" si="7"/>
        <v>6.124747037353111</v>
      </c>
      <c r="AW13" s="24">
        <v>12</v>
      </c>
      <c r="AX13"/>
      <c r="AY13" s="169">
        <f>((Calibration!$C$9*'Yields HP4a'!AX13)+Calibration!$C$10)</f>
        <v>-1.3020627824793102E-3</v>
      </c>
      <c r="AZ13" s="26">
        <f t="shared" si="8"/>
        <v>-0.34273704191698257</v>
      </c>
      <c r="BB13" s="24">
        <v>12</v>
      </c>
      <c r="BC13"/>
      <c r="BD13" s="169">
        <f>((Calibration!$C$9*'Yields HP4a'!BC13)+Calibration!$C$10)</f>
        <v>-1.3020627824793102E-3</v>
      </c>
      <c r="BE13" s="26">
        <f t="shared" si="9"/>
        <v>-0.34273704191698257</v>
      </c>
      <c r="BG13" s="24">
        <v>12</v>
      </c>
      <c r="BH13"/>
      <c r="BI13" s="169">
        <f>((Calibration!$C$9*'Yields HP4a'!BH13)+Calibration!$C$10)</f>
        <v>-1.3020627824793102E-3</v>
      </c>
      <c r="BJ13" s="26">
        <f t="shared" si="10"/>
        <v>-0.34273704191698257</v>
      </c>
      <c r="BL13" s="24">
        <v>12</v>
      </c>
      <c r="BM13" s="7">
        <v>9.3987590000000001</v>
      </c>
      <c r="BN13" s="169">
        <f>((Calibration!$C$9*'Yields HP4a'!BM13)+Calibration!$C$10)</f>
        <v>2.1222522985314907E-2</v>
      </c>
      <c r="BO13" s="26">
        <f t="shared" si="11"/>
        <v>5.5863241372676145</v>
      </c>
      <c r="BQ13" s="24">
        <v>12</v>
      </c>
      <c r="BR13" s="7"/>
      <c r="BS13" s="169">
        <f>((Calibration!$C$9*'Yields HP4a'!BR13)+Calibration!$C$10)</f>
        <v>-1.3020627824793102E-3</v>
      </c>
      <c r="BT13" s="26">
        <f t="shared" si="12"/>
        <v>-0.34273704191698257</v>
      </c>
      <c r="BV13" s="24">
        <v>12</v>
      </c>
      <c r="BW13" s="7"/>
      <c r="BX13" s="169">
        <f>((Calibration!$C$9*'Yields HP4a'!BW13)+Calibration!$C$10)</f>
        <v>-1.3020627824793102E-3</v>
      </c>
      <c r="BY13" s="26">
        <f t="shared" si="13"/>
        <v>-0.34273704191698257</v>
      </c>
      <c r="CA13" s="24">
        <v>12</v>
      </c>
      <c r="CB13" s="7"/>
      <c r="CC13" s="169">
        <f>((Calibration!$C$9*'Yields HP4a'!CB13)+Calibration!$C$10)</f>
        <v>-1.3020627824793102E-3</v>
      </c>
      <c r="CD13" s="26">
        <f t="shared" si="14"/>
        <v>-0.34273704191698257</v>
      </c>
      <c r="CF13" s="57"/>
      <c r="CG13" s="60"/>
      <c r="CH13" s="59"/>
      <c r="CI13" s="59"/>
    </row>
    <row r="14" spans="1:87" ht="22" thickBot="1">
      <c r="A14" s="185" t="s">
        <v>40</v>
      </c>
      <c r="B14" s="185"/>
      <c r="D14" s="24">
        <v>13</v>
      </c>
      <c r="E14" s="3"/>
      <c r="F14" s="169">
        <f>((Calibration!$C$9*'Yields HP4a'!E14)+Calibration!$C$10)</f>
        <v>-1.3020627824793102E-3</v>
      </c>
      <c r="G14" s="26">
        <f t="shared" si="0"/>
        <v>-0.34273704191698257</v>
      </c>
      <c r="I14" s="24">
        <v>13</v>
      </c>
      <c r="J14"/>
      <c r="K14" s="169">
        <f>((Calibration!$C$9*'Yields HP4a'!J14)+Calibration!$C$10)</f>
        <v>-1.3020627824793102E-3</v>
      </c>
      <c r="L14" s="26">
        <f t="shared" si="1"/>
        <v>-0.34273704191698257</v>
      </c>
      <c r="N14" s="24">
        <v>13</v>
      </c>
      <c r="O14" s="7"/>
      <c r="P14" s="169">
        <f>((Calibration!$C$9*'Yields HP4a'!O14)+Calibration!$C$10)</f>
        <v>-1.3020627824793102E-3</v>
      </c>
      <c r="Q14" s="26">
        <f t="shared" si="2"/>
        <v>-0.34273704191698257</v>
      </c>
      <c r="S14" s="24">
        <v>13</v>
      </c>
      <c r="T14" s="7">
        <v>16.047419000000001</v>
      </c>
      <c r="U14" s="169">
        <f>((Calibration!$C$9*'Yields HP4a'!T14)+Calibration!$C$10)</f>
        <v>3.7156361953938608E-2</v>
      </c>
      <c r="V14" s="26">
        <f t="shared" si="3"/>
        <v>9.7805280635090952</v>
      </c>
      <c r="X14" s="24">
        <v>13</v>
      </c>
      <c r="Y14" s="55"/>
      <c r="Z14" s="169">
        <f>((Calibration!$C$9*'Yields HP4a'!Y14)+Calibration!$C$10)</f>
        <v>-1.3020627824793102E-3</v>
      </c>
      <c r="AA14" s="26">
        <f t="shared" si="4"/>
        <v>-0.34273704191698257</v>
      </c>
      <c r="AC14" s="24">
        <v>13</v>
      </c>
      <c r="AD14" s="3"/>
      <c r="AE14" s="169">
        <f>((Calibration!$C$9*'Yields HP4a'!AD14)+Calibration!$C$10)</f>
        <v>-1.3020627824793102E-3</v>
      </c>
      <c r="AF14" s="26">
        <f t="shared" si="5"/>
        <v>-0.34273704191698257</v>
      </c>
      <c r="AH14" s="24">
        <v>13</v>
      </c>
      <c r="AI14" s="7"/>
      <c r="AJ14" s="169">
        <f>((Calibration!$C$9*'Yields HP4a'!AI14)+Calibration!$C$10)</f>
        <v>-1.3020627824793102E-3</v>
      </c>
      <c r="AK14" s="26">
        <f t="shared" si="15"/>
        <v>-0.34273704191698257</v>
      </c>
      <c r="AM14" s="24">
        <v>13</v>
      </c>
      <c r="AN14" s="7"/>
      <c r="AO14" s="169">
        <f>((Calibration!$C$9*'Yields HP4a'!AN14)+Calibration!$C$10)</f>
        <v>-1.3020627824793102E-3</v>
      </c>
      <c r="AP14" s="26">
        <f t="shared" si="6"/>
        <v>-0.34273704191698257</v>
      </c>
      <c r="AR14" s="24">
        <v>13</v>
      </c>
      <c r="AS14" s="7">
        <v>6.0736800000000004</v>
      </c>
      <c r="AT14" s="169">
        <f>((Calibration!$C$9*'Yields HP4a'!AS14)+Calibration!$C$10)</f>
        <v>1.3253808485859029E-2</v>
      </c>
      <c r="AU14" s="26">
        <f t="shared" si="7"/>
        <v>3.4887496791267103</v>
      </c>
      <c r="AW14" s="24">
        <v>13</v>
      </c>
      <c r="AX14"/>
      <c r="AY14" s="169">
        <f>((Calibration!$C$9*'Yields HP4a'!AX14)+Calibration!$C$10)</f>
        <v>-1.3020627824793102E-3</v>
      </c>
      <c r="AZ14" s="26">
        <f t="shared" si="8"/>
        <v>-0.34273704191698257</v>
      </c>
      <c r="BB14" s="24">
        <v>13</v>
      </c>
      <c r="BC14"/>
      <c r="BD14" s="169">
        <f>((Calibration!$C$9*'Yields HP4a'!BC14)+Calibration!$C$10)</f>
        <v>-1.3020627824793102E-3</v>
      </c>
      <c r="BE14" s="26">
        <f t="shared" si="9"/>
        <v>-0.34273704191698257</v>
      </c>
      <c r="BG14" s="24">
        <v>13</v>
      </c>
      <c r="BH14"/>
      <c r="BI14" s="169">
        <f>((Calibration!$C$9*'Yields HP4a'!BH14)+Calibration!$C$10)</f>
        <v>-1.3020627824793102E-3</v>
      </c>
      <c r="BJ14" s="26">
        <f t="shared" si="10"/>
        <v>-0.34273704191698257</v>
      </c>
      <c r="BL14" s="24">
        <v>13</v>
      </c>
      <c r="BM14" s="7">
        <v>12.363531</v>
      </c>
      <c r="BN14" s="169">
        <f>((Calibration!$C$9*'Yields HP4a'!BM14)+Calibration!$C$10)</f>
        <v>2.8327744131633775E-2</v>
      </c>
      <c r="BO14" s="26">
        <f t="shared" si="11"/>
        <v>7.4566045190002956</v>
      </c>
      <c r="BQ14" s="24">
        <v>13</v>
      </c>
      <c r="BR14" s="7"/>
      <c r="BS14" s="169">
        <f>((Calibration!$C$9*'Yields HP4a'!BR14)+Calibration!$C$10)</f>
        <v>-1.3020627824793102E-3</v>
      </c>
      <c r="BT14" s="26">
        <f t="shared" si="12"/>
        <v>-0.34273704191698257</v>
      </c>
      <c r="BV14" s="24">
        <v>13</v>
      </c>
      <c r="BW14" s="7"/>
      <c r="BX14" s="169">
        <f>((Calibration!$C$9*'Yields HP4a'!BW14)+Calibration!$C$10)</f>
        <v>-1.3020627824793102E-3</v>
      </c>
      <c r="BY14" s="26">
        <f t="shared" si="13"/>
        <v>-0.34273704191698257</v>
      </c>
      <c r="CA14" s="24">
        <v>13</v>
      </c>
      <c r="CB14" s="7"/>
      <c r="CC14" s="169">
        <f>((Calibration!$C$9*'Yields HP4a'!CB14)+Calibration!$C$10)</f>
        <v>-1.3020627824793102E-3</v>
      </c>
      <c r="CD14" s="26">
        <f t="shared" si="14"/>
        <v>-0.34273704191698257</v>
      </c>
      <c r="CF14" s="57"/>
      <c r="CG14" s="58"/>
      <c r="CH14" s="59"/>
      <c r="CI14" s="59"/>
    </row>
    <row r="15" spans="1:87" ht="22" thickBot="1">
      <c r="A15" s="27" t="s">
        <v>28</v>
      </c>
      <c r="B15" s="28">
        <v>1.046</v>
      </c>
      <c r="D15" s="24">
        <v>14</v>
      </c>
      <c r="E15" s="3"/>
      <c r="F15" s="169">
        <f>((Calibration!$C$9*'Yields HP4a'!E15)+Calibration!$C$10)</f>
        <v>-1.3020627824793102E-3</v>
      </c>
      <c r="G15" s="26">
        <f t="shared" si="0"/>
        <v>-0.34273704191698257</v>
      </c>
      <c r="I15" s="24">
        <v>14</v>
      </c>
      <c r="J15"/>
      <c r="K15" s="169">
        <f>((Calibration!$C$9*'Yields HP4a'!J15)+Calibration!$C$10)</f>
        <v>-1.3020627824793102E-3</v>
      </c>
      <c r="L15" s="26">
        <f t="shared" si="1"/>
        <v>-0.34273704191698257</v>
      </c>
      <c r="N15" s="24">
        <v>14</v>
      </c>
      <c r="O15" s="7"/>
      <c r="P15" s="169">
        <f>((Calibration!$C$9*'Yields HP4a'!O15)+Calibration!$C$10)</f>
        <v>-1.3020627824793102E-3</v>
      </c>
      <c r="Q15" s="26">
        <f t="shared" si="2"/>
        <v>-0.34273704191698257</v>
      </c>
      <c r="S15" s="24">
        <v>14</v>
      </c>
      <c r="T15" s="7">
        <v>16.500703999999999</v>
      </c>
      <c r="U15" s="169">
        <f>((Calibration!$C$9*'Yields HP4a'!T15)+Calibration!$C$10)</f>
        <v>3.8242681632925435E-2</v>
      </c>
      <c r="V15" s="26">
        <f t="shared" si="3"/>
        <v>10.066475867533722</v>
      </c>
      <c r="X15" s="24">
        <v>14</v>
      </c>
      <c r="Y15" s="55"/>
      <c r="Z15" s="169">
        <f>((Calibration!$C$9*'Yields HP4a'!Y15)+Calibration!$C$10)</f>
        <v>-1.3020627824793102E-3</v>
      </c>
      <c r="AA15" s="26">
        <f t="shared" si="4"/>
        <v>-0.34273704191698257</v>
      </c>
      <c r="AC15" s="24">
        <v>14</v>
      </c>
      <c r="AD15" s="3"/>
      <c r="AE15" s="169">
        <f>((Calibration!$C$9*'Yields HP4a'!AD15)+Calibration!$C$10)</f>
        <v>-1.3020627824793102E-3</v>
      </c>
      <c r="AF15" s="26">
        <f t="shared" si="5"/>
        <v>-0.34273704191698257</v>
      </c>
      <c r="AH15" s="24">
        <v>14</v>
      </c>
      <c r="AI15" s="7"/>
      <c r="AJ15" s="169">
        <f>((Calibration!$C$9*'Yields HP4a'!AI15)+Calibration!$C$10)</f>
        <v>-1.3020627824793102E-3</v>
      </c>
      <c r="AK15" s="26">
        <f t="shared" si="15"/>
        <v>-0.34273704191698257</v>
      </c>
      <c r="AM15" s="24">
        <v>14</v>
      </c>
      <c r="AN15" s="7"/>
      <c r="AO15" s="169">
        <f>((Calibration!$C$9*'Yields HP4a'!AN15)+Calibration!$C$10)</f>
        <v>-1.3020627824793102E-3</v>
      </c>
      <c r="AP15" s="26">
        <f t="shared" si="6"/>
        <v>-0.34273704191698257</v>
      </c>
      <c r="AR15" s="24">
        <v>14</v>
      </c>
      <c r="AS15" s="7">
        <v>5.9992049999999999</v>
      </c>
      <c r="AT15" s="169">
        <f>((Calibration!$C$9*'Yields HP4a'!AS15)+Calibration!$C$10)</f>
        <v>1.3075325504748813E-2</v>
      </c>
      <c r="AU15" s="26">
        <f t="shared" si="7"/>
        <v>3.4417682817614015</v>
      </c>
      <c r="AW15" s="24">
        <v>14</v>
      </c>
      <c r="AX15"/>
      <c r="AY15" s="169">
        <f>((Calibration!$C$9*'Yields HP4a'!AX15)+Calibration!$C$10)</f>
        <v>-1.3020627824793102E-3</v>
      </c>
      <c r="AZ15" s="26">
        <f t="shared" si="8"/>
        <v>-0.34273704191698257</v>
      </c>
      <c r="BB15" s="24">
        <v>14</v>
      </c>
      <c r="BC15"/>
      <c r="BD15" s="169">
        <f>((Calibration!$C$9*'Yields HP4a'!BC15)+Calibration!$C$10)</f>
        <v>-1.3020627824793102E-3</v>
      </c>
      <c r="BE15" s="26">
        <f t="shared" si="9"/>
        <v>-0.34273704191698257</v>
      </c>
      <c r="BG15" s="24">
        <v>14</v>
      </c>
      <c r="BH15"/>
      <c r="BI15" s="169">
        <f>((Calibration!$C$9*'Yields HP4a'!BH15)+Calibration!$C$10)</f>
        <v>-1.3020627824793102E-3</v>
      </c>
      <c r="BJ15" s="26">
        <f t="shared" si="10"/>
        <v>-0.34273704191698257</v>
      </c>
      <c r="BL15" s="24">
        <v>14</v>
      </c>
      <c r="BM15" s="7">
        <v>12.687505</v>
      </c>
      <c r="BN15" s="169">
        <f>((Calibration!$C$9*'Yields HP4a'!BM15)+Calibration!$C$10)</f>
        <v>2.9104163672717377E-2</v>
      </c>
      <c r="BO15" s="26">
        <f t="shared" si="11"/>
        <v>7.6609784865065533</v>
      </c>
      <c r="BQ15" s="24">
        <v>14</v>
      </c>
      <c r="BR15" s="7"/>
      <c r="BS15" s="169">
        <f>((Calibration!$C$9*'Yields HP4a'!BR15)+Calibration!$C$10)</f>
        <v>-1.3020627824793102E-3</v>
      </c>
      <c r="BT15" s="26">
        <f t="shared" si="12"/>
        <v>-0.34273704191698257</v>
      </c>
      <c r="BV15" s="24">
        <v>14</v>
      </c>
      <c r="BW15" s="7"/>
      <c r="BX15" s="169">
        <f>((Calibration!$C$9*'Yields HP4a'!BW15)+Calibration!$C$10)</f>
        <v>-1.3020627824793102E-3</v>
      </c>
      <c r="BY15" s="26">
        <f t="shared" si="13"/>
        <v>-0.34273704191698257</v>
      </c>
      <c r="CA15" s="24">
        <v>14</v>
      </c>
      <c r="CB15" s="7"/>
      <c r="CC15" s="169">
        <f>((Calibration!$C$9*'Yields HP4a'!CB15)+Calibration!$C$10)</f>
        <v>-1.3020627824793102E-3</v>
      </c>
      <c r="CD15" s="26">
        <f t="shared" si="14"/>
        <v>-0.34273704191698257</v>
      </c>
      <c r="CF15" s="57"/>
      <c r="CG15" s="58"/>
      <c r="CH15" s="59"/>
      <c r="CI15" s="59"/>
    </row>
    <row r="16" spans="1:87" ht="22" thickBot="1">
      <c r="A16" s="27" t="s">
        <v>29</v>
      </c>
      <c r="B16" s="28">
        <v>600</v>
      </c>
      <c r="D16" s="24">
        <v>15</v>
      </c>
      <c r="E16" s="3"/>
      <c r="F16" s="169">
        <f>((Calibration!$C$9*'Yields HP4a'!E16)+Calibration!$C$10)</f>
        <v>-1.3020627824793102E-3</v>
      </c>
      <c r="G16" s="26">
        <f t="shared" si="0"/>
        <v>-0.34273704191698257</v>
      </c>
      <c r="I16" s="24">
        <v>15</v>
      </c>
      <c r="J16" s="7">
        <v>5.7533180000000002</v>
      </c>
      <c r="K16" s="169">
        <f>((Calibration!$C$9*'Yields HP4a'!J16)+Calibration!$C$10)</f>
        <v>1.2486045279488689E-2</v>
      </c>
      <c r="L16" s="26">
        <f t="shared" si="1"/>
        <v>3.2866542857363767</v>
      </c>
      <c r="N16" s="24">
        <v>15</v>
      </c>
      <c r="O16" s="7"/>
      <c r="P16" s="169">
        <f>((Calibration!$C$9*'Yields HP4a'!O16)+Calibration!$C$10)</f>
        <v>-1.3020627824793102E-3</v>
      </c>
      <c r="Q16" s="26">
        <f t="shared" si="2"/>
        <v>-0.34273704191698257</v>
      </c>
      <c r="S16" s="24">
        <v>15</v>
      </c>
      <c r="T16" s="7">
        <v>29.90362</v>
      </c>
      <c r="U16" s="169">
        <f>((Calibration!$C$9*'Yields HP4a'!T16)+Calibration!$C$10)</f>
        <v>7.0363425550344888E-2</v>
      </c>
      <c r="V16" s="26">
        <f t="shared" si="3"/>
        <v>18.521497317011473</v>
      </c>
      <c r="X16" s="24">
        <v>15</v>
      </c>
      <c r="Y16" s="55">
        <v>1.6</v>
      </c>
      <c r="Z16" s="169">
        <f>((Calibration!$C$9*'Yields HP4a'!Y16)+Calibration!$C$10)</f>
        <v>2.5324154958200639E-3</v>
      </c>
      <c r="AA16" s="26">
        <f t="shared" si="4"/>
        <v>0.66659811463883023</v>
      </c>
      <c r="AC16" s="24">
        <v>15</v>
      </c>
      <c r="AD16" s="3"/>
      <c r="AE16" s="169">
        <f>((Calibration!$C$9*'Yields HP4a'!AD16)+Calibration!$C$10)</f>
        <v>-1.3020627824793102E-3</v>
      </c>
      <c r="AF16" s="26">
        <f t="shared" si="5"/>
        <v>-0.34273704191698257</v>
      </c>
      <c r="AH16" s="24">
        <v>15</v>
      </c>
      <c r="AI16" s="7">
        <v>6.0137260000000001</v>
      </c>
      <c r="AJ16" s="169">
        <f>((Calibration!$C$9*'Yields HP4a'!AI16)+Calibration!$C$10)</f>
        <v>1.3110125791673304E-2</v>
      </c>
      <c r="AK16" s="26">
        <f t="shared" si="15"/>
        <v>3.4509286291416181</v>
      </c>
      <c r="AM16" s="24">
        <v>15</v>
      </c>
      <c r="AN16"/>
      <c r="AO16" s="169">
        <f>((Calibration!$C$9*'Yields HP4a'!AN16)+Calibration!$C$10)</f>
        <v>-1.3020627824793102E-3</v>
      </c>
      <c r="AP16" s="26">
        <f t="shared" si="6"/>
        <v>-0.34273704191698257</v>
      </c>
      <c r="AR16" s="24">
        <v>15</v>
      </c>
      <c r="AS16" s="7">
        <v>24.081831000000001</v>
      </c>
      <c r="AT16" s="169">
        <f>((Calibration!$C$9*'Yields HP4a'!AS16)+Calibration!$C$10)</f>
        <v>5.6411223387006E-2</v>
      </c>
      <c r="AU16" s="26">
        <f t="shared" si="7"/>
        <v>14.848912122167784</v>
      </c>
      <c r="AW16" s="24">
        <v>15</v>
      </c>
      <c r="AX16"/>
      <c r="AY16" s="169">
        <f>((Calibration!$C$9*'Yields HP4a'!AX16)+Calibration!$C$10)</f>
        <v>-1.3020627824793102E-3</v>
      </c>
      <c r="AZ16" s="26">
        <f t="shared" si="8"/>
        <v>-0.34273704191698257</v>
      </c>
      <c r="BB16" s="24">
        <v>15</v>
      </c>
      <c r="BC16"/>
      <c r="BD16" s="169">
        <f>((Calibration!$C$9*'Yields HP4a'!BC16)+Calibration!$C$10)</f>
        <v>-1.3020627824793102E-3</v>
      </c>
      <c r="BE16" s="26">
        <f t="shared" si="9"/>
        <v>-0.34273704191698257</v>
      </c>
      <c r="BG16" s="24">
        <v>15</v>
      </c>
      <c r="BH16"/>
      <c r="BI16" s="169">
        <f>((Calibration!$C$9*'Yields HP4a'!BH16)+Calibration!$C$10)</f>
        <v>-1.3020627824793102E-3</v>
      </c>
      <c r="BJ16" s="26">
        <f t="shared" si="10"/>
        <v>-0.34273704191698257</v>
      </c>
      <c r="BL16" s="24">
        <v>15</v>
      </c>
      <c r="BM16" s="7">
        <v>11.350263</v>
      </c>
      <c r="BN16" s="169">
        <f>((Calibration!$C$9*'Yields HP4a'!BM16)+Calibration!$C$10)</f>
        <v>2.589939779657387E-2</v>
      </c>
      <c r="BO16" s="26">
        <f t="shared" si="11"/>
        <v>6.8174001343671726</v>
      </c>
      <c r="BQ16" s="24">
        <v>15</v>
      </c>
      <c r="BR16"/>
      <c r="BS16" s="169">
        <f>((Calibration!$C$9*'Yields HP4a'!BR16)+Calibration!$C$10)</f>
        <v>-1.3020627824793102E-3</v>
      </c>
      <c r="BT16" s="26">
        <f t="shared" si="12"/>
        <v>-0.34273704191698257</v>
      </c>
      <c r="BV16" s="24">
        <v>15</v>
      </c>
      <c r="BW16" s="7"/>
      <c r="BX16" s="169">
        <f>((Calibration!$C$9*'Yields HP4a'!BW16)+Calibration!$C$10)</f>
        <v>-1.3020627824793102E-3</v>
      </c>
      <c r="BY16" s="26">
        <f t="shared" si="13"/>
        <v>-0.34273704191698257</v>
      </c>
      <c r="CA16" s="24">
        <v>15</v>
      </c>
      <c r="CB16" s="7">
        <v>1.8745909999999999</v>
      </c>
      <c r="CC16" s="169">
        <f>((Calibration!$C$9*'Yields HP4a'!CB16)+Calibration!$C$10)</f>
        <v>3.190486261392878E-3</v>
      </c>
      <c r="CD16" s="26">
        <f t="shared" si="14"/>
        <v>0.83981958337246576</v>
      </c>
      <c r="CF16" s="57"/>
      <c r="CG16" s="58"/>
      <c r="CH16" s="59"/>
      <c r="CI16" s="59"/>
    </row>
    <row r="17" spans="1:87" ht="22" thickBot="1">
      <c r="A17" s="29" t="s">
        <v>30</v>
      </c>
      <c r="B17" s="30">
        <f>(B15/B16)*1000</f>
        <v>1.7433333333333334</v>
      </c>
      <c r="D17" s="24">
        <v>16</v>
      </c>
      <c r="E17" s="3"/>
      <c r="F17" s="169">
        <f>((Calibration!$C$9*'Yields HP4a'!E17)+Calibration!$C$10)</f>
        <v>-1.3020627824793102E-3</v>
      </c>
      <c r="G17" s="26">
        <f t="shared" si="0"/>
        <v>-0.34273704191698257</v>
      </c>
      <c r="I17" s="24">
        <v>16</v>
      </c>
      <c r="J17"/>
      <c r="K17" s="169">
        <f>((Calibration!$C$9*'Yields HP4a'!J17)+Calibration!$C$10)</f>
        <v>-1.3020627824793102E-3</v>
      </c>
      <c r="L17" s="26">
        <f t="shared" si="1"/>
        <v>-0.34273704191698257</v>
      </c>
      <c r="N17" s="24">
        <v>16</v>
      </c>
      <c r="O17"/>
      <c r="P17" s="169">
        <f>((Calibration!$C$9*'Yields HP4a'!O17)+Calibration!$C$10)</f>
        <v>-1.3020627824793102E-3</v>
      </c>
      <c r="Q17" s="26">
        <f t="shared" si="2"/>
        <v>-0.34273704191698257</v>
      </c>
      <c r="S17" s="24">
        <v>16</v>
      </c>
      <c r="T17" s="7">
        <v>21.430485000000001</v>
      </c>
      <c r="U17" s="169">
        <f>((Calibration!$C$9*'Yields HP4a'!T17)+Calibration!$C$10)</f>
        <v>5.0057142983721041E-2</v>
      </c>
      <c r="V17" s="26">
        <f t="shared" si="3"/>
        <v>13.176351665921764</v>
      </c>
      <c r="X17" s="24">
        <v>16</v>
      </c>
      <c r="Y17" s="55"/>
      <c r="Z17" s="169">
        <f>((Calibration!$C$9*'Yields HP4a'!Y17)+Calibration!$C$10)</f>
        <v>-1.3020627824793102E-3</v>
      </c>
      <c r="AA17" s="26">
        <f t="shared" si="4"/>
        <v>-0.34273704191698257</v>
      </c>
      <c r="AC17" s="24">
        <v>16</v>
      </c>
      <c r="AD17" s="3"/>
      <c r="AE17" s="169">
        <f>((Calibration!$C$9*'Yields HP4a'!AD17)+Calibration!$C$10)</f>
        <v>-1.3020627824793102E-3</v>
      </c>
      <c r="AF17" s="26">
        <f t="shared" si="5"/>
        <v>-0.34273704191698257</v>
      </c>
      <c r="AH17" s="24">
        <v>16</v>
      </c>
      <c r="AI17" s="7"/>
      <c r="AJ17" s="169">
        <f>((Calibration!$C$9*'Yields HP4a'!AI17)+Calibration!$C$10)</f>
        <v>-1.3020627824793102E-3</v>
      </c>
      <c r="AK17" s="26">
        <f t="shared" si="15"/>
        <v>-0.34273704191698257</v>
      </c>
      <c r="AM17" s="24">
        <v>16</v>
      </c>
      <c r="AN17" s="7"/>
      <c r="AO17" s="169">
        <f>((Calibration!$C$9*'Yields HP4a'!AN17)+Calibration!$C$10)</f>
        <v>-1.3020627824793102E-3</v>
      </c>
      <c r="AP17" s="26">
        <f t="shared" si="6"/>
        <v>-0.34273704191698257</v>
      </c>
      <c r="AR17" s="24">
        <v>16</v>
      </c>
      <c r="AS17" s="7"/>
      <c r="AT17" s="169">
        <f>((Calibration!$C$9*'Yields HP4a'!AS17)+Calibration!$C$10)</f>
        <v>-1.3020627824793102E-3</v>
      </c>
      <c r="AU17" s="26">
        <f t="shared" si="7"/>
        <v>-0.34273704191698257</v>
      </c>
      <c r="AW17" s="24">
        <v>16</v>
      </c>
      <c r="AX17" s="7"/>
      <c r="AY17" s="169">
        <f>((Calibration!$C$9*'Yields HP4a'!AX17)+Calibration!$C$10)</f>
        <v>-1.3020627824793102E-3</v>
      </c>
      <c r="AZ17" s="26">
        <f t="shared" si="8"/>
        <v>-0.34273704191698257</v>
      </c>
      <c r="BB17" s="24">
        <v>16</v>
      </c>
      <c r="BC17" s="7"/>
      <c r="BD17" s="169">
        <f>((Calibration!$C$9*'Yields HP4a'!BC17)+Calibration!$C$10)</f>
        <v>-1.3020627824793102E-3</v>
      </c>
      <c r="BE17" s="26">
        <f t="shared" si="9"/>
        <v>-0.34273704191698257</v>
      </c>
      <c r="BG17" s="24">
        <v>16</v>
      </c>
      <c r="BH17" s="7"/>
      <c r="BI17" s="169">
        <f>((Calibration!$C$9*'Yields HP4a'!BH17)+Calibration!$C$10)</f>
        <v>-1.3020627824793102E-3</v>
      </c>
      <c r="BJ17" s="26">
        <f t="shared" si="10"/>
        <v>-0.34273704191698257</v>
      </c>
      <c r="BL17" s="24">
        <v>16</v>
      </c>
      <c r="BM17" s="7">
        <v>3.2604229999999998</v>
      </c>
      <c r="BN17" s="169">
        <f>((Calibration!$C$9*'Yields HP4a'!BM17)+Calibration!$C$10)</f>
        <v>6.5117004497504891E-3</v>
      </c>
      <c r="BO17" s="26">
        <f t="shared" si="11"/>
        <v>1.7140501825475003</v>
      </c>
      <c r="BQ17" s="24">
        <v>16</v>
      </c>
      <c r="BR17" s="7"/>
      <c r="BS17" s="169">
        <f>((Calibration!$C$9*'Yields HP4a'!BR17)+Calibration!$C$10)</f>
        <v>-1.3020627824793102E-3</v>
      </c>
      <c r="BT17" s="26">
        <f t="shared" si="12"/>
        <v>-0.34273704191698257</v>
      </c>
      <c r="BV17" s="24">
        <v>16</v>
      </c>
      <c r="BW17" s="7"/>
      <c r="BX17" s="169">
        <f>((Calibration!$C$9*'Yields HP4a'!BW17)+Calibration!$C$10)</f>
        <v>-1.3020627824793102E-3</v>
      </c>
      <c r="BY17" s="26">
        <f t="shared" si="13"/>
        <v>-0.34273704191698257</v>
      </c>
      <c r="CA17" s="24">
        <v>16</v>
      </c>
      <c r="CB17" s="7"/>
      <c r="CC17" s="169">
        <f>((Calibration!$C$9*'Yields HP4a'!CB17)+Calibration!$C$10)</f>
        <v>-1.3020627824793102E-3</v>
      </c>
      <c r="CD17" s="26">
        <f t="shared" si="14"/>
        <v>-0.34273704191698257</v>
      </c>
      <c r="CF17" s="57"/>
      <c r="CG17" s="61"/>
      <c r="CH17" s="59"/>
      <c r="CI17" s="59"/>
    </row>
    <row r="18" spans="1:87" ht="22" thickBot="1">
      <c r="A18" s="27" t="s">
        <v>31</v>
      </c>
      <c r="B18" s="28">
        <v>250</v>
      </c>
      <c r="D18" s="24">
        <v>17</v>
      </c>
      <c r="E18" s="3"/>
      <c r="F18" s="169">
        <f>((Calibration!$C$9*'Yields HP4a'!E18)+Calibration!$C$10)</f>
        <v>-1.3020627824793102E-3</v>
      </c>
      <c r="G18" s="26">
        <f t="shared" si="0"/>
        <v>-0.34273704191698257</v>
      </c>
      <c r="I18" s="24">
        <v>17</v>
      </c>
      <c r="J18"/>
      <c r="K18" s="169">
        <f>((Calibration!$C$9*'Yields HP4a'!J18)+Calibration!$C$10)</f>
        <v>-1.3020627824793102E-3</v>
      </c>
      <c r="L18" s="26">
        <f t="shared" si="1"/>
        <v>-0.34273704191698257</v>
      </c>
      <c r="N18" s="24">
        <v>17</v>
      </c>
      <c r="O18"/>
      <c r="P18" s="169">
        <f>((Calibration!$C$9*'Yields HP4a'!O18)+Calibration!$C$10)</f>
        <v>-1.3020627824793102E-3</v>
      </c>
      <c r="Q18" s="26">
        <f t="shared" si="2"/>
        <v>-0.34273704191698257</v>
      </c>
      <c r="S18" s="24">
        <v>17</v>
      </c>
      <c r="T18" s="7">
        <v>18.225294000000002</v>
      </c>
      <c r="U18" s="169">
        <f>((Calibration!$C$9*'Yields HP4a'!T18)+Calibration!$C$10)</f>
        <v>4.237574594165814E-2</v>
      </c>
      <c r="V18" s="26">
        <f t="shared" si="3"/>
        <v>11.154406691061592</v>
      </c>
      <c r="X18" s="24">
        <v>17</v>
      </c>
      <c r="Y18" s="55"/>
      <c r="Z18" s="169">
        <f>((Calibration!$C$9*'Yields HP4a'!Y18)+Calibration!$C$10)</f>
        <v>-1.3020627824793102E-3</v>
      </c>
      <c r="AA18" s="26">
        <f t="shared" si="4"/>
        <v>-0.34273704191698257</v>
      </c>
      <c r="AC18" s="24">
        <v>17</v>
      </c>
      <c r="AD18" s="3"/>
      <c r="AE18" s="169">
        <f>((Calibration!$C$9*'Yields HP4a'!AD18)+Calibration!$C$10)</f>
        <v>-1.3020627824793102E-3</v>
      </c>
      <c r="AF18" s="26">
        <f t="shared" si="5"/>
        <v>-0.34273704191698257</v>
      </c>
      <c r="AH18" s="24">
        <v>17</v>
      </c>
      <c r="AI18"/>
      <c r="AJ18" s="169">
        <f>((Calibration!$C$9*'Yields HP4a'!AI18)+Calibration!$C$10)</f>
        <v>-1.3020627824793102E-3</v>
      </c>
      <c r="AK18" s="26">
        <f t="shared" si="15"/>
        <v>-0.34273704191698257</v>
      </c>
      <c r="AM18" s="24">
        <v>17</v>
      </c>
      <c r="AN18" s="7">
        <v>2.7022919999999999</v>
      </c>
      <c r="AO18" s="169">
        <f>((Calibration!$C$9*'Yields HP4a'!AN18)+Calibration!$C$10)</f>
        <v>5.1741122022845474E-3</v>
      </c>
      <c r="AP18" s="26">
        <f t="shared" si="6"/>
        <v>1.3619619073827176</v>
      </c>
      <c r="AR18" s="24">
        <v>17</v>
      </c>
      <c r="AS18" s="7">
        <v>7.5216989999999999</v>
      </c>
      <c r="AT18" s="169">
        <f>((Calibration!$C$9*'Yields HP4a'!AS18)+Calibration!$C$10)</f>
        <v>1.6724056862149516E-2</v>
      </c>
      <c r="AU18" s="26">
        <f t="shared" si="7"/>
        <v>4.4022099816647051</v>
      </c>
      <c r="AW18" s="24">
        <v>17</v>
      </c>
      <c r="AX18"/>
      <c r="AY18" s="169">
        <f>((Calibration!$C$9*'Yields HP4a'!AX18)+Calibration!$C$10)</f>
        <v>-1.3020627824793102E-3</v>
      </c>
      <c r="AZ18" s="26">
        <f t="shared" si="8"/>
        <v>-0.34273704191698257</v>
      </c>
      <c r="BB18" s="24">
        <v>17</v>
      </c>
      <c r="BC18"/>
      <c r="BD18" s="169">
        <f>((Calibration!$C$9*'Yields HP4a'!BC18)+Calibration!$C$10)</f>
        <v>-1.3020627824793102E-3</v>
      </c>
      <c r="BE18" s="26">
        <f t="shared" si="9"/>
        <v>-0.34273704191698257</v>
      </c>
      <c r="BG18" s="24">
        <v>17</v>
      </c>
      <c r="BH18"/>
      <c r="BI18" s="169">
        <f>((Calibration!$C$9*'Yields HP4a'!BH18)+Calibration!$C$10)</f>
        <v>-1.3020627824793102E-3</v>
      </c>
      <c r="BJ18" s="26">
        <f t="shared" si="10"/>
        <v>-0.34273704191698257</v>
      </c>
      <c r="BL18" s="24">
        <v>17</v>
      </c>
      <c r="BM18" s="7">
        <v>13.856698</v>
      </c>
      <c r="BN18" s="169">
        <f>((Calibration!$C$9*'Yields HP4a'!BM18)+Calibration!$C$10)</f>
        <v>3.1906191898742178E-2</v>
      </c>
      <c r="BO18" s="26">
        <f t="shared" si="11"/>
        <v>8.398545736318404</v>
      </c>
      <c r="BQ18" s="24">
        <v>17</v>
      </c>
      <c r="BR18" s="7"/>
      <c r="BS18" s="169">
        <f>((Calibration!$C$9*'Yields HP4a'!BR18)+Calibration!$C$10)</f>
        <v>-1.3020627824793102E-3</v>
      </c>
      <c r="BT18" s="26">
        <f t="shared" si="12"/>
        <v>-0.34273704191698257</v>
      </c>
      <c r="BV18" s="24">
        <v>17</v>
      </c>
      <c r="BW18" s="7"/>
      <c r="BX18" s="169">
        <f>((Calibration!$C$9*'Yields HP4a'!BW18)+Calibration!$C$10)</f>
        <v>-1.3020627824793102E-3</v>
      </c>
      <c r="BY18" s="26">
        <f t="shared" si="13"/>
        <v>-0.34273704191698257</v>
      </c>
      <c r="CA18" s="24">
        <v>17</v>
      </c>
      <c r="CB18" s="7"/>
      <c r="CC18" s="169">
        <f>((Calibration!$C$9*'Yields HP4a'!CB18)+Calibration!$C$10)</f>
        <v>-1.3020627824793102E-3</v>
      </c>
      <c r="CD18" s="26">
        <f t="shared" si="14"/>
        <v>-0.34273704191698257</v>
      </c>
      <c r="CF18" s="57"/>
      <c r="CG18" s="60"/>
      <c r="CH18" s="59"/>
      <c r="CI18" s="59"/>
    </row>
    <row r="19" spans="1:87">
      <c r="A19" s="29" t="s">
        <v>32</v>
      </c>
      <c r="B19" s="31">
        <f>$B18/$B16</f>
        <v>0.41666666666666669</v>
      </c>
      <c r="D19" s="24">
        <v>18</v>
      </c>
      <c r="E19" s="3"/>
      <c r="F19" s="169">
        <f>((Calibration!$C$9*'Yields HP4a'!E19)+Calibration!$C$10)</f>
        <v>-1.3020627824793102E-3</v>
      </c>
      <c r="G19" s="26">
        <f t="shared" si="0"/>
        <v>-0.34273704191698257</v>
      </c>
      <c r="I19" s="24">
        <v>18</v>
      </c>
      <c r="J19" s="7">
        <v>2.1909380000000001</v>
      </c>
      <c r="K19" s="169">
        <f>((Calibration!$C$9*'Yields HP4a'!J19)+Calibration!$C$10)</f>
        <v>3.9486273238336115E-3</v>
      </c>
      <c r="L19" s="26">
        <f t="shared" si="1"/>
        <v>1.0393821763543172</v>
      </c>
      <c r="N19" s="24">
        <v>18</v>
      </c>
      <c r="O19" s="7"/>
      <c r="P19" s="169">
        <f>((Calibration!$C$9*'Yields HP4a'!O19)+Calibration!$C$10)</f>
        <v>-1.3020627824793102E-3</v>
      </c>
      <c r="Q19" s="26">
        <f t="shared" si="2"/>
        <v>-0.34273704191698257</v>
      </c>
      <c r="S19" s="24">
        <v>18</v>
      </c>
      <c r="T19" s="7">
        <v>13.096819999999999</v>
      </c>
      <c r="U19" s="169">
        <f>((Calibration!$C$9*'Yields HP4a'!T19)+Calibration!$C$10)</f>
        <v>3.008510709551869E-2</v>
      </c>
      <c r="V19" s="26">
        <f t="shared" si="3"/>
        <v>7.9191884987600787</v>
      </c>
      <c r="X19" s="24">
        <v>18</v>
      </c>
      <c r="Y19" s="55"/>
      <c r="Z19" s="169">
        <f>((Calibration!$C$9*'Yields HP4a'!Y19)+Calibration!$C$10)</f>
        <v>-1.3020627824793102E-3</v>
      </c>
      <c r="AA19" s="26">
        <f t="shared" si="4"/>
        <v>-0.34273704191698257</v>
      </c>
      <c r="AC19" s="24">
        <v>18</v>
      </c>
      <c r="AD19" s="3"/>
      <c r="AE19" s="169">
        <f>((Calibration!$C$9*'Yields HP4a'!AD19)+Calibration!$C$10)</f>
        <v>-1.3020627824793102E-3</v>
      </c>
      <c r="AF19" s="26">
        <f t="shared" si="5"/>
        <v>-0.34273704191698257</v>
      </c>
      <c r="AH19" s="24">
        <v>18</v>
      </c>
      <c r="AI19" s="7"/>
      <c r="AJ19" s="169">
        <f>((Calibration!$C$9*'Yields HP4a'!AI19)+Calibration!$C$10)</f>
        <v>-1.3020627824793102E-3</v>
      </c>
      <c r="AK19" s="26">
        <f t="shared" si="15"/>
        <v>-0.34273704191698257</v>
      </c>
      <c r="AM19" s="24">
        <v>18</v>
      </c>
      <c r="AN19" s="7"/>
      <c r="AO19" s="169">
        <f>((Calibration!$C$9*'Yields HP4a'!AN19)+Calibration!$C$10)</f>
        <v>-1.3020627824793102E-3</v>
      </c>
      <c r="AP19" s="26">
        <f t="shared" si="6"/>
        <v>-0.34273704191698257</v>
      </c>
      <c r="AR19" s="24">
        <v>18</v>
      </c>
      <c r="AS19" s="7"/>
      <c r="AT19" s="169">
        <f>((Calibration!$C$9*'Yields HP4a'!AS19)+Calibration!$C$10)</f>
        <v>-1.3020627824793102E-3</v>
      </c>
      <c r="AU19" s="26">
        <f t="shared" si="7"/>
        <v>-0.34273704191698257</v>
      </c>
      <c r="AW19" s="24">
        <v>18</v>
      </c>
      <c r="AX19" s="7"/>
      <c r="AY19" s="169">
        <f>((Calibration!$C$9*'Yields HP4a'!AX19)+Calibration!$C$10)</f>
        <v>-1.3020627824793102E-3</v>
      </c>
      <c r="AZ19" s="26">
        <f t="shared" si="8"/>
        <v>-0.34273704191698257</v>
      </c>
      <c r="BB19" s="24">
        <v>18</v>
      </c>
      <c r="BC19" s="7"/>
      <c r="BD19" s="169">
        <f>((Calibration!$C$9*'Yields HP4a'!BC19)+Calibration!$C$10)</f>
        <v>-1.3020627824793102E-3</v>
      </c>
      <c r="BE19" s="26">
        <f t="shared" si="9"/>
        <v>-0.34273704191698257</v>
      </c>
      <c r="BG19" s="24">
        <v>18</v>
      </c>
      <c r="BH19" s="7"/>
      <c r="BI19" s="169">
        <f>((Calibration!$C$9*'Yields HP4a'!BH19)+Calibration!$C$10)</f>
        <v>-1.3020627824793102E-3</v>
      </c>
      <c r="BJ19" s="26">
        <f t="shared" si="10"/>
        <v>-0.34273704191698257</v>
      </c>
      <c r="BL19" s="24">
        <v>18</v>
      </c>
      <c r="BM19" s="7">
        <v>1.5820689999999999</v>
      </c>
      <c r="BN19" s="169">
        <f>((Calibration!$C$9*'Yields HP4a'!BM19)+Calibration!$C$10)</f>
        <v>2.4894429770649473E-3</v>
      </c>
      <c r="BO19" s="26">
        <f t="shared" si="11"/>
        <v>0.65528662170620366</v>
      </c>
      <c r="BQ19" s="24">
        <v>18</v>
      </c>
      <c r="BR19" s="7"/>
      <c r="BS19" s="169">
        <f>((Calibration!$C$9*'Yields HP4a'!BR19)+Calibration!$C$10)</f>
        <v>-1.3020627824793102E-3</v>
      </c>
      <c r="BT19" s="26">
        <f t="shared" si="12"/>
        <v>-0.34273704191698257</v>
      </c>
      <c r="BV19" s="24">
        <v>18</v>
      </c>
      <c r="BW19" s="7"/>
      <c r="BX19" s="169">
        <f>((Calibration!$C$9*'Yields HP4a'!BW19)+Calibration!$C$10)</f>
        <v>-1.3020627824793102E-3</v>
      </c>
      <c r="BY19" s="26">
        <f t="shared" si="13"/>
        <v>-0.34273704191698257</v>
      </c>
      <c r="CA19" s="24">
        <v>18</v>
      </c>
      <c r="CB19" s="7"/>
      <c r="CC19" s="169">
        <f>((Calibration!$C$9*'Yields HP4a'!CB19)+Calibration!$C$10)</f>
        <v>-1.3020627824793102E-3</v>
      </c>
      <c r="CD19" s="26">
        <f t="shared" si="14"/>
        <v>-0.34273704191698257</v>
      </c>
      <c r="CF19" s="57"/>
      <c r="CG19" s="60"/>
      <c r="CH19" s="59"/>
      <c r="CI19" s="59"/>
    </row>
    <row r="20" spans="1:87" ht="22" thickBot="1">
      <c r="A20" s="29" t="s">
        <v>33</v>
      </c>
      <c r="B20" s="32">
        <f>B15*B19</f>
        <v>0.43583333333333335</v>
      </c>
      <c r="D20" s="24">
        <v>19</v>
      </c>
      <c r="E20" s="3"/>
      <c r="F20" s="169">
        <f>((Calibration!$C$9*'Yields HP4a'!E20)+Calibration!$C$10)</f>
        <v>-1.3020627824793102E-3</v>
      </c>
      <c r="G20" s="26">
        <f t="shared" si="0"/>
        <v>-0.34273704191698257</v>
      </c>
      <c r="I20" s="24">
        <v>19</v>
      </c>
      <c r="J20" s="7">
        <v>2.6023909999999999</v>
      </c>
      <c r="K20" s="169">
        <f>((Calibration!$C$9*'Yields HP4a'!J20)+Calibration!$C$10)</f>
        <v>4.9346945682343058E-3</v>
      </c>
      <c r="L20" s="26">
        <f t="shared" si="1"/>
        <v>1.2989409127107912</v>
      </c>
      <c r="N20" s="24">
        <v>19</v>
      </c>
      <c r="O20" s="7"/>
      <c r="P20" s="169">
        <f>((Calibration!$C$9*'Yields HP4a'!O20)+Calibration!$C$10)</f>
        <v>-1.3020627824793102E-3</v>
      </c>
      <c r="Q20" s="26">
        <f t="shared" si="2"/>
        <v>-0.34273704191698257</v>
      </c>
      <c r="S20" s="24">
        <v>19</v>
      </c>
      <c r="T20" s="7">
        <v>10.586657000000001</v>
      </c>
      <c r="U20" s="169">
        <f>((Calibration!$C$9*'Yields HP4a'!T20)+Calibration!$C$10)</f>
        <v>2.406937865896195E-2</v>
      </c>
      <c r="V20" s="26">
        <f t="shared" si="3"/>
        <v>6.3356911458940752</v>
      </c>
      <c r="X20" s="24">
        <v>19</v>
      </c>
      <c r="Y20" s="55"/>
      <c r="Z20" s="169">
        <f>((Calibration!$C$9*'Yields HP4a'!Y20)+Calibration!$C$10)</f>
        <v>-1.3020627824793102E-3</v>
      </c>
      <c r="AA20" s="26">
        <f t="shared" si="4"/>
        <v>-0.34273704191698257</v>
      </c>
      <c r="AC20" s="24">
        <v>19</v>
      </c>
      <c r="AD20" s="44"/>
      <c r="AE20" s="169">
        <f>((Calibration!$C$9*'Yields HP4a'!AD20)+Calibration!$C$10)</f>
        <v>-1.3020627824793102E-3</v>
      </c>
      <c r="AF20" s="26">
        <f t="shared" si="5"/>
        <v>-0.34273704191698257</v>
      </c>
      <c r="AH20" s="24">
        <v>19</v>
      </c>
      <c r="AI20" s="7">
        <v>1.229517</v>
      </c>
      <c r="AJ20" s="169">
        <f>((Calibration!$C$9*'Yields HP4a'!AI20)+Calibration!$C$10)</f>
        <v>1.6445348608330719E-3</v>
      </c>
      <c r="AK20" s="26">
        <f t="shared" si="15"/>
        <v>0.43288466663491321</v>
      </c>
      <c r="AM20" s="24">
        <v>19</v>
      </c>
      <c r="AN20"/>
      <c r="AO20" s="169">
        <f>((Calibration!$C$9*'Yields HP4a'!AN20)+Calibration!$C$10)</f>
        <v>-1.3020627824793102E-3</v>
      </c>
      <c r="AP20" s="26">
        <f t="shared" si="6"/>
        <v>-0.34273704191698257</v>
      </c>
      <c r="AR20" s="24">
        <v>19</v>
      </c>
      <c r="AS20"/>
      <c r="AT20" s="169">
        <f>((Calibration!$C$9*'Yields HP4a'!AS20)+Calibration!$C$10)</f>
        <v>-1.3020627824793102E-3</v>
      </c>
      <c r="AU20" s="26">
        <f t="shared" si="7"/>
        <v>-0.34273704191698257</v>
      </c>
      <c r="AW20" s="24">
        <v>19</v>
      </c>
      <c r="AX20" s="7"/>
      <c r="AY20" s="169">
        <f>((Calibration!$C$9*'Yields HP4a'!AX20)+Calibration!$C$10)</f>
        <v>-1.3020627824793102E-3</v>
      </c>
      <c r="AZ20" s="26">
        <f t="shared" si="8"/>
        <v>-0.34273704191698257</v>
      </c>
      <c r="BB20" s="24">
        <v>19</v>
      </c>
      <c r="BC20" s="7"/>
      <c r="BD20" s="169">
        <f>((Calibration!$C$9*'Yields HP4a'!BC20)+Calibration!$C$10)</f>
        <v>-1.3020627824793102E-3</v>
      </c>
      <c r="BE20" s="26">
        <f t="shared" si="9"/>
        <v>-0.34273704191698257</v>
      </c>
      <c r="BG20" s="24">
        <v>19</v>
      </c>
      <c r="BH20" s="7"/>
      <c r="BI20" s="169">
        <f>((Calibration!$C$9*'Yields HP4a'!BH20)+Calibration!$C$10)</f>
        <v>-1.3020627824793102E-3</v>
      </c>
      <c r="BJ20" s="26">
        <f t="shared" si="10"/>
        <v>-0.34273704191698257</v>
      </c>
      <c r="BL20" s="24">
        <v>19</v>
      </c>
      <c r="BM20" s="7">
        <v>1.83013</v>
      </c>
      <c r="BN20" s="169">
        <f>((Calibration!$C$9*'Yields HP4a'!BM20)+Calibration!$C$10)</f>
        <v>3.0839332996857108E-3</v>
      </c>
      <c r="BO20" s="26">
        <f t="shared" si="11"/>
        <v>0.81177205187519841</v>
      </c>
      <c r="BQ20" s="24">
        <v>19</v>
      </c>
      <c r="BR20"/>
      <c r="BS20" s="169">
        <f>((Calibration!$C$9*'Yields HP4a'!BR20)+Calibration!$C$10)</f>
        <v>-1.3020627824793102E-3</v>
      </c>
      <c r="BT20" s="26">
        <f t="shared" si="12"/>
        <v>-0.34273704191698257</v>
      </c>
      <c r="BV20" s="24">
        <v>19</v>
      </c>
      <c r="BW20" s="7"/>
      <c r="BX20" s="169">
        <f>((Calibration!$C$9*'Yields HP4a'!BW20)+Calibration!$C$10)</f>
        <v>-1.3020627824793102E-3</v>
      </c>
      <c r="BY20" s="26">
        <f t="shared" si="13"/>
        <v>-0.34273704191698257</v>
      </c>
      <c r="CA20" s="24">
        <v>19</v>
      </c>
      <c r="CB20" s="7">
        <v>2.3894000000000002</v>
      </c>
      <c r="CC20" s="169">
        <f>((Calibration!$C$9*'Yields HP4a'!CB20)+Calibration!$C$10)</f>
        <v>4.4242512163760184E-3</v>
      </c>
      <c r="CD20" s="26">
        <f t="shared" si="14"/>
        <v>1.1645788475045544</v>
      </c>
      <c r="CF20" s="57"/>
      <c r="CG20" s="60"/>
      <c r="CH20" s="59"/>
      <c r="CI20" s="59"/>
    </row>
    <row r="21" spans="1:87" ht="22" thickBot="1">
      <c r="A21" s="27" t="s">
        <v>34</v>
      </c>
      <c r="B21" s="28">
        <v>500</v>
      </c>
      <c r="D21" s="24">
        <v>20</v>
      </c>
      <c r="E21" s="3"/>
      <c r="F21" s="169">
        <f>((Calibration!$C$9*'Yields HP4a'!E21)+Calibration!$C$10)</f>
        <v>-1.3020627824793102E-3</v>
      </c>
      <c r="G21" s="26">
        <f t="shared" si="0"/>
        <v>-0.34273704191698257</v>
      </c>
      <c r="I21" s="24">
        <v>20</v>
      </c>
      <c r="J21"/>
      <c r="K21" s="169">
        <f>((Calibration!$C$9*'Yields HP4a'!J21)+Calibration!$C$10)</f>
        <v>-1.3020627824793102E-3</v>
      </c>
      <c r="L21" s="26">
        <f t="shared" si="1"/>
        <v>-0.34273704191698257</v>
      </c>
      <c r="N21" s="24">
        <v>20</v>
      </c>
      <c r="O21" s="7">
        <v>2.0435289999999999</v>
      </c>
      <c r="P21" s="169">
        <f>((Calibration!$C$9*'Yields HP4a'!O21)+Calibration!$C$10)</f>
        <v>3.5953544435049656E-3</v>
      </c>
      <c r="Q21" s="26">
        <f t="shared" si="2"/>
        <v>0.9463914975463571</v>
      </c>
      <c r="S21" s="24">
        <v>20</v>
      </c>
      <c r="T21" s="7">
        <v>37.193362999999998</v>
      </c>
      <c r="U21" s="169">
        <f>((Calibration!$C$9*'Yields HP4a'!T21)+Calibration!$C$10)</f>
        <v>8.7833651292772957E-2</v>
      </c>
      <c r="V21" s="26">
        <f t="shared" si="3"/>
        <v>23.120118499609372</v>
      </c>
      <c r="X21" s="24">
        <v>20</v>
      </c>
      <c r="Y21" s="55"/>
      <c r="Z21" s="169">
        <f>((Calibration!$C$9*'Yields HP4a'!Y21)+Calibration!$C$10)</f>
        <v>-1.3020627824793102E-3</v>
      </c>
      <c r="AA21" s="26">
        <f t="shared" si="4"/>
        <v>-0.34273704191698257</v>
      </c>
      <c r="AC21" s="24">
        <v>20</v>
      </c>
      <c r="AD21" s="44"/>
      <c r="AE21" s="169">
        <f>((Calibration!$C$9*'Yields HP4a'!AD21)+Calibration!$C$10)</f>
        <v>-1.3020627824793102E-3</v>
      </c>
      <c r="AF21" s="26">
        <f t="shared" si="5"/>
        <v>-0.34273704191698257</v>
      </c>
      <c r="AH21" s="24">
        <v>20</v>
      </c>
      <c r="AI21"/>
      <c r="AJ21" s="169">
        <f>((Calibration!$C$9*'Yields HP4a'!AI21)+Calibration!$C$10)</f>
        <v>-1.3020627824793102E-3</v>
      </c>
      <c r="AK21" s="26">
        <f t="shared" si="15"/>
        <v>-0.34273704191698257</v>
      </c>
      <c r="AM21" s="24">
        <v>20</v>
      </c>
      <c r="AN21" s="7">
        <v>5.7959250000000004</v>
      </c>
      <c r="AO21" s="169">
        <f>((Calibration!$C$9*'Yields HP4a'!AN21)+Calibration!$C$10)</f>
        <v>1.2588155039490878E-2</v>
      </c>
      <c r="AP21" s="26">
        <f t="shared" si="6"/>
        <v>3.3135322501209861</v>
      </c>
      <c r="AR21" s="24">
        <v>20</v>
      </c>
      <c r="AS21" s="7">
        <v>17.926587999999999</v>
      </c>
      <c r="AT21" s="169">
        <f>((Calibration!$C$9*'Yields HP4a'!AS21)+Calibration!$C$10)</f>
        <v>4.1659882398784577E-2</v>
      </c>
      <c r="AU21" s="26">
        <f t="shared" si="7"/>
        <v>10.965972649015239</v>
      </c>
      <c r="AW21" s="24">
        <v>20</v>
      </c>
      <c r="AX21" s="7">
        <v>3.6472419999999999</v>
      </c>
      <c r="AY21" s="169">
        <f>((Calibration!$C$9*'Yields HP4a'!AX21)+Calibration!$C$10)</f>
        <v>7.4387311079589184E-3</v>
      </c>
      <c r="AZ21" s="26">
        <f t="shared" si="8"/>
        <v>1.9580689424998521</v>
      </c>
      <c r="BB21" s="24">
        <v>20</v>
      </c>
      <c r="BC21" s="7"/>
      <c r="BD21" s="169">
        <f>((Calibration!$C$9*'Yields HP4a'!BC21)+Calibration!$C$10)</f>
        <v>-1.3020627824793102E-3</v>
      </c>
      <c r="BE21" s="26">
        <f t="shared" si="9"/>
        <v>-0.34273704191698257</v>
      </c>
      <c r="BG21" s="24">
        <v>20</v>
      </c>
      <c r="BH21" s="7"/>
      <c r="BI21" s="169">
        <f>((Calibration!$C$9*'Yields HP4a'!BH21)+Calibration!$C$10)</f>
        <v>-1.3020627824793102E-3</v>
      </c>
      <c r="BJ21" s="26">
        <f t="shared" si="10"/>
        <v>-0.34273704191698257</v>
      </c>
      <c r="BL21" s="24">
        <v>20</v>
      </c>
      <c r="BM21" s="7">
        <v>31.598193999999999</v>
      </c>
      <c r="BN21" s="169">
        <f>((Calibration!$C$9*'Yields HP4a'!BM21)+Calibration!$C$10)</f>
        <v>7.442455504657669E-2</v>
      </c>
      <c r="BO21" s="26">
        <f t="shared" si="11"/>
        <v>19.590493013002355</v>
      </c>
      <c r="BQ21" s="24">
        <v>20</v>
      </c>
      <c r="BR21" s="7">
        <v>3.945214</v>
      </c>
      <c r="BS21" s="169">
        <f>((Calibration!$C$9*'Yields HP4a'!BR21)+Calibration!$C$10)</f>
        <v>8.152835583922307E-3</v>
      </c>
      <c r="BT21" s="26">
        <f t="shared" si="12"/>
        <v>2.1460399520431328</v>
      </c>
      <c r="BV21" s="24">
        <v>20</v>
      </c>
      <c r="BW21" s="7">
        <v>2.0579939999999999</v>
      </c>
      <c r="BX21" s="169">
        <f>((Calibration!$C$9*'Yields HP4a'!BW21)+Calibration!$C$10)</f>
        <v>3.630020523689716E-3</v>
      </c>
      <c r="BY21" s="26">
        <f t="shared" si="13"/>
        <v>0.95551651819609451</v>
      </c>
      <c r="CA21" s="24">
        <v>20</v>
      </c>
      <c r="CB21" s="7"/>
      <c r="CC21" s="169">
        <f>((Calibration!$C$9*'Yields HP4a'!CB21)+Calibration!$C$10)</f>
        <v>-1.3020627824793102E-3</v>
      </c>
      <c r="CD21" s="26">
        <f t="shared" si="14"/>
        <v>-0.34273704191698257</v>
      </c>
      <c r="CF21" s="57"/>
      <c r="CG21" s="58"/>
      <c r="CH21" s="59"/>
      <c r="CI21" s="59"/>
    </row>
    <row r="22" spans="1:87">
      <c r="A22" s="33" t="s">
        <v>35</v>
      </c>
      <c r="B22" s="34">
        <f>B17*(B15*B19)*(B18/B21)</f>
        <v>0.37990138888888891</v>
      </c>
      <c r="D22" s="24">
        <v>21</v>
      </c>
      <c r="E22" s="3"/>
      <c r="F22" s="169">
        <f>((Calibration!$C$9*'Yields HP4a'!E22)+Calibration!$C$10)</f>
        <v>-1.3020627824793102E-3</v>
      </c>
      <c r="G22" s="26">
        <f t="shared" si="0"/>
        <v>-0.34273704191698257</v>
      </c>
      <c r="I22" s="24">
        <v>21</v>
      </c>
      <c r="J22"/>
      <c r="K22" s="169">
        <f>((Calibration!$C$9*'Yields HP4a'!J22)+Calibration!$C$10)</f>
        <v>-1.3020627824793102E-3</v>
      </c>
      <c r="L22" s="26">
        <f t="shared" si="1"/>
        <v>-0.34273704191698257</v>
      </c>
      <c r="N22" s="24">
        <v>21</v>
      </c>
      <c r="O22"/>
      <c r="P22" s="169">
        <f>((Calibration!$C$9*'Yields HP4a'!O22)+Calibration!$C$10)</f>
        <v>-1.3020627824793102E-3</v>
      </c>
      <c r="Q22" s="26">
        <f t="shared" si="2"/>
        <v>-0.34273704191698257</v>
      </c>
      <c r="S22" s="24">
        <v>21</v>
      </c>
      <c r="T22" s="7">
        <v>9.9229970000000005</v>
      </c>
      <c r="U22" s="169">
        <f>((Calibration!$C$9*'Yields HP4a'!T22)+Calibration!$C$10)</f>
        <v>2.247888500010185E-2</v>
      </c>
      <c r="V22" s="26">
        <f t="shared" si="3"/>
        <v>5.9170315396441806</v>
      </c>
      <c r="X22" s="24">
        <v>21</v>
      </c>
      <c r="Y22" s="55"/>
      <c r="Z22" s="169">
        <f>((Calibration!$C$9*'Yields HP4a'!Y22)+Calibration!$C$10)</f>
        <v>-1.3020627824793102E-3</v>
      </c>
      <c r="AA22" s="26">
        <f t="shared" si="4"/>
        <v>-0.34273704191698257</v>
      </c>
      <c r="AC22" s="24">
        <v>21</v>
      </c>
      <c r="AD22" s="3"/>
      <c r="AE22" s="169">
        <f>((Calibration!$C$9*'Yields HP4a'!AD22)+Calibration!$C$10)</f>
        <v>-1.3020627824793102E-3</v>
      </c>
      <c r="AF22" s="26">
        <f t="shared" si="5"/>
        <v>-0.34273704191698257</v>
      </c>
      <c r="AH22" s="24">
        <v>21</v>
      </c>
      <c r="AI22" s="7">
        <v>1.512078</v>
      </c>
      <c r="AJ22" s="169">
        <f>((Calibration!$C$9*'Yields HP4a'!AI22)+Calibration!$C$10)</f>
        <v>2.3217061213296653E-3</v>
      </c>
      <c r="AK22" s="26">
        <f t="shared" si="15"/>
        <v>0.61113388611714259</v>
      </c>
      <c r="AM22" s="24">
        <v>21</v>
      </c>
      <c r="AN22" s="7"/>
      <c r="AO22" s="169">
        <f>((Calibration!$C$9*'Yields HP4a'!AN22)+Calibration!$C$10)</f>
        <v>-1.3020627824793102E-3</v>
      </c>
      <c r="AP22" s="26">
        <f t="shared" si="6"/>
        <v>-0.34273704191698257</v>
      </c>
      <c r="AR22" s="24">
        <v>21</v>
      </c>
      <c r="AS22" s="7">
        <v>4.4263669999999999</v>
      </c>
      <c r="AT22" s="169">
        <f>((Calibration!$C$9*'Yields HP4a'!AS22)+Calibration!$C$10)</f>
        <v>9.3059422883214182E-3</v>
      </c>
      <c r="AU22" s="26">
        <f t="shared" si="7"/>
        <v>2.4495678511570693</v>
      </c>
      <c r="AW22" s="24">
        <v>21</v>
      </c>
      <c r="AX22"/>
      <c r="AY22" s="169">
        <f>((Calibration!$C$9*'Yields HP4a'!AX22)+Calibration!$C$10)</f>
        <v>-1.3020627824793102E-3</v>
      </c>
      <c r="AZ22" s="26">
        <f t="shared" si="8"/>
        <v>-0.34273704191698257</v>
      </c>
      <c r="BB22" s="24">
        <v>21</v>
      </c>
      <c r="BC22"/>
      <c r="BD22" s="169">
        <f>((Calibration!$C$9*'Yields HP4a'!BC22)+Calibration!$C$10)</f>
        <v>-1.3020627824793102E-3</v>
      </c>
      <c r="BE22" s="26">
        <f t="shared" si="9"/>
        <v>-0.34273704191698257</v>
      </c>
      <c r="BG22" s="24">
        <v>21</v>
      </c>
      <c r="BH22"/>
      <c r="BI22" s="169">
        <f>((Calibration!$C$9*'Yields HP4a'!BH22)+Calibration!$C$10)</f>
        <v>-1.3020627824793102E-3</v>
      </c>
      <c r="BJ22" s="26">
        <f t="shared" si="10"/>
        <v>-0.34273704191698257</v>
      </c>
      <c r="BL22" s="24">
        <v>21</v>
      </c>
      <c r="BM22" s="7">
        <v>3.1055730000000001</v>
      </c>
      <c r="BN22" s="169">
        <f>((Calibration!$C$9*'Yields HP4a'!BM22)+Calibration!$C$10)</f>
        <v>6.1405948488788284E-3</v>
      </c>
      <c r="BO22" s="26">
        <f t="shared" si="11"/>
        <v>1.6163654644270831</v>
      </c>
      <c r="BQ22" s="24">
        <v>21</v>
      </c>
      <c r="BR22"/>
      <c r="BS22" s="169">
        <f>((Calibration!$C$9*'Yields HP4a'!BR22)+Calibration!$C$10)</f>
        <v>-1.3020627824793102E-3</v>
      </c>
      <c r="BT22" s="26">
        <f t="shared" si="12"/>
        <v>-0.34273704191698257</v>
      </c>
      <c r="BV22" s="24">
        <v>21</v>
      </c>
      <c r="BW22" s="7"/>
      <c r="BX22" s="169">
        <f>((Calibration!$C$9*'Yields HP4a'!BW22)+Calibration!$C$10)</f>
        <v>-1.3020627824793102E-3</v>
      </c>
      <c r="BY22" s="26">
        <f t="shared" si="13"/>
        <v>-0.34273704191698257</v>
      </c>
      <c r="CA22" s="24">
        <v>21</v>
      </c>
      <c r="CB22" s="7">
        <v>3.461773</v>
      </c>
      <c r="CC22" s="169">
        <f>((Calibration!$C$9*'Yields HP4a'!CB22)+Calibration!$C$10)</f>
        <v>6.9942455755852267E-3</v>
      </c>
      <c r="CD22" s="26">
        <f t="shared" si="14"/>
        <v>1.841068703655321</v>
      </c>
      <c r="CF22" s="57"/>
      <c r="CG22" s="60"/>
      <c r="CH22" s="59"/>
      <c r="CI22" s="59"/>
    </row>
    <row r="23" spans="1:87">
      <c r="A23" s="33" t="s">
        <v>36</v>
      </c>
      <c r="B23" s="35">
        <v>1</v>
      </c>
      <c r="D23" s="24">
        <v>22</v>
      </c>
      <c r="E23" s="3"/>
      <c r="F23" s="169">
        <f>((Calibration!$C$9*'Yields HP4a'!E23)+Calibration!$C$10)</f>
        <v>-1.3020627824793102E-3</v>
      </c>
      <c r="G23" s="26">
        <f t="shared" si="0"/>
        <v>-0.34273704191698257</v>
      </c>
      <c r="I23" s="24">
        <v>22</v>
      </c>
      <c r="J23" s="7">
        <v>2.4872049999999999</v>
      </c>
      <c r="K23" s="169">
        <f>((Calibration!$C$9*'Yields HP4a'!J23)+Calibration!$C$10)</f>
        <v>4.658645683881686E-3</v>
      </c>
      <c r="L23" s="26">
        <f t="shared" si="1"/>
        <v>1.2262776131213924</v>
      </c>
      <c r="N23" s="24">
        <v>22</v>
      </c>
      <c r="O23" s="7"/>
      <c r="P23" s="169">
        <f>((Calibration!$C$9*'Yields HP4a'!O23)+Calibration!$C$10)</f>
        <v>-1.3020627824793102E-3</v>
      </c>
      <c r="Q23" s="26">
        <f t="shared" si="2"/>
        <v>-0.34273704191698257</v>
      </c>
      <c r="S23" s="24">
        <v>22</v>
      </c>
      <c r="T23" s="7">
        <v>3.080346</v>
      </c>
      <c r="U23" s="169">
        <f>((Calibration!$C$9*'Yields HP4a'!T23)+Calibration!$C$10)</f>
        <v>6.0801371091746669E-3</v>
      </c>
      <c r="V23" s="26">
        <f t="shared" si="3"/>
        <v>1.6004514031805621</v>
      </c>
      <c r="X23" s="24">
        <v>22</v>
      </c>
      <c r="Y23" s="55"/>
      <c r="Z23" s="169">
        <f>((Calibration!$C$9*'Yields HP4a'!Y23)+Calibration!$C$10)</f>
        <v>-1.3020627824793102E-3</v>
      </c>
      <c r="AA23" s="26">
        <f t="shared" si="4"/>
        <v>-0.34273704191698257</v>
      </c>
      <c r="AC23" s="24">
        <v>22</v>
      </c>
      <c r="AD23" s="3"/>
      <c r="AE23" s="169">
        <f>((Calibration!$C$9*'Yields HP4a'!AD23)+Calibration!$C$10)</f>
        <v>-1.3020627824793102E-3</v>
      </c>
      <c r="AF23" s="26">
        <f t="shared" si="5"/>
        <v>-0.34273704191698257</v>
      </c>
      <c r="AH23" s="24">
        <v>22</v>
      </c>
      <c r="AI23"/>
      <c r="AJ23" s="169">
        <f>((Calibration!$C$9*'Yields HP4a'!AI23)+Calibration!$C$10)</f>
        <v>-1.3020627824793102E-3</v>
      </c>
      <c r="AK23" s="26">
        <f t="shared" si="15"/>
        <v>-0.34273704191698257</v>
      </c>
      <c r="AM23" s="24">
        <v>22</v>
      </c>
      <c r="AN23" s="7"/>
      <c r="AO23" s="169">
        <f>((Calibration!$C$9*'Yields HP4a'!AN23)+Calibration!$C$10)</f>
        <v>-1.3020627824793102E-3</v>
      </c>
      <c r="AP23" s="26">
        <f t="shared" si="6"/>
        <v>-0.34273704191698257</v>
      </c>
      <c r="AR23" s="24">
        <v>22</v>
      </c>
      <c r="AS23" s="7">
        <v>2.5843609999999999</v>
      </c>
      <c r="AT23" s="169">
        <f>((Calibration!$C$9*'Yields HP4a'!AS23)+Calibration!$C$10)</f>
        <v>4.8914847911357201E-3</v>
      </c>
      <c r="AU23" s="26">
        <f t="shared" si="7"/>
        <v>1.2875669671653529</v>
      </c>
      <c r="AW23" s="24">
        <v>22</v>
      </c>
      <c r="AX23"/>
      <c r="AY23" s="169">
        <f>((Calibration!$C$9*'Yields HP4a'!AX23)+Calibration!$C$10)</f>
        <v>-1.3020627824793102E-3</v>
      </c>
      <c r="AZ23" s="26">
        <f t="shared" si="8"/>
        <v>-0.34273704191698257</v>
      </c>
      <c r="BB23" s="24">
        <v>22</v>
      </c>
      <c r="BC23"/>
      <c r="BD23" s="169">
        <f>((Calibration!$C$9*'Yields HP4a'!BC23)+Calibration!$C$10)</f>
        <v>-1.3020627824793102E-3</v>
      </c>
      <c r="BE23" s="26">
        <f t="shared" si="9"/>
        <v>-0.34273704191698257</v>
      </c>
      <c r="BG23" s="24">
        <v>22</v>
      </c>
      <c r="BH23"/>
      <c r="BI23" s="169">
        <f>((Calibration!$C$9*'Yields HP4a'!BH23)+Calibration!$C$10)</f>
        <v>-1.3020627824793102E-3</v>
      </c>
      <c r="BJ23" s="26">
        <f t="shared" si="10"/>
        <v>-0.34273704191698257</v>
      </c>
      <c r="BL23" s="24">
        <v>22</v>
      </c>
      <c r="BM23" s="7">
        <v>1.8948910000000001</v>
      </c>
      <c r="BN23" s="169">
        <f>((Calibration!$C$9*'Yields HP4a'!BM23)+Calibration!$C$10)</f>
        <v>3.2391362045488016E-3</v>
      </c>
      <c r="BO23" s="26">
        <f t="shared" si="11"/>
        <v>0.85262552317126783</v>
      </c>
      <c r="BQ23" s="24">
        <v>22</v>
      </c>
      <c r="BR23" s="7"/>
      <c r="BS23" s="169">
        <f>((Calibration!$C$9*'Yields HP4a'!BR23)+Calibration!$C$10)</f>
        <v>-1.3020627824793102E-3</v>
      </c>
      <c r="BT23" s="26">
        <f t="shared" si="12"/>
        <v>-0.34273704191698257</v>
      </c>
      <c r="BV23" s="24">
        <v>22</v>
      </c>
      <c r="BW23" s="7"/>
      <c r="BX23" s="169">
        <f>((Calibration!$C$9*'Yields HP4a'!BW23)+Calibration!$C$10)</f>
        <v>-1.3020627824793102E-3</v>
      </c>
      <c r="BY23" s="26">
        <f t="shared" si="13"/>
        <v>-0.34273704191698257</v>
      </c>
      <c r="CA23" s="24">
        <v>22</v>
      </c>
      <c r="CB23" s="7"/>
      <c r="CC23" s="169">
        <f>((Calibration!$C$9*'Yields HP4a'!CB23)+Calibration!$C$10)</f>
        <v>-1.3020627824793102E-3</v>
      </c>
      <c r="CD23" s="26">
        <f t="shared" si="14"/>
        <v>-0.34273704191698257</v>
      </c>
      <c r="CF23" s="57"/>
      <c r="CG23" s="60"/>
      <c r="CH23" s="59"/>
      <c r="CI23" s="59"/>
    </row>
    <row r="24" spans="1:87">
      <c r="A24" s="33" t="s">
        <v>37</v>
      </c>
      <c r="B24" s="35">
        <v>1</v>
      </c>
      <c r="D24" s="24">
        <v>23</v>
      </c>
      <c r="E24" s="3"/>
      <c r="F24" s="169">
        <f>((Calibration!$C$9*'Yields HP4a'!E24)+Calibration!$C$10)</f>
        <v>-1.3020627824793102E-3</v>
      </c>
      <c r="G24" s="26">
        <f t="shared" si="0"/>
        <v>-0.34273704191698257</v>
      </c>
      <c r="I24" s="24">
        <v>23</v>
      </c>
      <c r="J24"/>
      <c r="K24" s="169">
        <f>((Calibration!$C$9*'Yields HP4a'!J24)+Calibration!$C$10)</f>
        <v>-1.3020627824793102E-3</v>
      </c>
      <c r="L24" s="26">
        <f t="shared" si="1"/>
        <v>-0.34273704191698257</v>
      </c>
      <c r="N24" s="24">
        <v>23</v>
      </c>
      <c r="O24" s="7"/>
      <c r="P24" s="169">
        <f>((Calibration!$C$9*'Yields HP4a'!O24)+Calibration!$C$10)</f>
        <v>-1.3020627824793102E-3</v>
      </c>
      <c r="Q24" s="26">
        <f t="shared" si="2"/>
        <v>-0.34273704191698257</v>
      </c>
      <c r="S24" s="24">
        <v>23</v>
      </c>
      <c r="T24" s="7"/>
      <c r="U24" s="169">
        <f>((Calibration!$C$9*'Yields HP4a'!T24)+Calibration!$C$10)</f>
        <v>-1.3020627824793102E-3</v>
      </c>
      <c r="V24" s="26">
        <f t="shared" si="3"/>
        <v>-0.34273704191698257</v>
      </c>
      <c r="X24" s="24">
        <v>23</v>
      </c>
      <c r="Y24" s="55"/>
      <c r="Z24" s="169">
        <f>((Calibration!$C$9*'Yields HP4a'!Y24)+Calibration!$C$10)</f>
        <v>-1.3020627824793102E-3</v>
      </c>
      <c r="AA24" s="26">
        <f t="shared" si="4"/>
        <v>-0.34273704191698257</v>
      </c>
      <c r="AC24" s="24">
        <v>23</v>
      </c>
      <c r="AD24" s="44"/>
      <c r="AE24" s="169">
        <f>((Calibration!$C$9*'Yields HP4a'!AD24)+Calibration!$C$10)</f>
        <v>-1.3020627824793102E-3</v>
      </c>
      <c r="AF24" s="26">
        <f t="shared" si="5"/>
        <v>-0.34273704191698257</v>
      </c>
      <c r="AH24" s="24">
        <v>23</v>
      </c>
      <c r="AI24" s="7"/>
      <c r="AJ24" s="169">
        <f>((Calibration!$C$9*'Yields HP4a'!AI24)+Calibration!$C$10)</f>
        <v>-1.3020627824793102E-3</v>
      </c>
      <c r="AK24" s="26">
        <f t="shared" si="15"/>
        <v>-0.34273704191698257</v>
      </c>
      <c r="AM24" s="24">
        <v>23</v>
      </c>
      <c r="AN24" s="7"/>
      <c r="AO24" s="169">
        <f>((Calibration!$C$9*'Yields HP4a'!AN24)+Calibration!$C$10)</f>
        <v>-1.3020627824793102E-3</v>
      </c>
      <c r="AP24" s="26">
        <f t="shared" si="6"/>
        <v>-0.34273704191698257</v>
      </c>
      <c r="AR24" s="24">
        <v>23</v>
      </c>
      <c r="AS24" s="7"/>
      <c r="AT24" s="169">
        <f>((Calibration!$C$9*'Yields HP4a'!AS24)+Calibration!$C$10)</f>
        <v>-1.3020627824793102E-3</v>
      </c>
      <c r="AU24" s="26">
        <f t="shared" si="7"/>
        <v>-0.34273704191698257</v>
      </c>
      <c r="AW24" s="24">
        <v>23</v>
      </c>
      <c r="AX24" s="7"/>
      <c r="AY24" s="169">
        <f>((Calibration!$C$9*'Yields HP4a'!AX24)+Calibration!$C$10)</f>
        <v>-1.3020627824793102E-3</v>
      </c>
      <c r="AZ24" s="26">
        <f t="shared" si="8"/>
        <v>-0.34273704191698257</v>
      </c>
      <c r="BB24" s="24">
        <v>23</v>
      </c>
      <c r="BC24" s="7"/>
      <c r="BD24" s="169">
        <f>((Calibration!$C$9*'Yields HP4a'!BC24)+Calibration!$C$10)</f>
        <v>-1.3020627824793102E-3</v>
      </c>
      <c r="BE24" s="26">
        <f t="shared" si="9"/>
        <v>-0.34273704191698257</v>
      </c>
      <c r="BG24" s="24">
        <v>23</v>
      </c>
      <c r="BH24" s="7"/>
      <c r="BI24" s="169">
        <f>((Calibration!$C$9*'Yields HP4a'!BH24)+Calibration!$C$10)</f>
        <v>-1.3020627824793102E-3</v>
      </c>
      <c r="BJ24" s="26">
        <f t="shared" si="10"/>
        <v>-0.34273704191698257</v>
      </c>
      <c r="BL24" s="24">
        <v>23</v>
      </c>
      <c r="BM24" s="7">
        <v>1.255201</v>
      </c>
      <c r="BN24" s="169">
        <f>((Calibration!$C$9*'Yields HP4a'!BM24)+Calibration!$C$10)</f>
        <v>1.7060878233954727E-3</v>
      </c>
      <c r="BO24" s="26">
        <f t="shared" si="11"/>
        <v>0.44908701923552541</v>
      </c>
      <c r="BQ24" s="24">
        <v>23</v>
      </c>
      <c r="BR24" s="7"/>
      <c r="BS24" s="169">
        <f>((Calibration!$C$9*'Yields HP4a'!BR24)+Calibration!$C$10)</f>
        <v>-1.3020627824793102E-3</v>
      </c>
      <c r="BT24" s="26">
        <f t="shared" si="12"/>
        <v>-0.34273704191698257</v>
      </c>
      <c r="BV24" s="24">
        <v>23</v>
      </c>
      <c r="BW24" s="7"/>
      <c r="BX24" s="169">
        <f>((Calibration!$C$9*'Yields HP4a'!BW24)+Calibration!$C$10)</f>
        <v>-1.3020627824793102E-3</v>
      </c>
      <c r="BY24" s="26">
        <f t="shared" si="13"/>
        <v>-0.34273704191698257</v>
      </c>
      <c r="CA24" s="24">
        <v>23</v>
      </c>
      <c r="CB24" s="7"/>
      <c r="CC24" s="169">
        <f>((Calibration!$C$9*'Yields HP4a'!CB24)+Calibration!$C$10)</f>
        <v>-1.3020627824793102E-3</v>
      </c>
      <c r="CD24" s="26">
        <f t="shared" si="14"/>
        <v>-0.34273704191698257</v>
      </c>
      <c r="CF24" s="57"/>
      <c r="CG24" s="58"/>
      <c r="CH24" s="59"/>
      <c r="CI24" s="59"/>
    </row>
    <row r="25" spans="1:87" ht="22" thickBot="1">
      <c r="A25" s="29" t="s">
        <v>38</v>
      </c>
      <c r="B25" s="36">
        <f>(B22-Calibration!$C$10)/Calibration!$C$9</f>
        <v>159.06349662376928</v>
      </c>
      <c r="D25" s="37">
        <v>24</v>
      </c>
      <c r="E25" s="3"/>
      <c r="F25" s="169">
        <f>((Calibration!$C$9*'Yields HP4a'!E25)+Calibration!$C$10)</f>
        <v>-1.3020627824793102E-3</v>
      </c>
      <c r="G25" s="26">
        <f t="shared" si="0"/>
        <v>-0.34273704191698257</v>
      </c>
      <c r="I25" s="37">
        <v>24</v>
      </c>
      <c r="J25"/>
      <c r="K25" s="169">
        <f>((Calibration!$C$9*'Yields HP4a'!J25)+Calibration!$C$10)</f>
        <v>-1.3020627824793102E-3</v>
      </c>
      <c r="L25" s="26">
        <f t="shared" si="1"/>
        <v>-0.34273704191698257</v>
      </c>
      <c r="N25" s="24">
        <v>24</v>
      </c>
      <c r="O25"/>
      <c r="P25" s="169">
        <f>((Calibration!$C$9*'Yields HP4a'!O25)+Calibration!$C$10)</f>
        <v>-1.3020627824793102E-3</v>
      </c>
      <c r="Q25" s="26">
        <f t="shared" si="2"/>
        <v>-0.34273704191698257</v>
      </c>
      <c r="S25" s="24">
        <v>24</v>
      </c>
      <c r="T25" s="7">
        <v>10.605529000000001</v>
      </c>
      <c r="U25" s="169">
        <f>((Calibration!$C$9*'Yields HP4a'!T25)+Calibration!$C$10)</f>
        <v>2.4114606330254494E-2</v>
      </c>
      <c r="V25" s="26">
        <f t="shared" si="3"/>
        <v>6.3475962540656514</v>
      </c>
      <c r="X25" s="24">
        <v>24</v>
      </c>
      <c r="Y25" s="55">
        <v>1.0429999999999999</v>
      </c>
      <c r="Z25" s="169">
        <f>((Calibration!$C$9*'Yields HP4a'!Y25)+Calibration!$C$10)</f>
        <v>1.1975377451870941E-3</v>
      </c>
      <c r="AA25" s="26">
        <f t="shared" si="4"/>
        <v>0.31522331326283781</v>
      </c>
      <c r="AC25" s="24">
        <v>24</v>
      </c>
      <c r="AD25" s="3"/>
      <c r="AE25" s="169">
        <f>((Calibration!$C$9*'Yields HP4a'!AD25)+Calibration!$C$10)</f>
        <v>-1.3020627824793102E-3</v>
      </c>
      <c r="AF25" s="26">
        <f t="shared" si="5"/>
        <v>-0.34273704191698257</v>
      </c>
      <c r="AH25" s="24">
        <v>24</v>
      </c>
      <c r="AI25" s="7">
        <v>3.6208619999999998</v>
      </c>
      <c r="AJ25" s="169">
        <f>((Calibration!$C$9*'Yields HP4a'!AI25)+Calibration!$C$10)</f>
        <v>7.3755101473454571E-3</v>
      </c>
      <c r="AK25" s="26">
        <f t="shared" si="15"/>
        <v>1.9414275291061383</v>
      </c>
      <c r="AM25" s="24">
        <v>24</v>
      </c>
      <c r="AN25"/>
      <c r="AO25" s="169">
        <f>((Calibration!$C$9*'Yields HP4a'!AN25)+Calibration!$C$10)</f>
        <v>-1.3020627824793102E-3</v>
      </c>
      <c r="AP25" s="26">
        <f t="shared" si="6"/>
        <v>-0.34273704191698257</v>
      </c>
      <c r="AR25" s="24">
        <v>24</v>
      </c>
      <c r="AS25" s="7">
        <v>10.075507999999999</v>
      </c>
      <c r="AT25" s="169">
        <f>((Calibration!$C$9*'Yields HP4a'!AS25)+Calibration!$C$10)</f>
        <v>2.2844385073040419E-2</v>
      </c>
      <c r="AU25" s="26">
        <f t="shared" si="7"/>
        <v>6.013240735932607</v>
      </c>
      <c r="AW25" s="24">
        <v>24</v>
      </c>
      <c r="AX25"/>
      <c r="AY25" s="169">
        <f>((Calibration!$C$9*'Yields HP4a'!AX25)+Calibration!$C$10)</f>
        <v>-1.3020627824793102E-3</v>
      </c>
      <c r="AZ25" s="26">
        <f t="shared" si="8"/>
        <v>-0.34273704191698257</v>
      </c>
      <c r="BB25" s="24">
        <v>24</v>
      </c>
      <c r="BC25"/>
      <c r="BD25" s="169">
        <f>((Calibration!$C$9*'Yields HP4a'!BC25)+Calibration!$C$10)</f>
        <v>-1.3020627824793102E-3</v>
      </c>
      <c r="BE25" s="26">
        <f t="shared" si="9"/>
        <v>-0.34273704191698257</v>
      </c>
      <c r="BG25" s="24">
        <v>24</v>
      </c>
      <c r="BH25"/>
      <c r="BI25" s="169">
        <f>((Calibration!$C$9*'Yields HP4a'!BH25)+Calibration!$C$10)</f>
        <v>-1.3020627824793102E-3</v>
      </c>
      <c r="BJ25" s="26">
        <f t="shared" si="10"/>
        <v>-0.34273704191698257</v>
      </c>
      <c r="BL25" s="24">
        <v>24</v>
      </c>
      <c r="BM25" s="7">
        <v>9.5243789999999997</v>
      </c>
      <c r="BN25" s="169">
        <f>((Calibration!$C$9*'Yields HP4a'!BM25)+Calibration!$C$10)</f>
        <v>2.1523577461139885E-2</v>
      </c>
      <c r="BO25" s="26">
        <f t="shared" si="11"/>
        <v>5.6655695637467023</v>
      </c>
      <c r="BQ25" s="24">
        <v>24</v>
      </c>
      <c r="BR25" s="7"/>
      <c r="BS25" s="169">
        <f>((Calibration!$C$9*'Yields HP4a'!BR25)+Calibration!$C$10)</f>
        <v>-1.3020627824793102E-3</v>
      </c>
      <c r="BT25" s="26">
        <f t="shared" si="12"/>
        <v>-0.34273704191698257</v>
      </c>
      <c r="BV25" s="24">
        <v>24</v>
      </c>
      <c r="BW25" s="7"/>
      <c r="BX25" s="169">
        <f>((Calibration!$C$9*'Yields HP4a'!BW25)+Calibration!$C$10)</f>
        <v>-1.3020627824793102E-3</v>
      </c>
      <c r="BY25" s="26">
        <f t="shared" si="13"/>
        <v>-0.34273704191698257</v>
      </c>
      <c r="CA25" s="24">
        <v>24</v>
      </c>
      <c r="CB25" s="7"/>
      <c r="CC25" s="169">
        <f>((Calibration!$C$9*'Yields HP4a'!CB25)+Calibration!$C$10)</f>
        <v>-1.3020627824793102E-3</v>
      </c>
      <c r="CD25" s="26">
        <f t="shared" si="14"/>
        <v>-0.34273704191698257</v>
      </c>
      <c r="CF25" s="57"/>
      <c r="CG25" s="60"/>
      <c r="CH25" s="59"/>
      <c r="CI25" s="59"/>
    </row>
    <row r="26" spans="1:87" ht="22" thickBot="1">
      <c r="A26" s="186" t="s">
        <v>19</v>
      </c>
      <c r="B26" s="186"/>
      <c r="D26" s="24">
        <v>25</v>
      </c>
      <c r="E26" s="3"/>
      <c r="F26" s="169">
        <f>((Calibration!$C$9*'Yields HP4a'!E26)+Calibration!$C$10)</f>
        <v>-1.3020627824793102E-3</v>
      </c>
      <c r="G26" s="26">
        <f t="shared" si="0"/>
        <v>-0.34273704191698257</v>
      </c>
      <c r="I26" s="24">
        <v>25</v>
      </c>
      <c r="J26"/>
      <c r="K26" s="169">
        <f>((Calibration!$C$9*'Yields HP4a'!J26)+Calibration!$C$10)</f>
        <v>-1.3020627824793102E-3</v>
      </c>
      <c r="L26" s="26">
        <f t="shared" si="1"/>
        <v>-0.34273704191698257</v>
      </c>
      <c r="N26" s="24">
        <v>25</v>
      </c>
      <c r="O26"/>
      <c r="P26" s="169">
        <f>((Calibration!$C$9*'Yields HP4a'!O26)+Calibration!$C$10)</f>
        <v>-1.3020627824793102E-3</v>
      </c>
      <c r="Q26" s="26">
        <f t="shared" si="2"/>
        <v>-0.34273704191698257</v>
      </c>
      <c r="S26" s="24">
        <v>25</v>
      </c>
      <c r="T26" s="7">
        <v>16.679897</v>
      </c>
      <c r="U26" s="169">
        <f>((Calibration!$C$9*'Yields HP4a'!T26)+Calibration!$C$10)</f>
        <v>3.8672126424252502E-2</v>
      </c>
      <c r="V26" s="26">
        <f t="shared" si="3"/>
        <v>10.179516989226663</v>
      </c>
      <c r="X26" s="24">
        <v>25</v>
      </c>
      <c r="Y26" s="55"/>
      <c r="Z26" s="169">
        <f>((Calibration!$C$9*'Yields HP4a'!Y26)+Calibration!$C$10)</f>
        <v>-1.3020627824793102E-3</v>
      </c>
      <c r="AA26" s="26">
        <f t="shared" si="4"/>
        <v>-0.34273704191698257</v>
      </c>
      <c r="AC26" s="24">
        <v>25</v>
      </c>
      <c r="AD26" s="3"/>
      <c r="AE26" s="169">
        <f>((Calibration!$C$9*'Yields HP4a'!AD26)+Calibration!$C$10)</f>
        <v>-1.3020627824793102E-3</v>
      </c>
      <c r="AF26" s="26">
        <f t="shared" si="5"/>
        <v>-0.34273704191698257</v>
      </c>
      <c r="AH26" s="24">
        <v>25</v>
      </c>
      <c r="AI26" s="7"/>
      <c r="AJ26" s="169">
        <f>((Calibration!$C$9*'Yields HP4a'!AI26)+Calibration!$C$10)</f>
        <v>-1.3020627824793102E-3</v>
      </c>
      <c r="AK26" s="26">
        <f t="shared" si="15"/>
        <v>-0.34273704191698257</v>
      </c>
      <c r="AM26" s="24">
        <v>25</v>
      </c>
      <c r="AN26" s="7">
        <v>1.172585</v>
      </c>
      <c r="AO26" s="169">
        <f>((Calibration!$C$9*'Yields HP4a'!AN26)+Calibration!$C$10)</f>
        <v>1.5080945374954845E-3</v>
      </c>
      <c r="AP26" s="26">
        <f t="shared" si="6"/>
        <v>0.39696999842676595</v>
      </c>
      <c r="AR26" s="24">
        <v>25</v>
      </c>
      <c r="AS26" s="7">
        <v>6.1884730000000001</v>
      </c>
      <c r="AT26" s="169">
        <f>((Calibration!$C$9*'Yields HP4a'!AS26)+Calibration!$C$10)</f>
        <v>1.3528915526484541E-2</v>
      </c>
      <c r="AU26" s="26">
        <f t="shared" si="7"/>
        <v>3.5611650607682801</v>
      </c>
      <c r="AW26" s="24">
        <v>25</v>
      </c>
      <c r="AX26"/>
      <c r="AY26" s="169">
        <f>((Calibration!$C$9*'Yields HP4a'!AX26)+Calibration!$C$10)</f>
        <v>-1.3020627824793102E-3</v>
      </c>
      <c r="AZ26" s="26">
        <f t="shared" si="8"/>
        <v>-0.34273704191698257</v>
      </c>
      <c r="BB26" s="24">
        <v>25</v>
      </c>
      <c r="BC26"/>
      <c r="BD26" s="169">
        <f>((Calibration!$C$9*'Yields HP4a'!BC26)+Calibration!$C$10)</f>
        <v>-1.3020627824793102E-3</v>
      </c>
      <c r="BE26" s="26">
        <f t="shared" si="9"/>
        <v>-0.34273704191698257</v>
      </c>
      <c r="BG26" s="24">
        <v>25</v>
      </c>
      <c r="BH26"/>
      <c r="BI26" s="169">
        <f>((Calibration!$C$9*'Yields HP4a'!BH26)+Calibration!$C$10)</f>
        <v>-1.3020627824793102E-3</v>
      </c>
      <c r="BJ26" s="26">
        <f t="shared" si="10"/>
        <v>-0.34273704191698257</v>
      </c>
      <c r="BL26" s="24">
        <v>25</v>
      </c>
      <c r="BM26" s="7">
        <v>12.873353</v>
      </c>
      <c r="BN26" s="169">
        <f>((Calibration!$C$9*'Yields HP4a'!BM26)+Calibration!$C$10)</f>
        <v>2.9549557497133241E-2</v>
      </c>
      <c r="BO26" s="26">
        <f t="shared" si="11"/>
        <v>7.778217811616293</v>
      </c>
      <c r="BQ26" s="24">
        <v>25</v>
      </c>
      <c r="BR26" s="7"/>
      <c r="BS26" s="169">
        <f>((Calibration!$C$9*'Yields HP4a'!BR26)+Calibration!$C$10)</f>
        <v>-1.3020627824793102E-3</v>
      </c>
      <c r="BT26" s="26">
        <f t="shared" si="12"/>
        <v>-0.34273704191698257</v>
      </c>
      <c r="BV26" s="24">
        <v>25</v>
      </c>
      <c r="BW26" s="7"/>
      <c r="BX26" s="169">
        <f>((Calibration!$C$9*'Yields HP4a'!BW26)+Calibration!$C$10)</f>
        <v>-1.3020627824793102E-3</v>
      </c>
      <c r="BY26" s="26">
        <f t="shared" si="13"/>
        <v>-0.34273704191698257</v>
      </c>
      <c r="CA26" s="24">
        <v>25</v>
      </c>
      <c r="CB26" s="7"/>
      <c r="CC26" s="169">
        <f>((Calibration!$C$9*'Yields HP4a'!CB26)+Calibration!$C$10)</f>
        <v>-1.3020627824793102E-3</v>
      </c>
      <c r="CD26" s="26">
        <f t="shared" si="14"/>
        <v>-0.34273704191698257</v>
      </c>
      <c r="CF26" s="57"/>
      <c r="CG26" s="60"/>
      <c r="CH26" s="59"/>
      <c r="CI26" s="59"/>
    </row>
    <row r="27" spans="1:87" ht="22" thickBot="1">
      <c r="A27" s="27" t="s">
        <v>28</v>
      </c>
      <c r="B27" s="28">
        <v>1.046</v>
      </c>
      <c r="D27" s="24">
        <v>26</v>
      </c>
      <c r="E27" s="3"/>
      <c r="F27" s="169">
        <f>((Calibration!$C$9*'Yields HP4a'!E27)+Calibration!$C$10)</f>
        <v>-1.3020627824793102E-3</v>
      </c>
      <c r="G27" s="26">
        <f t="shared" si="0"/>
        <v>-0.34273704191698257</v>
      </c>
      <c r="I27" s="24">
        <v>26</v>
      </c>
      <c r="J27"/>
      <c r="K27" s="169">
        <f>((Calibration!$C$9*'Yields HP4a'!J27)+Calibration!$C$10)</f>
        <v>-1.3020627824793102E-3</v>
      </c>
      <c r="L27" s="26">
        <f t="shared" si="1"/>
        <v>-0.34273704191698257</v>
      </c>
      <c r="N27" s="24">
        <v>26</v>
      </c>
      <c r="O27"/>
      <c r="P27" s="169">
        <f>((Calibration!$C$9*'Yields HP4a'!O27)+Calibration!$C$10)</f>
        <v>-1.3020627824793102E-3</v>
      </c>
      <c r="Q27" s="26">
        <f t="shared" si="2"/>
        <v>-0.34273704191698257</v>
      </c>
      <c r="S27" s="24">
        <v>26</v>
      </c>
      <c r="T27" s="7">
        <v>18.097099</v>
      </c>
      <c r="U27" s="169">
        <f>((Calibration!$C$9*'Yields HP4a'!T27)+Calibration!$C$10)</f>
        <v>4.2068520352354019E-2</v>
      </c>
      <c r="V27" s="26">
        <f t="shared" si="3"/>
        <v>11.073536865814921</v>
      </c>
      <c r="X27" s="24">
        <v>26</v>
      </c>
      <c r="Y27" s="55"/>
      <c r="Z27" s="169">
        <f>((Calibration!$C$9*'Yields HP4a'!Y27)+Calibration!$C$10)</f>
        <v>-1.3020627824793102E-3</v>
      </c>
      <c r="AA27" s="26">
        <f t="shared" si="4"/>
        <v>-0.34273704191698257</v>
      </c>
      <c r="AC27" s="24">
        <v>26</v>
      </c>
      <c r="AD27" s="3"/>
      <c r="AE27" s="169">
        <f>((Calibration!$C$9*'Yields HP4a'!AD27)+Calibration!$C$10)</f>
        <v>-1.3020627824793102E-3</v>
      </c>
      <c r="AF27" s="26">
        <f t="shared" si="5"/>
        <v>-0.34273704191698257</v>
      </c>
      <c r="AH27" s="24">
        <v>26</v>
      </c>
      <c r="AI27" s="7"/>
      <c r="AJ27" s="169">
        <f>((Calibration!$C$9*'Yields HP4a'!AI27)+Calibration!$C$10)</f>
        <v>-1.3020627824793102E-3</v>
      </c>
      <c r="AK27" s="26">
        <f t="shared" si="15"/>
        <v>-0.34273704191698257</v>
      </c>
      <c r="AM27" s="24">
        <v>26</v>
      </c>
      <c r="AN27"/>
      <c r="AO27" s="169">
        <f>((Calibration!$C$9*'Yields HP4a'!AN27)+Calibration!$C$10)</f>
        <v>-1.3020627824793102E-3</v>
      </c>
      <c r="AP27" s="26">
        <f t="shared" si="6"/>
        <v>-0.34273704191698257</v>
      </c>
      <c r="AR27" s="24">
        <v>26</v>
      </c>
      <c r="AS27" s="7">
        <v>7.6618880000000003</v>
      </c>
      <c r="AT27" s="169">
        <f>((Calibration!$C$9*'Yields HP4a'!AS27)+Calibration!$C$10)</f>
        <v>1.7060026659247336E-2</v>
      </c>
      <c r="AU27" s="26">
        <f t="shared" si="7"/>
        <v>4.490646035578707</v>
      </c>
      <c r="AW27" s="24">
        <v>26</v>
      </c>
      <c r="AX27" s="7"/>
      <c r="AY27" s="169">
        <f>((Calibration!$C$9*'Yields HP4a'!AX27)+Calibration!$C$10)</f>
        <v>-1.3020627824793102E-3</v>
      </c>
      <c r="AZ27" s="26">
        <f t="shared" si="8"/>
        <v>-0.34273704191698257</v>
      </c>
      <c r="BB27" s="24">
        <v>26</v>
      </c>
      <c r="BC27" s="7"/>
      <c r="BD27" s="169">
        <f>((Calibration!$C$9*'Yields HP4a'!BC27)+Calibration!$C$10)</f>
        <v>-1.3020627824793102E-3</v>
      </c>
      <c r="BE27" s="26">
        <f t="shared" si="9"/>
        <v>-0.34273704191698257</v>
      </c>
      <c r="BG27" s="24">
        <v>26</v>
      </c>
      <c r="BH27" s="7"/>
      <c r="BI27" s="169">
        <f>((Calibration!$C$9*'Yields HP4a'!BH27)+Calibration!$C$10)</f>
        <v>-1.3020627824793102E-3</v>
      </c>
      <c r="BJ27" s="26">
        <f t="shared" si="10"/>
        <v>-0.34273704191698257</v>
      </c>
      <c r="BL27" s="24">
        <v>26</v>
      </c>
      <c r="BM27" s="7">
        <v>15.959322</v>
      </c>
      <c r="BN27" s="169">
        <f>((Calibration!$C$9*'Yields HP4a'!BM27)+Calibration!$C$10)</f>
        <v>3.6945233183386515E-2</v>
      </c>
      <c r="BO27" s="26">
        <f t="shared" si="11"/>
        <v>9.7249534389546586</v>
      </c>
      <c r="BQ27" s="24">
        <v>26</v>
      </c>
      <c r="BR27" s="7"/>
      <c r="BS27" s="169">
        <f>((Calibration!$C$9*'Yields HP4a'!BR27)+Calibration!$C$10)</f>
        <v>-1.3020627824793102E-3</v>
      </c>
      <c r="BT27" s="26">
        <f t="shared" si="12"/>
        <v>-0.34273704191698257</v>
      </c>
      <c r="BV27" s="24">
        <v>26</v>
      </c>
      <c r="BW27" s="7"/>
      <c r="BX27" s="169">
        <f>((Calibration!$C$9*'Yields HP4a'!BW27)+Calibration!$C$10)</f>
        <v>-1.3020627824793102E-3</v>
      </c>
      <c r="BY27" s="26">
        <f t="shared" si="13"/>
        <v>-0.34273704191698257</v>
      </c>
      <c r="CA27" s="24">
        <v>26</v>
      </c>
      <c r="CB27" s="7"/>
      <c r="CC27" s="169">
        <f>((Calibration!$C$9*'Yields HP4a'!CB27)+Calibration!$C$10)</f>
        <v>-1.3020627824793102E-3</v>
      </c>
      <c r="CD27" s="26">
        <f t="shared" si="14"/>
        <v>-0.34273704191698257</v>
      </c>
      <c r="CF27" s="57"/>
      <c r="CG27" s="58"/>
      <c r="CH27" s="59"/>
      <c r="CI27" s="59"/>
    </row>
    <row r="28" spans="1:87" ht="22" thickBot="1">
      <c r="A28" s="27" t="s">
        <v>29</v>
      </c>
      <c r="B28" s="28">
        <v>600</v>
      </c>
      <c r="D28" s="24">
        <v>27</v>
      </c>
      <c r="E28" s="3"/>
      <c r="F28" s="169">
        <f>((Calibration!$C$9*'Yields HP4a'!E28)+Calibration!$C$10)</f>
        <v>-1.3020627824793102E-3</v>
      </c>
      <c r="G28" s="26">
        <f t="shared" si="0"/>
        <v>-0.34273704191698257</v>
      </c>
      <c r="I28" s="24">
        <v>27</v>
      </c>
      <c r="J28" s="7">
        <v>6.0768180000000003</v>
      </c>
      <c r="K28" s="169">
        <f>((Calibration!$C$9*'Yields HP4a'!J28)+Calibration!$C$10)</f>
        <v>1.3261328856382345E-2</v>
      </c>
      <c r="L28" s="26">
        <f t="shared" si="1"/>
        <v>3.4907292377025056</v>
      </c>
      <c r="N28" s="24">
        <v>27</v>
      </c>
      <c r="O28" s="7"/>
      <c r="P28" s="169">
        <f>((Calibration!$C$9*'Yields HP4a'!O28)+Calibration!$C$10)</f>
        <v>-1.3020627824793102E-3</v>
      </c>
      <c r="Q28" s="26">
        <f t="shared" si="2"/>
        <v>-0.34273704191698257</v>
      </c>
      <c r="S28" s="24">
        <v>27</v>
      </c>
      <c r="T28" s="7">
        <v>30.672623000000002</v>
      </c>
      <c r="U28" s="169">
        <f>((Calibration!$C$9*'Yields HP4a'!T28)+Calibration!$C$10)</f>
        <v>7.220637886249931E-2</v>
      </c>
      <c r="V28" s="26">
        <f t="shared" si="3"/>
        <v>19.006610919134534</v>
      </c>
      <c r="X28" s="24">
        <v>27</v>
      </c>
      <c r="Y28" s="55">
        <v>1.6859999999999999</v>
      </c>
      <c r="Z28" s="169">
        <f>((Calibration!$C$9*'Yields HP4a'!Y28)+Calibration!$C$10)</f>
        <v>2.7385187032786555E-3</v>
      </c>
      <c r="AA28" s="26">
        <f t="shared" si="4"/>
        <v>0.72084987930370525</v>
      </c>
      <c r="AC28" s="24">
        <v>27</v>
      </c>
      <c r="AD28" s="3"/>
      <c r="AE28" s="169">
        <f>((Calibration!$C$9*'Yields HP4a'!AD28)+Calibration!$C$10)</f>
        <v>-1.3020627824793102E-3</v>
      </c>
      <c r="AF28" s="26">
        <f t="shared" si="5"/>
        <v>-0.34273704191698257</v>
      </c>
      <c r="AH28" s="24">
        <v>27</v>
      </c>
      <c r="AI28" s="7">
        <v>5.9946169999999999</v>
      </c>
      <c r="AJ28" s="169">
        <f>((Calibration!$C$9*'Yields HP4a'!AI28)+Calibration!$C$10)</f>
        <v>1.3064330138285788E-2</v>
      </c>
      <c r="AK28" s="26">
        <f t="shared" si="15"/>
        <v>3.4388740131999773</v>
      </c>
      <c r="AM28" s="24">
        <v>27</v>
      </c>
      <c r="AN28"/>
      <c r="AO28" s="169">
        <f>((Calibration!$C$9*'Yields HP4a'!AN28)+Calibration!$C$10)</f>
        <v>-1.3020627824793102E-3</v>
      </c>
      <c r="AP28" s="26">
        <f t="shared" si="6"/>
        <v>-0.34273704191698257</v>
      </c>
      <c r="AR28" s="24">
        <v>27</v>
      </c>
      <c r="AS28" s="7">
        <v>24.674963000000002</v>
      </c>
      <c r="AT28" s="169">
        <f>((Calibration!$C$9*'Yields HP4a'!AS28)+Calibration!$C$10)</f>
        <v>5.7832693243358664E-2</v>
      </c>
      <c r="AU28" s="26">
        <f t="shared" si="7"/>
        <v>15.223080234716699</v>
      </c>
      <c r="AW28" s="24">
        <v>27</v>
      </c>
      <c r="AX28"/>
      <c r="AY28" s="169">
        <f>((Calibration!$C$9*'Yields HP4a'!AX28)+Calibration!$C$10)</f>
        <v>-1.3020627824793102E-3</v>
      </c>
      <c r="AZ28" s="26">
        <f t="shared" si="8"/>
        <v>-0.34273704191698257</v>
      </c>
      <c r="BB28" s="24">
        <v>27</v>
      </c>
      <c r="BC28"/>
      <c r="BD28" s="169">
        <f>((Calibration!$C$9*'Yields HP4a'!BC28)+Calibration!$C$10)</f>
        <v>-1.3020627824793102E-3</v>
      </c>
      <c r="BE28" s="26">
        <f t="shared" si="9"/>
        <v>-0.34273704191698257</v>
      </c>
      <c r="BG28" s="24">
        <v>27</v>
      </c>
      <c r="BH28"/>
      <c r="BI28" s="169">
        <f>((Calibration!$C$9*'Yields HP4a'!BH28)+Calibration!$C$10)</f>
        <v>-1.3020627824793102E-3</v>
      </c>
      <c r="BJ28" s="26">
        <f t="shared" si="10"/>
        <v>-0.34273704191698257</v>
      </c>
      <c r="BL28" s="24">
        <v>27</v>
      </c>
      <c r="BM28" s="7">
        <v>11.756014</v>
      </c>
      <c r="BN28" s="169">
        <f>((Calibration!$C$9*'Yields HP4a'!BM28)+Calibration!$C$10)</f>
        <v>2.6871799919010276E-2</v>
      </c>
      <c r="BO28" s="26">
        <f t="shared" si="11"/>
        <v>7.0733618525594721</v>
      </c>
      <c r="BQ28" s="24">
        <v>27</v>
      </c>
      <c r="BR28"/>
      <c r="BS28" s="169">
        <f>((Calibration!$C$9*'Yields HP4a'!BR28)+Calibration!$C$10)</f>
        <v>-1.3020627824793102E-3</v>
      </c>
      <c r="BT28" s="26">
        <f t="shared" si="12"/>
        <v>-0.34273704191698257</v>
      </c>
      <c r="BV28" s="24">
        <v>27</v>
      </c>
      <c r="BW28" s="7"/>
      <c r="BX28" s="169">
        <f>((Calibration!$C$9*'Yields HP4a'!BW28)+Calibration!$C$10)</f>
        <v>-1.3020627824793102E-3</v>
      </c>
      <c r="BY28" s="26">
        <f t="shared" si="13"/>
        <v>-0.34273704191698257</v>
      </c>
      <c r="CA28" s="24">
        <v>27</v>
      </c>
      <c r="CB28" s="7">
        <v>2.0043069999999998</v>
      </c>
      <c r="CC28" s="169">
        <f>((Calibration!$C$9*'Yields HP4a'!CB28)+Calibration!$C$10)</f>
        <v>3.501357001610304E-3</v>
      </c>
      <c r="CD28" s="26">
        <f t="shared" si="14"/>
        <v>0.921648907852337</v>
      </c>
      <c r="CF28" s="57"/>
      <c r="CG28" s="58"/>
      <c r="CH28" s="59"/>
      <c r="CI28" s="59"/>
    </row>
    <row r="29" spans="1:87" ht="22" thickBot="1">
      <c r="A29" s="29" t="s">
        <v>30</v>
      </c>
      <c r="B29" s="30">
        <f>(B27/B28)*1000</f>
        <v>1.7433333333333334</v>
      </c>
      <c r="D29" s="24">
        <v>28</v>
      </c>
      <c r="E29" s="3"/>
      <c r="F29" s="169">
        <f>((Calibration!$C$9*'Yields HP4a'!E29)+Calibration!$C$10)</f>
        <v>-1.3020627824793102E-3</v>
      </c>
      <c r="G29" s="26">
        <f t="shared" si="0"/>
        <v>-0.34273704191698257</v>
      </c>
      <c r="I29" s="24">
        <v>28</v>
      </c>
      <c r="J29" s="7">
        <v>2.10656</v>
      </c>
      <c r="K29" s="169">
        <f>((Calibration!$C$9*'Yields HP4a'!J29)+Calibration!$C$10)</f>
        <v>3.7464113187296458E-3</v>
      </c>
      <c r="L29" s="26">
        <f t="shared" si="1"/>
        <v>0.98615362520440064</v>
      </c>
      <c r="N29" s="24">
        <v>28</v>
      </c>
      <c r="O29" s="7"/>
      <c r="P29" s="169">
        <f>((Calibration!$C$9*'Yields HP4a'!O29)+Calibration!$C$10)</f>
        <v>-1.3020627824793102E-3</v>
      </c>
      <c r="Q29" s="26">
        <f t="shared" si="2"/>
        <v>-0.34273704191698257</v>
      </c>
      <c r="S29" s="24">
        <v>28</v>
      </c>
      <c r="T29" s="7">
        <v>29.406261000000001</v>
      </c>
      <c r="U29" s="169">
        <f>((Calibration!$C$9*'Yields HP4a'!T29)+Calibration!$C$10)</f>
        <v>6.9171480374084465E-2</v>
      </c>
      <c r="V29" s="26">
        <f t="shared" si="3"/>
        <v>18.207746114430577</v>
      </c>
      <c r="X29" s="24">
        <v>28</v>
      </c>
      <c r="Y29" s="55"/>
      <c r="Z29" s="169">
        <f>((Calibration!$C$9*'Yields HP4a'!Y29)+Calibration!$C$10)</f>
        <v>-1.3020627824793102E-3</v>
      </c>
      <c r="AA29" s="26">
        <f t="shared" si="4"/>
        <v>-0.34273704191698257</v>
      </c>
      <c r="AC29" s="24">
        <v>28</v>
      </c>
      <c r="AD29" s="3"/>
      <c r="AE29" s="169">
        <f>((Calibration!$C$9*'Yields HP4a'!AD29)+Calibration!$C$10)</f>
        <v>-1.3020627824793102E-3</v>
      </c>
      <c r="AF29" s="26">
        <f t="shared" si="5"/>
        <v>-0.34273704191698257</v>
      </c>
      <c r="AH29" s="24">
        <v>28</v>
      </c>
      <c r="AI29" s="7">
        <v>1.232286</v>
      </c>
      <c r="AJ29" s="169">
        <f>((Calibration!$C$9*'Yields HP4a'!AI29)+Calibration!$C$10)</f>
        <v>1.6511709048034539E-3</v>
      </c>
      <c r="AK29" s="26">
        <f t="shared" si="15"/>
        <v>0.43463144729022768</v>
      </c>
      <c r="AM29" s="24">
        <v>28</v>
      </c>
      <c r="AN29"/>
      <c r="AO29" s="169">
        <f>((Calibration!$C$9*'Yields HP4a'!AN29)+Calibration!$C$10)</f>
        <v>-1.3020627824793102E-3</v>
      </c>
      <c r="AP29" s="26">
        <f t="shared" si="6"/>
        <v>-0.34273704191698257</v>
      </c>
      <c r="AR29" s="24">
        <v>28</v>
      </c>
      <c r="AS29" s="7"/>
      <c r="AT29" s="169">
        <f>((Calibration!$C$9*'Yields HP4a'!AS29)+Calibration!$C$10)</f>
        <v>-1.3020627824793102E-3</v>
      </c>
      <c r="AU29" s="26">
        <f t="shared" si="7"/>
        <v>-0.34273704191698257</v>
      </c>
      <c r="AW29" s="24">
        <v>28</v>
      </c>
      <c r="AX29" s="7"/>
      <c r="AY29" s="169">
        <f>((Calibration!$C$9*'Yields HP4a'!AX29)+Calibration!$C$10)</f>
        <v>-1.3020627824793102E-3</v>
      </c>
      <c r="AZ29" s="26">
        <f t="shared" si="8"/>
        <v>-0.34273704191698257</v>
      </c>
      <c r="BB29" s="24">
        <v>28</v>
      </c>
      <c r="BC29" s="7"/>
      <c r="BD29" s="169">
        <f>((Calibration!$C$9*'Yields HP4a'!BC29)+Calibration!$C$10)</f>
        <v>-1.3020627824793102E-3</v>
      </c>
      <c r="BE29" s="26">
        <f t="shared" si="9"/>
        <v>-0.34273704191698257</v>
      </c>
      <c r="BG29" s="24">
        <v>28</v>
      </c>
      <c r="BH29" s="7"/>
      <c r="BI29" s="169">
        <f>((Calibration!$C$9*'Yields HP4a'!BH29)+Calibration!$C$10)</f>
        <v>-1.3020627824793102E-3</v>
      </c>
      <c r="BJ29" s="26">
        <f t="shared" si="10"/>
        <v>-0.34273704191698257</v>
      </c>
      <c r="BL29" s="24">
        <v>28</v>
      </c>
      <c r="BM29" s="7">
        <v>4.6859830000000002</v>
      </c>
      <c r="BN29" s="169">
        <f>((Calibration!$C$9*'Yields HP4a'!BM29)+Calibration!$C$10)</f>
        <v>9.9281247337582746E-3</v>
      </c>
      <c r="BO29" s="26">
        <f t="shared" si="11"/>
        <v>2.6133425736598155</v>
      </c>
      <c r="BQ29" s="24">
        <v>28</v>
      </c>
      <c r="BR29" s="7"/>
      <c r="BS29" s="169">
        <f>((Calibration!$C$9*'Yields HP4a'!BR29)+Calibration!$C$10)</f>
        <v>-1.3020627824793102E-3</v>
      </c>
      <c r="BT29" s="26">
        <f t="shared" si="12"/>
        <v>-0.34273704191698257</v>
      </c>
      <c r="BV29" s="24">
        <v>28</v>
      </c>
      <c r="BW29" s="7"/>
      <c r="BX29" s="169">
        <f>((Calibration!$C$9*'Yields HP4a'!BW29)+Calibration!$C$10)</f>
        <v>-1.3020627824793102E-3</v>
      </c>
      <c r="BY29" s="26">
        <f t="shared" si="13"/>
        <v>-0.34273704191698257</v>
      </c>
      <c r="CA29" s="24">
        <v>28</v>
      </c>
      <c r="CB29" s="7"/>
      <c r="CC29" s="169">
        <f>((Calibration!$C$9*'Yields HP4a'!CB29)+Calibration!$C$10)</f>
        <v>-1.3020627824793102E-3</v>
      </c>
      <c r="CD29" s="26">
        <f t="shared" si="14"/>
        <v>-0.34273704191698257</v>
      </c>
      <c r="CF29" s="57"/>
      <c r="CG29" s="58"/>
      <c r="CH29" s="59"/>
      <c r="CI29" s="59"/>
    </row>
    <row r="30" spans="1:87" ht="22" thickBot="1">
      <c r="A30" s="27" t="s">
        <v>31</v>
      </c>
      <c r="B30" s="28">
        <v>250</v>
      </c>
      <c r="D30" s="24">
        <v>29</v>
      </c>
      <c r="E30" s="3"/>
      <c r="F30" s="169">
        <f>((Calibration!$C$9*'Yields HP4a'!E30)+Calibration!$C$10)</f>
        <v>-1.3020627824793102E-3</v>
      </c>
      <c r="G30" s="26">
        <f t="shared" si="0"/>
        <v>-0.34273704191698257</v>
      </c>
      <c r="I30" s="24">
        <v>29</v>
      </c>
      <c r="J30"/>
      <c r="K30" s="169">
        <f>((Calibration!$C$9*'Yields HP4a'!J30)+Calibration!$C$10)</f>
        <v>-1.3020627824793102E-3</v>
      </c>
      <c r="L30" s="26">
        <f t="shared" si="1"/>
        <v>-0.34273704191698257</v>
      </c>
      <c r="N30" s="24">
        <v>29</v>
      </c>
      <c r="O30"/>
      <c r="P30" s="169">
        <f>((Calibration!$C$9*'Yields HP4a'!O30)+Calibration!$C$10)</f>
        <v>-1.3020627824793102E-3</v>
      </c>
      <c r="Q30" s="26">
        <f t="shared" si="2"/>
        <v>-0.34273704191698257</v>
      </c>
      <c r="S30" s="24">
        <v>29</v>
      </c>
      <c r="T30" s="7">
        <v>18.581855999999998</v>
      </c>
      <c r="U30" s="169">
        <f>((Calibration!$C$9*'Yields HP4a'!T30)+Calibration!$C$10)</f>
        <v>4.3230264219074992E-2</v>
      </c>
      <c r="V30" s="26">
        <f t="shared" si="3"/>
        <v>11.379338292368997</v>
      </c>
      <c r="X30" s="24">
        <v>29</v>
      </c>
      <c r="Y30" s="55"/>
      <c r="Z30" s="169">
        <f>((Calibration!$C$9*'Yields HP4a'!Y30)+Calibration!$C$10)</f>
        <v>-1.3020627824793102E-3</v>
      </c>
      <c r="AA30" s="26">
        <f t="shared" si="4"/>
        <v>-0.34273704191698257</v>
      </c>
      <c r="AC30" s="24">
        <v>29</v>
      </c>
      <c r="AD30" s="3"/>
      <c r="AE30" s="169">
        <f>((Calibration!$C$9*'Yields HP4a'!AD30)+Calibration!$C$10)</f>
        <v>-1.3020627824793102E-3</v>
      </c>
      <c r="AF30" s="26">
        <f t="shared" si="5"/>
        <v>-0.34273704191698257</v>
      </c>
      <c r="AH30" s="24">
        <v>29</v>
      </c>
      <c r="AI30"/>
      <c r="AJ30" s="169">
        <f>((Calibration!$C$9*'Yields HP4a'!AI30)+Calibration!$C$10)</f>
        <v>-1.3020627824793102E-3</v>
      </c>
      <c r="AK30" s="26">
        <f t="shared" si="15"/>
        <v>-0.34273704191698257</v>
      </c>
      <c r="AM30" s="24">
        <v>29</v>
      </c>
      <c r="AN30"/>
      <c r="AO30" s="169">
        <f>((Calibration!$C$9*'Yields HP4a'!AN30)+Calibration!$C$10)</f>
        <v>-1.3020627824793102E-3</v>
      </c>
      <c r="AP30" s="26">
        <f t="shared" si="6"/>
        <v>-0.34273704191698257</v>
      </c>
      <c r="AR30" s="24">
        <v>29</v>
      </c>
      <c r="AS30" s="7">
        <v>7.5339530000000003</v>
      </c>
      <c r="AT30" s="169">
        <f>((Calibration!$C$9*'Yields HP4a'!AS30)+Calibration!$C$10)</f>
        <v>1.6753424172663442E-2</v>
      </c>
      <c r="AU30" s="26">
        <f t="shared" si="7"/>
        <v>4.4099402272949773</v>
      </c>
      <c r="AW30" s="24">
        <v>29</v>
      </c>
      <c r="AX30" s="7"/>
      <c r="AY30" s="169">
        <f>((Calibration!$C$9*'Yields HP4a'!AX30)+Calibration!$C$10)</f>
        <v>-1.3020627824793102E-3</v>
      </c>
      <c r="AZ30" s="26">
        <f t="shared" si="8"/>
        <v>-0.34273704191698257</v>
      </c>
      <c r="BB30" s="24">
        <v>29</v>
      </c>
      <c r="BC30" s="7"/>
      <c r="BD30" s="169">
        <f>((Calibration!$C$9*'Yields HP4a'!BC30)+Calibration!$C$10)</f>
        <v>-1.3020627824793102E-3</v>
      </c>
      <c r="BE30" s="26">
        <f t="shared" si="9"/>
        <v>-0.34273704191698257</v>
      </c>
      <c r="BG30" s="24">
        <v>29</v>
      </c>
      <c r="BH30" s="7"/>
      <c r="BI30" s="169">
        <f>((Calibration!$C$9*'Yields HP4a'!BH30)+Calibration!$C$10)</f>
        <v>-1.3020627824793102E-3</v>
      </c>
      <c r="BJ30" s="26">
        <f t="shared" si="10"/>
        <v>-0.34273704191698257</v>
      </c>
      <c r="BL30" s="24">
        <v>29</v>
      </c>
      <c r="BM30" s="7">
        <v>15.528491000000001</v>
      </c>
      <c r="BN30" s="169">
        <f>((Calibration!$C$9*'Yields HP4a'!BM30)+Calibration!$C$10)</f>
        <v>3.5912725613937768E-2</v>
      </c>
      <c r="BO30" s="26">
        <f t="shared" si="11"/>
        <v>9.4531703921833472</v>
      </c>
      <c r="BQ30" s="24">
        <v>29</v>
      </c>
      <c r="BR30" s="7"/>
      <c r="BS30" s="169">
        <f>((Calibration!$C$9*'Yields HP4a'!BR30)+Calibration!$C$10)</f>
        <v>-1.3020627824793102E-3</v>
      </c>
      <c r="BT30" s="26">
        <f t="shared" si="12"/>
        <v>-0.34273704191698257</v>
      </c>
      <c r="BV30" s="24">
        <v>29</v>
      </c>
      <c r="BW30" s="7"/>
      <c r="BX30" s="169">
        <f>((Calibration!$C$9*'Yields HP4a'!BW30)+Calibration!$C$10)</f>
        <v>-1.3020627824793102E-3</v>
      </c>
      <c r="BY30" s="26">
        <f t="shared" si="13"/>
        <v>-0.34273704191698257</v>
      </c>
      <c r="CA30" s="24">
        <v>29</v>
      </c>
      <c r="CB30" s="7"/>
      <c r="CC30" s="169">
        <f>((Calibration!$C$9*'Yields HP4a'!CB30)+Calibration!$C$10)</f>
        <v>-1.3020627824793102E-3</v>
      </c>
      <c r="CD30" s="26">
        <f t="shared" si="14"/>
        <v>-0.34273704191698257</v>
      </c>
      <c r="CF30" s="57"/>
      <c r="CG30" s="60"/>
      <c r="CH30" s="59"/>
      <c r="CI30" s="59"/>
    </row>
    <row r="31" spans="1:87">
      <c r="A31" s="29" t="s">
        <v>32</v>
      </c>
      <c r="B31" s="31">
        <f>$B30/$B28</f>
        <v>0.41666666666666669</v>
      </c>
      <c r="D31" s="24">
        <v>30</v>
      </c>
      <c r="E31" s="3"/>
      <c r="F31" s="169">
        <f>((Calibration!$C$9*'Yields HP4a'!E31)+Calibration!$C$10)</f>
        <v>-1.3020627824793102E-3</v>
      </c>
      <c r="G31" s="26">
        <f t="shared" si="0"/>
        <v>-0.34273704191698257</v>
      </c>
      <c r="I31" s="24">
        <v>30</v>
      </c>
      <c r="J31" s="7">
        <v>2.332306</v>
      </c>
      <c r="K31" s="169">
        <f>((Calibration!$C$9*'Yields HP4a'!J31)+Calibration!$C$10)</f>
        <v>4.2874226521127518E-3</v>
      </c>
      <c r="L31" s="26">
        <f t="shared" si="1"/>
        <v>1.1285619841118057</v>
      </c>
      <c r="N31" s="24">
        <v>30</v>
      </c>
      <c r="O31" s="7"/>
      <c r="P31" s="169">
        <f>((Calibration!$C$9*'Yields HP4a'!O31)+Calibration!$C$10)</f>
        <v>-1.3020627824793102E-3</v>
      </c>
      <c r="Q31" s="26">
        <f t="shared" si="2"/>
        <v>-0.34273704191698257</v>
      </c>
      <c r="S31" s="24">
        <v>30</v>
      </c>
      <c r="T31" s="7">
        <v>12.761035</v>
      </c>
      <c r="U31" s="169">
        <f>((Calibration!$C$9*'Yields HP4a'!T31)+Calibration!$C$10)</f>
        <v>2.928038191509447E-2</v>
      </c>
      <c r="V31" s="26">
        <f t="shared" si="3"/>
        <v>7.7073637452950203</v>
      </c>
      <c r="X31" s="24">
        <v>30</v>
      </c>
      <c r="Y31" s="55"/>
      <c r="Z31" s="169">
        <f>((Calibration!$C$9*'Yields HP4a'!Y31)+Calibration!$C$10)</f>
        <v>-1.3020627824793102E-3</v>
      </c>
      <c r="AA31" s="26">
        <f t="shared" si="4"/>
        <v>-0.34273704191698257</v>
      </c>
      <c r="AC31" s="24">
        <v>30</v>
      </c>
      <c r="AD31" s="3"/>
      <c r="AE31" s="169">
        <f>((Calibration!$C$9*'Yields HP4a'!AD31)+Calibration!$C$10)</f>
        <v>-1.3020627824793102E-3</v>
      </c>
      <c r="AF31" s="26">
        <f t="shared" si="5"/>
        <v>-0.34273704191698257</v>
      </c>
      <c r="AH31" s="24">
        <v>30</v>
      </c>
      <c r="AI31" s="7"/>
      <c r="AJ31" s="169">
        <f>((Calibration!$C$9*'Yields HP4a'!AI31)+Calibration!$C$10)</f>
        <v>-1.3020627824793102E-3</v>
      </c>
      <c r="AK31" s="26">
        <f t="shared" si="15"/>
        <v>-0.34273704191698257</v>
      </c>
      <c r="AM31" s="24">
        <v>30</v>
      </c>
      <c r="AN31" s="7"/>
      <c r="AO31" s="169">
        <f>((Calibration!$C$9*'Yields HP4a'!AN31)+Calibration!$C$10)</f>
        <v>-1.3020627824793102E-3</v>
      </c>
      <c r="AP31" s="26">
        <f t="shared" si="6"/>
        <v>-0.34273704191698257</v>
      </c>
      <c r="AR31" s="24">
        <v>30</v>
      </c>
      <c r="AS31" s="7"/>
      <c r="AT31" s="169">
        <f>((Calibration!$C$9*'Yields HP4a'!AS31)+Calibration!$C$10)</f>
        <v>-1.3020627824793102E-3</v>
      </c>
      <c r="AU31" s="26">
        <f t="shared" si="7"/>
        <v>-0.34273704191698257</v>
      </c>
      <c r="AW31" s="24">
        <v>30</v>
      </c>
      <c r="AX31" s="7"/>
      <c r="AY31" s="169">
        <f>((Calibration!$C$9*'Yields HP4a'!AX31)+Calibration!$C$10)</f>
        <v>-1.3020627824793102E-3</v>
      </c>
      <c r="AZ31" s="26">
        <f t="shared" si="8"/>
        <v>-0.34273704191698257</v>
      </c>
      <c r="BB31" s="24">
        <v>30</v>
      </c>
      <c r="BC31" s="7"/>
      <c r="BD31" s="169">
        <f>((Calibration!$C$9*'Yields HP4a'!BC31)+Calibration!$C$10)</f>
        <v>-1.3020627824793102E-3</v>
      </c>
      <c r="BE31" s="26">
        <f t="shared" si="9"/>
        <v>-0.34273704191698257</v>
      </c>
      <c r="BG31" s="24">
        <v>30</v>
      </c>
      <c r="BH31" s="7"/>
      <c r="BI31" s="169">
        <f>((Calibration!$C$9*'Yields HP4a'!BH31)+Calibration!$C$10)</f>
        <v>-1.3020627824793102E-3</v>
      </c>
      <c r="BJ31" s="26">
        <f t="shared" si="10"/>
        <v>-0.34273704191698257</v>
      </c>
      <c r="BL31" s="24">
        <v>30</v>
      </c>
      <c r="BM31" s="7">
        <v>1.699206</v>
      </c>
      <c r="BN31" s="169">
        <f>((Calibration!$C$9*'Yields HP4a'!BM31)+Calibration!$C$10)</f>
        <v>2.7701675283681683E-3</v>
      </c>
      <c r="BO31" s="26">
        <f t="shared" si="11"/>
        <v>0.7291806793521276</v>
      </c>
      <c r="BQ31" s="24">
        <v>30</v>
      </c>
      <c r="BR31" s="7"/>
      <c r="BS31" s="169">
        <f>((Calibration!$C$9*'Yields HP4a'!BR31)+Calibration!$C$10)</f>
        <v>-1.3020627824793102E-3</v>
      </c>
      <c r="BT31" s="26">
        <f t="shared" si="12"/>
        <v>-0.34273704191698257</v>
      </c>
      <c r="BV31" s="24">
        <v>30</v>
      </c>
      <c r="BW31" s="7"/>
      <c r="BX31" s="169">
        <f>((Calibration!$C$9*'Yields HP4a'!BW31)+Calibration!$C$10)</f>
        <v>-1.3020627824793102E-3</v>
      </c>
      <c r="BY31" s="26">
        <f t="shared" si="13"/>
        <v>-0.34273704191698257</v>
      </c>
      <c r="CA31" s="24">
        <v>30</v>
      </c>
      <c r="CB31" s="7"/>
      <c r="CC31" s="169">
        <f>((Calibration!$C$9*'Yields HP4a'!CB31)+Calibration!$C$10)</f>
        <v>-1.3020627824793102E-3</v>
      </c>
      <c r="CD31" s="26">
        <f t="shared" si="14"/>
        <v>-0.34273704191698257</v>
      </c>
      <c r="CF31" s="57"/>
      <c r="CG31" s="61"/>
      <c r="CH31" s="59"/>
      <c r="CI31" s="59"/>
    </row>
    <row r="32" spans="1:87" ht="22" thickBot="1">
      <c r="A32" s="29" t="s">
        <v>33</v>
      </c>
      <c r="B32" s="32">
        <f>B27*B31</f>
        <v>0.43583333333333335</v>
      </c>
      <c r="D32" s="24">
        <v>31</v>
      </c>
      <c r="E32" s="3"/>
      <c r="F32" s="169">
        <f>((Calibration!$C$9*'Yields HP4a'!E32)+Calibration!$C$10)</f>
        <v>-1.3020627824793102E-3</v>
      </c>
      <c r="G32" s="26">
        <f t="shared" si="0"/>
        <v>-0.34273704191698257</v>
      </c>
      <c r="I32" s="24">
        <v>31</v>
      </c>
      <c r="J32" s="7">
        <v>3.80993</v>
      </c>
      <c r="K32" s="169">
        <f>((Calibration!$C$9*'Yields HP4a'!J32)+Calibration!$C$10)</f>
        <v>7.8286208592963993E-3</v>
      </c>
      <c r="L32" s="26">
        <f t="shared" si="1"/>
        <v>2.0606981412184475</v>
      </c>
      <c r="N32" s="24">
        <v>31</v>
      </c>
      <c r="O32" s="7"/>
      <c r="P32" s="169">
        <f>((Calibration!$C$9*'Yields HP4a'!O32)+Calibration!$C$10)</f>
        <v>-1.3020627824793102E-3</v>
      </c>
      <c r="Q32" s="26">
        <f t="shared" si="2"/>
        <v>-0.34273704191698257</v>
      </c>
      <c r="S32" s="24">
        <v>31</v>
      </c>
      <c r="T32" s="7">
        <v>10.891176</v>
      </c>
      <c r="U32" s="169">
        <f>((Calibration!$C$9*'Yields HP4a'!T32)+Calibration!$C$10)</f>
        <v>2.4799173340730354E-2</v>
      </c>
      <c r="V32" s="26">
        <f t="shared" si="3"/>
        <v>6.5277922287310872</v>
      </c>
      <c r="X32" s="24">
        <v>31</v>
      </c>
      <c r="Y32" s="55"/>
      <c r="Z32" s="169">
        <f>((Calibration!$C$9*'Yields HP4a'!Y32)+Calibration!$C$10)</f>
        <v>-1.3020627824793102E-3</v>
      </c>
      <c r="AA32" s="26">
        <f t="shared" si="4"/>
        <v>-0.34273704191698257</v>
      </c>
      <c r="AC32" s="24">
        <v>31</v>
      </c>
      <c r="AD32" s="44"/>
      <c r="AE32" s="169">
        <f>((Calibration!$C$9*'Yields HP4a'!AD32)+Calibration!$C$10)</f>
        <v>-1.3020627824793102E-3</v>
      </c>
      <c r="AF32" s="26">
        <f t="shared" si="5"/>
        <v>-0.34273704191698257</v>
      </c>
      <c r="AH32" s="24">
        <v>31</v>
      </c>
      <c r="AI32" s="7">
        <v>1.3068280000000001</v>
      </c>
      <c r="AJ32" s="169">
        <f>((Calibration!$C$9*'Yields HP4a'!AI32)+Calibration!$C$10)</f>
        <v>1.8298144546915742E-3</v>
      </c>
      <c r="AK32" s="26">
        <f t="shared" si="15"/>
        <v>0.48165511056521731</v>
      </c>
      <c r="AM32" s="24">
        <v>31</v>
      </c>
      <c r="AN32"/>
      <c r="AO32" s="169">
        <f>((Calibration!$C$9*'Yields HP4a'!AN32)+Calibration!$C$10)</f>
        <v>-1.3020627824793102E-3</v>
      </c>
      <c r="AP32" s="26">
        <f t="shared" si="6"/>
        <v>-0.34273704191698257</v>
      </c>
      <c r="AR32" s="24">
        <v>31</v>
      </c>
      <c r="AS32"/>
      <c r="AT32" s="169">
        <f>((Calibration!$C$9*'Yields HP4a'!AS32)+Calibration!$C$10)</f>
        <v>-1.3020627824793102E-3</v>
      </c>
      <c r="AU32" s="26">
        <f t="shared" si="7"/>
        <v>-0.34273704191698257</v>
      </c>
      <c r="AW32" s="24">
        <v>31</v>
      </c>
      <c r="AX32" s="7"/>
      <c r="AY32" s="169">
        <f>((Calibration!$C$9*'Yields HP4a'!AX32)+Calibration!$C$10)</f>
        <v>-1.3020627824793102E-3</v>
      </c>
      <c r="AZ32" s="26">
        <f t="shared" si="8"/>
        <v>-0.34273704191698257</v>
      </c>
      <c r="BB32" s="24">
        <v>31</v>
      </c>
      <c r="BC32" s="7"/>
      <c r="BD32" s="169">
        <f>((Calibration!$C$9*'Yields HP4a'!BC32)+Calibration!$C$10)</f>
        <v>-1.3020627824793102E-3</v>
      </c>
      <c r="BE32" s="26">
        <f t="shared" si="9"/>
        <v>-0.34273704191698257</v>
      </c>
      <c r="BG32" s="24">
        <v>31</v>
      </c>
      <c r="BH32" s="7"/>
      <c r="BI32" s="169">
        <f>((Calibration!$C$9*'Yields HP4a'!BH32)+Calibration!$C$10)</f>
        <v>-1.3020627824793102E-3</v>
      </c>
      <c r="BJ32" s="26">
        <f t="shared" si="10"/>
        <v>-0.34273704191698257</v>
      </c>
      <c r="BL32" s="24">
        <v>31</v>
      </c>
      <c r="BM32" s="7">
        <v>1.941513</v>
      </c>
      <c r="BN32" s="169">
        <f>((Calibration!$C$9*'Yields HP4a'!BM32)+Calibration!$C$10)</f>
        <v>3.3508681084805977E-3</v>
      </c>
      <c r="BO32" s="26">
        <f t="shared" si="11"/>
        <v>0.88203628796435851</v>
      </c>
      <c r="BQ32" s="24">
        <v>31</v>
      </c>
      <c r="BR32"/>
      <c r="BS32" s="169">
        <f>((Calibration!$C$9*'Yields HP4a'!BR32)+Calibration!$C$10)</f>
        <v>-1.3020627824793102E-3</v>
      </c>
      <c r="BT32" s="26">
        <f t="shared" si="12"/>
        <v>-0.34273704191698257</v>
      </c>
      <c r="BV32" s="24">
        <v>31</v>
      </c>
      <c r="BW32" s="7"/>
      <c r="BX32" s="169">
        <f>((Calibration!$C$9*'Yields HP4a'!BW32)+Calibration!$C$10)</f>
        <v>-1.3020627824793102E-3</v>
      </c>
      <c r="BY32" s="26">
        <f t="shared" si="13"/>
        <v>-0.34273704191698257</v>
      </c>
      <c r="CA32" s="24">
        <v>31</v>
      </c>
      <c r="CB32" s="7">
        <v>2.5604740000000001</v>
      </c>
      <c r="CC32" s="169">
        <f>((Calibration!$C$9*'Yields HP4a'!CB32)+Calibration!$C$10)</f>
        <v>4.8342384269896349E-3</v>
      </c>
      <c r="CD32" s="26">
        <f t="shared" si="14"/>
        <v>1.2724982241124476</v>
      </c>
      <c r="CF32" s="57"/>
      <c r="CG32" s="60"/>
      <c r="CH32" s="59"/>
      <c r="CI32" s="59"/>
    </row>
    <row r="33" spans="1:87" ht="22" thickBot="1">
      <c r="A33" s="27" t="s">
        <v>34</v>
      </c>
      <c r="B33" s="28">
        <v>500</v>
      </c>
      <c r="D33" s="24">
        <v>32</v>
      </c>
      <c r="E33" s="3"/>
      <c r="F33" s="169">
        <f>((Calibration!$C$9*'Yields HP4a'!E33)+Calibration!$C$10)</f>
        <v>-1.3020627824793102E-3</v>
      </c>
      <c r="G33" s="26">
        <f t="shared" si="0"/>
        <v>-0.34273704191698257</v>
      </c>
      <c r="I33" s="24">
        <v>32</v>
      </c>
      <c r="J33"/>
      <c r="K33" s="169">
        <f>((Calibration!$C$9*'Yields HP4a'!J33)+Calibration!$C$10)</f>
        <v>-1.3020627824793102E-3</v>
      </c>
      <c r="L33" s="26">
        <f t="shared" si="1"/>
        <v>-0.34273704191698257</v>
      </c>
      <c r="N33" s="24">
        <v>32</v>
      </c>
      <c r="O33" s="7">
        <v>1.9742139999999999</v>
      </c>
      <c r="P33" s="169">
        <f>((Calibration!$C$9*'Yields HP4a'!O33)+Calibration!$C$10)</f>
        <v>3.4292376548422645E-3</v>
      </c>
      <c r="Q33" s="26">
        <f t="shared" si="2"/>
        <v>0.90266520606094058</v>
      </c>
      <c r="S33" s="24">
        <v>32</v>
      </c>
      <c r="T33" s="7">
        <v>37.790053999999998</v>
      </c>
      <c r="U33" s="169">
        <f>((Calibration!$C$9*'Yields HP4a'!T33)+Calibration!$C$10)</f>
        <v>8.926365046674592E-2</v>
      </c>
      <c r="V33" s="26">
        <f t="shared" si="3"/>
        <v>23.496531752047154</v>
      </c>
      <c r="X33" s="24">
        <v>32</v>
      </c>
      <c r="Y33" s="55"/>
      <c r="Z33" s="169">
        <f>((Calibration!$C$9*'Yields HP4a'!Y33)+Calibration!$C$10)</f>
        <v>-1.3020627824793102E-3</v>
      </c>
      <c r="AA33" s="26">
        <f t="shared" si="4"/>
        <v>-0.34273704191698257</v>
      </c>
      <c r="AC33" s="24">
        <v>32</v>
      </c>
      <c r="AD33" s="44"/>
      <c r="AE33" s="169">
        <f>((Calibration!$C$9*'Yields HP4a'!AD33)+Calibration!$C$10)</f>
        <v>-1.3020627824793102E-3</v>
      </c>
      <c r="AF33" s="26">
        <f t="shared" si="5"/>
        <v>-0.34273704191698257</v>
      </c>
      <c r="AH33" s="24">
        <v>32</v>
      </c>
      <c r="AI33" s="7">
        <v>5.835941</v>
      </c>
      <c r="AJ33" s="169">
        <f>((Calibration!$C$9*'Yields HP4a'!AI33)+Calibration!$C$10)</f>
        <v>1.2684055341231144E-2</v>
      </c>
      <c r="AK33" s="26">
        <f t="shared" si="15"/>
        <v>3.3387757223864467</v>
      </c>
      <c r="AM33" s="24">
        <v>32</v>
      </c>
      <c r="AN33"/>
      <c r="AO33" s="169">
        <f>((Calibration!$C$9*'Yields HP4a'!AN33)+Calibration!$C$10)</f>
        <v>-1.3020627824793102E-3</v>
      </c>
      <c r="AP33" s="26">
        <f t="shared" si="6"/>
        <v>-0.34273704191698257</v>
      </c>
      <c r="AR33" s="24">
        <v>32</v>
      </c>
      <c r="AS33" s="7">
        <v>17.224878</v>
      </c>
      <c r="AT33" s="169">
        <f>((Calibration!$C$9*'Yields HP4a'!AS33)+Calibration!$C$10)</f>
        <v>3.9978200053368669E-2</v>
      </c>
      <c r="AU33" s="26">
        <f t="shared" si="7"/>
        <v>10.523309791073503</v>
      </c>
      <c r="AW33" s="24">
        <v>32</v>
      </c>
      <c r="AX33" s="7">
        <v>1.235311</v>
      </c>
      <c r="AY33" s="169">
        <f>((Calibration!$C$9*'Yields HP4a'!AX33)+Calibration!$C$10)</f>
        <v>1.6584204652983635E-3</v>
      </c>
      <c r="AZ33" s="26">
        <f t="shared" si="8"/>
        <v>0.4365397215705909</v>
      </c>
      <c r="BB33" s="24">
        <v>32</v>
      </c>
      <c r="BC33" s="7">
        <v>2.4610560000000001</v>
      </c>
      <c r="BD33" s="169">
        <f>((Calibration!$C$9*'Yields HP4a'!BC33)+Calibration!$C$10)</f>
        <v>4.5959783260696553E-3</v>
      </c>
      <c r="BE33" s="26">
        <f t="shared" si="9"/>
        <v>1.2097819224909065</v>
      </c>
      <c r="BG33" s="24">
        <v>32</v>
      </c>
      <c r="BH33" s="7"/>
      <c r="BI33" s="169">
        <f>((Calibration!$C$9*'Yields HP4a'!BH33)+Calibration!$C$10)</f>
        <v>-1.3020627824793102E-3</v>
      </c>
      <c r="BJ33" s="26">
        <f t="shared" si="10"/>
        <v>-0.34273704191698257</v>
      </c>
      <c r="BL33" s="24">
        <v>32</v>
      </c>
      <c r="BM33" s="7">
        <v>31.650680999999999</v>
      </c>
      <c r="BN33" s="169">
        <f>((Calibration!$C$9*'Yields HP4a'!BM33)+Calibration!$C$10)</f>
        <v>7.4550342709947384E-2</v>
      </c>
      <c r="BO33" s="26">
        <f t="shared" si="11"/>
        <v>19.623603621978695</v>
      </c>
      <c r="BQ33" s="24">
        <v>32</v>
      </c>
      <c r="BR33" s="7">
        <v>3.9427150000000002</v>
      </c>
      <c r="BS33" s="169">
        <f>((Calibration!$C$9*'Yields HP4a'!BR33)+Calibration!$C$10)</f>
        <v>8.1468466081613886E-3</v>
      </c>
      <c r="BT33" s="26">
        <f t="shared" si="12"/>
        <v>2.1444634966954874</v>
      </c>
      <c r="BV33" s="24">
        <v>32</v>
      </c>
      <c r="BW33" s="7">
        <v>2.2460070000000001</v>
      </c>
      <c r="BX33" s="169">
        <f>((Calibration!$C$9*'Yields HP4a'!BW33)+Calibration!$C$10)</f>
        <v>4.080602876525904E-3</v>
      </c>
      <c r="BY33" s="26">
        <f t="shared" si="13"/>
        <v>1.0741215999395495</v>
      </c>
      <c r="CA33" s="24">
        <v>32</v>
      </c>
      <c r="CB33" s="7">
        <v>2.8659949999999998</v>
      </c>
      <c r="CC33" s="169">
        <f>((Calibration!$C$9*'Yields HP4a'!CB33)+Calibration!$C$10)</f>
        <v>5.5664344507798235E-3</v>
      </c>
      <c r="CD33" s="26">
        <f t="shared" si="14"/>
        <v>1.4652314030912528</v>
      </c>
      <c r="CF33" s="57"/>
      <c r="CG33" s="58"/>
      <c r="CH33" s="59"/>
      <c r="CI33" s="59"/>
    </row>
    <row r="34" spans="1:87">
      <c r="A34" s="33" t="s">
        <v>35</v>
      </c>
      <c r="B34" s="34">
        <f>B29*(B27*B31)*(B30/B33)</f>
        <v>0.37990138888888891</v>
      </c>
      <c r="D34" s="24">
        <v>33</v>
      </c>
      <c r="E34" s="3"/>
      <c r="F34" s="169">
        <f>((Calibration!$C$9*'Yields HP4a'!E34)+Calibration!$C$10)</f>
        <v>-1.3020627824793102E-3</v>
      </c>
      <c r="G34" s="26">
        <f t="shared" si="0"/>
        <v>-0.34273704191698257</v>
      </c>
      <c r="I34" s="24">
        <v>33</v>
      </c>
      <c r="J34" s="7">
        <v>4.2724010000000003</v>
      </c>
      <c r="K34" s="169">
        <f>((Calibration!$C$9*'Yields HP4a'!J34)+Calibration!$C$10)</f>
        <v>8.9369552366985183E-3</v>
      </c>
      <c r="L34" s="26">
        <f t="shared" si="1"/>
        <v>2.3524407907106495</v>
      </c>
      <c r="N34" s="24">
        <v>33</v>
      </c>
      <c r="O34" s="7"/>
      <c r="P34" s="169">
        <f>((Calibration!$C$9*'Yields HP4a'!O34)+Calibration!$C$10)</f>
        <v>-1.3020627824793102E-3</v>
      </c>
      <c r="Q34" s="26">
        <f t="shared" si="2"/>
        <v>-0.34273704191698257</v>
      </c>
      <c r="S34" s="24">
        <v>33</v>
      </c>
      <c r="T34" s="7">
        <v>7.3010599999999997</v>
      </c>
      <c r="U34" s="169">
        <f>((Calibration!$C$9*'Yields HP4a'!T34)+Calibration!$C$10)</f>
        <v>1.6195284704120957E-2</v>
      </c>
      <c r="V34" s="26">
        <f t="shared" si="3"/>
        <v>4.2630232944101314</v>
      </c>
      <c r="X34" s="24">
        <v>33</v>
      </c>
      <c r="Y34" s="55"/>
      <c r="Z34" s="169">
        <f>((Calibration!$C$9*'Yields HP4a'!Y34)+Calibration!$C$10)</f>
        <v>-1.3020627824793102E-3</v>
      </c>
      <c r="AA34" s="26">
        <f t="shared" si="4"/>
        <v>-0.34273704191698257</v>
      </c>
      <c r="AC34" s="24">
        <v>33</v>
      </c>
      <c r="AD34" s="3"/>
      <c r="AE34" s="169">
        <f>((Calibration!$C$9*'Yields HP4a'!AD34)+Calibration!$C$10)</f>
        <v>-1.3020627824793102E-3</v>
      </c>
      <c r="AF34" s="26">
        <f t="shared" si="5"/>
        <v>-0.34273704191698257</v>
      </c>
      <c r="AH34" s="24">
        <v>33</v>
      </c>
      <c r="AI34" s="7"/>
      <c r="AJ34" s="169">
        <f>((Calibration!$C$9*'Yields HP4a'!AI34)+Calibration!$C$10)</f>
        <v>-1.3020627824793102E-3</v>
      </c>
      <c r="AK34" s="26">
        <f t="shared" si="15"/>
        <v>-0.34273704191698257</v>
      </c>
      <c r="AM34" s="24">
        <v>33</v>
      </c>
      <c r="AN34" s="7"/>
      <c r="AO34" s="169">
        <f>((Calibration!$C$9*'Yields HP4a'!AN34)+Calibration!$C$10)</f>
        <v>-1.3020627824793102E-3</v>
      </c>
      <c r="AP34" s="26">
        <f t="shared" si="6"/>
        <v>-0.34273704191698257</v>
      </c>
      <c r="AR34" s="24">
        <v>33</v>
      </c>
      <c r="AS34" s="7"/>
      <c r="AT34" s="169">
        <f>((Calibration!$C$9*'Yields HP4a'!AS34)+Calibration!$C$10)</f>
        <v>-1.3020627824793102E-3</v>
      </c>
      <c r="AU34" s="26">
        <f t="shared" si="7"/>
        <v>-0.34273704191698257</v>
      </c>
      <c r="AW34" s="24">
        <v>33</v>
      </c>
      <c r="AX34" s="7"/>
      <c r="AY34" s="169">
        <f>((Calibration!$C$9*'Yields HP4a'!AX34)+Calibration!$C$10)</f>
        <v>-1.3020627824793102E-3</v>
      </c>
      <c r="AZ34" s="26">
        <f t="shared" si="8"/>
        <v>-0.34273704191698257</v>
      </c>
      <c r="BB34" s="24">
        <v>33</v>
      </c>
      <c r="BC34" s="7"/>
      <c r="BD34" s="169">
        <f>((Calibration!$C$9*'Yields HP4a'!BC34)+Calibration!$C$10)</f>
        <v>-1.3020627824793102E-3</v>
      </c>
      <c r="BE34" s="26">
        <f t="shared" si="9"/>
        <v>-0.34273704191698257</v>
      </c>
      <c r="BG34" s="24">
        <v>33</v>
      </c>
      <c r="BH34" s="7"/>
      <c r="BI34" s="169">
        <f>((Calibration!$C$9*'Yields HP4a'!BH34)+Calibration!$C$10)</f>
        <v>-1.3020627824793102E-3</v>
      </c>
      <c r="BJ34" s="26">
        <f t="shared" si="10"/>
        <v>-0.34273704191698257</v>
      </c>
      <c r="BL34" s="24">
        <v>33</v>
      </c>
      <c r="BM34" s="7">
        <v>3.124698</v>
      </c>
      <c r="BN34" s="169">
        <f>((Calibration!$C$9*'Yields HP4a'!BM34)+Calibration!$C$10)</f>
        <v>6.186428847049126E-3</v>
      </c>
      <c r="BO34" s="26">
        <f t="shared" si="11"/>
        <v>1.6284301737202893</v>
      </c>
      <c r="BQ34" s="24">
        <v>33</v>
      </c>
      <c r="BR34" s="7"/>
      <c r="BS34" s="169">
        <f>((Calibration!$C$9*'Yields HP4a'!BR34)+Calibration!$C$10)</f>
        <v>-1.3020627824793102E-3</v>
      </c>
      <c r="BT34" s="26">
        <f t="shared" si="12"/>
        <v>-0.34273704191698257</v>
      </c>
      <c r="BV34" s="24">
        <v>33</v>
      </c>
      <c r="BW34" s="7"/>
      <c r="BX34" s="169">
        <f>((Calibration!$C$9*'Yields HP4a'!BW34)+Calibration!$C$10)</f>
        <v>-1.3020627824793102E-3</v>
      </c>
      <c r="BY34" s="26">
        <f t="shared" si="13"/>
        <v>-0.34273704191698257</v>
      </c>
      <c r="CA34" s="24">
        <v>33</v>
      </c>
      <c r="CB34" s="7"/>
      <c r="CC34" s="169">
        <f>((Calibration!$C$9*'Yields HP4a'!CB34)+Calibration!$C$10)</f>
        <v>-1.3020627824793102E-3</v>
      </c>
      <c r="CD34" s="26">
        <f t="shared" si="14"/>
        <v>-0.34273704191698257</v>
      </c>
      <c r="CF34" s="57"/>
      <c r="CG34" s="60"/>
      <c r="CH34" s="59"/>
      <c r="CI34" s="59"/>
    </row>
    <row r="35" spans="1:87">
      <c r="A35" s="33" t="s">
        <v>36</v>
      </c>
      <c r="B35" s="35">
        <v>1</v>
      </c>
      <c r="D35" s="24">
        <v>34</v>
      </c>
      <c r="E35" s="3"/>
      <c r="F35" s="169">
        <f>((Calibration!$C$9*'Yields HP4a'!E35)+Calibration!$C$10)</f>
        <v>-1.3020627824793102E-3</v>
      </c>
      <c r="G35" s="26">
        <f t="shared" si="0"/>
        <v>-0.34273704191698257</v>
      </c>
      <c r="I35" s="24">
        <v>34</v>
      </c>
      <c r="J35" s="7">
        <v>2.6399050000000002</v>
      </c>
      <c r="K35" s="169">
        <f>((Calibration!$C$9*'Yields HP4a'!J35)+Calibration!$C$10)</f>
        <v>5.024598704566883E-3</v>
      </c>
      <c r="L35" s="26">
        <f t="shared" si="1"/>
        <v>1.322606037125188</v>
      </c>
      <c r="N35" s="24">
        <v>34</v>
      </c>
      <c r="O35" s="7"/>
      <c r="P35" s="169">
        <f>((Calibration!$C$9*'Yields HP4a'!O35)+Calibration!$C$10)</f>
        <v>-1.3020627824793102E-3</v>
      </c>
      <c r="Q35" s="26">
        <f t="shared" si="2"/>
        <v>-0.34273704191698257</v>
      </c>
      <c r="S35" s="24">
        <v>34</v>
      </c>
      <c r="T35" s="7">
        <v>2.9961850000000001</v>
      </c>
      <c r="U35" s="169">
        <f>((Calibration!$C$9*'Yields HP4a'!T35)+Calibration!$C$10)</f>
        <v>5.8784411551871963E-3</v>
      </c>
      <c r="V35" s="26">
        <f t="shared" si="3"/>
        <v>1.5473597431112536</v>
      </c>
      <c r="X35" s="24">
        <v>34</v>
      </c>
      <c r="Y35" s="55"/>
      <c r="Z35" s="169">
        <f>((Calibration!$C$9*'Yields HP4a'!Y35)+Calibration!$C$10)</f>
        <v>-1.3020627824793102E-3</v>
      </c>
      <c r="AA35" s="26">
        <f t="shared" si="4"/>
        <v>-0.34273704191698257</v>
      </c>
      <c r="AC35" s="24">
        <v>34</v>
      </c>
      <c r="AD35" s="3"/>
      <c r="AE35" s="169">
        <f>((Calibration!$C$9*'Yields HP4a'!AD35)+Calibration!$C$10)</f>
        <v>-1.3020627824793102E-3</v>
      </c>
      <c r="AF35" s="26">
        <f t="shared" si="5"/>
        <v>-0.34273704191698257</v>
      </c>
      <c r="AH35" s="24">
        <v>34</v>
      </c>
      <c r="AI35"/>
      <c r="AJ35" s="169">
        <f>((Calibration!$C$9*'Yields HP4a'!AI35)+Calibration!$C$10)</f>
        <v>-1.3020627824793102E-3</v>
      </c>
      <c r="AK35" s="26">
        <f t="shared" si="15"/>
        <v>-0.34273704191698257</v>
      </c>
      <c r="AM35" s="24">
        <v>34</v>
      </c>
      <c r="AN35" s="7"/>
      <c r="AO35" s="169">
        <f>((Calibration!$C$9*'Yields HP4a'!AN35)+Calibration!$C$10)</f>
        <v>-1.3020627824793102E-3</v>
      </c>
      <c r="AP35" s="26">
        <f t="shared" si="6"/>
        <v>-0.34273704191698257</v>
      </c>
      <c r="AR35" s="24">
        <v>34</v>
      </c>
      <c r="AS35" s="7">
        <v>2.5323150000000001</v>
      </c>
      <c r="AT35" s="169">
        <f>((Calibration!$C$9*'Yields HP4a'!AS35)+Calibration!$C$10)</f>
        <v>4.7667540058404893E-3</v>
      </c>
      <c r="AU35" s="26">
        <f t="shared" si="7"/>
        <v>1.254734556191538</v>
      </c>
      <c r="AW35" s="24">
        <v>34</v>
      </c>
      <c r="AX35"/>
      <c r="AY35" s="169">
        <f>((Calibration!$C$9*'Yields HP4a'!AX35)+Calibration!$C$10)</f>
        <v>-1.3020627824793102E-3</v>
      </c>
      <c r="AZ35" s="26">
        <f t="shared" si="8"/>
        <v>-0.34273704191698257</v>
      </c>
      <c r="BB35" s="24">
        <v>34</v>
      </c>
      <c r="BC35" s="7"/>
      <c r="BD35" s="169">
        <f>((Calibration!$C$9*'Yields HP4a'!BC35)+Calibration!$C$10)</f>
        <v>-1.3020627824793102E-3</v>
      </c>
      <c r="BE35" s="26">
        <f t="shared" si="9"/>
        <v>-0.34273704191698257</v>
      </c>
      <c r="BG35" s="24">
        <v>34</v>
      </c>
      <c r="BH35" s="7"/>
      <c r="BI35" s="169">
        <f>((Calibration!$C$9*'Yields HP4a'!BH35)+Calibration!$C$10)</f>
        <v>-1.3020627824793102E-3</v>
      </c>
      <c r="BJ35" s="26">
        <f t="shared" si="10"/>
        <v>-0.34273704191698257</v>
      </c>
      <c r="BL35" s="24">
        <v>34</v>
      </c>
      <c r="BM35" s="7">
        <v>1.9143699999999999</v>
      </c>
      <c r="BN35" s="169">
        <f>((Calibration!$C$9*'Yields HP4a'!BM35)+Calibration!$C$10)</f>
        <v>3.2858185810381727E-3</v>
      </c>
      <c r="BO35" s="26">
        <f t="shared" si="11"/>
        <v>0.86491354786786201</v>
      </c>
      <c r="BQ35" s="24">
        <v>34</v>
      </c>
      <c r="BR35" s="7"/>
      <c r="BS35" s="169">
        <f>((Calibration!$C$9*'Yields HP4a'!BR35)+Calibration!$C$10)</f>
        <v>-1.3020627824793102E-3</v>
      </c>
      <c r="BT35" s="26">
        <f t="shared" si="12"/>
        <v>-0.34273704191698257</v>
      </c>
      <c r="BV35" s="24">
        <v>34</v>
      </c>
      <c r="BW35" s="7"/>
      <c r="BX35" s="169">
        <f>((Calibration!$C$9*'Yields HP4a'!BW35)+Calibration!$C$10)</f>
        <v>-1.3020627824793102E-3</v>
      </c>
      <c r="BY35" s="26">
        <f t="shared" si="13"/>
        <v>-0.34273704191698257</v>
      </c>
      <c r="CA35" s="24">
        <v>34</v>
      </c>
      <c r="CB35" s="7"/>
      <c r="CC35" s="169">
        <f>((Calibration!$C$9*'Yields HP4a'!CB35)+Calibration!$C$10)</f>
        <v>-1.3020627824793102E-3</v>
      </c>
      <c r="CD35" s="26">
        <f t="shared" si="14"/>
        <v>-0.34273704191698257</v>
      </c>
      <c r="CF35" s="57"/>
      <c r="CG35" s="60"/>
      <c r="CH35" s="59"/>
      <c r="CI35" s="59"/>
    </row>
    <row r="36" spans="1:87">
      <c r="A36" s="33" t="s">
        <v>37</v>
      </c>
      <c r="B36" s="35">
        <v>1</v>
      </c>
      <c r="D36" s="24">
        <v>35</v>
      </c>
      <c r="E36" s="3"/>
      <c r="F36" s="169">
        <f>((Calibration!$C$9*'Yields HP4a'!E36)+Calibration!$C$10)</f>
        <v>-1.3020627824793102E-3</v>
      </c>
      <c r="G36" s="26">
        <f t="shared" si="0"/>
        <v>-0.34273704191698257</v>
      </c>
      <c r="I36" s="24">
        <v>35</v>
      </c>
      <c r="J36"/>
      <c r="K36" s="169">
        <f>((Calibration!$C$9*'Yields HP4a'!J36)+Calibration!$C$10)</f>
        <v>-1.3020627824793102E-3</v>
      </c>
      <c r="L36" s="26">
        <f t="shared" si="1"/>
        <v>-0.34273704191698257</v>
      </c>
      <c r="N36" s="24">
        <v>35</v>
      </c>
      <c r="O36" s="7"/>
      <c r="P36" s="169">
        <f>((Calibration!$C$9*'Yields HP4a'!O36)+Calibration!$C$10)</f>
        <v>-1.3020627824793102E-3</v>
      </c>
      <c r="Q36" s="26">
        <f t="shared" si="2"/>
        <v>-0.34273704191698257</v>
      </c>
      <c r="S36" s="24">
        <v>35</v>
      </c>
      <c r="T36" s="7"/>
      <c r="U36" s="169">
        <f>((Calibration!$C$9*'Yields HP4a'!T36)+Calibration!$C$10)</f>
        <v>-1.3020627824793102E-3</v>
      </c>
      <c r="V36" s="26">
        <f t="shared" si="3"/>
        <v>-0.34273704191698257</v>
      </c>
      <c r="X36" s="24">
        <v>35</v>
      </c>
      <c r="Y36" s="55"/>
      <c r="Z36" s="169">
        <f>((Calibration!$C$9*'Yields HP4a'!Y36)+Calibration!$C$10)</f>
        <v>-1.3020627824793102E-3</v>
      </c>
      <c r="AA36" s="26">
        <f t="shared" si="4"/>
        <v>-0.34273704191698257</v>
      </c>
      <c r="AC36" s="24">
        <v>35</v>
      </c>
      <c r="AD36" s="44"/>
      <c r="AE36" s="169">
        <f>((Calibration!$C$9*'Yields HP4a'!AD36)+Calibration!$C$10)</f>
        <v>-1.3020627824793102E-3</v>
      </c>
      <c r="AF36" s="26">
        <f t="shared" si="5"/>
        <v>-0.34273704191698257</v>
      </c>
      <c r="AH36" s="24">
        <v>35</v>
      </c>
      <c r="AI36" s="7"/>
      <c r="AJ36" s="169">
        <f>((Calibration!$C$9*'Yields HP4a'!AI36)+Calibration!$C$10)</f>
        <v>-1.3020627824793102E-3</v>
      </c>
      <c r="AK36" s="26">
        <f t="shared" si="15"/>
        <v>-0.34273704191698257</v>
      </c>
      <c r="AM36" s="24">
        <v>35</v>
      </c>
      <c r="AN36" s="7"/>
      <c r="AO36" s="169">
        <f>((Calibration!$C$9*'Yields HP4a'!AN36)+Calibration!$C$10)</f>
        <v>-1.3020627824793102E-3</v>
      </c>
      <c r="AP36" s="26">
        <f t="shared" si="6"/>
        <v>-0.34273704191698257</v>
      </c>
      <c r="AR36" s="24">
        <v>35</v>
      </c>
      <c r="AS36" s="7"/>
      <c r="AT36" s="169">
        <f>((Calibration!$C$9*'Yields HP4a'!AS36)+Calibration!$C$10)</f>
        <v>-1.3020627824793102E-3</v>
      </c>
      <c r="AU36" s="26">
        <f t="shared" si="7"/>
        <v>-0.34273704191698257</v>
      </c>
      <c r="AW36" s="24">
        <v>35</v>
      </c>
      <c r="AX36" s="7"/>
      <c r="AY36" s="169">
        <f>((Calibration!$C$9*'Yields HP4a'!AX36)+Calibration!$C$10)</f>
        <v>-1.3020627824793102E-3</v>
      </c>
      <c r="AZ36" s="26">
        <f t="shared" si="8"/>
        <v>-0.34273704191698257</v>
      </c>
      <c r="BB36" s="24">
        <v>35</v>
      </c>
      <c r="BC36" s="7"/>
      <c r="BD36" s="169">
        <f>((Calibration!$C$9*'Yields HP4a'!BC36)+Calibration!$C$10)</f>
        <v>-1.3020627824793102E-3</v>
      </c>
      <c r="BE36" s="26">
        <f t="shared" si="9"/>
        <v>-0.34273704191698257</v>
      </c>
      <c r="BG36" s="24">
        <v>35</v>
      </c>
      <c r="BH36" s="7"/>
      <c r="BI36" s="169">
        <f>((Calibration!$C$9*'Yields HP4a'!BH36)+Calibration!$C$10)</f>
        <v>-1.3020627824793102E-3</v>
      </c>
      <c r="BJ36" s="26">
        <f t="shared" si="10"/>
        <v>-0.34273704191698257</v>
      </c>
      <c r="BL36" s="24">
        <v>35</v>
      </c>
      <c r="BM36" s="7">
        <v>1.1865920000000001</v>
      </c>
      <c r="BN36" s="169">
        <f>((Calibration!$C$9*'Yields HP4a'!BM36)+Calibration!$C$10)</f>
        <v>1.5416629982730719E-3</v>
      </c>
      <c r="BO36" s="26">
        <f t="shared" si="11"/>
        <v>0.40580609688793939</v>
      </c>
      <c r="BQ36" s="24">
        <v>35</v>
      </c>
      <c r="BR36" s="7"/>
      <c r="BS36" s="169">
        <f>((Calibration!$C$9*'Yields HP4a'!BR36)+Calibration!$C$10)</f>
        <v>-1.3020627824793102E-3</v>
      </c>
      <c r="BT36" s="26">
        <f t="shared" si="12"/>
        <v>-0.34273704191698257</v>
      </c>
      <c r="BV36" s="24">
        <v>35</v>
      </c>
      <c r="BW36" s="7"/>
      <c r="BX36" s="169">
        <f>((Calibration!$C$9*'Yields HP4a'!BW36)+Calibration!$C$10)</f>
        <v>-1.3020627824793102E-3</v>
      </c>
      <c r="BY36" s="26">
        <f t="shared" si="13"/>
        <v>-0.34273704191698257</v>
      </c>
      <c r="CA36" s="24">
        <v>35</v>
      </c>
      <c r="CB36" s="7"/>
      <c r="CC36" s="169">
        <f>((Calibration!$C$9*'Yields HP4a'!CB36)+Calibration!$C$10)</f>
        <v>-1.3020627824793102E-3</v>
      </c>
      <c r="CD36" s="26">
        <f t="shared" si="14"/>
        <v>-0.34273704191698257</v>
      </c>
      <c r="CF36" s="57"/>
      <c r="CG36" s="58"/>
      <c r="CH36" s="59"/>
      <c r="CI36" s="59"/>
    </row>
    <row r="37" spans="1:87" ht="22" thickBot="1">
      <c r="A37" s="29" t="s">
        <v>38</v>
      </c>
      <c r="B37" s="36">
        <f>(B34-Calibration!$C$10)/Calibration!$C$9</f>
        <v>159.06349662376928</v>
      </c>
      <c r="D37" s="37">
        <v>36</v>
      </c>
      <c r="E37" s="3"/>
      <c r="F37" s="169">
        <f>((Calibration!$C$9*'Yields HP4a'!E37)+Calibration!$C$10)</f>
        <v>-1.3020627824793102E-3</v>
      </c>
      <c r="G37" s="26">
        <f t="shared" si="0"/>
        <v>-0.34273704191698257</v>
      </c>
      <c r="I37" s="37">
        <v>36</v>
      </c>
      <c r="J37"/>
      <c r="K37" s="169">
        <f>((Calibration!$C$9*'Yields HP4a'!J37)+Calibration!$C$10)</f>
        <v>-1.3020627824793102E-3</v>
      </c>
      <c r="L37" s="26">
        <f t="shared" si="1"/>
        <v>-0.34273704191698257</v>
      </c>
      <c r="N37" s="24">
        <v>36</v>
      </c>
      <c r="O37"/>
      <c r="P37" s="169">
        <f>((Calibration!$C$9*'Yields HP4a'!O37)+Calibration!$C$10)</f>
        <v>-1.3020627824793102E-3</v>
      </c>
      <c r="Q37" s="26">
        <f t="shared" si="2"/>
        <v>-0.34273704191698257</v>
      </c>
      <c r="S37" s="24">
        <v>36</v>
      </c>
      <c r="T37" s="7">
        <v>9.7524689999999996</v>
      </c>
      <c r="U37" s="169">
        <f>((Calibration!$C$9*'Yields HP4a'!T37)+Calibration!$C$10)</f>
        <v>2.20702063052007E-2</v>
      </c>
      <c r="V37" s="26">
        <f t="shared" si="3"/>
        <v>5.8094565986584614</v>
      </c>
      <c r="X37" s="24">
        <v>36</v>
      </c>
      <c r="Y37" s="55"/>
      <c r="Z37" s="169">
        <f>((Calibration!$C$9*'Yields HP4a'!Y37)+Calibration!$C$10)</f>
        <v>-1.3020627824793102E-3</v>
      </c>
      <c r="AA37" s="26">
        <f t="shared" si="4"/>
        <v>-0.34273704191698257</v>
      </c>
      <c r="AC37" s="24">
        <v>36</v>
      </c>
      <c r="AD37" s="44"/>
      <c r="AE37" s="169">
        <f>((Calibration!$C$9*'Yields HP4a'!AD37)+Calibration!$C$10)</f>
        <v>-1.3020627824793102E-3</v>
      </c>
      <c r="AF37" s="26">
        <f t="shared" si="5"/>
        <v>-0.34273704191698257</v>
      </c>
      <c r="AH37" s="24">
        <v>36</v>
      </c>
      <c r="AI37" s="7">
        <v>3.6886109999999999</v>
      </c>
      <c r="AJ37" s="169">
        <f>((Calibration!$C$9*'Yields HP4a'!AI37)+Calibration!$C$10)</f>
        <v>7.5378739403932724E-3</v>
      </c>
      <c r="AK37" s="26">
        <f t="shared" si="15"/>
        <v>1.9841659338070756</v>
      </c>
      <c r="AM37" s="24">
        <v>36</v>
      </c>
      <c r="AN37" s="7"/>
      <c r="AO37" s="169">
        <f>((Calibration!$C$9*'Yields HP4a'!AN37)+Calibration!$C$10)</f>
        <v>-1.3020627824793102E-3</v>
      </c>
      <c r="AP37" s="26">
        <f t="shared" si="6"/>
        <v>-0.34273704191698257</v>
      </c>
      <c r="AR37" s="24">
        <v>36</v>
      </c>
      <c r="AS37" s="7">
        <v>9.9751379999999994</v>
      </c>
      <c r="AT37" s="169">
        <f>((Calibration!$C$9*'Yields HP4a'!AS37)+Calibration!$C$10)</f>
        <v>2.2603843457544851E-2</v>
      </c>
      <c r="AU37" s="26">
        <f t="shared" si="7"/>
        <v>5.949923879892915</v>
      </c>
      <c r="AW37" s="24">
        <v>36</v>
      </c>
      <c r="AX37" s="7"/>
      <c r="AY37" s="169">
        <f>((Calibration!$C$9*'Yields HP4a'!AX37)+Calibration!$C$10)</f>
        <v>-1.3020627824793102E-3</v>
      </c>
      <c r="AZ37" s="26">
        <f t="shared" si="8"/>
        <v>-0.34273704191698257</v>
      </c>
      <c r="BB37" s="24">
        <v>36</v>
      </c>
      <c r="BC37" s="7"/>
      <c r="BD37" s="169">
        <f>((Calibration!$C$9*'Yields HP4a'!BC37)+Calibration!$C$10)</f>
        <v>-1.3020627824793102E-3</v>
      </c>
      <c r="BE37" s="26">
        <f t="shared" si="9"/>
        <v>-0.34273704191698257</v>
      </c>
      <c r="BG37" s="24">
        <v>36</v>
      </c>
      <c r="BH37" s="7"/>
      <c r="BI37" s="169">
        <f>((Calibration!$C$9*'Yields HP4a'!BH37)+Calibration!$C$10)</f>
        <v>-1.3020627824793102E-3</v>
      </c>
      <c r="BJ37" s="26">
        <f t="shared" si="10"/>
        <v>-0.34273704191698257</v>
      </c>
      <c r="BL37" s="24">
        <v>36</v>
      </c>
      <c r="BM37" s="7">
        <v>8.8603830000000006</v>
      </c>
      <c r="BN37" s="169">
        <f>((Calibration!$C$9*'Yields HP4a'!BM37)+Calibration!$C$10)</f>
        <v>1.9932278561841342E-2</v>
      </c>
      <c r="BO37" s="26">
        <f t="shared" si="11"/>
        <v>5.2466979971139311</v>
      </c>
      <c r="BQ37" s="24">
        <v>36</v>
      </c>
      <c r="BR37" s="7"/>
      <c r="BS37" s="169">
        <f>((Calibration!$C$9*'Yields HP4a'!BR37)+Calibration!$C$10)</f>
        <v>-1.3020627824793102E-3</v>
      </c>
      <c r="BT37" s="26">
        <f t="shared" si="12"/>
        <v>-0.34273704191698257</v>
      </c>
      <c r="BV37" s="24">
        <v>36</v>
      </c>
      <c r="BW37" s="7"/>
      <c r="BX37" s="169">
        <f>((Calibration!$C$9*'Yields HP4a'!BW37)+Calibration!$C$10)</f>
        <v>-1.3020627824793102E-3</v>
      </c>
      <c r="BY37" s="26">
        <f t="shared" si="13"/>
        <v>-0.34273704191698257</v>
      </c>
      <c r="CA37" s="24">
        <v>36</v>
      </c>
      <c r="CB37" s="7"/>
      <c r="CC37" s="169">
        <f>((Calibration!$C$9*'Yields HP4a'!CB37)+Calibration!$C$10)</f>
        <v>-1.3020627824793102E-3</v>
      </c>
      <c r="CD37" s="26">
        <f t="shared" si="14"/>
        <v>-0.34273704191698257</v>
      </c>
      <c r="CF37" s="57"/>
      <c r="CG37" s="58"/>
      <c r="CH37" s="59"/>
      <c r="CI37" s="59"/>
    </row>
    <row r="38" spans="1:87" ht="22" thickBot="1">
      <c r="A38" s="182" t="s">
        <v>19</v>
      </c>
      <c r="B38" s="182"/>
      <c r="D38" s="24">
        <v>37</v>
      </c>
      <c r="E38" s="3"/>
      <c r="F38" s="169">
        <f>((Calibration!$C$9*'Yields HP4a'!E38)+Calibration!$C$10)</f>
        <v>-1.3020627824793102E-3</v>
      </c>
      <c r="G38" s="26">
        <f t="shared" si="0"/>
        <v>-0.34273704191698257</v>
      </c>
      <c r="I38" s="24">
        <v>37</v>
      </c>
      <c r="J38"/>
      <c r="K38" s="169">
        <f>((Calibration!$C$9*'Yields HP4a'!J38)+Calibration!$C$10)</f>
        <v>-1.3020627824793102E-3</v>
      </c>
      <c r="L38" s="26">
        <f t="shared" si="1"/>
        <v>-0.34273704191698257</v>
      </c>
      <c r="N38" s="24">
        <v>37</v>
      </c>
      <c r="O38"/>
      <c r="P38" s="169">
        <f>((Calibration!$C$9*'Yields HP4a'!O38)+Calibration!$C$10)</f>
        <v>-1.3020627824793102E-3</v>
      </c>
      <c r="Q38" s="26">
        <f t="shared" si="2"/>
        <v>-0.34273704191698257</v>
      </c>
      <c r="S38" s="24">
        <v>37</v>
      </c>
      <c r="T38" s="7">
        <v>16.358055</v>
      </c>
      <c r="U38" s="169">
        <f>((Calibration!$C$9*'Yields HP4a'!T38)+Calibration!$C$10)</f>
        <v>3.7900816325474734E-2</v>
      </c>
      <c r="V38" s="26">
        <f t="shared" si="3"/>
        <v>9.9764879608165167</v>
      </c>
      <c r="X38" s="24">
        <v>37</v>
      </c>
      <c r="Y38" s="55"/>
      <c r="Z38" s="169">
        <f>((Calibration!$C$9*'Yields HP4a'!Y38)+Calibration!$C$10)</f>
        <v>-1.3020627824793102E-3</v>
      </c>
      <c r="AA38" s="26">
        <f t="shared" si="4"/>
        <v>-0.34273704191698257</v>
      </c>
      <c r="AC38" s="24">
        <v>37</v>
      </c>
      <c r="AD38" s="3"/>
      <c r="AE38" s="169">
        <f>((Calibration!$C$9*'Yields HP4a'!AD38)+Calibration!$C$10)</f>
        <v>-1.3020627824793102E-3</v>
      </c>
      <c r="AF38" s="26">
        <f t="shared" si="5"/>
        <v>-0.34273704191698257</v>
      </c>
      <c r="AG38" s="38"/>
      <c r="AH38" s="24">
        <v>37</v>
      </c>
      <c r="AI38"/>
      <c r="AJ38" s="169">
        <f>((Calibration!$C$9*'Yields HP4a'!AI38)+Calibration!$C$10)</f>
        <v>-1.3020627824793102E-3</v>
      </c>
      <c r="AK38" s="26">
        <f t="shared" si="15"/>
        <v>-0.34273704191698257</v>
      </c>
      <c r="AM38" s="24">
        <v>37</v>
      </c>
      <c r="AN38"/>
      <c r="AO38" s="169">
        <f>((Calibration!$C$9*'Yields HP4a'!AN38)+Calibration!$C$10)</f>
        <v>-1.3020627824793102E-3</v>
      </c>
      <c r="AP38" s="26">
        <f t="shared" si="6"/>
        <v>-0.34273704191698257</v>
      </c>
      <c r="AR38" s="24">
        <v>37</v>
      </c>
      <c r="AS38" s="7">
        <v>6.5722560000000003</v>
      </c>
      <c r="AT38" s="169">
        <f>((Calibration!$C$9*'Yields HP4a'!AS38)+Calibration!$C$10)</f>
        <v>1.4448670262159898E-2</v>
      </c>
      <c r="AU38" s="26">
        <f t="shared" si="7"/>
        <v>3.8032686072610677</v>
      </c>
      <c r="AW38" s="24">
        <v>37</v>
      </c>
      <c r="AX38" s="7"/>
      <c r="AY38" s="169">
        <f>((Calibration!$C$9*'Yields HP4a'!AX38)+Calibration!$C$10)</f>
        <v>-1.3020627824793102E-3</v>
      </c>
      <c r="AZ38" s="26">
        <f t="shared" si="8"/>
        <v>-0.34273704191698257</v>
      </c>
      <c r="BB38" s="24">
        <v>37</v>
      </c>
      <c r="BC38"/>
      <c r="BD38" s="169">
        <f>((Calibration!$C$9*'Yields HP4a'!BC38)+Calibration!$C$10)</f>
        <v>-1.3020627824793102E-3</v>
      </c>
      <c r="BE38" s="26">
        <f t="shared" si="9"/>
        <v>-0.34273704191698257</v>
      </c>
      <c r="BG38" s="24">
        <v>37</v>
      </c>
      <c r="BH38"/>
      <c r="BI38" s="169">
        <f>((Calibration!$C$9*'Yields HP4a'!BH38)+Calibration!$C$10)</f>
        <v>-1.3020627824793102E-3</v>
      </c>
      <c r="BJ38" s="26">
        <f t="shared" si="10"/>
        <v>-0.34273704191698257</v>
      </c>
      <c r="BL38" s="24">
        <v>37</v>
      </c>
      <c r="BM38" s="7">
        <v>13.082694999999999</v>
      </c>
      <c r="BN38" s="169">
        <f>((Calibration!$C$9*'Yields HP4a'!BM38)+Calibration!$C$10)</f>
        <v>3.0051255841968084E-2</v>
      </c>
      <c r="BO38" s="26">
        <f t="shared" si="11"/>
        <v>7.9102779618311105</v>
      </c>
      <c r="BQ38" s="24">
        <v>37</v>
      </c>
      <c r="BR38" s="7"/>
      <c r="BS38" s="169">
        <f>((Calibration!$C$9*'Yields HP4a'!BR38)+Calibration!$C$10)</f>
        <v>-1.3020627824793102E-3</v>
      </c>
      <c r="BT38" s="26">
        <f t="shared" si="12"/>
        <v>-0.34273704191698257</v>
      </c>
      <c r="BV38" s="24">
        <v>37</v>
      </c>
      <c r="BW38" s="7"/>
      <c r="BX38" s="169">
        <f>((Calibration!$C$9*'Yields HP4a'!BW38)+Calibration!$C$10)</f>
        <v>-1.3020627824793102E-3</v>
      </c>
      <c r="BY38" s="26">
        <f t="shared" si="13"/>
        <v>-0.34273704191698257</v>
      </c>
      <c r="CA38" s="24">
        <v>37</v>
      </c>
      <c r="CB38" s="7"/>
      <c r="CC38" s="169">
        <f>((Calibration!$C$9*'Yields HP4a'!CB38)+Calibration!$C$10)</f>
        <v>-1.3020627824793102E-3</v>
      </c>
      <c r="CD38" s="26">
        <f t="shared" si="14"/>
        <v>-0.34273704191698257</v>
      </c>
      <c r="CF38" s="57"/>
      <c r="CG38" s="60"/>
      <c r="CH38" s="59"/>
      <c r="CI38" s="59"/>
    </row>
    <row r="39" spans="1:87" ht="22" thickBot="1">
      <c r="A39" s="27" t="s">
        <v>28</v>
      </c>
      <c r="B39" s="28">
        <v>1.046</v>
      </c>
      <c r="D39" s="24">
        <v>38</v>
      </c>
      <c r="E39" s="3"/>
      <c r="F39" s="169">
        <f>((Calibration!$C$9*'Yields HP4a'!E39)+Calibration!$C$10)</f>
        <v>-1.3020627824793102E-3</v>
      </c>
      <c r="G39" s="26">
        <f t="shared" si="0"/>
        <v>-0.34273704191698257</v>
      </c>
      <c r="I39" s="24">
        <v>38</v>
      </c>
      <c r="J39"/>
      <c r="K39" s="169">
        <f>((Calibration!$C$9*'Yields HP4a'!J39)+Calibration!$C$10)</f>
        <v>-1.3020627824793102E-3</v>
      </c>
      <c r="L39" s="26">
        <f t="shared" si="1"/>
        <v>-0.34273704191698257</v>
      </c>
      <c r="N39" s="24">
        <v>38</v>
      </c>
      <c r="O39"/>
      <c r="P39" s="169">
        <f>((Calibration!$C$9*'Yields HP4a'!O39)+Calibration!$C$10)</f>
        <v>-1.3020627824793102E-3</v>
      </c>
      <c r="Q39" s="26">
        <f t="shared" si="2"/>
        <v>-0.34273704191698257</v>
      </c>
      <c r="S39" s="24">
        <v>38</v>
      </c>
      <c r="T39" s="7">
        <v>17.782647999999998</v>
      </c>
      <c r="U39" s="169">
        <f>((Calibration!$C$9*'Yields HP4a'!T39)+Calibration!$C$10)</f>
        <v>4.1314923146673066E-2</v>
      </c>
      <c r="V39" s="26">
        <f t="shared" si="3"/>
        <v>10.875170334993586</v>
      </c>
      <c r="X39" s="24">
        <v>38</v>
      </c>
      <c r="Y39" s="55"/>
      <c r="Z39" s="169">
        <f>((Calibration!$C$9*'Yields HP4a'!Y39)+Calibration!$C$10)</f>
        <v>-1.3020627824793102E-3</v>
      </c>
      <c r="AA39" s="26">
        <f t="shared" si="4"/>
        <v>-0.34273704191698257</v>
      </c>
      <c r="AC39" s="24">
        <v>38</v>
      </c>
      <c r="AD39" s="3"/>
      <c r="AE39" s="169">
        <f>((Calibration!$C$9*'Yields HP4a'!AD39)+Calibration!$C$10)</f>
        <v>-1.3020627824793102E-3</v>
      </c>
      <c r="AF39" s="26">
        <f t="shared" si="5"/>
        <v>-0.34273704191698257</v>
      </c>
      <c r="AG39" s="38"/>
      <c r="AH39" s="24">
        <v>38</v>
      </c>
      <c r="AI39"/>
      <c r="AJ39" s="169">
        <f>((Calibration!$C$9*'Yields HP4a'!AI39)+Calibration!$C$10)</f>
        <v>-1.3020627824793102E-3</v>
      </c>
      <c r="AK39" s="26">
        <f t="shared" si="15"/>
        <v>-0.34273704191698257</v>
      </c>
      <c r="AM39" s="24">
        <v>38</v>
      </c>
      <c r="AN39"/>
      <c r="AO39" s="169">
        <f>((Calibration!$C$9*'Yields HP4a'!AN39)+Calibration!$C$10)</f>
        <v>-1.3020627824793102E-3</v>
      </c>
      <c r="AP39" s="26">
        <f t="shared" si="6"/>
        <v>-0.34273704191698257</v>
      </c>
      <c r="AR39" s="24">
        <v>38</v>
      </c>
      <c r="AS39" s="7">
        <v>7.9255089999999999</v>
      </c>
      <c r="AT39" s="169">
        <f>((Calibration!$C$9*'Yields HP4a'!AS39)+Calibration!$C$10)</f>
        <v>1.7691807283124559E-2</v>
      </c>
      <c r="AU39" s="26">
        <f t="shared" si="7"/>
        <v>4.6569472501452065</v>
      </c>
      <c r="AW39" s="24">
        <v>38</v>
      </c>
      <c r="AX39" s="7"/>
      <c r="AY39" s="169">
        <f>((Calibration!$C$9*'Yields HP4a'!AX39)+Calibration!$C$10)</f>
        <v>-1.3020627824793102E-3</v>
      </c>
      <c r="AZ39" s="26">
        <f t="shared" si="8"/>
        <v>-0.34273704191698257</v>
      </c>
      <c r="BB39" s="24">
        <v>38</v>
      </c>
      <c r="BC39"/>
      <c r="BD39" s="169">
        <f>((Calibration!$C$9*'Yields HP4a'!BC39)+Calibration!$C$10)</f>
        <v>-1.3020627824793102E-3</v>
      </c>
      <c r="BE39" s="26">
        <f t="shared" si="9"/>
        <v>-0.34273704191698257</v>
      </c>
      <c r="BG39" s="24">
        <v>38</v>
      </c>
      <c r="BH39"/>
      <c r="BI39" s="169">
        <f>((Calibration!$C$9*'Yields HP4a'!BH39)+Calibration!$C$10)</f>
        <v>-1.3020627824793102E-3</v>
      </c>
      <c r="BJ39" s="26">
        <f t="shared" si="10"/>
        <v>-0.34273704191698257</v>
      </c>
      <c r="BL39" s="24">
        <v>38</v>
      </c>
      <c r="BM39" s="7">
        <v>15.554008</v>
      </c>
      <c r="BN39" s="169">
        <f>((Calibration!$C$9*'Yields HP4a'!BM39)+Calibration!$C$10)</f>
        <v>3.597387835282987E-2</v>
      </c>
      <c r="BO39" s="26">
        <f t="shared" si="11"/>
        <v>9.4692673954269946</v>
      </c>
      <c r="BQ39" s="24">
        <v>38</v>
      </c>
      <c r="BR39" s="7"/>
      <c r="BS39" s="169">
        <f>((Calibration!$C$9*'Yields HP4a'!BR39)+Calibration!$C$10)</f>
        <v>-1.3020627824793102E-3</v>
      </c>
      <c r="BT39" s="26">
        <f t="shared" si="12"/>
        <v>-0.34273704191698257</v>
      </c>
      <c r="BV39" s="24">
        <v>38</v>
      </c>
      <c r="BW39" s="7"/>
      <c r="BX39" s="169">
        <f>((Calibration!$C$9*'Yields HP4a'!BW39)+Calibration!$C$10)</f>
        <v>-1.3020627824793102E-3</v>
      </c>
      <c r="BY39" s="26">
        <f t="shared" si="13"/>
        <v>-0.34273704191698257</v>
      </c>
      <c r="CA39" s="24">
        <v>38</v>
      </c>
      <c r="CB39" s="7"/>
      <c r="CC39" s="169">
        <f>((Calibration!$C$9*'Yields HP4a'!CB39)+Calibration!$C$10)</f>
        <v>-1.3020627824793102E-3</v>
      </c>
      <c r="CD39" s="26">
        <f t="shared" si="14"/>
        <v>-0.34273704191698257</v>
      </c>
      <c r="CF39" s="57"/>
      <c r="CG39" s="58"/>
      <c r="CH39" s="59"/>
      <c r="CI39" s="59"/>
    </row>
    <row r="40" spans="1:87" ht="22" thickBot="1">
      <c r="A40" s="27" t="s">
        <v>29</v>
      </c>
      <c r="B40" s="28">
        <v>600</v>
      </c>
      <c r="D40" s="24">
        <v>39</v>
      </c>
      <c r="E40" s="3"/>
      <c r="F40" s="169">
        <f>((Calibration!$C$9*'Yields HP4a'!E40)+Calibration!$C$10)</f>
        <v>-1.3020627824793102E-3</v>
      </c>
      <c r="G40" s="26">
        <f t="shared" si="0"/>
        <v>-0.34273704191698257</v>
      </c>
      <c r="I40" s="24">
        <v>39</v>
      </c>
      <c r="J40" s="7">
        <v>5.4199130000000002</v>
      </c>
      <c r="K40" s="169">
        <f>((Calibration!$C$9*'Yields HP4a'!J40)+Calibration!$C$10)</f>
        <v>1.1687023885503437E-2</v>
      </c>
      <c r="L40" s="26">
        <f t="shared" si="1"/>
        <v>3.0763309183166956</v>
      </c>
      <c r="N40" s="24">
        <v>39</v>
      </c>
      <c r="O40" s="7"/>
      <c r="P40" s="169">
        <f>((Calibration!$C$9*'Yields HP4a'!O40)+Calibration!$C$10)</f>
        <v>-1.3020627824793102E-3</v>
      </c>
      <c r="Q40" s="26">
        <f t="shared" si="2"/>
        <v>-0.34273704191698257</v>
      </c>
      <c r="S40" s="24">
        <v>39</v>
      </c>
      <c r="T40" s="7">
        <v>28.68261</v>
      </c>
      <c r="U40" s="169">
        <f>((Calibration!$C$9*'Yields HP4a'!T40)+Calibration!$C$10)</f>
        <v>6.7437215348728444E-2</v>
      </c>
      <c r="V40" s="26">
        <f t="shared" si="3"/>
        <v>17.751242117320093</v>
      </c>
      <c r="X40" s="24">
        <v>39</v>
      </c>
      <c r="Y40" s="55">
        <v>1.601</v>
      </c>
      <c r="Z40" s="169">
        <f>((Calibration!$C$9*'Yields HP4a'!Y40)+Calibration!$C$10)</f>
        <v>2.534812044744001E-3</v>
      </c>
      <c r="AA40" s="26">
        <f t="shared" si="4"/>
        <v>0.66722894911167763</v>
      </c>
      <c r="AC40" s="24">
        <v>39</v>
      </c>
      <c r="AD40" s="44"/>
      <c r="AE40" s="169">
        <f>((Calibration!$C$9*'Yields HP4a'!AD40)+Calibration!$C$10)</f>
        <v>-1.3020627824793102E-3</v>
      </c>
      <c r="AF40" s="26">
        <f t="shared" si="5"/>
        <v>-0.34273704191698257</v>
      </c>
      <c r="AG40" s="38"/>
      <c r="AH40" s="24">
        <v>39</v>
      </c>
      <c r="AI40" s="7">
        <v>5.5055449999999997</v>
      </c>
      <c r="AJ40" s="169">
        <f>((Calibration!$C$9*'Yields HP4a'!AI40)+Calibration!$C$10)</f>
        <v>1.1892245162958018E-2</v>
      </c>
      <c r="AK40" s="26">
        <f t="shared" si="15"/>
        <v>3.1303505358955626</v>
      </c>
      <c r="AM40" s="24">
        <v>39</v>
      </c>
      <c r="AN40"/>
      <c r="AO40" s="169">
        <f>((Calibration!$C$9*'Yields HP4a'!AN40)+Calibration!$C$10)</f>
        <v>-1.3020627824793102E-3</v>
      </c>
      <c r="AP40" s="26">
        <f t="shared" si="6"/>
        <v>-0.34273704191698257</v>
      </c>
      <c r="AR40" s="24">
        <v>39</v>
      </c>
      <c r="AS40" s="7">
        <v>23.451965000000001</v>
      </c>
      <c r="AT40" s="169">
        <f>((Calibration!$C$9*'Yields HP4a'!AS40)+Calibration!$C$10)</f>
        <v>5.4901718702481429E-2</v>
      </c>
      <c r="AU40" s="26">
        <f t="shared" si="7"/>
        <v>14.451570936093294</v>
      </c>
      <c r="AW40" s="24">
        <v>39</v>
      </c>
      <c r="AX40"/>
      <c r="AY40" s="169">
        <f>((Calibration!$C$9*'Yields HP4a'!AX40)+Calibration!$C$10)</f>
        <v>-1.3020627824793102E-3</v>
      </c>
      <c r="AZ40" s="26">
        <f t="shared" si="8"/>
        <v>-0.34273704191698257</v>
      </c>
      <c r="BB40" s="24">
        <v>39</v>
      </c>
      <c r="BC40"/>
      <c r="BD40" s="169">
        <f>((Calibration!$C$9*'Yields HP4a'!BC40)+Calibration!$C$10)</f>
        <v>-1.3020627824793102E-3</v>
      </c>
      <c r="BE40" s="26">
        <f t="shared" si="9"/>
        <v>-0.34273704191698257</v>
      </c>
      <c r="BG40" s="24">
        <v>39</v>
      </c>
      <c r="BH40"/>
      <c r="BI40" s="169">
        <f>((Calibration!$C$9*'Yields HP4a'!BH40)+Calibration!$C$10)</f>
        <v>-1.3020627824793102E-3</v>
      </c>
      <c r="BJ40" s="26">
        <f t="shared" si="10"/>
        <v>-0.34273704191698257</v>
      </c>
      <c r="BL40" s="24">
        <v>39</v>
      </c>
      <c r="BM40" s="7">
        <v>11.128591999999999</v>
      </c>
      <c r="BN40" s="169">
        <f>((Calibration!$C$9*'Yields HP4a'!BM40)+Calibration!$C$10)</f>
        <v>2.5368152400055806E-2</v>
      </c>
      <c r="BO40" s="26">
        <f t="shared" si="11"/>
        <v>6.6775624259366202</v>
      </c>
      <c r="BQ40" s="24">
        <v>39</v>
      </c>
      <c r="BR40"/>
      <c r="BS40" s="169">
        <f>((Calibration!$C$9*'Yields HP4a'!BR40)+Calibration!$C$10)</f>
        <v>-1.3020627824793102E-3</v>
      </c>
      <c r="BT40" s="26">
        <f t="shared" si="12"/>
        <v>-0.34273704191698257</v>
      </c>
      <c r="BV40" s="24">
        <v>39</v>
      </c>
      <c r="BW40" s="7"/>
      <c r="BX40" s="169">
        <f>((Calibration!$C$9*'Yields HP4a'!BW40)+Calibration!$C$10)</f>
        <v>-1.3020627824793102E-3</v>
      </c>
      <c r="BY40" s="26">
        <f t="shared" si="13"/>
        <v>-0.34273704191698257</v>
      </c>
      <c r="CA40" s="24">
        <v>39</v>
      </c>
      <c r="CB40" s="7">
        <v>1.852365</v>
      </c>
      <c r="CC40" s="169">
        <f>((Calibration!$C$9*'Yields HP4a'!CB40)+Calibration!$C$10)</f>
        <v>3.137220565009452E-3</v>
      </c>
      <c r="CD40" s="26">
        <f t="shared" si="14"/>
        <v>0.82579865637895988</v>
      </c>
      <c r="CF40" s="57"/>
      <c r="CG40" s="58"/>
      <c r="CH40" s="59"/>
      <c r="CI40" s="59"/>
    </row>
    <row r="41" spans="1:87" ht="22" thickBot="1">
      <c r="A41" s="29" t="s">
        <v>30</v>
      </c>
      <c r="B41" s="30">
        <f>(B39/B40)*1000</f>
        <v>1.7433333333333334</v>
      </c>
      <c r="D41" s="24">
        <v>40</v>
      </c>
      <c r="E41" s="3"/>
      <c r="F41" s="169">
        <f>((Calibration!$C$9*'Yields HP4a'!E41)+Calibration!$C$10)</f>
        <v>-1.3020627824793102E-3</v>
      </c>
      <c r="G41" s="26">
        <f t="shared" si="0"/>
        <v>-0.34273704191698257</v>
      </c>
      <c r="I41" s="24">
        <v>40</v>
      </c>
      <c r="J41" s="7">
        <v>2.2105079999999999</v>
      </c>
      <c r="K41" s="169">
        <f>((Calibration!$C$9*'Yields HP4a'!J41)+Calibration!$C$10)</f>
        <v>3.9955277862750603E-3</v>
      </c>
      <c r="L41" s="26">
        <f t="shared" si="1"/>
        <v>1.0517276069879404</v>
      </c>
      <c r="N41" s="24">
        <v>40</v>
      </c>
      <c r="O41" s="7"/>
      <c r="P41" s="169">
        <f>((Calibration!$C$9*'Yields HP4a'!O41)+Calibration!$C$10)</f>
        <v>-1.3020627824793102E-3</v>
      </c>
      <c r="Q41" s="26">
        <f t="shared" si="2"/>
        <v>-0.34273704191698257</v>
      </c>
      <c r="S41" s="24">
        <v>40</v>
      </c>
      <c r="T41" s="7">
        <v>28.727732</v>
      </c>
      <c r="U41" s="169">
        <f>((Calibration!$C$9*'Yields HP4a'!T41)+Calibration!$C$10)</f>
        <v>6.7545352429274327E-2</v>
      </c>
      <c r="V41" s="26">
        <f t="shared" si="3"/>
        <v>17.779706630403911</v>
      </c>
      <c r="X41" s="24">
        <v>40</v>
      </c>
      <c r="Y41" s="55"/>
      <c r="Z41" s="169">
        <f>((Calibration!$C$9*'Yields HP4a'!Y41)+Calibration!$C$10)</f>
        <v>-1.3020627824793102E-3</v>
      </c>
      <c r="AA41" s="26">
        <f t="shared" si="4"/>
        <v>-0.34273704191698257</v>
      </c>
      <c r="AC41" s="24">
        <v>40</v>
      </c>
      <c r="AD41" s="44"/>
      <c r="AE41" s="169">
        <f>((Calibration!$C$9*'Yields HP4a'!AD41)+Calibration!$C$10)</f>
        <v>-1.3020627824793102E-3</v>
      </c>
      <c r="AF41" s="26">
        <f t="shared" si="5"/>
        <v>-0.34273704191698257</v>
      </c>
      <c r="AG41" s="38"/>
      <c r="AH41" s="24">
        <v>40</v>
      </c>
      <c r="AI41" s="7">
        <v>1.3813219999999999</v>
      </c>
      <c r="AJ41" s="169">
        <f>((Calibration!$C$9*'Yields HP4a'!AI41)+Calibration!$C$10)</f>
        <v>2.0083429702313447E-3</v>
      </c>
      <c r="AK41" s="26">
        <f t="shared" si="15"/>
        <v>0.52864849378551015</v>
      </c>
      <c r="AM41" s="24">
        <v>40</v>
      </c>
      <c r="AN41"/>
      <c r="AO41" s="169">
        <f>((Calibration!$C$9*'Yields HP4a'!AN41)+Calibration!$C$10)</f>
        <v>-1.3020627824793102E-3</v>
      </c>
      <c r="AP41" s="26">
        <f t="shared" si="6"/>
        <v>-0.34273704191698257</v>
      </c>
      <c r="AR41" s="24">
        <v>40</v>
      </c>
      <c r="AS41" s="7"/>
      <c r="AT41" s="169">
        <f>((Calibration!$C$9*'Yields HP4a'!AS41)+Calibration!$C$10)</f>
        <v>-1.3020627824793102E-3</v>
      </c>
      <c r="AU41" s="26">
        <f t="shared" si="7"/>
        <v>-0.34273704191698257</v>
      </c>
      <c r="AW41" s="24">
        <v>40</v>
      </c>
      <c r="AX41" s="7"/>
      <c r="AY41" s="169">
        <f>((Calibration!$C$9*'Yields HP4a'!AX41)+Calibration!$C$10)</f>
        <v>-1.3020627824793102E-3</v>
      </c>
      <c r="AZ41" s="26">
        <f t="shared" si="8"/>
        <v>-0.34273704191698257</v>
      </c>
      <c r="BB41" s="24">
        <v>40</v>
      </c>
      <c r="BC41" s="7"/>
      <c r="BD41" s="169">
        <f>((Calibration!$C$9*'Yields HP4a'!BC41)+Calibration!$C$10)</f>
        <v>-1.3020627824793102E-3</v>
      </c>
      <c r="BE41" s="26">
        <f t="shared" si="9"/>
        <v>-0.34273704191698257</v>
      </c>
      <c r="BG41" s="24">
        <v>40</v>
      </c>
      <c r="BH41" s="7"/>
      <c r="BI41" s="169">
        <f>((Calibration!$C$9*'Yields HP4a'!BH41)+Calibration!$C$10)</f>
        <v>-1.3020627824793102E-3</v>
      </c>
      <c r="BJ41" s="26">
        <f t="shared" si="10"/>
        <v>-0.34273704191698257</v>
      </c>
      <c r="BL41" s="24">
        <v>40</v>
      </c>
      <c r="BM41" s="7">
        <v>4.7774539999999996</v>
      </c>
      <c r="BN41" s="169">
        <f>((Calibration!$C$9*'Yields HP4a'!BM41)+Calibration!$C$10)</f>
        <v>1.0147339460379726E-2</v>
      </c>
      <c r="BO41" s="26">
        <f t="shared" si="11"/>
        <v>2.6710456337256385</v>
      </c>
      <c r="BQ41" s="24">
        <v>40</v>
      </c>
      <c r="BR41" s="7"/>
      <c r="BS41" s="169">
        <f>((Calibration!$C$9*'Yields HP4a'!BR41)+Calibration!$C$10)</f>
        <v>-1.3020627824793102E-3</v>
      </c>
      <c r="BT41" s="26">
        <f t="shared" si="12"/>
        <v>-0.34273704191698257</v>
      </c>
      <c r="BV41" s="24">
        <v>40</v>
      </c>
      <c r="BW41" s="7"/>
      <c r="BX41" s="169">
        <f>((Calibration!$C$9*'Yields HP4a'!BW41)+Calibration!$C$10)</f>
        <v>-1.3020627824793102E-3</v>
      </c>
      <c r="BY41" s="26">
        <f t="shared" si="13"/>
        <v>-0.34273704191698257</v>
      </c>
      <c r="CA41" s="24">
        <v>40</v>
      </c>
      <c r="CB41" s="7"/>
      <c r="CC41" s="169">
        <f>((Calibration!$C$9*'Yields HP4a'!CB41)+Calibration!$C$10)</f>
        <v>-1.3020627824793102E-3</v>
      </c>
      <c r="CD41" s="26">
        <f t="shared" si="14"/>
        <v>-0.34273704191698257</v>
      </c>
      <c r="CF41" s="57"/>
      <c r="CG41" s="58"/>
      <c r="CH41" s="59"/>
      <c r="CI41" s="59"/>
    </row>
    <row r="42" spans="1:87" ht="22" thickBot="1">
      <c r="A42" s="27" t="s">
        <v>31</v>
      </c>
      <c r="B42" s="28">
        <v>250</v>
      </c>
      <c r="D42" s="24">
        <v>41</v>
      </c>
      <c r="E42" s="3"/>
      <c r="F42" s="169">
        <f>((Calibration!$C$9*'Yields HP4a'!E42)+Calibration!$C$10)</f>
        <v>-1.3020627824793102E-3</v>
      </c>
      <c r="G42" s="26">
        <f t="shared" si="0"/>
        <v>-0.34273704191698257</v>
      </c>
      <c r="I42" s="24">
        <v>41</v>
      </c>
      <c r="J42"/>
      <c r="K42" s="169">
        <f>((Calibration!$C$9*'Yields HP4a'!J42)+Calibration!$C$10)</f>
        <v>-1.3020627824793102E-3</v>
      </c>
      <c r="L42" s="26">
        <f t="shared" si="1"/>
        <v>-0.34273704191698257</v>
      </c>
      <c r="N42" s="24">
        <v>41</v>
      </c>
      <c r="O42"/>
      <c r="P42" s="169">
        <f>((Calibration!$C$9*'Yields HP4a'!O42)+Calibration!$C$10)</f>
        <v>-1.3020627824793102E-3</v>
      </c>
      <c r="Q42" s="26">
        <f t="shared" si="2"/>
        <v>-0.34273704191698257</v>
      </c>
      <c r="S42" s="24">
        <v>41</v>
      </c>
      <c r="T42" s="7">
        <v>17.613030999999999</v>
      </c>
      <c r="U42" s="169">
        <f>((Calibration!$C$9*'Yields HP4a'!T42)+Calibration!$C$10)</f>
        <v>4.090842770784163E-2</v>
      </c>
      <c r="V42" s="26">
        <f t="shared" si="3"/>
        <v>10.768170084212631</v>
      </c>
      <c r="X42" s="24">
        <v>41</v>
      </c>
      <c r="Y42" s="55"/>
      <c r="Z42" s="169">
        <f>((Calibration!$C$9*'Yields HP4a'!Y42)+Calibration!$C$10)</f>
        <v>-1.3020627824793102E-3</v>
      </c>
      <c r="AA42" s="26">
        <f t="shared" si="4"/>
        <v>-0.34273704191698257</v>
      </c>
      <c r="AC42" s="24">
        <v>41</v>
      </c>
      <c r="AD42" s="3"/>
      <c r="AE42" s="169">
        <f>((Calibration!$C$9*'Yields HP4a'!AD42)+Calibration!$C$10)</f>
        <v>-1.3020627824793102E-3</v>
      </c>
      <c r="AF42" s="26">
        <f t="shared" si="5"/>
        <v>-0.34273704191698257</v>
      </c>
      <c r="AH42" s="24">
        <v>41</v>
      </c>
      <c r="AI42"/>
      <c r="AJ42" s="169">
        <f>((Calibration!$C$9*'Yields HP4a'!AI42)+Calibration!$C$10)</f>
        <v>-1.3020627824793102E-3</v>
      </c>
      <c r="AK42" s="26">
        <f t="shared" si="15"/>
        <v>-0.34273704191698257</v>
      </c>
      <c r="AM42" s="24">
        <v>41</v>
      </c>
      <c r="AN42"/>
      <c r="AO42" s="169">
        <f>((Calibration!$C$9*'Yields HP4a'!AN42)+Calibration!$C$10)</f>
        <v>-1.3020627824793102E-3</v>
      </c>
      <c r="AP42" s="26">
        <f t="shared" si="6"/>
        <v>-0.34273704191698257</v>
      </c>
      <c r="AR42" s="24">
        <v>41</v>
      </c>
      <c r="AS42" s="7">
        <v>7.0837820000000002</v>
      </c>
      <c r="AT42" s="169">
        <f>((Calibration!$C$9*'Yields HP4a'!AS42)+Calibration!$C$10)</f>
        <v>1.5674567347025752E-2</v>
      </c>
      <c r="AU42" s="26">
        <f t="shared" si="7"/>
        <v>4.1259568418187982</v>
      </c>
      <c r="AW42" s="24">
        <v>41</v>
      </c>
      <c r="AX42" s="7"/>
      <c r="AY42" s="169">
        <f>((Calibration!$C$9*'Yields HP4a'!AX42)+Calibration!$C$10)</f>
        <v>-1.3020627824793102E-3</v>
      </c>
      <c r="AZ42" s="26">
        <f t="shared" si="8"/>
        <v>-0.34273704191698257</v>
      </c>
      <c r="BB42" s="24">
        <v>41</v>
      </c>
      <c r="BC42"/>
      <c r="BD42" s="169">
        <f>((Calibration!$C$9*'Yields HP4a'!BC42)+Calibration!$C$10)</f>
        <v>-1.3020627824793102E-3</v>
      </c>
      <c r="BE42" s="26">
        <f t="shared" si="9"/>
        <v>-0.34273704191698257</v>
      </c>
      <c r="BG42" s="24">
        <v>41</v>
      </c>
      <c r="BH42"/>
      <c r="BI42" s="169">
        <f>((Calibration!$C$9*'Yields HP4a'!BH42)+Calibration!$C$10)</f>
        <v>-1.3020627824793102E-3</v>
      </c>
      <c r="BJ42" s="26">
        <f t="shared" si="10"/>
        <v>-0.34273704191698257</v>
      </c>
      <c r="BL42" s="24">
        <v>41</v>
      </c>
      <c r="BM42" s="7">
        <v>13.339560000000001</v>
      </c>
      <c r="BN42" s="169">
        <f>((Calibration!$C$9*'Yields HP4a'!BM42)+Calibration!$C$10)</f>
        <v>3.0666845381315193E-2</v>
      </c>
      <c r="BO42" s="26">
        <f t="shared" si="11"/>
        <v>8.072317258699055</v>
      </c>
      <c r="BQ42" s="24">
        <v>41</v>
      </c>
      <c r="BR42" s="7"/>
      <c r="BS42" s="169">
        <f>((Calibration!$C$9*'Yields HP4a'!BR42)+Calibration!$C$10)</f>
        <v>-1.3020627824793102E-3</v>
      </c>
      <c r="BT42" s="26">
        <f t="shared" si="12"/>
        <v>-0.34273704191698257</v>
      </c>
      <c r="BV42" s="24">
        <v>41</v>
      </c>
      <c r="BW42" s="7"/>
      <c r="BX42" s="169">
        <f>((Calibration!$C$9*'Yields HP4a'!BW42)+Calibration!$C$10)</f>
        <v>-1.3020627824793102E-3</v>
      </c>
      <c r="BY42" s="26">
        <f t="shared" si="13"/>
        <v>-0.34273704191698257</v>
      </c>
      <c r="CA42" s="24">
        <v>41</v>
      </c>
      <c r="CB42" s="7"/>
      <c r="CC42" s="169">
        <f>((Calibration!$C$9*'Yields HP4a'!CB42)+Calibration!$C$10)</f>
        <v>-1.3020627824793102E-3</v>
      </c>
      <c r="CD42" s="26">
        <f t="shared" si="14"/>
        <v>-0.34273704191698257</v>
      </c>
      <c r="CF42" s="57"/>
      <c r="CG42" s="58"/>
      <c r="CH42" s="59"/>
      <c r="CI42" s="59"/>
    </row>
    <row r="43" spans="1:87">
      <c r="A43" s="29" t="s">
        <v>32</v>
      </c>
      <c r="B43" s="31">
        <f>$B42/$B40</f>
        <v>0.41666666666666669</v>
      </c>
      <c r="D43" s="24">
        <v>42</v>
      </c>
      <c r="E43" s="3"/>
      <c r="F43" s="169">
        <f>((Calibration!$C$9*'Yields HP4a'!E43)+Calibration!$C$10)</f>
        <v>-1.3020627824793102E-3</v>
      </c>
      <c r="G43" s="26">
        <f t="shared" si="0"/>
        <v>-0.34273704191698257</v>
      </c>
      <c r="I43" s="24">
        <v>42</v>
      </c>
      <c r="J43" s="7">
        <v>2.5995940000000002</v>
      </c>
      <c r="K43" s="169">
        <f>((Calibration!$C$9*'Yields HP4a'!J43)+Calibration!$C$10)</f>
        <v>4.9279914208940545E-3</v>
      </c>
      <c r="L43" s="26">
        <f t="shared" si="1"/>
        <v>1.2971764686902372</v>
      </c>
      <c r="N43" s="24">
        <v>42</v>
      </c>
      <c r="O43" s="7"/>
      <c r="P43" s="169">
        <f>((Calibration!$C$9*'Yields HP4a'!O43)+Calibration!$C$10)</f>
        <v>-1.3020627824793102E-3</v>
      </c>
      <c r="Q43" s="26">
        <f t="shared" si="2"/>
        <v>-0.34273704191698257</v>
      </c>
      <c r="S43" s="24">
        <v>42</v>
      </c>
      <c r="T43" s="7">
        <v>13.062595999999999</v>
      </c>
      <c r="U43" s="169">
        <f>((Calibration!$C$9*'Yields HP4a'!T43)+Calibration!$C$10)</f>
        <v>3.0003087605145869E-2</v>
      </c>
      <c r="V43" s="26">
        <f t="shared" si="3"/>
        <v>7.8975988197613507</v>
      </c>
      <c r="X43" s="24">
        <v>42</v>
      </c>
      <c r="Y43" s="55"/>
      <c r="Z43" s="169">
        <f>((Calibration!$C$9*'Yields HP4a'!Y43)+Calibration!$C$10)</f>
        <v>-1.3020627824793102E-3</v>
      </c>
      <c r="AA43" s="26">
        <f t="shared" si="4"/>
        <v>-0.34273704191698257</v>
      </c>
      <c r="AC43" s="24">
        <v>42</v>
      </c>
      <c r="AD43" s="3"/>
      <c r="AE43" s="169">
        <f>((Calibration!$C$9*'Yields HP4a'!AD43)+Calibration!$C$10)</f>
        <v>-1.3020627824793102E-3</v>
      </c>
      <c r="AF43" s="26">
        <f t="shared" si="5"/>
        <v>-0.34273704191698257</v>
      </c>
      <c r="AH43" s="24">
        <v>42</v>
      </c>
      <c r="AI43" s="7"/>
      <c r="AJ43" s="169">
        <f>((Calibration!$C$9*'Yields HP4a'!AI43)+Calibration!$C$10)</f>
        <v>-1.3020627824793102E-3</v>
      </c>
      <c r="AK43" s="26">
        <f t="shared" si="15"/>
        <v>-0.34273704191698257</v>
      </c>
      <c r="AM43" s="24">
        <v>42</v>
      </c>
      <c r="AN43" s="7"/>
      <c r="AO43" s="169">
        <f>((Calibration!$C$9*'Yields HP4a'!AN43)+Calibration!$C$10)</f>
        <v>-1.3020627824793102E-3</v>
      </c>
      <c r="AP43" s="26">
        <f t="shared" si="6"/>
        <v>-0.34273704191698257</v>
      </c>
      <c r="AR43" s="24">
        <v>42</v>
      </c>
      <c r="AS43" s="7"/>
      <c r="AT43" s="169">
        <f>((Calibration!$C$9*'Yields HP4a'!AS43)+Calibration!$C$10)</f>
        <v>-1.3020627824793102E-3</v>
      </c>
      <c r="AU43" s="26">
        <f t="shared" si="7"/>
        <v>-0.34273704191698257</v>
      </c>
      <c r="AW43" s="24">
        <v>42</v>
      </c>
      <c r="AX43" s="7"/>
      <c r="AY43" s="169">
        <f>((Calibration!$C$9*'Yields HP4a'!AX43)+Calibration!$C$10)</f>
        <v>-1.3020627824793102E-3</v>
      </c>
      <c r="AZ43" s="26">
        <f t="shared" si="8"/>
        <v>-0.34273704191698257</v>
      </c>
      <c r="BB43" s="24">
        <v>42</v>
      </c>
      <c r="BC43" s="7"/>
      <c r="BD43" s="169">
        <f>((Calibration!$C$9*'Yields HP4a'!BC43)+Calibration!$C$10)</f>
        <v>-1.3020627824793102E-3</v>
      </c>
      <c r="BE43" s="26">
        <f t="shared" si="9"/>
        <v>-0.34273704191698257</v>
      </c>
      <c r="BG43" s="24">
        <v>42</v>
      </c>
      <c r="BH43" s="7"/>
      <c r="BI43" s="169">
        <f>((Calibration!$C$9*'Yields HP4a'!BH43)+Calibration!$C$10)</f>
        <v>-1.3020627824793102E-3</v>
      </c>
      <c r="BJ43" s="26">
        <f t="shared" si="10"/>
        <v>-0.34273704191698257</v>
      </c>
      <c r="BL43" s="24">
        <v>42</v>
      </c>
      <c r="BM43" s="7">
        <v>2.0703490000000002</v>
      </c>
      <c r="BN43" s="169">
        <f>((Calibration!$C$9*'Yields HP4a'!BM43)+Calibration!$C$10)</f>
        <v>3.6596298856449595E-3</v>
      </c>
      <c r="BO43" s="26">
        <f t="shared" si="11"/>
        <v>0.96331047810812409</v>
      </c>
      <c r="BQ43" s="24">
        <v>42</v>
      </c>
      <c r="BR43" s="7"/>
      <c r="BS43" s="169">
        <f>((Calibration!$C$9*'Yields HP4a'!BR43)+Calibration!$C$10)</f>
        <v>-1.3020627824793102E-3</v>
      </c>
      <c r="BT43" s="26">
        <f t="shared" si="12"/>
        <v>-0.34273704191698257</v>
      </c>
      <c r="BV43" s="24">
        <v>42</v>
      </c>
      <c r="BW43" s="7"/>
      <c r="BX43" s="169">
        <f>((Calibration!$C$9*'Yields HP4a'!BW43)+Calibration!$C$10)</f>
        <v>-1.3020627824793102E-3</v>
      </c>
      <c r="BY43" s="26">
        <f t="shared" si="13"/>
        <v>-0.34273704191698257</v>
      </c>
      <c r="CA43" s="24">
        <v>42</v>
      </c>
      <c r="CB43" s="7"/>
      <c r="CC43" s="169">
        <f>((Calibration!$C$9*'Yields HP4a'!CB43)+Calibration!$C$10)</f>
        <v>-1.3020627824793102E-3</v>
      </c>
      <c r="CD43" s="26">
        <f t="shared" si="14"/>
        <v>-0.34273704191698257</v>
      </c>
      <c r="CF43" s="57"/>
      <c r="CG43" s="61"/>
      <c r="CH43" s="59"/>
      <c r="CI43" s="59"/>
    </row>
    <row r="44" spans="1:87" ht="22" thickBot="1">
      <c r="A44" s="29" t="s">
        <v>33</v>
      </c>
      <c r="B44" s="32">
        <f>B39*B43</f>
        <v>0.43583333333333335</v>
      </c>
      <c r="D44" s="24">
        <v>43</v>
      </c>
      <c r="E44" s="3"/>
      <c r="F44" s="169">
        <f>((Calibration!$C$9*'Yields HP4a'!E44)+Calibration!$C$10)</f>
        <v>-1.3020627824793102E-3</v>
      </c>
      <c r="G44" s="26">
        <f t="shared" si="0"/>
        <v>-0.34273704191698257</v>
      </c>
      <c r="I44" s="24">
        <v>43</v>
      </c>
      <c r="J44" s="7">
        <v>2.4946009999999998</v>
      </c>
      <c r="K44" s="169">
        <f>((Calibration!$C$9*'Yields HP4a'!J44)+Calibration!$C$10)</f>
        <v>4.6763705597231246E-3</v>
      </c>
      <c r="L44" s="26">
        <f t="shared" si="1"/>
        <v>1.2309432648825718</v>
      </c>
      <c r="N44" s="24">
        <v>43</v>
      </c>
      <c r="O44" s="7"/>
      <c r="P44" s="169">
        <f>((Calibration!$C$9*'Yields HP4a'!O44)+Calibration!$C$10)</f>
        <v>-1.3020627824793102E-3</v>
      </c>
      <c r="Q44" s="26">
        <f t="shared" si="2"/>
        <v>-0.34273704191698257</v>
      </c>
      <c r="S44" s="24">
        <v>43</v>
      </c>
      <c r="T44" s="7">
        <v>10.802154</v>
      </c>
      <c r="U44" s="169">
        <f>((Calibration!$C$9*'Yields HP4a'!T44)+Calibration!$C$10)</f>
        <v>2.4585827762423625E-2</v>
      </c>
      <c r="V44" s="26">
        <f t="shared" si="3"/>
        <v>6.4716340822892668</v>
      </c>
      <c r="X44" s="24">
        <v>43</v>
      </c>
      <c r="Y44" s="55"/>
      <c r="Z44" s="169">
        <f>((Calibration!$C$9*'Yields HP4a'!Y44)+Calibration!$C$10)</f>
        <v>-1.3020627824793102E-3</v>
      </c>
      <c r="AA44" s="26">
        <f t="shared" si="4"/>
        <v>-0.34273704191698257</v>
      </c>
      <c r="AC44" s="24">
        <v>43</v>
      </c>
      <c r="AD44" s="3"/>
      <c r="AE44" s="169">
        <f>((Calibration!$C$9*'Yields HP4a'!AD44)+Calibration!$C$10)</f>
        <v>-1.3020627824793102E-3</v>
      </c>
      <c r="AF44" s="26">
        <f t="shared" si="5"/>
        <v>-0.34273704191698257</v>
      </c>
      <c r="AH44" s="24">
        <v>43</v>
      </c>
      <c r="AI44" s="7">
        <v>1.3318129999999999</v>
      </c>
      <c r="AJ44" s="169">
        <f>((Calibration!$C$9*'Yields HP4a'!AI44)+Calibration!$C$10)</f>
        <v>1.8896922295561424E-3</v>
      </c>
      <c r="AK44" s="26">
        <f t="shared" si="15"/>
        <v>0.49741650986930908</v>
      </c>
      <c r="AM44" s="24">
        <v>43</v>
      </c>
      <c r="AN44"/>
      <c r="AO44" s="169">
        <f>((Calibration!$C$9*'Yields HP4a'!AN44)+Calibration!$C$10)</f>
        <v>-1.3020627824793102E-3</v>
      </c>
      <c r="AP44" s="26">
        <f t="shared" si="6"/>
        <v>-0.34273704191698257</v>
      </c>
      <c r="AR44" s="24">
        <v>43</v>
      </c>
      <c r="AS44"/>
      <c r="AT44" s="169">
        <f>((Calibration!$C$9*'Yields HP4a'!AS44)+Calibration!$C$10)</f>
        <v>-1.3020627824793102E-3</v>
      </c>
      <c r="AU44" s="26">
        <f t="shared" si="7"/>
        <v>-0.34273704191698257</v>
      </c>
      <c r="AW44" s="24">
        <v>43</v>
      </c>
      <c r="AX44" s="7"/>
      <c r="AY44" s="169">
        <f>((Calibration!$C$9*'Yields HP4a'!AX44)+Calibration!$C$10)</f>
        <v>-1.3020627824793102E-3</v>
      </c>
      <c r="AZ44" s="26">
        <f t="shared" si="8"/>
        <v>-0.34273704191698257</v>
      </c>
      <c r="BB44" s="24">
        <v>43</v>
      </c>
      <c r="BC44" s="7"/>
      <c r="BD44" s="169">
        <f>((Calibration!$C$9*'Yields HP4a'!BC44)+Calibration!$C$10)</f>
        <v>-1.3020627824793102E-3</v>
      </c>
      <c r="BE44" s="26">
        <f t="shared" si="9"/>
        <v>-0.34273704191698257</v>
      </c>
      <c r="BG44" s="24">
        <v>43</v>
      </c>
      <c r="BH44" s="7"/>
      <c r="BI44" s="169">
        <f>((Calibration!$C$9*'Yields HP4a'!BH44)+Calibration!$C$10)</f>
        <v>-1.3020627824793102E-3</v>
      </c>
      <c r="BJ44" s="26">
        <f t="shared" si="10"/>
        <v>-0.34273704191698257</v>
      </c>
      <c r="BL44" s="24">
        <v>43</v>
      </c>
      <c r="BM44" s="7">
        <v>2.3262450000000001</v>
      </c>
      <c r="BN44" s="169">
        <f>((Calibration!$C$9*'Yields HP4a'!BM44)+Calibration!$C$10)</f>
        <v>4.2728971690847699E-3</v>
      </c>
      <c r="BO44" s="26">
        <f t="shared" si="11"/>
        <v>1.1247384963718778</v>
      </c>
      <c r="BQ44" s="24">
        <v>43</v>
      </c>
      <c r="BR44"/>
      <c r="BS44" s="169">
        <f>((Calibration!$C$9*'Yields HP4a'!BR44)+Calibration!$C$10)</f>
        <v>-1.3020627824793102E-3</v>
      </c>
      <c r="BT44" s="26">
        <f t="shared" si="12"/>
        <v>-0.34273704191698257</v>
      </c>
      <c r="BV44" s="24">
        <v>43</v>
      </c>
      <c r="BW44" s="7"/>
      <c r="BX44" s="169">
        <f>((Calibration!$C$9*'Yields HP4a'!BW44)+Calibration!$C$10)</f>
        <v>-1.3020627824793102E-3</v>
      </c>
      <c r="BY44" s="26">
        <f t="shared" si="13"/>
        <v>-0.34273704191698257</v>
      </c>
      <c r="CA44" s="24">
        <v>43</v>
      </c>
      <c r="CB44" s="7">
        <v>2.4226939999999999</v>
      </c>
      <c r="CC44" s="169">
        <f>((Calibration!$C$9*'Yields HP4a'!CB44)+Calibration!$C$10)</f>
        <v>4.5040419162495791E-3</v>
      </c>
      <c r="CD44" s="26">
        <f t="shared" si="14"/>
        <v>1.1855818504435349</v>
      </c>
      <c r="CF44" s="57"/>
      <c r="CG44" s="60"/>
      <c r="CH44" s="59"/>
      <c r="CI44" s="59"/>
    </row>
    <row r="45" spans="1:87" ht="22" thickBot="1">
      <c r="A45" s="27" t="s">
        <v>34</v>
      </c>
      <c r="B45" s="28">
        <v>500</v>
      </c>
      <c r="D45" s="24">
        <v>44</v>
      </c>
      <c r="E45" s="3"/>
      <c r="F45" s="169">
        <f>((Calibration!$C$9*'Yields HP4a'!E45)+Calibration!$C$10)</f>
        <v>-1.3020627824793102E-3</v>
      </c>
      <c r="G45" s="26">
        <f t="shared" si="0"/>
        <v>-0.34273704191698257</v>
      </c>
      <c r="I45" s="24">
        <v>44</v>
      </c>
      <c r="J45"/>
      <c r="K45" s="169">
        <f>((Calibration!$C$9*'Yields HP4a'!J45)+Calibration!$C$10)</f>
        <v>-1.3020627824793102E-3</v>
      </c>
      <c r="L45" s="26">
        <f t="shared" si="1"/>
        <v>-0.34273704191698257</v>
      </c>
      <c r="N45" s="24">
        <v>44</v>
      </c>
      <c r="O45" s="7">
        <v>1.936715</v>
      </c>
      <c r="P45" s="169">
        <f>((Calibration!$C$9*'Yields HP4a'!O45)+Calibration!$C$10)</f>
        <v>3.3393694667435475E-3</v>
      </c>
      <c r="Q45" s="26">
        <f t="shared" si="2"/>
        <v>0.87900954416363675</v>
      </c>
      <c r="S45" s="24">
        <v>44</v>
      </c>
      <c r="T45" s="7">
        <v>37.088928000000003</v>
      </c>
      <c r="U45" s="169">
        <f>((Calibration!$C$9*'Yields HP4a'!T45)+Calibration!$C$10)</f>
        <v>8.7583367705901596E-2</v>
      </c>
      <c r="V45" s="26">
        <f t="shared" si="3"/>
        <v>23.05423730143756</v>
      </c>
      <c r="X45" s="24">
        <v>44</v>
      </c>
      <c r="Y45" s="55"/>
      <c r="Z45" s="169">
        <f>((Calibration!$C$9*'Yields HP4a'!Y45)+Calibration!$C$10)</f>
        <v>-1.3020627824793102E-3</v>
      </c>
      <c r="AA45" s="26">
        <f t="shared" si="4"/>
        <v>-0.34273704191698257</v>
      </c>
      <c r="AC45" s="24">
        <v>44</v>
      </c>
      <c r="AD45" s="44"/>
      <c r="AE45" s="169">
        <f>((Calibration!$C$9*'Yields HP4a'!AD45)+Calibration!$C$10)</f>
        <v>-1.3020627824793102E-3</v>
      </c>
      <c r="AF45" s="26">
        <f t="shared" si="5"/>
        <v>-0.34273704191698257</v>
      </c>
      <c r="AH45" s="24">
        <v>44</v>
      </c>
      <c r="AI45" s="7">
        <v>1.957236</v>
      </c>
      <c r="AJ45" s="169">
        <f>((Calibration!$C$9*'Yields HP4a'!AI45)+Calibration!$C$10)</f>
        <v>3.388549047211661E-3</v>
      </c>
      <c r="AK45" s="26">
        <f t="shared" si="15"/>
        <v>0.89195489838093789</v>
      </c>
      <c r="AM45" s="24">
        <v>44</v>
      </c>
      <c r="AN45" s="7">
        <v>3.7616930000000002</v>
      </c>
      <c r="AO45" s="169">
        <f>((Calibration!$C$9*'Yields HP4a'!AN45)+Calibration!$C$10)</f>
        <v>7.7130185288524448E-3</v>
      </c>
      <c r="AP45" s="26">
        <f t="shared" si="6"/>
        <v>2.0302685787517079</v>
      </c>
      <c r="AR45" s="24">
        <v>44</v>
      </c>
      <c r="AS45" s="7">
        <v>16.672457000000001</v>
      </c>
      <c r="AT45" s="169">
        <f>((Calibration!$C$9*'Yields HP4a'!AS45)+Calibration!$C$10)</f>
        <v>3.865429610025841E-2</v>
      </c>
      <c r="AU45" s="26">
        <f t="shared" si="7"/>
        <v>10.174823580748679</v>
      </c>
      <c r="AW45" s="24">
        <v>44</v>
      </c>
      <c r="AX45"/>
      <c r="AY45" s="169">
        <f>((Calibration!$C$9*'Yields HP4a'!AX45)+Calibration!$C$10)</f>
        <v>-1.3020627824793102E-3</v>
      </c>
      <c r="AZ45" s="26">
        <f t="shared" si="8"/>
        <v>-0.34273704191698257</v>
      </c>
      <c r="BB45" s="24">
        <v>44</v>
      </c>
      <c r="BC45" s="7">
        <v>3.4820139999999999</v>
      </c>
      <c r="BD45" s="169">
        <f>((Calibration!$C$9*'Yields HP4a'!BC45)+Calibration!$C$10)</f>
        <v>7.0427541223546369E-3</v>
      </c>
      <c r="BE45" s="26">
        <f t="shared" si="9"/>
        <v>1.8538374242202247</v>
      </c>
      <c r="BG45" s="24">
        <v>44</v>
      </c>
      <c r="BH45" s="7"/>
      <c r="BI45" s="169">
        <f>((Calibration!$C$9*'Yields HP4a'!BH45)+Calibration!$C$10)</f>
        <v>-1.3020627824793102E-3</v>
      </c>
      <c r="BJ45" s="26">
        <f t="shared" si="10"/>
        <v>-0.34273704191698257</v>
      </c>
      <c r="BL45" s="24">
        <v>44</v>
      </c>
      <c r="BM45" s="7">
        <v>30.919394</v>
      </c>
      <c r="BN45" s="169">
        <f>((Calibration!$C$9*'Yields HP4a'!BM45)+Calibration!$C$10)</f>
        <v>7.279777763700819E-2</v>
      </c>
      <c r="BO45" s="26">
        <f t="shared" si="11"/>
        <v>19.162282572833554</v>
      </c>
      <c r="BQ45" s="24">
        <v>44</v>
      </c>
      <c r="BR45" s="7">
        <v>3.6962630000000001</v>
      </c>
      <c r="BS45" s="169">
        <f>((Calibration!$C$9*'Yields HP4a'!BR45)+Calibration!$C$10)</f>
        <v>7.55621233275924E-3</v>
      </c>
      <c r="BT45" s="26">
        <f t="shared" si="12"/>
        <v>1.9889930791933039</v>
      </c>
      <c r="BV45" s="24">
        <v>44</v>
      </c>
      <c r="BW45" s="7">
        <v>2.0803609999999999</v>
      </c>
      <c r="BX45" s="169">
        <f>((Calibration!$C$9*'Yields HP4a'!BW45)+Calibration!$C$10)</f>
        <v>3.683624133471417E-3</v>
      </c>
      <c r="BY45" s="26">
        <f t="shared" si="13"/>
        <v>0.96962639285027197</v>
      </c>
      <c r="CA45" s="24">
        <v>44</v>
      </c>
      <c r="CB45" s="7"/>
      <c r="CC45" s="169">
        <f>((Calibration!$C$9*'Yields HP4a'!CB45)+Calibration!$C$10)</f>
        <v>-1.3020627824793102E-3</v>
      </c>
      <c r="CD45" s="26">
        <f t="shared" si="14"/>
        <v>-0.34273704191698257</v>
      </c>
      <c r="CF45" s="57"/>
      <c r="CG45" s="58"/>
      <c r="CH45" s="59"/>
      <c r="CI45" s="59"/>
    </row>
    <row r="46" spans="1:87">
      <c r="A46" s="33" t="s">
        <v>35</v>
      </c>
      <c r="B46" s="34">
        <f>B41*(B39*B43)*(B42/B45)</f>
        <v>0.37990138888888891</v>
      </c>
      <c r="D46" s="24">
        <v>45</v>
      </c>
      <c r="E46" s="3"/>
      <c r="F46" s="169">
        <f>((Calibration!$C$9*'Yields HP4a'!E46)+Calibration!$C$10)</f>
        <v>-1.3020627824793102E-3</v>
      </c>
      <c r="G46" s="26">
        <f t="shared" si="0"/>
        <v>-0.34273704191698257</v>
      </c>
      <c r="I46" s="24">
        <v>45</v>
      </c>
      <c r="J46"/>
      <c r="K46" s="169">
        <f>((Calibration!$C$9*'Yields HP4a'!J46)+Calibration!$C$10)</f>
        <v>-1.3020627824793102E-3</v>
      </c>
      <c r="L46" s="26">
        <f t="shared" si="1"/>
        <v>-0.34273704191698257</v>
      </c>
      <c r="N46" s="24">
        <v>45</v>
      </c>
      <c r="O46"/>
      <c r="P46" s="169">
        <f>((Calibration!$C$9*'Yields HP4a'!O46)+Calibration!$C$10)</f>
        <v>-1.3020627824793102E-3</v>
      </c>
      <c r="Q46" s="26">
        <f t="shared" si="2"/>
        <v>-0.34273704191698257</v>
      </c>
      <c r="S46" s="24">
        <v>45</v>
      </c>
      <c r="T46" s="7">
        <v>5.1411949999999997</v>
      </c>
      <c r="U46" s="169">
        <f>((Calibration!$C$9*'Yields HP4a'!T46)+Calibration!$C$10)</f>
        <v>1.1019062562521532E-2</v>
      </c>
      <c r="V46" s="26">
        <f t="shared" si="3"/>
        <v>2.9005059957136181</v>
      </c>
      <c r="X46" s="24">
        <v>45</v>
      </c>
      <c r="Y46" s="55"/>
      <c r="Z46" s="169">
        <f>((Calibration!$C$9*'Yields HP4a'!Y46)+Calibration!$C$10)</f>
        <v>-1.3020627824793102E-3</v>
      </c>
      <c r="AA46" s="26">
        <f t="shared" si="4"/>
        <v>-0.34273704191698257</v>
      </c>
      <c r="AC46" s="24">
        <v>45</v>
      </c>
      <c r="AD46" s="44"/>
      <c r="AE46" s="169">
        <f>((Calibration!$C$9*'Yields HP4a'!AD46)+Calibration!$C$10)</f>
        <v>-1.3020627824793102E-3</v>
      </c>
      <c r="AF46" s="26">
        <f t="shared" si="5"/>
        <v>-0.34273704191698257</v>
      </c>
      <c r="AH46" s="24">
        <v>45</v>
      </c>
      <c r="AI46" s="7">
        <v>1.7658309999999999</v>
      </c>
      <c r="AJ46" s="169">
        <f>((Calibration!$C$9*'Yields HP4a'!AI46)+Calibration!$C$10)</f>
        <v>2.9298376004254787E-3</v>
      </c>
      <c r="AK46" s="26">
        <f t="shared" si="15"/>
        <v>0.77121002610558453</v>
      </c>
      <c r="AM46" s="24">
        <v>45</v>
      </c>
      <c r="AN46"/>
      <c r="AO46" s="169">
        <f>((Calibration!$C$9*'Yields HP4a'!AN46)+Calibration!$C$10)</f>
        <v>-1.3020627824793102E-3</v>
      </c>
      <c r="AP46" s="26">
        <f t="shared" si="6"/>
        <v>-0.34273704191698257</v>
      </c>
      <c r="AR46" s="24">
        <v>45</v>
      </c>
      <c r="AS46" s="7">
        <v>6.9439399999999996</v>
      </c>
      <c r="AT46" s="169">
        <f>((Calibration!$C$9*'Yields HP4a'!AS46)+Calibration!$C$10)</f>
        <v>1.5339429152404535E-2</v>
      </c>
      <c r="AU46" s="26">
        <f t="shared" si="7"/>
        <v>4.0377396874668738</v>
      </c>
      <c r="AW46" s="24">
        <v>45</v>
      </c>
      <c r="AX46"/>
      <c r="AY46" s="169">
        <f>((Calibration!$C$9*'Yields HP4a'!AX46)+Calibration!$C$10)</f>
        <v>-1.3020627824793102E-3</v>
      </c>
      <c r="AZ46" s="26">
        <f t="shared" si="8"/>
        <v>-0.34273704191698257</v>
      </c>
      <c r="BB46" s="24">
        <v>45</v>
      </c>
      <c r="BC46"/>
      <c r="BD46" s="169">
        <f>((Calibration!$C$9*'Yields HP4a'!BC46)+Calibration!$C$10)</f>
        <v>-1.3020627824793102E-3</v>
      </c>
      <c r="BE46" s="26">
        <f t="shared" si="9"/>
        <v>-0.34273704191698257</v>
      </c>
      <c r="BG46" s="24">
        <v>45</v>
      </c>
      <c r="BH46"/>
      <c r="BI46" s="169">
        <f>((Calibration!$C$9*'Yields HP4a'!BH46)+Calibration!$C$10)</f>
        <v>-1.3020627824793102E-3</v>
      </c>
      <c r="BJ46" s="26">
        <f t="shared" si="10"/>
        <v>-0.34273704191698257</v>
      </c>
      <c r="BL46" s="24">
        <v>45</v>
      </c>
      <c r="BM46" s="7">
        <v>2.6887789999999998</v>
      </c>
      <c r="BN46" s="169">
        <f>((Calibration!$C$9*'Yields HP4a'!BM46)+Calibration!$C$10)</f>
        <v>5.1417276366753847E-3</v>
      </c>
      <c r="BO46" s="26">
        <f t="shared" si="11"/>
        <v>1.353437441151131</v>
      </c>
      <c r="BQ46" s="24">
        <v>45</v>
      </c>
      <c r="BR46"/>
      <c r="BS46" s="169">
        <f>((Calibration!$C$9*'Yields HP4a'!BR46)+Calibration!$C$10)</f>
        <v>-1.3020627824793102E-3</v>
      </c>
      <c r="BT46" s="26">
        <f t="shared" si="12"/>
        <v>-0.34273704191698257</v>
      </c>
      <c r="BV46" s="24">
        <v>45</v>
      </c>
      <c r="BW46" s="7"/>
      <c r="BX46" s="169">
        <f>((Calibration!$C$9*'Yields HP4a'!BW46)+Calibration!$C$10)</f>
        <v>-1.3020627824793102E-3</v>
      </c>
      <c r="BY46" s="26">
        <f t="shared" si="13"/>
        <v>-0.34273704191698257</v>
      </c>
      <c r="CA46" s="24">
        <v>45</v>
      </c>
      <c r="CB46" s="7">
        <v>3.2440099999999998</v>
      </c>
      <c r="CC46" s="169">
        <f>((Calibration!$C$9*'Yields HP4a'!CB46)+Calibration!$C$10)</f>
        <v>6.4723658922619092E-3</v>
      </c>
      <c r="CD46" s="26">
        <f t="shared" si="14"/>
        <v>1.7036962963446562</v>
      </c>
      <c r="CF46" s="57"/>
      <c r="CG46" s="58"/>
      <c r="CH46" s="59"/>
      <c r="CI46" s="59"/>
    </row>
    <row r="47" spans="1:87">
      <c r="A47" s="33" t="s">
        <v>36</v>
      </c>
      <c r="B47" s="35">
        <v>1</v>
      </c>
      <c r="D47" s="24">
        <v>46</v>
      </c>
      <c r="E47" s="3"/>
      <c r="F47" s="169">
        <f>((Calibration!$C$9*'Yields HP4a'!E47)+Calibration!$C$10)</f>
        <v>-1.3020627824793102E-3</v>
      </c>
      <c r="G47" s="26">
        <f t="shared" si="0"/>
        <v>-0.34273704191698257</v>
      </c>
      <c r="I47" s="24">
        <v>46</v>
      </c>
      <c r="J47" s="7">
        <v>3.046789</v>
      </c>
      <c r="K47" s="169">
        <f>((Calibration!$C$9*'Yields HP4a'!J47)+Calibration!$C$10)</f>
        <v>5.9997161169341095E-3</v>
      </c>
      <c r="L47" s="26">
        <f t="shared" si="1"/>
        <v>1.5792824907752225</v>
      </c>
      <c r="N47" s="24">
        <v>46</v>
      </c>
      <c r="O47" s="7"/>
      <c r="P47" s="169">
        <f>((Calibration!$C$9*'Yields HP4a'!O47)+Calibration!$C$10)</f>
        <v>-1.3020627824793102E-3</v>
      </c>
      <c r="Q47" s="26">
        <f t="shared" si="2"/>
        <v>-0.34273704191698257</v>
      </c>
      <c r="S47" s="24">
        <v>46</v>
      </c>
      <c r="T47" s="7">
        <v>3.294883</v>
      </c>
      <c r="U47" s="169">
        <f>((Calibration!$C$9*'Yields HP4a'!T47)+Calibration!$C$10)</f>
        <v>6.5942855256693623E-3</v>
      </c>
      <c r="V47" s="26">
        <f t="shared" si="3"/>
        <v>1.7357887384818211</v>
      </c>
      <c r="X47" s="24">
        <v>46</v>
      </c>
      <c r="Y47" s="55"/>
      <c r="Z47" s="169">
        <f>((Calibration!$C$9*'Yields HP4a'!Y47)+Calibration!$C$10)</f>
        <v>-1.3020627824793102E-3</v>
      </c>
      <c r="AA47" s="26">
        <f t="shared" si="4"/>
        <v>-0.34273704191698257</v>
      </c>
      <c r="AC47" s="24">
        <v>46</v>
      </c>
      <c r="AD47" s="3"/>
      <c r="AE47" s="169">
        <f>((Calibration!$C$9*'Yields HP4a'!AD47)+Calibration!$C$10)</f>
        <v>-1.3020627824793102E-3</v>
      </c>
      <c r="AF47" s="26">
        <f t="shared" si="5"/>
        <v>-0.34273704191698257</v>
      </c>
      <c r="AH47" s="24">
        <v>46</v>
      </c>
      <c r="AI47"/>
      <c r="AJ47" s="169">
        <f>((Calibration!$C$9*'Yields HP4a'!AI47)+Calibration!$C$10)</f>
        <v>-1.3020627824793102E-3</v>
      </c>
      <c r="AK47" s="26">
        <f t="shared" si="15"/>
        <v>-0.34273704191698257</v>
      </c>
      <c r="AM47" s="24">
        <v>46</v>
      </c>
      <c r="AN47" s="7"/>
      <c r="AO47" s="169">
        <f>((Calibration!$C$9*'Yields HP4a'!AN47)+Calibration!$C$10)</f>
        <v>-1.3020627824793102E-3</v>
      </c>
      <c r="AP47" s="26">
        <f t="shared" si="6"/>
        <v>-0.34273704191698257</v>
      </c>
      <c r="AR47" s="24">
        <v>46</v>
      </c>
      <c r="AS47" s="7">
        <v>2.728872</v>
      </c>
      <c r="AT47" s="169">
        <f>((Calibration!$C$9*'Yields HP4a'!AS47)+Calibration!$C$10)</f>
        <v>5.2378124726827954E-3</v>
      </c>
      <c r="AU47" s="26">
        <f t="shared" si="7"/>
        <v>1.378729487671001</v>
      </c>
      <c r="AW47" s="24">
        <v>46</v>
      </c>
      <c r="AX47"/>
      <c r="AY47" s="169">
        <f>((Calibration!$C$9*'Yields HP4a'!AX47)+Calibration!$C$10)</f>
        <v>-1.3020627824793102E-3</v>
      </c>
      <c r="AZ47" s="26">
        <f t="shared" si="8"/>
        <v>-0.34273704191698257</v>
      </c>
      <c r="BB47" s="24">
        <v>46</v>
      </c>
      <c r="BC47" s="7"/>
      <c r="BD47" s="169">
        <f>((Calibration!$C$9*'Yields HP4a'!BC47)+Calibration!$C$10)</f>
        <v>-1.3020627824793102E-3</v>
      </c>
      <c r="BE47" s="26">
        <f t="shared" si="9"/>
        <v>-0.34273704191698257</v>
      </c>
      <c r="BG47" s="24">
        <v>46</v>
      </c>
      <c r="BH47" s="7"/>
      <c r="BI47" s="169">
        <f>((Calibration!$C$9*'Yields HP4a'!BH47)+Calibration!$C$10)</f>
        <v>-1.3020627824793102E-3</v>
      </c>
      <c r="BJ47" s="26">
        <f t="shared" si="10"/>
        <v>-0.34273704191698257</v>
      </c>
      <c r="BL47" s="24">
        <v>46</v>
      </c>
      <c r="BM47" s="7">
        <v>2.1258870000000001</v>
      </c>
      <c r="BN47" s="169">
        <f>((Calibration!$C$9*'Yields HP4a'!BM47)+Calibration!$C$10)</f>
        <v>3.7927294197825784E-3</v>
      </c>
      <c r="BO47" s="26">
        <f t="shared" si="11"/>
        <v>0.99834576306112188</v>
      </c>
      <c r="BQ47" s="24">
        <v>46</v>
      </c>
      <c r="BR47" s="7"/>
      <c r="BS47" s="169">
        <f>((Calibration!$C$9*'Yields HP4a'!BR47)+Calibration!$C$10)</f>
        <v>-1.3020627824793102E-3</v>
      </c>
      <c r="BT47" s="26">
        <f t="shared" si="12"/>
        <v>-0.34273704191698257</v>
      </c>
      <c r="BV47" s="24">
        <v>46</v>
      </c>
      <c r="BW47" s="7"/>
      <c r="BX47" s="169">
        <f>((Calibration!$C$9*'Yields HP4a'!BW47)+Calibration!$C$10)</f>
        <v>-1.3020627824793102E-3</v>
      </c>
      <c r="BY47" s="26">
        <f t="shared" si="13"/>
        <v>-0.34273704191698257</v>
      </c>
      <c r="CA47" s="24">
        <v>46</v>
      </c>
      <c r="CB47" s="7"/>
      <c r="CC47" s="169">
        <f>((Calibration!$C$9*'Yields HP4a'!CB47)+Calibration!$C$10)</f>
        <v>-1.3020627824793102E-3</v>
      </c>
      <c r="CD47" s="26">
        <f t="shared" si="14"/>
        <v>-0.34273704191698257</v>
      </c>
      <c r="CF47" s="57"/>
      <c r="CG47" s="60"/>
      <c r="CH47" s="59"/>
      <c r="CI47" s="59"/>
    </row>
    <row r="48" spans="1:87">
      <c r="A48" s="33" t="s">
        <v>37</v>
      </c>
      <c r="B48" s="35">
        <v>1</v>
      </c>
      <c r="D48" s="24">
        <v>47</v>
      </c>
      <c r="E48" s="3"/>
      <c r="F48" s="169">
        <f>((Calibration!$C$9*'Yields HP4a'!E48)+Calibration!$C$10)</f>
        <v>-1.3020627824793102E-3</v>
      </c>
      <c r="G48" s="26">
        <f t="shared" si="0"/>
        <v>-0.34273704191698257</v>
      </c>
      <c r="I48" s="24">
        <v>47</v>
      </c>
      <c r="J48"/>
      <c r="K48" s="169">
        <f>((Calibration!$C$9*'Yields HP4a'!J48)+Calibration!$C$10)</f>
        <v>-1.3020627824793102E-3</v>
      </c>
      <c r="L48" s="26">
        <f t="shared" si="1"/>
        <v>-0.34273704191698257</v>
      </c>
      <c r="N48" s="24">
        <v>47</v>
      </c>
      <c r="O48" s="7"/>
      <c r="P48" s="169">
        <f>((Calibration!$C$9*'Yields HP4a'!O48)+Calibration!$C$10)</f>
        <v>-1.3020627824793102E-3</v>
      </c>
      <c r="Q48" s="26">
        <f t="shared" si="2"/>
        <v>-0.34273704191698257</v>
      </c>
      <c r="S48" s="24">
        <v>47</v>
      </c>
      <c r="T48" s="7"/>
      <c r="U48" s="169">
        <f>((Calibration!$C$9*'Yields HP4a'!T48)+Calibration!$C$10)</f>
        <v>-1.3020627824793102E-3</v>
      </c>
      <c r="V48" s="26">
        <f t="shared" si="3"/>
        <v>-0.34273704191698257</v>
      </c>
      <c r="X48" s="24">
        <v>47</v>
      </c>
      <c r="Y48" s="55"/>
      <c r="Z48" s="169">
        <f>((Calibration!$C$9*'Yields HP4a'!Y48)+Calibration!$C$10)</f>
        <v>-1.3020627824793102E-3</v>
      </c>
      <c r="AA48" s="26">
        <f t="shared" si="4"/>
        <v>-0.34273704191698257</v>
      </c>
      <c r="AC48" s="24">
        <v>47</v>
      </c>
      <c r="AD48" s="44"/>
      <c r="AE48" s="169">
        <f>((Calibration!$C$9*'Yields HP4a'!AD48)+Calibration!$C$10)</f>
        <v>-1.3020627824793102E-3</v>
      </c>
      <c r="AF48" s="26">
        <f t="shared" si="5"/>
        <v>-0.34273704191698257</v>
      </c>
      <c r="AH48" s="24">
        <v>47</v>
      </c>
      <c r="AI48" s="7"/>
      <c r="AJ48" s="169">
        <f>((Calibration!$C$9*'Yields HP4a'!AI48)+Calibration!$C$10)</f>
        <v>-1.3020627824793102E-3</v>
      </c>
      <c r="AK48" s="26">
        <f t="shared" si="15"/>
        <v>-0.34273704191698257</v>
      </c>
      <c r="AM48" s="24">
        <v>47</v>
      </c>
      <c r="AN48" s="7"/>
      <c r="AO48" s="169">
        <f>((Calibration!$C$9*'Yields HP4a'!AN48)+Calibration!$C$10)</f>
        <v>-1.3020627824793102E-3</v>
      </c>
      <c r="AP48" s="26">
        <f t="shared" si="6"/>
        <v>-0.34273704191698257</v>
      </c>
      <c r="AR48" s="24">
        <v>47</v>
      </c>
      <c r="AS48" s="7"/>
      <c r="AT48" s="169">
        <f>((Calibration!$C$9*'Yields HP4a'!AS48)+Calibration!$C$10)</f>
        <v>-1.3020627824793102E-3</v>
      </c>
      <c r="AU48" s="26">
        <f t="shared" si="7"/>
        <v>-0.34273704191698257</v>
      </c>
      <c r="AW48" s="24">
        <v>47</v>
      </c>
      <c r="AX48" s="7"/>
      <c r="AY48" s="169">
        <f>((Calibration!$C$9*'Yields HP4a'!AX48)+Calibration!$C$10)</f>
        <v>-1.3020627824793102E-3</v>
      </c>
      <c r="AZ48" s="26">
        <f t="shared" si="8"/>
        <v>-0.34273704191698257</v>
      </c>
      <c r="BB48" s="24">
        <v>47</v>
      </c>
      <c r="BC48" s="7"/>
      <c r="BD48" s="169">
        <f>((Calibration!$C$9*'Yields HP4a'!BC48)+Calibration!$C$10)</f>
        <v>-1.3020627824793102E-3</v>
      </c>
      <c r="BE48" s="26">
        <f t="shared" si="9"/>
        <v>-0.34273704191698257</v>
      </c>
      <c r="BG48" s="24">
        <v>47</v>
      </c>
      <c r="BH48" s="7"/>
      <c r="BI48" s="169">
        <f>((Calibration!$C$9*'Yields HP4a'!BH48)+Calibration!$C$10)</f>
        <v>-1.3020627824793102E-3</v>
      </c>
      <c r="BJ48" s="26">
        <f t="shared" si="10"/>
        <v>-0.34273704191698257</v>
      </c>
      <c r="BL48" s="24">
        <v>47</v>
      </c>
      <c r="BM48" s="7">
        <v>1.2746</v>
      </c>
      <c r="BN48" s="169">
        <f>((Calibration!$C$9*'Yields HP4a'!BM48)+Calibration!$C$10)</f>
        <v>1.7525784759709283E-3</v>
      </c>
      <c r="BO48" s="26">
        <f t="shared" si="11"/>
        <v>0.46132457717429171</v>
      </c>
      <c r="BQ48" s="24">
        <v>47</v>
      </c>
      <c r="BR48" s="7"/>
      <c r="BS48" s="169">
        <f>((Calibration!$C$9*'Yields HP4a'!BR48)+Calibration!$C$10)</f>
        <v>-1.3020627824793102E-3</v>
      </c>
      <c r="BT48" s="26">
        <f t="shared" si="12"/>
        <v>-0.34273704191698257</v>
      </c>
      <c r="BV48" s="24">
        <v>47</v>
      </c>
      <c r="BW48" s="7"/>
      <c r="BX48" s="169">
        <f>((Calibration!$C$9*'Yields HP4a'!BW48)+Calibration!$C$10)</f>
        <v>-1.3020627824793102E-3</v>
      </c>
      <c r="BY48" s="26">
        <f t="shared" si="13"/>
        <v>-0.34273704191698257</v>
      </c>
      <c r="CA48" s="24">
        <v>47</v>
      </c>
      <c r="CB48" s="7"/>
      <c r="CC48" s="169">
        <f>((Calibration!$C$9*'Yields HP4a'!CB48)+Calibration!$C$10)</f>
        <v>-1.3020627824793102E-3</v>
      </c>
      <c r="CD48" s="26">
        <f t="shared" si="14"/>
        <v>-0.34273704191698257</v>
      </c>
      <c r="CF48" s="57"/>
      <c r="CG48" s="58"/>
      <c r="CH48" s="59"/>
      <c r="CI48" s="59"/>
    </row>
    <row r="49" spans="1:87" ht="22" thickBot="1">
      <c r="A49" s="29" t="s">
        <v>38</v>
      </c>
      <c r="B49" s="36">
        <f>(B46-Calibration!$C$10)/Calibration!$C$9</f>
        <v>159.06349662376928</v>
      </c>
      <c r="D49" s="37">
        <v>48</v>
      </c>
      <c r="E49" s="3"/>
      <c r="F49" s="169">
        <f>((Calibration!$C$9*'Yields HP4a'!E49)+Calibration!$C$10)</f>
        <v>-1.3020627824793102E-3</v>
      </c>
      <c r="G49" s="26">
        <f t="shared" si="0"/>
        <v>-0.34273704191698257</v>
      </c>
      <c r="I49" s="37">
        <v>48</v>
      </c>
      <c r="J49"/>
      <c r="K49" s="169">
        <f>((Calibration!$C$9*'Yields HP4a'!J49)+Calibration!$C$10)</f>
        <v>-1.3020627824793102E-3</v>
      </c>
      <c r="L49" s="26">
        <f t="shared" si="1"/>
        <v>-0.34273704191698257</v>
      </c>
      <c r="N49" s="24">
        <v>48</v>
      </c>
      <c r="O49"/>
      <c r="P49" s="169">
        <f>((Calibration!$C$9*'Yields HP4a'!O49)+Calibration!$C$10)</f>
        <v>-1.3020627824793102E-3</v>
      </c>
      <c r="Q49" s="26">
        <f t="shared" si="2"/>
        <v>-0.34273704191698257</v>
      </c>
      <c r="S49" s="24">
        <v>48</v>
      </c>
      <c r="T49" s="7">
        <v>8.1660679999999992</v>
      </c>
      <c r="U49" s="169">
        <f>((Calibration!$C$9*'Yields HP4a'!T49)+Calibration!$C$10)</f>
        <v>1.8268318695717947E-2</v>
      </c>
      <c r="V49" s="26">
        <f t="shared" si="3"/>
        <v>4.8087001600989003</v>
      </c>
      <c r="X49" s="24">
        <v>48</v>
      </c>
      <c r="Y49" s="55"/>
      <c r="Z49" s="169">
        <f>((Calibration!$C$9*'Yields HP4a'!Y49)+Calibration!$C$10)</f>
        <v>-1.3020627824793102E-3</v>
      </c>
      <c r="AA49" s="26">
        <f t="shared" si="4"/>
        <v>-0.34273704191698257</v>
      </c>
      <c r="AC49" s="24">
        <v>48</v>
      </c>
      <c r="AD49" s="3"/>
      <c r="AE49" s="169">
        <f>((Calibration!$C$9*'Yields HP4a'!AD49)+Calibration!$C$10)</f>
        <v>-1.3020627824793102E-3</v>
      </c>
      <c r="AF49" s="26">
        <f t="shared" si="5"/>
        <v>-0.34273704191698257</v>
      </c>
      <c r="AH49" s="24">
        <v>48</v>
      </c>
      <c r="AI49" s="7">
        <v>3.9653719999999999</v>
      </c>
      <c r="AJ49" s="169">
        <f>((Calibration!$C$9*'Yields HP4a'!AI49)+Calibration!$C$10)</f>
        <v>8.2011452171310301E-3</v>
      </c>
      <c r="AK49" s="26">
        <f t="shared" si="15"/>
        <v>2.1587563133467902</v>
      </c>
      <c r="AM49" s="24">
        <v>48</v>
      </c>
      <c r="AN49" s="7"/>
      <c r="AO49" s="169">
        <f>((Calibration!$C$9*'Yields HP4a'!AN49)+Calibration!$C$10)</f>
        <v>-1.3020627824793102E-3</v>
      </c>
      <c r="AP49" s="26">
        <f t="shared" si="6"/>
        <v>-0.34273704191698257</v>
      </c>
      <c r="AR49" s="24">
        <v>48</v>
      </c>
      <c r="AS49" s="7">
        <v>8.0629609999999996</v>
      </c>
      <c r="AT49" s="169">
        <f>((Calibration!$C$9*'Yields HP4a'!AS49)+Calibration!$C$10)</f>
        <v>1.8021217725817565E-2</v>
      </c>
      <c r="AU49" s="26">
        <f t="shared" si="7"/>
        <v>4.7436567101070253</v>
      </c>
      <c r="AW49" s="24">
        <v>48</v>
      </c>
      <c r="AX49"/>
      <c r="AY49" s="169">
        <f>((Calibration!$C$9*'Yields HP4a'!AX49)+Calibration!$C$10)</f>
        <v>-1.3020627824793102E-3</v>
      </c>
      <c r="AZ49" s="26">
        <f t="shared" si="8"/>
        <v>-0.34273704191698257</v>
      </c>
      <c r="BB49" s="24">
        <v>48</v>
      </c>
      <c r="BC49" s="7"/>
      <c r="BD49" s="169">
        <f>((Calibration!$C$9*'Yields HP4a'!BC49)+Calibration!$C$10)</f>
        <v>-1.3020627824793102E-3</v>
      </c>
      <c r="BE49" s="26">
        <f t="shared" si="9"/>
        <v>-0.34273704191698257</v>
      </c>
      <c r="BG49" s="24">
        <v>48</v>
      </c>
      <c r="BH49" s="7"/>
      <c r="BI49" s="169">
        <f>((Calibration!$C$9*'Yields HP4a'!BH49)+Calibration!$C$10)</f>
        <v>-1.3020627824793102E-3</v>
      </c>
      <c r="BJ49" s="26">
        <f t="shared" si="10"/>
        <v>-0.34273704191698257</v>
      </c>
      <c r="BL49" s="24">
        <v>48</v>
      </c>
      <c r="BM49" s="7">
        <v>7.303903</v>
      </c>
      <c r="BN49" s="169">
        <f>((Calibration!$C$9*'Yields HP4a'!BM49)+Calibration!$C$10)</f>
        <v>1.6202098092711711E-2</v>
      </c>
      <c r="BO49" s="26">
        <f t="shared" si="11"/>
        <v>4.2648167568164368</v>
      </c>
      <c r="BQ49" s="24">
        <v>48</v>
      </c>
      <c r="BR49" s="7"/>
      <c r="BS49" s="169">
        <f>((Calibration!$C$9*'Yields HP4a'!BR49)+Calibration!$C$10)</f>
        <v>-1.3020627824793102E-3</v>
      </c>
      <c r="BT49" s="26">
        <f t="shared" si="12"/>
        <v>-0.34273704191698257</v>
      </c>
      <c r="BV49" s="24">
        <v>48</v>
      </c>
      <c r="BW49" s="7"/>
      <c r="BX49" s="169">
        <f>((Calibration!$C$9*'Yields HP4a'!BW49)+Calibration!$C$10)</f>
        <v>-1.3020627824793102E-3</v>
      </c>
      <c r="BY49" s="26">
        <f t="shared" si="13"/>
        <v>-0.34273704191698257</v>
      </c>
      <c r="CA49" s="24">
        <v>48</v>
      </c>
      <c r="CB49" s="7"/>
      <c r="CC49" s="169">
        <f>((Calibration!$C$9*'Yields HP4a'!CB49)+Calibration!$C$10)</f>
        <v>-1.3020627824793102E-3</v>
      </c>
      <c r="CD49" s="26">
        <f t="shared" si="14"/>
        <v>-0.34273704191698257</v>
      </c>
      <c r="CF49" s="57"/>
      <c r="CG49" s="60"/>
      <c r="CH49" s="59"/>
      <c r="CI49" s="59"/>
    </row>
    <row r="50" spans="1:87" ht="22" thickBot="1">
      <c r="A50" s="182" t="s">
        <v>19</v>
      </c>
      <c r="B50" s="182"/>
      <c r="D50" s="24">
        <v>49</v>
      </c>
      <c r="E50" s="3"/>
      <c r="F50" s="169">
        <f>((Calibration!$C$9*'Yields HP4a'!E50)+Calibration!$C$10)</f>
        <v>-1.3020627824793102E-3</v>
      </c>
      <c r="G50" s="26">
        <f t="shared" si="0"/>
        <v>-0.34273704191698257</v>
      </c>
      <c r="I50" s="24">
        <v>49</v>
      </c>
      <c r="J50" s="7">
        <v>1.8825000000000001</v>
      </c>
      <c r="K50" s="169">
        <f>((Calibration!$C$9*'Yields HP4a'!J50)+Calibration!$C$10)</f>
        <v>3.2094405668322973E-3</v>
      </c>
      <c r="L50" s="26">
        <f t="shared" si="1"/>
        <v>0.84480885321821586</v>
      </c>
      <c r="N50" s="24">
        <v>49</v>
      </c>
      <c r="O50" s="7"/>
      <c r="P50" s="169">
        <f>((Calibration!$C$9*'Yields HP4a'!O50)+Calibration!$C$10)</f>
        <v>-1.3020627824793102E-3</v>
      </c>
      <c r="Q50" s="26">
        <f t="shared" si="2"/>
        <v>-0.34273704191698257</v>
      </c>
      <c r="S50" s="24">
        <v>49</v>
      </c>
      <c r="T50" s="7">
        <v>19.961487000000002</v>
      </c>
      <c r="U50" s="169">
        <f>((Calibration!$C$9*'Yields HP4a'!T50)+Calibration!$C$10)</f>
        <v>4.6536617407555277E-2</v>
      </c>
      <c r="V50" s="26">
        <f t="shared" si="3"/>
        <v>12.249657086977907</v>
      </c>
      <c r="X50" s="24">
        <v>49</v>
      </c>
      <c r="Y50" s="55"/>
      <c r="Z50" s="169">
        <f>((Calibration!$C$9*'Yields HP4a'!Y50)+Calibration!$C$10)</f>
        <v>-1.3020627824793102E-3</v>
      </c>
      <c r="AA50" s="26">
        <f t="shared" si="4"/>
        <v>-0.34273704191698257</v>
      </c>
      <c r="AC50" s="24">
        <v>49</v>
      </c>
      <c r="AD50" s="44"/>
      <c r="AE50" s="169">
        <f>((Calibration!$C$9*'Yields HP4a'!AD50)+Calibration!$C$10)</f>
        <v>-1.3020627824793102E-3</v>
      </c>
      <c r="AF50" s="26">
        <f t="shared" si="5"/>
        <v>-0.34273704191698257</v>
      </c>
      <c r="AH50" s="24">
        <v>49</v>
      </c>
      <c r="AI50" s="7">
        <v>3.771296</v>
      </c>
      <c r="AJ50" s="169">
        <f>((Calibration!$C$9*'Yields HP4a'!AI50)+Calibration!$C$10)</f>
        <v>7.7360325881690121E-3</v>
      </c>
      <c r="AK50" s="26">
        <f t="shared" si="15"/>
        <v>2.0363264821944616</v>
      </c>
      <c r="AM50" s="24">
        <v>49</v>
      </c>
      <c r="AN50"/>
      <c r="AO50" s="169">
        <f>((Calibration!$C$9*'Yields HP4a'!AN50)+Calibration!$C$10)</f>
        <v>-1.3020627824793102E-3</v>
      </c>
      <c r="AP50" s="26">
        <f t="shared" si="6"/>
        <v>-0.34273704191698257</v>
      </c>
      <c r="AR50" s="24">
        <v>49</v>
      </c>
      <c r="AS50" s="7">
        <v>5.6928890000000001</v>
      </c>
      <c r="AT50" s="169">
        <f>((Calibration!$C$9*'Yields HP4a'!AS50)+Calibration!$C$10)</f>
        <v>1.2341224224564093E-2</v>
      </c>
      <c r="AU50" s="26">
        <f t="shared" si="7"/>
        <v>3.2485335893766827</v>
      </c>
      <c r="AW50" s="24">
        <v>49</v>
      </c>
      <c r="AX50"/>
      <c r="AY50" s="169">
        <f>((Calibration!$C$9*'Yields HP4a'!AX50)+Calibration!$C$10)</f>
        <v>-1.3020627824793102E-3</v>
      </c>
      <c r="AZ50" s="26">
        <f t="shared" si="8"/>
        <v>-0.34273704191698257</v>
      </c>
      <c r="BB50" s="24">
        <v>49</v>
      </c>
      <c r="BC50"/>
      <c r="BD50" s="169">
        <f>((Calibration!$C$9*'Yields HP4a'!BC50)+Calibration!$C$10)</f>
        <v>-1.3020627824793102E-3</v>
      </c>
      <c r="BE50" s="26">
        <f t="shared" si="9"/>
        <v>-0.34273704191698257</v>
      </c>
      <c r="BG50" s="24">
        <v>49</v>
      </c>
      <c r="BH50"/>
      <c r="BI50" s="169">
        <f>((Calibration!$C$9*'Yields HP4a'!BH50)+Calibration!$C$10)</f>
        <v>-1.3020627824793102E-3</v>
      </c>
      <c r="BJ50" s="26">
        <f t="shared" si="10"/>
        <v>-0.34273704191698257</v>
      </c>
      <c r="BL50" s="24">
        <v>49</v>
      </c>
      <c r="BM50" s="7">
        <v>6.9794600000000004</v>
      </c>
      <c r="BN50" s="169">
        <f>((Calibration!$C$9*'Yields HP4a'!BM50)+Calibration!$C$10)</f>
        <v>1.5424554570182783E-2</v>
      </c>
      <c r="BO50" s="26">
        <f t="shared" si="11"/>
        <v>4.0601469279424132</v>
      </c>
      <c r="BQ50" s="24">
        <v>49</v>
      </c>
      <c r="BR50"/>
      <c r="BS50" s="169">
        <f>((Calibration!$C$9*'Yields HP4a'!BR50)+Calibration!$C$10)</f>
        <v>-1.3020627824793102E-3</v>
      </c>
      <c r="BT50" s="26">
        <f t="shared" si="12"/>
        <v>-0.34273704191698257</v>
      </c>
      <c r="BV50" s="24">
        <v>49</v>
      </c>
      <c r="BW50"/>
      <c r="BX50" s="169">
        <f>((Calibration!$C$9*'Yields HP4a'!BW50)+Calibration!$C$10)</f>
        <v>-1.3020627824793102E-3</v>
      </c>
      <c r="BY50" s="26">
        <f t="shared" si="13"/>
        <v>-0.34273704191698257</v>
      </c>
      <c r="CA50" s="24">
        <v>49</v>
      </c>
      <c r="CB50" s="7">
        <v>2.4401820000000001</v>
      </c>
      <c r="CC50" s="169">
        <f>((Calibration!$C$9*'Yields HP4a'!CB50)+Calibration!$C$10)</f>
        <v>4.545952763831392E-3</v>
      </c>
      <c r="CD50" s="26">
        <f t="shared" si="14"/>
        <v>1.1966138837046902</v>
      </c>
      <c r="CF50" s="57"/>
      <c r="CG50" s="58"/>
      <c r="CH50" s="59"/>
      <c r="CI50" s="59"/>
    </row>
    <row r="51" spans="1:87" ht="22" thickBot="1">
      <c r="A51" s="27" t="s">
        <v>28</v>
      </c>
      <c r="B51" s="28">
        <v>1.046</v>
      </c>
      <c r="D51" s="24">
        <v>50</v>
      </c>
      <c r="E51" s="3"/>
      <c r="F51" s="169">
        <f>((Calibration!$C$9*'Yields HP4a'!E51)+Calibration!$C$10)</f>
        <v>-1.3020627824793102E-3</v>
      </c>
      <c r="G51" s="26">
        <f t="shared" si="0"/>
        <v>-0.34273704191698257</v>
      </c>
      <c r="I51" s="24">
        <v>50</v>
      </c>
      <c r="J51" s="7">
        <v>3.4953099999999999</v>
      </c>
      <c r="K51" s="169">
        <f>((Calibration!$C$9*'Yields HP4a'!J51)+Calibration!$C$10)</f>
        <v>7.0746186368473053E-3</v>
      </c>
      <c r="L51" s="26">
        <f t="shared" si="1"/>
        <v>1.8622249993712037</v>
      </c>
      <c r="N51" s="24">
        <v>50</v>
      </c>
      <c r="O51" s="7"/>
      <c r="P51" s="169">
        <f>((Calibration!$C$9*'Yields HP4a'!O51)+Calibration!$C$10)</f>
        <v>-1.3020627824793102E-3</v>
      </c>
      <c r="Q51" s="26">
        <f t="shared" si="2"/>
        <v>-0.34273704191698257</v>
      </c>
      <c r="S51" s="24">
        <v>50</v>
      </c>
      <c r="T51" s="7">
        <v>48.843741999999999</v>
      </c>
      <c r="U51" s="169">
        <f>((Calibration!$C$9*'Yields HP4a'!T51)+Calibration!$C$10)</f>
        <v>0.11575435454868245</v>
      </c>
      <c r="V51" s="26">
        <f t="shared" si="3"/>
        <v>30.469579194546597</v>
      </c>
      <c r="X51" s="24">
        <v>50</v>
      </c>
      <c r="Y51" s="55">
        <v>1.401</v>
      </c>
      <c r="Z51" s="169">
        <f>((Calibration!$C$9*'Yields HP4a'!Y51)+Calibration!$C$10)</f>
        <v>2.0555022599565791E-3</v>
      </c>
      <c r="AA51" s="26">
        <f t="shared" si="4"/>
        <v>0.54106205454220091</v>
      </c>
      <c r="AC51" s="24">
        <v>50</v>
      </c>
      <c r="AD51" s="3"/>
      <c r="AE51" s="169">
        <f>((Calibration!$C$9*'Yields HP4a'!AD51)+Calibration!$C$10)</f>
        <v>-1.3020627824793102E-3</v>
      </c>
      <c r="AF51" s="26">
        <f t="shared" si="5"/>
        <v>-0.34273704191698257</v>
      </c>
      <c r="AH51" s="24">
        <v>50</v>
      </c>
      <c r="AI51" s="7">
        <v>5.2201690000000003</v>
      </c>
      <c r="AJ51" s="169">
        <f>((Calibration!$C$9*'Yields HP4a'!AI51)+Calibration!$C$10)</f>
        <v>1.1208327617240544E-2</v>
      </c>
      <c r="AK51" s="26">
        <f t="shared" si="15"/>
        <v>2.950325517372268</v>
      </c>
      <c r="AM51" s="24">
        <v>50</v>
      </c>
      <c r="AN51"/>
      <c r="AO51" s="169">
        <f>((Calibration!$C$9*'Yields HP4a'!AN51)+Calibration!$C$10)</f>
        <v>-1.3020627824793102E-3</v>
      </c>
      <c r="AP51" s="26">
        <f t="shared" si="6"/>
        <v>-0.34273704191698257</v>
      </c>
      <c r="AR51" s="24">
        <v>50</v>
      </c>
      <c r="AS51" s="7">
        <v>4.035927</v>
      </c>
      <c r="AT51" s="169">
        <f>((Calibration!$C$9*'Yields HP4a'!AS51)+Calibration!$C$10)</f>
        <v>8.370233726459413E-3</v>
      </c>
      <c r="AU51" s="26">
        <f t="shared" si="7"/>
        <v>2.2032648395785372</v>
      </c>
      <c r="AW51" s="24">
        <v>50</v>
      </c>
      <c r="AX51"/>
      <c r="AY51" s="169">
        <f>((Calibration!$C$9*'Yields HP4a'!AX51)+Calibration!$C$10)</f>
        <v>-1.3020627824793102E-3</v>
      </c>
      <c r="AZ51" s="26">
        <f t="shared" si="8"/>
        <v>-0.34273704191698257</v>
      </c>
      <c r="BB51" s="24">
        <v>50</v>
      </c>
      <c r="BC51"/>
      <c r="BD51" s="169">
        <f>((Calibration!$C$9*'Yields HP4a'!BC51)+Calibration!$C$10)</f>
        <v>-1.3020627824793102E-3</v>
      </c>
      <c r="BE51" s="26">
        <f t="shared" si="9"/>
        <v>-0.34273704191698257</v>
      </c>
      <c r="BG51" s="24">
        <v>50</v>
      </c>
      <c r="BH51"/>
      <c r="BI51" s="169">
        <f>((Calibration!$C$9*'Yields HP4a'!BH51)+Calibration!$C$10)</f>
        <v>-1.3020627824793102E-3</v>
      </c>
      <c r="BJ51" s="26">
        <f t="shared" si="10"/>
        <v>-0.34273704191698257</v>
      </c>
      <c r="BL51" s="24">
        <v>50</v>
      </c>
      <c r="BM51" s="7">
        <v>11.420472999999999</v>
      </c>
      <c r="BN51" s="169">
        <f>((Calibration!$C$9*'Yields HP4a'!BM51)+Calibration!$C$10)</f>
        <v>2.6067659496523492E-2</v>
      </c>
      <c r="BO51" s="26">
        <f t="shared" si="11"/>
        <v>6.8616910227057879</v>
      </c>
      <c r="BQ51" s="24">
        <v>50</v>
      </c>
      <c r="BR51"/>
      <c r="BS51" s="169">
        <f>((Calibration!$C$9*'Yields HP4a'!BR51)+Calibration!$C$10)</f>
        <v>-1.3020627824793102E-3</v>
      </c>
      <c r="BT51" s="26">
        <f t="shared" si="12"/>
        <v>-0.34273704191698257</v>
      </c>
      <c r="BV51" s="24">
        <v>50</v>
      </c>
      <c r="BW51"/>
      <c r="BX51" s="169">
        <f>((Calibration!$C$9*'Yields HP4a'!BW51)+Calibration!$C$10)</f>
        <v>-1.3020627824793102E-3</v>
      </c>
      <c r="BY51" s="26">
        <f t="shared" si="13"/>
        <v>-0.34273704191698257</v>
      </c>
      <c r="CA51" s="24">
        <v>50</v>
      </c>
      <c r="CB51" s="7">
        <v>1.324846</v>
      </c>
      <c r="CC51" s="169">
        <f>((Calibration!$C$9*'Yields HP4a'!CB51)+Calibration!$C$10)</f>
        <v>1.8729954732030723E-3</v>
      </c>
      <c r="CD51" s="26">
        <f t="shared" si="14"/>
        <v>0.49302148609698132</v>
      </c>
      <c r="CF51" s="57"/>
      <c r="CG51" s="60"/>
      <c r="CH51" s="59"/>
      <c r="CI51" s="59"/>
    </row>
    <row r="52" spans="1:87" ht="22" thickBot="1">
      <c r="A52" s="27" t="s">
        <v>29</v>
      </c>
      <c r="B52" s="28">
        <v>600</v>
      </c>
      <c r="D52" s="24">
        <v>51</v>
      </c>
      <c r="E52" s="3"/>
      <c r="F52" s="169">
        <f>((Calibration!$C$9*'Yields HP4a'!E52)+Calibration!$C$10)</f>
        <v>-1.3020627824793102E-3</v>
      </c>
      <c r="G52" s="26">
        <f t="shared" si="0"/>
        <v>-0.34273704191698257</v>
      </c>
      <c r="I52" s="24">
        <v>51</v>
      </c>
      <c r="J52" s="7">
        <v>4.0783259999999997</v>
      </c>
      <c r="K52" s="169">
        <f>((Calibration!$C$9*'Yields HP4a'!J52)+Calibration!$C$10)</f>
        <v>8.4718450042854214E-3</v>
      </c>
      <c r="L52" s="26">
        <f t="shared" si="1"/>
        <v>2.2300115903927931</v>
      </c>
      <c r="N52" s="24">
        <v>51</v>
      </c>
      <c r="O52" s="7"/>
      <c r="P52" s="169">
        <f>((Calibration!$C$9*'Yields HP4a'!O52)+Calibration!$C$10)</f>
        <v>-1.3020627824793102E-3</v>
      </c>
      <c r="Q52" s="26">
        <f t="shared" si="2"/>
        <v>-0.34273704191698257</v>
      </c>
      <c r="S52" s="24">
        <v>51</v>
      </c>
      <c r="T52" s="7">
        <v>27.019221999999999</v>
      </c>
      <c r="U52" s="169">
        <f>((Calibration!$C$9*'Yields HP4a'!T52)+Calibration!$C$10)</f>
        <v>6.3450824627238542E-2</v>
      </c>
      <c r="V52" s="26">
        <f t="shared" si="3"/>
        <v>16.70191962519943</v>
      </c>
      <c r="X52" s="24">
        <v>51</v>
      </c>
      <c r="Y52" s="55">
        <v>1.1359999999999999</v>
      </c>
      <c r="Z52" s="169">
        <f>((Calibration!$C$9*'Yields HP4a'!Y52)+Calibration!$C$10)</f>
        <v>1.4204167951132451E-3</v>
      </c>
      <c r="AA52" s="26">
        <f t="shared" si="4"/>
        <v>0.37389091923764439</v>
      </c>
      <c r="AC52" s="24">
        <v>51</v>
      </c>
      <c r="AD52" s="44"/>
      <c r="AE52" s="169">
        <f>((Calibration!$C$9*'Yields HP4a'!AD52)+Calibration!$C$10)</f>
        <v>-1.3020627824793102E-3</v>
      </c>
      <c r="AF52" s="26">
        <f t="shared" si="5"/>
        <v>-0.34273704191698257</v>
      </c>
      <c r="AH52" s="24">
        <v>51</v>
      </c>
      <c r="AI52" s="7">
        <v>6.7428020000000002</v>
      </c>
      <c r="AJ52" s="169">
        <f>((Calibration!$C$9*'Yields HP4a'!AI52)+Calibration!$C$10)</f>
        <v>1.4857392094941677E-2</v>
      </c>
      <c r="AK52" s="26">
        <f t="shared" si="15"/>
        <v>3.9108549032672975</v>
      </c>
      <c r="AM52" s="24">
        <v>51</v>
      </c>
      <c r="AN52"/>
      <c r="AO52" s="169">
        <f>((Calibration!$C$9*'Yields HP4a'!AN52)+Calibration!$C$10)</f>
        <v>-1.3020627824793102E-3</v>
      </c>
      <c r="AP52" s="26">
        <f t="shared" si="6"/>
        <v>-0.34273704191698257</v>
      </c>
      <c r="AR52" s="24">
        <v>51</v>
      </c>
      <c r="AS52" s="7">
        <v>18.473866000000001</v>
      </c>
      <c r="AT52" s="169">
        <f>((Calibration!$C$9*'Yields HP4a'!AS52)+Calibration!$C$10)</f>
        <v>4.2971460900779031E-2</v>
      </c>
      <c r="AU52" s="26">
        <f t="shared" si="7"/>
        <v>11.31121447764621</v>
      </c>
      <c r="AW52" s="24">
        <v>51</v>
      </c>
      <c r="AX52"/>
      <c r="AY52" s="169">
        <f>((Calibration!$C$9*'Yields HP4a'!AX52)+Calibration!$C$10)</f>
        <v>-1.3020627824793102E-3</v>
      </c>
      <c r="AZ52" s="26">
        <f t="shared" si="8"/>
        <v>-0.34273704191698257</v>
      </c>
      <c r="BB52" s="24">
        <v>51</v>
      </c>
      <c r="BC52"/>
      <c r="BD52" s="169">
        <f>((Calibration!$C$9*'Yields HP4a'!BC52)+Calibration!$C$10)</f>
        <v>-1.3020627824793102E-3</v>
      </c>
      <c r="BE52" s="26">
        <f t="shared" si="9"/>
        <v>-0.34273704191698257</v>
      </c>
      <c r="BG52" s="24">
        <v>51</v>
      </c>
      <c r="BH52"/>
      <c r="BI52" s="169">
        <f>((Calibration!$C$9*'Yields HP4a'!BH52)+Calibration!$C$10)</f>
        <v>-1.3020627824793102E-3</v>
      </c>
      <c r="BJ52" s="26">
        <f t="shared" si="10"/>
        <v>-0.34273704191698257</v>
      </c>
      <c r="BL52" s="24">
        <v>51</v>
      </c>
      <c r="BM52" s="7">
        <v>9.1662239999999997</v>
      </c>
      <c r="BN52" s="169">
        <f>((Calibration!$C$9*'Yields HP4a'!BM52)+Calibration!$C$10)</f>
        <v>2.0665241481287192E-2</v>
      </c>
      <c r="BO52" s="26">
        <f t="shared" si="11"/>
        <v>5.4396330431240481</v>
      </c>
      <c r="BQ52" s="24">
        <v>51</v>
      </c>
      <c r="BR52"/>
      <c r="BS52" s="169">
        <f>((Calibration!$C$9*'Yields HP4a'!BR52)+Calibration!$C$10)</f>
        <v>-1.3020627824793102E-3</v>
      </c>
      <c r="BT52" s="26">
        <f t="shared" si="12"/>
        <v>-0.34273704191698257</v>
      </c>
      <c r="BV52" s="24">
        <v>51</v>
      </c>
      <c r="BW52"/>
      <c r="BX52" s="169">
        <f>((Calibration!$C$9*'Yields HP4a'!BW52)+Calibration!$C$10)</f>
        <v>-1.3020627824793102E-3</v>
      </c>
      <c r="BY52" s="26">
        <f t="shared" si="13"/>
        <v>-0.34273704191698257</v>
      </c>
      <c r="CA52" s="24">
        <v>51</v>
      </c>
      <c r="CB52" s="7">
        <v>1.8064690000000001</v>
      </c>
      <c r="CC52" s="169">
        <f>((Calibration!$C$9*'Yields HP4a'!CB52)+Calibration!$C$10)</f>
        <v>3.027228555596435E-3</v>
      </c>
      <c r="CD52" s="26">
        <f t="shared" si="14"/>
        <v>0.7968458774131566</v>
      </c>
      <c r="CF52" s="57"/>
      <c r="CG52" s="58"/>
      <c r="CH52" s="59"/>
      <c r="CI52" s="59"/>
    </row>
    <row r="53" spans="1:87" ht="22" thickBot="1">
      <c r="A53" s="29" t="s">
        <v>30</v>
      </c>
      <c r="B53" s="30">
        <f>(B51/B52)*1000</f>
        <v>1.7433333333333334</v>
      </c>
      <c r="D53" s="24">
        <v>52</v>
      </c>
      <c r="E53" s="3"/>
      <c r="F53" s="169">
        <f>((Calibration!$C$9*'Yields HP4a'!E53)+Calibration!$C$10)</f>
        <v>-1.3020627824793102E-3</v>
      </c>
      <c r="G53" s="26">
        <f t="shared" si="0"/>
        <v>-0.34273704191698257</v>
      </c>
      <c r="I53" s="24">
        <v>52</v>
      </c>
      <c r="J53"/>
      <c r="K53" s="169">
        <f>((Calibration!$C$9*'Yields HP4a'!J53)+Calibration!$C$10)</f>
        <v>-1.3020627824793102E-3</v>
      </c>
      <c r="L53" s="26">
        <f t="shared" si="1"/>
        <v>-0.34273704191698257</v>
      </c>
      <c r="N53" s="24">
        <v>52</v>
      </c>
      <c r="O53"/>
      <c r="P53" s="169">
        <f>((Calibration!$C$9*'Yields HP4a'!O53)+Calibration!$C$10)</f>
        <v>-1.3020627824793102E-3</v>
      </c>
      <c r="Q53" s="26">
        <f t="shared" si="2"/>
        <v>-0.34273704191698257</v>
      </c>
      <c r="S53" s="24">
        <v>52</v>
      </c>
      <c r="T53" s="7">
        <v>16.120785000000001</v>
      </c>
      <c r="U53" s="169">
        <f>((Calibration!$C$9*'Yields HP4a'!T53)+Calibration!$C$10)</f>
        <v>3.7332187162292176E-2</v>
      </c>
      <c r="V53" s="26">
        <f t="shared" si="3"/>
        <v>9.8268098654440159</v>
      </c>
      <c r="X53" s="24">
        <v>52</v>
      </c>
      <c r="Y53" s="55"/>
      <c r="Z53" s="169">
        <f>((Calibration!$C$9*'Yields HP4a'!Y53)+Calibration!$C$10)</f>
        <v>-1.3020627824793102E-3</v>
      </c>
      <c r="AA53" s="26">
        <f t="shared" si="4"/>
        <v>-0.34273704191698257</v>
      </c>
      <c r="AC53" s="24">
        <v>52</v>
      </c>
      <c r="AD53" s="3"/>
      <c r="AE53" s="169">
        <f>((Calibration!$C$9*'Yields HP4a'!AD53)+Calibration!$C$10)</f>
        <v>-1.3020627824793102E-3</v>
      </c>
      <c r="AF53" s="26">
        <f t="shared" si="5"/>
        <v>-0.34273704191698257</v>
      </c>
      <c r="AH53" s="24">
        <v>52</v>
      </c>
      <c r="AI53"/>
      <c r="AJ53" s="169">
        <f>((Calibration!$C$9*'Yields HP4a'!AI53)+Calibration!$C$10)</f>
        <v>-1.3020627824793102E-3</v>
      </c>
      <c r="AK53" s="26">
        <f t="shared" si="15"/>
        <v>-0.34273704191698257</v>
      </c>
      <c r="AM53" s="24">
        <v>52</v>
      </c>
      <c r="AN53" s="7">
        <v>2.7213630000000002</v>
      </c>
      <c r="AO53" s="169">
        <f>((Calibration!$C$9*'Yields HP4a'!AN53)+Calibration!$C$10)</f>
        <v>5.219816786812952E-3</v>
      </c>
      <c r="AP53" s="26">
        <f t="shared" si="6"/>
        <v>1.3739925516143903</v>
      </c>
      <c r="AR53" s="24">
        <v>52</v>
      </c>
      <c r="AS53" s="7">
        <v>2.9596900000000002</v>
      </c>
      <c r="AT53" s="169">
        <f>((Calibration!$C$9*'Yields HP4a'!AS53)+Calibration!$C$10)</f>
        <v>5.7909791022081117E-3</v>
      </c>
      <c r="AU53" s="26">
        <f t="shared" si="7"/>
        <v>1.5243374390246884</v>
      </c>
      <c r="AW53" s="24">
        <v>52</v>
      </c>
      <c r="AX53"/>
      <c r="AY53" s="169">
        <f>((Calibration!$C$9*'Yields HP4a'!AX53)+Calibration!$C$10)</f>
        <v>-1.3020627824793102E-3</v>
      </c>
      <c r="AZ53" s="26">
        <f t="shared" si="8"/>
        <v>-0.34273704191698257</v>
      </c>
      <c r="BB53" s="24">
        <v>52</v>
      </c>
      <c r="BC53"/>
      <c r="BD53" s="169">
        <f>((Calibration!$C$9*'Yields HP4a'!BC53)+Calibration!$C$10)</f>
        <v>-1.3020627824793102E-3</v>
      </c>
      <c r="BE53" s="26">
        <f t="shared" si="9"/>
        <v>-0.34273704191698257</v>
      </c>
      <c r="BG53" s="24">
        <v>52</v>
      </c>
      <c r="BH53" s="7"/>
      <c r="BI53" s="169">
        <f>((Calibration!$C$9*'Yields HP4a'!BH53)+Calibration!$C$10)</f>
        <v>-1.3020627824793102E-3</v>
      </c>
      <c r="BJ53" s="26">
        <f t="shared" si="10"/>
        <v>-0.34273704191698257</v>
      </c>
      <c r="BL53" s="24">
        <v>52</v>
      </c>
      <c r="BM53" s="7">
        <v>11.47049</v>
      </c>
      <c r="BN53" s="169">
        <f>((Calibration!$C$9*'Yields HP4a'!BM53)+Calibration!$C$10)</f>
        <v>2.6187527684052057E-2</v>
      </c>
      <c r="BO53" s="26">
        <f t="shared" si="11"/>
        <v>6.8932434705341956</v>
      </c>
      <c r="BQ53" s="24">
        <v>52</v>
      </c>
      <c r="BR53" s="7"/>
      <c r="BS53" s="169">
        <f>((Calibration!$C$9*'Yields HP4a'!BR53)+Calibration!$C$10)</f>
        <v>-1.3020627824793102E-3</v>
      </c>
      <c r="BT53" s="26">
        <f t="shared" si="12"/>
        <v>-0.34273704191698257</v>
      </c>
      <c r="BV53" s="24">
        <v>52</v>
      </c>
      <c r="BW53"/>
      <c r="BX53" s="169">
        <f>((Calibration!$C$9*'Yields HP4a'!BW53)+Calibration!$C$10)</f>
        <v>-1.3020627824793102E-3</v>
      </c>
      <c r="BY53" s="26">
        <f t="shared" si="13"/>
        <v>-0.34273704191698257</v>
      </c>
      <c r="CA53" s="24">
        <v>52</v>
      </c>
      <c r="CB53" s="7"/>
      <c r="CC53" s="169">
        <f>((Calibration!$C$9*'Yields HP4a'!CB53)+Calibration!$C$10)</f>
        <v>-1.3020627824793102E-3</v>
      </c>
      <c r="CD53" s="26">
        <f t="shared" si="14"/>
        <v>-0.34273704191698257</v>
      </c>
      <c r="CF53" s="57"/>
      <c r="CG53" s="60"/>
      <c r="CH53" s="59"/>
      <c r="CI53" s="59"/>
    </row>
    <row r="54" spans="1:87" ht="22" thickBot="1">
      <c r="A54" s="27" t="s">
        <v>31</v>
      </c>
      <c r="B54" s="28">
        <v>250</v>
      </c>
      <c r="D54" s="24">
        <v>53</v>
      </c>
      <c r="E54" s="3"/>
      <c r="F54" s="169">
        <f>((Calibration!$C$9*'Yields HP4a'!E54)+Calibration!$C$10)</f>
        <v>-1.3020627824793102E-3</v>
      </c>
      <c r="G54" s="26">
        <f t="shared" si="0"/>
        <v>-0.34273704191698257</v>
      </c>
      <c r="I54" s="24">
        <v>53</v>
      </c>
      <c r="J54" s="7">
        <v>1.706029</v>
      </c>
      <c r="K54" s="169">
        <f>((Calibration!$C$9*'Yields HP4a'!J54)+Calibration!$C$10)</f>
        <v>2.7865191816761918E-3</v>
      </c>
      <c r="L54" s="26">
        <f t="shared" si="1"/>
        <v>0.73348486296036541</v>
      </c>
      <c r="N54" s="24">
        <v>53</v>
      </c>
      <c r="O54" s="7"/>
      <c r="P54" s="169">
        <f>((Calibration!$C$9*'Yields HP4a'!O54)+Calibration!$C$10)</f>
        <v>-1.3020627824793102E-3</v>
      </c>
      <c r="Q54" s="26">
        <f t="shared" si="2"/>
        <v>-0.34273704191698257</v>
      </c>
      <c r="S54" s="24">
        <v>53</v>
      </c>
      <c r="T54" s="7">
        <v>20.264092999999999</v>
      </c>
      <c r="U54" s="169">
        <f>((Calibration!$C$9*'Yields HP4a'!T54)+Calibration!$C$10)</f>
        <v>4.7261827491232186E-2</v>
      </c>
      <c r="V54" s="26">
        <f t="shared" si="3"/>
        <v>12.44055138346836</v>
      </c>
      <c r="X54" s="24">
        <v>53</v>
      </c>
      <c r="Y54" s="55"/>
      <c r="Z54" s="169">
        <f>((Calibration!$C$9*'Yields HP4a'!Y54)+Calibration!$C$10)</f>
        <v>-1.3020627824793102E-3</v>
      </c>
      <c r="AA54" s="26">
        <f t="shared" si="4"/>
        <v>-0.34273704191698257</v>
      </c>
      <c r="AC54" s="24">
        <v>53</v>
      </c>
      <c r="AD54" s="3"/>
      <c r="AE54" s="169">
        <f>((Calibration!$C$9*'Yields HP4a'!AD54)+Calibration!$C$10)</f>
        <v>-1.3020627824793102E-3</v>
      </c>
      <c r="AF54" s="26">
        <f t="shared" si="5"/>
        <v>-0.34273704191698257</v>
      </c>
      <c r="AH54" s="24">
        <v>53</v>
      </c>
      <c r="AI54" s="7">
        <v>2.154763</v>
      </c>
      <c r="AJ54" s="169">
        <f>((Calibration!$C$9*'Yields HP4a'!AI54)+Calibration!$C$10)</f>
        <v>3.8619321665101861E-3</v>
      </c>
      <c r="AK54" s="26">
        <f t="shared" si="15"/>
        <v>1.0165617392990629</v>
      </c>
      <c r="AM54" s="24">
        <v>53</v>
      </c>
      <c r="AN54" s="7">
        <v>2.3741509999999999</v>
      </c>
      <c r="AO54" s="169">
        <f>((Calibration!$C$9*'Yields HP4a'!AN54)+Calibration!$C$10)</f>
        <v>4.3877062418349001E-3</v>
      </c>
      <c r="AP54" s="26">
        <f t="shared" si="6"/>
        <v>1.1549592526281045</v>
      </c>
      <c r="AR54" s="24">
        <v>53</v>
      </c>
      <c r="AS54"/>
      <c r="AT54" s="169">
        <f>((Calibration!$C$9*'Yields HP4a'!AS54)+Calibration!$C$10)</f>
        <v>-1.3020627824793102E-3</v>
      </c>
      <c r="AU54" s="26">
        <f t="shared" si="7"/>
        <v>-0.34273704191698257</v>
      </c>
      <c r="AW54" s="24">
        <v>53</v>
      </c>
      <c r="AX54"/>
      <c r="AY54" s="169">
        <f>((Calibration!$C$9*'Yields HP4a'!AX54)+Calibration!$C$10)</f>
        <v>-1.3020627824793102E-3</v>
      </c>
      <c r="AZ54" s="26">
        <f t="shared" si="8"/>
        <v>-0.34273704191698257</v>
      </c>
      <c r="BB54" s="24">
        <v>53</v>
      </c>
      <c r="BC54"/>
      <c r="BD54" s="169">
        <f>((Calibration!$C$9*'Yields HP4a'!BC54)+Calibration!$C$10)</f>
        <v>-1.3020627824793102E-3</v>
      </c>
      <c r="BE54" s="26">
        <f t="shared" si="9"/>
        <v>-0.34273704191698257</v>
      </c>
      <c r="BG54" s="24">
        <v>53</v>
      </c>
      <c r="BH54" s="7">
        <v>2.382082</v>
      </c>
      <c r="BI54" s="169">
        <f>((Calibration!$C$9*'Yields HP4a'!BH54)+Calibration!$C$10)</f>
        <v>4.4067132713506455E-3</v>
      </c>
      <c r="BJ54" s="26">
        <f t="shared" si="10"/>
        <v>1.1599624008322571</v>
      </c>
      <c r="BL54" s="24">
        <v>53</v>
      </c>
      <c r="BM54" s="7">
        <v>4.5782639999999999</v>
      </c>
      <c r="BN54" s="169">
        <f>((Calibration!$C$9*'Yields HP4a'!BM54)+Calibration!$C$10)</f>
        <v>9.6699708802206932E-3</v>
      </c>
      <c r="BO54" s="26">
        <f t="shared" si="11"/>
        <v>2.5453897150791684</v>
      </c>
      <c r="BQ54" s="24">
        <v>53</v>
      </c>
      <c r="BR54" s="7"/>
      <c r="BS54" s="169">
        <f>((Calibration!$C$9*'Yields HP4a'!BR54)+Calibration!$C$10)</f>
        <v>-1.3020627824793102E-3</v>
      </c>
      <c r="BT54" s="26">
        <f t="shared" si="12"/>
        <v>-0.34273704191698257</v>
      </c>
      <c r="BV54" s="24">
        <v>53</v>
      </c>
      <c r="BW54"/>
      <c r="BX54" s="169">
        <f>((Calibration!$C$9*'Yields HP4a'!BW54)+Calibration!$C$10)</f>
        <v>-1.3020627824793102E-3</v>
      </c>
      <c r="BY54" s="26">
        <f t="shared" si="13"/>
        <v>-0.34273704191698257</v>
      </c>
      <c r="CA54" s="24">
        <v>53</v>
      </c>
      <c r="CB54" s="7"/>
      <c r="CC54" s="169">
        <f>((Calibration!$C$9*'Yields HP4a'!CB54)+Calibration!$C$10)</f>
        <v>-1.3020627824793102E-3</v>
      </c>
      <c r="CD54" s="26">
        <f t="shared" si="14"/>
        <v>-0.34273704191698257</v>
      </c>
      <c r="CF54" s="57"/>
      <c r="CG54" s="60"/>
      <c r="CH54" s="59"/>
      <c r="CI54" s="59"/>
    </row>
    <row r="55" spans="1:87">
      <c r="A55" s="29" t="s">
        <v>32</v>
      </c>
      <c r="B55" s="31">
        <f>$B54/$B52</f>
        <v>0.41666666666666669</v>
      </c>
      <c r="D55" s="24">
        <v>54</v>
      </c>
      <c r="E55" s="3"/>
      <c r="F55" s="169">
        <f>((Calibration!$C$9*'Yields HP4a'!E55)+Calibration!$C$10)</f>
        <v>-1.3020627824793102E-3</v>
      </c>
      <c r="G55" s="26">
        <f t="shared" si="0"/>
        <v>-0.34273704191698257</v>
      </c>
      <c r="I55" s="24">
        <v>54</v>
      </c>
      <c r="J55" s="7">
        <v>2.3954689999999998</v>
      </c>
      <c r="K55" s="169">
        <f>((Calibration!$C$9*'Yields HP4a'!J55)+Calibration!$C$10)</f>
        <v>4.4387958717953917E-3</v>
      </c>
      <c r="L55" s="26">
        <f t="shared" si="1"/>
        <v>1.1684073819202649</v>
      </c>
      <c r="N55" s="24">
        <v>54</v>
      </c>
      <c r="O55" s="7"/>
      <c r="P55" s="169">
        <f>((Calibration!$C$9*'Yields HP4a'!O55)+Calibration!$C$10)</f>
        <v>-1.3020627824793102E-3</v>
      </c>
      <c r="Q55" s="26">
        <f t="shared" si="2"/>
        <v>-0.34273704191698257</v>
      </c>
      <c r="S55" s="24">
        <v>54</v>
      </c>
      <c r="T55" s="7">
        <v>19.554349999999999</v>
      </c>
      <c r="U55" s="169">
        <f>((Calibration!$C$9*'Yields HP4a'!T55)+Calibration!$C$10)</f>
        <v>4.5560893668310294E-2</v>
      </c>
      <c r="V55" s="26">
        <f t="shared" si="3"/>
        <v>11.992821032206241</v>
      </c>
      <c r="X55" s="24">
        <v>54</v>
      </c>
      <c r="Y55" s="55"/>
      <c r="Z55" s="169">
        <f>((Calibration!$C$9*'Yields HP4a'!Y55)+Calibration!$C$10)</f>
        <v>-1.3020627824793102E-3</v>
      </c>
      <c r="AA55" s="26">
        <f t="shared" si="4"/>
        <v>-0.34273704191698257</v>
      </c>
      <c r="AC55" s="24">
        <v>54</v>
      </c>
      <c r="AD55" s="3"/>
      <c r="AE55" s="169">
        <f>((Calibration!$C$9*'Yields HP4a'!AD55)+Calibration!$C$10)</f>
        <v>-1.3020627824793102E-3</v>
      </c>
      <c r="AF55" s="26">
        <f t="shared" si="5"/>
        <v>-0.34273704191698257</v>
      </c>
      <c r="AH55" s="24">
        <v>54</v>
      </c>
      <c r="AI55" s="7">
        <v>2.8310369999999998</v>
      </c>
      <c r="AJ55" s="169">
        <f>((Calibration!$C$9*'Yields HP4a'!AI55)+Calibration!$C$10)</f>
        <v>5.4826558934968298E-3</v>
      </c>
      <c r="AK55" s="26">
        <f t="shared" si="15"/>
        <v>1.443178691589454</v>
      </c>
      <c r="AM55" s="24">
        <v>54</v>
      </c>
      <c r="AN55" s="7"/>
      <c r="AO55" s="169">
        <f>((Calibration!$C$9*'Yields HP4a'!AN55)+Calibration!$C$10)</f>
        <v>-1.3020627824793102E-3</v>
      </c>
      <c r="AP55" s="26">
        <f t="shared" si="6"/>
        <v>-0.34273704191698257</v>
      </c>
      <c r="AR55" s="24">
        <v>54</v>
      </c>
      <c r="AS55" s="7"/>
      <c r="AT55" s="169">
        <f>((Calibration!$C$9*'Yields HP4a'!AS55)+Calibration!$C$10)</f>
        <v>-1.3020627824793102E-3</v>
      </c>
      <c r="AU55" s="26">
        <f t="shared" si="7"/>
        <v>-0.34273704191698257</v>
      </c>
      <c r="AW55" s="24">
        <v>54</v>
      </c>
      <c r="AX55" s="7"/>
      <c r="AY55" s="169">
        <f>((Calibration!$C$9*'Yields HP4a'!AX55)+Calibration!$C$10)</f>
        <v>-1.3020627824793102E-3</v>
      </c>
      <c r="AZ55" s="26">
        <f t="shared" si="8"/>
        <v>-0.34273704191698257</v>
      </c>
      <c r="BB55" s="24">
        <v>54</v>
      </c>
      <c r="BC55" s="7"/>
      <c r="BD55" s="169">
        <f>((Calibration!$C$9*'Yields HP4a'!BC55)+Calibration!$C$10)</f>
        <v>-1.3020627824793102E-3</v>
      </c>
      <c r="BE55" s="26">
        <f t="shared" si="9"/>
        <v>-0.34273704191698257</v>
      </c>
      <c r="BG55" s="24">
        <v>54</v>
      </c>
      <c r="BH55" s="7"/>
      <c r="BI55" s="169">
        <f>((Calibration!$C$9*'Yields HP4a'!BH55)+Calibration!$C$10)</f>
        <v>-1.3020627824793102E-3</v>
      </c>
      <c r="BJ55" s="26">
        <f t="shared" si="10"/>
        <v>-0.34273704191698257</v>
      </c>
      <c r="BL55" s="24">
        <v>54</v>
      </c>
      <c r="BM55" s="7">
        <v>5.4426730000000001</v>
      </c>
      <c r="BN55" s="169">
        <f>((Calibration!$C$9*'Yields HP4a'!BM55)+Calibration!$C$10)</f>
        <v>1.1741569339012246E-2</v>
      </c>
      <c r="BO55" s="26">
        <f t="shared" si="11"/>
        <v>3.0906887109187022</v>
      </c>
      <c r="BQ55" s="24">
        <v>54</v>
      </c>
      <c r="BR55" s="7"/>
      <c r="BS55" s="169">
        <f>((Calibration!$C$9*'Yields HP4a'!BR55)+Calibration!$C$10)</f>
        <v>-1.3020627824793102E-3</v>
      </c>
      <c r="BT55" s="26">
        <f t="shared" si="12"/>
        <v>-0.34273704191698257</v>
      </c>
      <c r="BV55" s="24">
        <v>54</v>
      </c>
      <c r="BW55"/>
      <c r="BX55" s="169">
        <f>((Calibration!$C$9*'Yields HP4a'!BW55)+Calibration!$C$10)</f>
        <v>-1.3020627824793102E-3</v>
      </c>
      <c r="BY55" s="26">
        <f t="shared" si="13"/>
        <v>-0.34273704191698257</v>
      </c>
      <c r="CA55" s="24">
        <v>54</v>
      </c>
      <c r="CB55" s="7"/>
      <c r="CC55" s="169">
        <f>((Calibration!$C$9*'Yields HP4a'!CB55)+Calibration!$C$10)</f>
        <v>-1.3020627824793102E-3</v>
      </c>
      <c r="CD55" s="26">
        <f t="shared" si="14"/>
        <v>-0.34273704191698257</v>
      </c>
      <c r="CF55" s="57"/>
      <c r="CG55" s="58"/>
      <c r="CH55" s="59"/>
      <c r="CI55" s="59"/>
    </row>
    <row r="56" spans="1:87" ht="22" thickBot="1">
      <c r="A56" s="29" t="s">
        <v>33</v>
      </c>
      <c r="B56" s="32">
        <f>B51*B55</f>
        <v>0.43583333333333335</v>
      </c>
      <c r="D56" s="24">
        <v>55</v>
      </c>
      <c r="E56" s="3"/>
      <c r="F56" s="169">
        <f>((Calibration!$C$9*'Yields HP4a'!E56)+Calibration!$C$10)</f>
        <v>-1.3020627824793102E-3</v>
      </c>
      <c r="G56" s="26">
        <f t="shared" si="0"/>
        <v>-0.34273704191698257</v>
      </c>
      <c r="I56" s="24">
        <v>55</v>
      </c>
      <c r="J56" s="7">
        <v>2.9972340000000002</v>
      </c>
      <c r="K56" s="169">
        <f>((Calibration!$C$9*'Yields HP4a'!J56)+Calibration!$C$10)</f>
        <v>5.8809551350084066E-3</v>
      </c>
      <c r="L56" s="26">
        <f t="shared" si="1"/>
        <v>1.5480214884732706</v>
      </c>
      <c r="N56" s="24">
        <v>55</v>
      </c>
      <c r="O56" s="7"/>
      <c r="P56" s="169">
        <f>((Calibration!$C$9*'Yields HP4a'!O56)+Calibration!$C$10)</f>
        <v>-1.3020627824793102E-3</v>
      </c>
      <c r="Q56" s="26">
        <f t="shared" si="2"/>
        <v>-0.34273704191698257</v>
      </c>
      <c r="S56" s="24">
        <v>55</v>
      </c>
      <c r="T56" s="7">
        <v>52.949314000000001</v>
      </c>
      <c r="U56" s="169">
        <f>((Calibration!$C$9*'Yields HP4a'!T56)+Calibration!$C$10)</f>
        <v>0.12559355870742878</v>
      </c>
      <c r="V56" s="26">
        <f t="shared" si="3"/>
        <v>33.059515542903576</v>
      </c>
      <c r="X56" s="24">
        <v>55</v>
      </c>
      <c r="Y56" s="55">
        <v>1.1220000000000001</v>
      </c>
      <c r="Z56" s="169">
        <f>((Calibration!$C$9*'Yields HP4a'!Y56)+Calibration!$C$10)</f>
        <v>1.3868651101781263E-3</v>
      </c>
      <c r="AA56" s="26">
        <f t="shared" si="4"/>
        <v>0.36505923661778128</v>
      </c>
      <c r="AC56" s="24">
        <v>55</v>
      </c>
      <c r="AD56" s="44"/>
      <c r="AE56" s="169">
        <f>((Calibration!$C$9*'Yields HP4a'!AD56)+Calibration!$C$10)</f>
        <v>-1.3020627824793102E-3</v>
      </c>
      <c r="AF56" s="26">
        <f t="shared" si="5"/>
        <v>-0.34273704191698257</v>
      </c>
      <c r="AH56" s="24">
        <v>55</v>
      </c>
      <c r="AI56"/>
      <c r="AJ56" s="169">
        <f>((Calibration!$C$9*'Yields HP4a'!AI56)+Calibration!$C$10)</f>
        <v>-1.3020627824793102E-3</v>
      </c>
      <c r="AK56" s="26">
        <f t="shared" si="15"/>
        <v>-0.34273704191698257</v>
      </c>
      <c r="AM56" s="24">
        <v>55</v>
      </c>
      <c r="AN56" s="7">
        <v>4.8280849999999997</v>
      </c>
      <c r="AO56" s="169">
        <f>((Calibration!$C$9*'Yields HP4a'!AN56)+Calibration!$C$10)</f>
        <v>1.0268679128947585E-2</v>
      </c>
      <c r="AP56" s="26">
        <f t="shared" si="6"/>
        <v>2.7029854139203739</v>
      </c>
      <c r="AR56" s="24">
        <v>55</v>
      </c>
      <c r="AS56" s="7">
        <v>6.7690099999999997</v>
      </c>
      <c r="AT56" s="169">
        <f>((Calibration!$C$9*'Yields HP4a'!AS56)+Calibration!$C$10)</f>
        <v>1.4920200849140218E-2</v>
      </c>
      <c r="AU56" s="26">
        <f t="shared" si="7"/>
        <v>3.9273878131316811</v>
      </c>
      <c r="AW56" s="24">
        <v>55</v>
      </c>
      <c r="AX56"/>
      <c r="AY56" s="169">
        <f>((Calibration!$C$9*'Yields HP4a'!AX56)+Calibration!$C$10)</f>
        <v>-1.3020627824793102E-3</v>
      </c>
      <c r="AZ56" s="26">
        <f t="shared" si="8"/>
        <v>-0.34273704191698257</v>
      </c>
      <c r="BB56" s="24">
        <v>55</v>
      </c>
      <c r="BC56"/>
      <c r="BD56" s="169">
        <f>((Calibration!$C$9*'Yields HP4a'!BC56)+Calibration!$C$10)</f>
        <v>-1.3020627824793102E-3</v>
      </c>
      <c r="BE56" s="26">
        <f t="shared" si="9"/>
        <v>-0.34273704191698257</v>
      </c>
      <c r="BG56" s="24">
        <v>55</v>
      </c>
      <c r="BH56" s="7"/>
      <c r="BI56" s="169">
        <f>((Calibration!$C$9*'Yields HP4a'!BH56)+Calibration!$C$10)</f>
        <v>-1.3020627824793102E-3</v>
      </c>
      <c r="BJ56" s="26">
        <f t="shared" si="10"/>
        <v>-0.34273704191698257</v>
      </c>
      <c r="BL56" s="24">
        <v>55</v>
      </c>
      <c r="BM56" s="7">
        <v>12.412121000000001</v>
      </c>
      <c r="BN56" s="169">
        <f>((Calibration!$C$9*'Yields HP4a'!BM56)+Calibration!$C$10)</f>
        <v>2.8444192443847882E-2</v>
      </c>
      <c r="BO56" s="26">
        <f t="shared" si="11"/>
        <v>7.4872567660359506</v>
      </c>
      <c r="BQ56" s="24">
        <v>55</v>
      </c>
      <c r="BR56"/>
      <c r="BS56" s="169">
        <f>((Calibration!$C$9*'Yields HP4a'!BR56)+Calibration!$C$10)</f>
        <v>-1.3020627824793102E-3</v>
      </c>
      <c r="BT56" s="26">
        <f t="shared" si="12"/>
        <v>-0.34273704191698257</v>
      </c>
      <c r="BV56" s="24">
        <v>55</v>
      </c>
      <c r="BW56"/>
      <c r="BX56" s="169">
        <f>((Calibration!$C$9*'Yields HP4a'!BW56)+Calibration!$C$10)</f>
        <v>-1.3020627824793102E-3</v>
      </c>
      <c r="BY56" s="26">
        <f t="shared" si="13"/>
        <v>-0.34273704191698257</v>
      </c>
      <c r="CA56" s="24">
        <v>55</v>
      </c>
      <c r="CB56" s="7">
        <v>2.2059169999999999</v>
      </c>
      <c r="CC56" s="169">
        <f>((Calibration!$C$9*'Yields HP4a'!CB56)+Calibration!$C$10)</f>
        <v>3.9845252301652645E-3</v>
      </c>
      <c r="CD56" s="26">
        <f t="shared" si="14"/>
        <v>1.0488314459230978</v>
      </c>
      <c r="CF56" s="57"/>
      <c r="CG56" s="58"/>
      <c r="CH56" s="59"/>
      <c r="CI56" s="59"/>
    </row>
    <row r="57" spans="1:87" ht="22" thickBot="1">
      <c r="A57" s="27" t="s">
        <v>34</v>
      </c>
      <c r="B57" s="28">
        <v>500</v>
      </c>
      <c r="D57" s="24">
        <v>56</v>
      </c>
      <c r="E57" s="3"/>
      <c r="F57" s="169">
        <f>((Calibration!$C$9*'Yields HP4a'!E57)+Calibration!$C$10)</f>
        <v>-1.3020627824793102E-3</v>
      </c>
      <c r="G57" s="26">
        <f t="shared" si="0"/>
        <v>-0.34273704191698257</v>
      </c>
      <c r="I57" s="24">
        <v>56</v>
      </c>
      <c r="J57" s="7">
        <v>5.535247</v>
      </c>
      <c r="K57" s="169">
        <f>((Calibration!$C$9*'Yields HP4a'!J57)+Calibration!$C$10)</f>
        <v>1.1963427459096799E-2</v>
      </c>
      <c r="L57" s="26">
        <f t="shared" si="1"/>
        <v>3.1490875814080757</v>
      </c>
      <c r="N57" s="24">
        <v>56</v>
      </c>
      <c r="O57" s="7"/>
      <c r="P57" s="169">
        <f>((Calibration!$C$9*'Yields HP4a'!O57)+Calibration!$C$10)</f>
        <v>-1.3020627824793102E-3</v>
      </c>
      <c r="Q57" s="26">
        <f t="shared" si="2"/>
        <v>-0.34273704191698257</v>
      </c>
      <c r="S57" s="24">
        <v>56</v>
      </c>
      <c r="T57" s="7">
        <v>49.087502000000001</v>
      </c>
      <c r="U57" s="169">
        <f>((Calibration!$C$9*'Yields HP4a'!T57)+Calibration!$C$10)</f>
        <v>0.11633853731438136</v>
      </c>
      <c r="V57" s="26">
        <f t="shared" si="3"/>
        <v>30.623351405647874</v>
      </c>
      <c r="X57" s="24">
        <v>56</v>
      </c>
      <c r="Y57" s="55">
        <v>1.2569999999999999</v>
      </c>
      <c r="Z57" s="169">
        <f>((Calibration!$C$9*'Yields HP4a'!Y57)+Calibration!$C$10)</f>
        <v>1.7103992149096353E-3</v>
      </c>
      <c r="AA57" s="26">
        <f t="shared" si="4"/>
        <v>0.45022189045217775</v>
      </c>
      <c r="AC57" s="24">
        <v>56</v>
      </c>
      <c r="AD57" s="43"/>
      <c r="AE57" s="169">
        <f>((Calibration!$C$9*'Yields HP4a'!AD57)+Calibration!$C$10)</f>
        <v>-1.3020627824793102E-3</v>
      </c>
      <c r="AF57" s="26">
        <f t="shared" si="5"/>
        <v>-0.34273704191698257</v>
      </c>
      <c r="AH57" s="24">
        <v>56</v>
      </c>
      <c r="AI57" s="7">
        <v>7.7215429999999996</v>
      </c>
      <c r="AJ57" s="169">
        <f>((Calibration!$C$9*'Yields HP4a'!AI57)+Calibration!$C$10)</f>
        <v>1.7202992785304804E-2</v>
      </c>
      <c r="AK57" s="26">
        <f t="shared" si="15"/>
        <v>4.5282784660564168</v>
      </c>
      <c r="AM57" s="24">
        <v>56</v>
      </c>
      <c r="AN57" s="7">
        <v>4.4650660000000002</v>
      </c>
      <c r="AO57" s="169">
        <f>((Calibration!$C$9*'Yields HP4a'!AN57)+Calibration!$C$10)</f>
        <v>9.3986863351288603E-3</v>
      </c>
      <c r="AP57" s="26">
        <f t="shared" si="6"/>
        <v>2.4739805144217906</v>
      </c>
      <c r="AR57" s="24">
        <v>56</v>
      </c>
      <c r="AS57"/>
      <c r="AT57" s="169">
        <f>((Calibration!$C$9*'Yields HP4a'!AS57)+Calibration!$C$10)</f>
        <v>-1.3020627824793102E-3</v>
      </c>
      <c r="AU57" s="26">
        <f t="shared" si="7"/>
        <v>-0.34273704191698257</v>
      </c>
      <c r="AW57" s="24">
        <v>56</v>
      </c>
      <c r="AX57" s="7"/>
      <c r="AY57" s="169">
        <f>((Calibration!$C$9*'Yields HP4a'!AX57)+Calibration!$C$10)</f>
        <v>-1.3020627824793102E-3</v>
      </c>
      <c r="AZ57" s="26">
        <f t="shared" si="8"/>
        <v>-0.34273704191698257</v>
      </c>
      <c r="BB57" s="24">
        <v>56</v>
      </c>
      <c r="BC57" s="7"/>
      <c r="BD57" s="169">
        <f>((Calibration!$C$9*'Yields HP4a'!BC57)+Calibration!$C$10)</f>
        <v>-1.3020627824793102E-3</v>
      </c>
      <c r="BE57" s="26">
        <f t="shared" si="9"/>
        <v>-0.34273704191698257</v>
      </c>
      <c r="BG57" s="24">
        <v>56</v>
      </c>
      <c r="BH57" s="7"/>
      <c r="BI57" s="169">
        <f>((Calibration!$C$9*'Yields HP4a'!BH57)+Calibration!$C$10)</f>
        <v>-1.3020627824793102E-3</v>
      </c>
      <c r="BJ57" s="26">
        <f t="shared" si="10"/>
        <v>-0.34273704191698257</v>
      </c>
      <c r="BL57" s="24">
        <v>56</v>
      </c>
      <c r="BM57" s="7">
        <v>12.767258</v>
      </c>
      <c r="BN57" s="169">
        <f>((Calibration!$C$9*'Yields HP4a'!BM57)+Calibration!$C$10)</f>
        <v>2.9295295639048133E-2</v>
      </c>
      <c r="BO57" s="26">
        <f t="shared" si="11"/>
        <v>7.7112894282195503</v>
      </c>
      <c r="BQ57" s="24">
        <v>56</v>
      </c>
      <c r="BR57" s="7"/>
      <c r="BS57" s="169">
        <f>((Calibration!$C$9*'Yields HP4a'!BR57)+Calibration!$C$10)</f>
        <v>-1.3020627824793102E-3</v>
      </c>
      <c r="BT57" s="26">
        <f t="shared" si="12"/>
        <v>-0.34273704191698257</v>
      </c>
      <c r="BV57" s="24">
        <v>56</v>
      </c>
      <c r="BW57"/>
      <c r="BX57" s="169">
        <f>((Calibration!$C$9*'Yields HP4a'!BW57)+Calibration!$C$10)</f>
        <v>-1.3020627824793102E-3</v>
      </c>
      <c r="BY57" s="26">
        <f t="shared" si="13"/>
        <v>-0.34273704191698257</v>
      </c>
      <c r="CA57" s="24">
        <v>56</v>
      </c>
      <c r="CB57" s="7"/>
      <c r="CC57" s="169">
        <f>((Calibration!$C$9*'Yields HP4a'!CB57)+Calibration!$C$10)</f>
        <v>-1.3020627824793102E-3</v>
      </c>
      <c r="CD57" s="26">
        <f t="shared" si="14"/>
        <v>-0.34273704191698257</v>
      </c>
      <c r="CF57" s="57"/>
      <c r="CG57" s="58"/>
      <c r="CH57" s="59"/>
      <c r="CI57" s="59"/>
    </row>
    <row r="58" spans="1:87">
      <c r="A58" s="33" t="s">
        <v>35</v>
      </c>
      <c r="B58" s="34">
        <f>B53*(B51*B55)*(B54/B57)</f>
        <v>0.37990138888888891</v>
      </c>
      <c r="D58" s="24">
        <v>57</v>
      </c>
      <c r="E58" s="3"/>
      <c r="F58" s="169">
        <f>((Calibration!$C$9*'Yields HP4a'!E58)+Calibration!$C$10)</f>
        <v>-1.3020627824793102E-3</v>
      </c>
      <c r="G58" s="26">
        <f t="shared" si="0"/>
        <v>-0.34273704191698257</v>
      </c>
      <c r="I58" s="24">
        <v>57</v>
      </c>
      <c r="J58"/>
      <c r="K58" s="169">
        <f>((Calibration!$C$9*'Yields HP4a'!J58)+Calibration!$C$10)</f>
        <v>-1.3020627824793102E-3</v>
      </c>
      <c r="L58" s="26">
        <f t="shared" si="1"/>
        <v>-0.34273704191698257</v>
      </c>
      <c r="N58" s="24">
        <v>57</v>
      </c>
      <c r="O58"/>
      <c r="P58" s="169">
        <f>((Calibration!$C$9*'Yields HP4a'!O58)+Calibration!$C$10)</f>
        <v>-1.3020627824793102E-3</v>
      </c>
      <c r="Q58" s="26">
        <f t="shared" si="2"/>
        <v>-0.34273704191698257</v>
      </c>
      <c r="S58" s="24">
        <v>57</v>
      </c>
      <c r="T58" s="7">
        <v>17.980028000000001</v>
      </c>
      <c r="U58" s="169">
        <f>((Calibration!$C$9*'Yields HP4a'!T58)+Calibration!$C$10)</f>
        <v>4.1787953973279779E-2</v>
      </c>
      <c r="V58" s="26">
        <f t="shared" si="3"/>
        <v>10.999684443244204</v>
      </c>
      <c r="X58" s="24">
        <v>57</v>
      </c>
      <c r="Y58" s="55"/>
      <c r="Z58" s="169">
        <f>((Calibration!$C$9*'Yields HP4a'!Y58)+Calibration!$C$10)</f>
        <v>-1.3020627824793102E-3</v>
      </c>
      <c r="AA58" s="26">
        <f t="shared" si="4"/>
        <v>-0.34273704191698257</v>
      </c>
      <c r="AC58" s="24">
        <v>57</v>
      </c>
      <c r="AD58" s="3"/>
      <c r="AE58" s="169">
        <f>((Calibration!$C$9*'Yields HP4a'!AD58)+Calibration!$C$10)</f>
        <v>-1.3020627824793102E-3</v>
      </c>
      <c r="AF58" s="26">
        <f t="shared" si="5"/>
        <v>-0.34273704191698257</v>
      </c>
      <c r="AH58" s="24">
        <v>57</v>
      </c>
      <c r="AI58"/>
      <c r="AJ58" s="169">
        <f>((Calibration!$C$9*'Yields HP4a'!AI58)+Calibration!$C$10)</f>
        <v>-1.3020627824793102E-3</v>
      </c>
      <c r="AK58" s="26">
        <f t="shared" si="15"/>
        <v>-0.34273704191698257</v>
      </c>
      <c r="AM58" s="24">
        <v>57</v>
      </c>
      <c r="AN58"/>
      <c r="AO58" s="169">
        <f>((Calibration!$C$9*'Yields HP4a'!AN58)+Calibration!$C$10)</f>
        <v>-1.3020627824793102E-3</v>
      </c>
      <c r="AP58" s="26">
        <f t="shared" si="6"/>
        <v>-0.34273704191698257</v>
      </c>
      <c r="AR58" s="24">
        <v>57</v>
      </c>
      <c r="AS58" s="7">
        <v>7.0236669999999997</v>
      </c>
      <c r="AT58" s="169">
        <f>((Calibration!$C$9*'Yields HP4a'!AS58)+Calibration!$C$10)</f>
        <v>1.5530498808463269E-2</v>
      </c>
      <c r="AU58" s="26">
        <f t="shared" si="7"/>
        <v>4.0880342274835764</v>
      </c>
      <c r="AW58" s="24">
        <v>57</v>
      </c>
      <c r="AX58" s="7"/>
      <c r="AY58" s="169">
        <f>((Calibration!$C$9*'Yields HP4a'!AX58)+Calibration!$C$10)</f>
        <v>-1.3020627824793102E-3</v>
      </c>
      <c r="AZ58" s="26">
        <f t="shared" si="8"/>
        <v>-0.34273704191698257</v>
      </c>
      <c r="BB58" s="24">
        <v>57</v>
      </c>
      <c r="BC58"/>
      <c r="BD58" s="169">
        <f>((Calibration!$C$9*'Yields HP4a'!BC58)+Calibration!$C$10)</f>
        <v>-1.3020627824793102E-3</v>
      </c>
      <c r="BE58" s="26">
        <f t="shared" si="9"/>
        <v>-0.34273704191698257</v>
      </c>
      <c r="BG58" s="24">
        <v>57</v>
      </c>
      <c r="BH58" s="7"/>
      <c r="BI58" s="169">
        <f>((Calibration!$C$9*'Yields HP4a'!BH58)+Calibration!$C$10)</f>
        <v>-1.3020627824793102E-3</v>
      </c>
      <c r="BJ58" s="26">
        <f t="shared" si="10"/>
        <v>-0.34273704191698257</v>
      </c>
      <c r="BL58" s="24">
        <v>57</v>
      </c>
      <c r="BM58" s="7">
        <v>15.158023999999999</v>
      </c>
      <c r="BN58" s="169">
        <f>((Calibration!$C$9*'Yields HP4a'!BM58)+Calibration!$C$10)</f>
        <v>3.5024883323733561E-2</v>
      </c>
      <c r="BO58" s="26">
        <f t="shared" si="11"/>
        <v>9.2194670375309968</v>
      </c>
      <c r="BQ58" s="24">
        <v>57</v>
      </c>
      <c r="BR58" s="7"/>
      <c r="BS58" s="169">
        <f>((Calibration!$C$9*'Yields HP4a'!BR58)+Calibration!$C$10)</f>
        <v>-1.3020627824793102E-3</v>
      </c>
      <c r="BT58" s="26">
        <f t="shared" si="12"/>
        <v>-0.34273704191698257</v>
      </c>
      <c r="BV58" s="24">
        <v>57</v>
      </c>
      <c r="BW58"/>
      <c r="BX58" s="169">
        <f>((Calibration!$C$9*'Yields HP4a'!BW58)+Calibration!$C$10)</f>
        <v>-1.3020627824793102E-3</v>
      </c>
      <c r="BY58" s="26">
        <f t="shared" si="13"/>
        <v>-0.34273704191698257</v>
      </c>
      <c r="CA58" s="24">
        <v>57</v>
      </c>
      <c r="CB58" s="7"/>
      <c r="CC58" s="169">
        <f>((Calibration!$C$9*'Yields HP4a'!CB58)+Calibration!$C$10)</f>
        <v>-1.3020627824793102E-3</v>
      </c>
      <c r="CD58" s="26">
        <f t="shared" si="14"/>
        <v>-0.34273704191698257</v>
      </c>
      <c r="CF58" s="57"/>
      <c r="CG58" s="58"/>
      <c r="CH58" s="59"/>
      <c r="CI58" s="59"/>
    </row>
    <row r="59" spans="1:87">
      <c r="A59" s="33" t="s">
        <v>36</v>
      </c>
      <c r="B59" s="35">
        <v>1</v>
      </c>
      <c r="D59" s="24">
        <v>58</v>
      </c>
      <c r="E59" s="3"/>
      <c r="F59" s="169">
        <f>((Calibration!$C$9*'Yields HP4a'!E59)+Calibration!$C$10)</f>
        <v>-1.3020627824793102E-3</v>
      </c>
      <c r="G59" s="26">
        <f t="shared" si="0"/>
        <v>-0.34273704191698257</v>
      </c>
      <c r="I59" s="24">
        <v>58</v>
      </c>
      <c r="J59" s="7">
        <v>1.5214669999999999</v>
      </c>
      <c r="K59" s="169">
        <f>((Calibration!$C$9*'Yields HP4a'!J59)+Calibration!$C$10)</f>
        <v>2.3442073191765108E-3</v>
      </c>
      <c r="L59" s="26">
        <f t="shared" si="1"/>
        <v>0.6170567909827066</v>
      </c>
      <c r="N59" s="24">
        <v>58</v>
      </c>
      <c r="O59" s="7"/>
      <c r="P59" s="169">
        <f>((Calibration!$C$9*'Yields HP4a'!O59)+Calibration!$C$10)</f>
        <v>-1.3020627824793102E-3</v>
      </c>
      <c r="Q59" s="26">
        <f t="shared" si="2"/>
        <v>-0.34273704191698257</v>
      </c>
      <c r="S59" s="24">
        <v>58</v>
      </c>
      <c r="T59" s="7">
        <v>9.4827250000000003</v>
      </c>
      <c r="U59" s="169">
        <f>((Calibration!$C$9*'Yields HP4a'!T59)+Calibration!$C$10)</f>
        <v>2.1423751612262211E-2</v>
      </c>
      <c r="V59" s="26">
        <f t="shared" si="3"/>
        <v>5.6392927846147174</v>
      </c>
      <c r="X59" s="24">
        <v>58</v>
      </c>
      <c r="Y59" s="55"/>
      <c r="Z59" s="169">
        <f>((Calibration!$C$9*'Yields HP4a'!Y59)+Calibration!$C$10)</f>
        <v>-1.3020627824793102E-3</v>
      </c>
      <c r="AA59" s="26">
        <f t="shared" si="4"/>
        <v>-0.34273704191698257</v>
      </c>
      <c r="AC59" s="24">
        <v>58</v>
      </c>
      <c r="AD59" s="3"/>
      <c r="AE59" s="169">
        <f>((Calibration!$C$9*'Yields HP4a'!AD59)+Calibration!$C$10)</f>
        <v>-1.3020627824793102E-3</v>
      </c>
      <c r="AF59" s="26">
        <f t="shared" si="5"/>
        <v>-0.34273704191698257</v>
      </c>
      <c r="AH59" s="24">
        <v>58</v>
      </c>
      <c r="AI59" s="7">
        <v>8.873481</v>
      </c>
      <c r="AJ59" s="169">
        <f>((Calibration!$C$9*'Yields HP4a'!AI59)+Calibration!$C$10)</f>
        <v>1.9963668559647069E-2</v>
      </c>
      <c r="AK59" s="26">
        <f t="shared" si="15"/>
        <v>5.2549606670392857</v>
      </c>
      <c r="AM59" s="24">
        <v>58</v>
      </c>
      <c r="AN59"/>
      <c r="AO59" s="169">
        <f>((Calibration!$C$9*'Yields HP4a'!AN59)+Calibration!$C$10)</f>
        <v>-1.3020627824793102E-3</v>
      </c>
      <c r="AP59" s="26">
        <f t="shared" si="6"/>
        <v>-0.34273704191698257</v>
      </c>
      <c r="AR59" s="24">
        <v>58</v>
      </c>
      <c r="AS59" s="7"/>
      <c r="AT59" s="169">
        <f>((Calibration!$C$9*'Yields HP4a'!AS59)+Calibration!$C$10)</f>
        <v>-1.3020627824793102E-3</v>
      </c>
      <c r="AU59" s="26">
        <f t="shared" si="7"/>
        <v>-0.34273704191698257</v>
      </c>
      <c r="AW59" s="24">
        <v>58</v>
      </c>
      <c r="AX59" s="7"/>
      <c r="AY59" s="169">
        <f>((Calibration!$C$9*'Yields HP4a'!AX59)+Calibration!$C$10)</f>
        <v>-1.3020627824793102E-3</v>
      </c>
      <c r="AZ59" s="26">
        <f t="shared" si="8"/>
        <v>-0.34273704191698257</v>
      </c>
      <c r="BB59" s="24">
        <v>58</v>
      </c>
      <c r="BC59" s="7"/>
      <c r="BD59" s="169">
        <f>((Calibration!$C$9*'Yields HP4a'!BC59)+Calibration!$C$10)</f>
        <v>-1.3020627824793102E-3</v>
      </c>
      <c r="BE59" s="26">
        <f t="shared" si="9"/>
        <v>-0.34273704191698257</v>
      </c>
      <c r="BG59" s="24">
        <v>58</v>
      </c>
      <c r="BH59" s="7"/>
      <c r="BI59" s="169">
        <f>((Calibration!$C$9*'Yields HP4a'!BH59)+Calibration!$C$10)</f>
        <v>-1.3020627824793102E-3</v>
      </c>
      <c r="BJ59" s="26">
        <f t="shared" si="10"/>
        <v>-0.34273704191698257</v>
      </c>
      <c r="BL59" s="24">
        <v>58</v>
      </c>
      <c r="BM59" s="7">
        <v>5.2501620000000004</v>
      </c>
      <c r="BN59" s="169">
        <f>((Calibration!$C$9*'Yields HP4a'!BM59)+Calibration!$C$10)</f>
        <v>1.128020730911619E-2</v>
      </c>
      <c r="BO59" s="26">
        <f t="shared" si="11"/>
        <v>2.9692461357163795</v>
      </c>
      <c r="BQ59" s="24">
        <v>58</v>
      </c>
      <c r="BR59"/>
      <c r="BS59" s="169">
        <f>((Calibration!$C$9*'Yields HP4a'!BR59)+Calibration!$C$10)</f>
        <v>-1.3020627824793102E-3</v>
      </c>
      <c r="BT59" s="26">
        <f t="shared" si="12"/>
        <v>-0.34273704191698257</v>
      </c>
      <c r="BV59" s="24">
        <v>58</v>
      </c>
      <c r="BW59"/>
      <c r="BX59" s="169">
        <f>((Calibration!$C$9*'Yields HP4a'!BW59)+Calibration!$C$10)</f>
        <v>-1.3020627824793102E-3</v>
      </c>
      <c r="BY59" s="26">
        <f t="shared" si="13"/>
        <v>-0.34273704191698257</v>
      </c>
      <c r="CA59" s="24">
        <v>58</v>
      </c>
      <c r="CB59" s="7">
        <v>2.5425939999999998</v>
      </c>
      <c r="CC59" s="169">
        <f>((Calibration!$C$9*'Yields HP4a'!CB59)+Calibration!$C$10)</f>
        <v>4.7913881322296384E-3</v>
      </c>
      <c r="CD59" s="26">
        <f t="shared" si="14"/>
        <v>1.2612189037379362</v>
      </c>
      <c r="CF59" s="57"/>
      <c r="CG59" s="58"/>
      <c r="CH59" s="59"/>
      <c r="CI59" s="59"/>
    </row>
    <row r="60" spans="1:87">
      <c r="A60" s="33" t="s">
        <v>37</v>
      </c>
      <c r="B60" s="35">
        <v>1</v>
      </c>
      <c r="D60" s="24">
        <v>59</v>
      </c>
      <c r="E60" s="3"/>
      <c r="F60" s="169">
        <f>((Calibration!$C$9*'Yields HP4a'!E60)+Calibration!$C$10)</f>
        <v>-1.3020627824793102E-3</v>
      </c>
      <c r="G60" s="26">
        <f t="shared" si="0"/>
        <v>-0.34273704191698257</v>
      </c>
      <c r="I60" s="24">
        <v>59</v>
      </c>
      <c r="J60" s="7">
        <v>5.1708670000000003</v>
      </c>
      <c r="K60" s="169">
        <f>((Calibration!$C$9*'Yields HP4a'!J60)+Calibration!$C$10)</f>
        <v>1.1090172962192597E-2</v>
      </c>
      <c r="L60" s="26">
        <f t="shared" si="1"/>
        <v>2.9192241161919465</v>
      </c>
      <c r="N60" s="24">
        <v>59</v>
      </c>
      <c r="O60" s="7"/>
      <c r="P60" s="169">
        <f>((Calibration!$C$9*'Yields HP4a'!O60)+Calibration!$C$10)</f>
        <v>-1.3020627824793102E-3</v>
      </c>
      <c r="Q60" s="26">
        <f t="shared" si="2"/>
        <v>-0.34273704191698257</v>
      </c>
      <c r="S60" s="24">
        <v>59</v>
      </c>
      <c r="T60"/>
      <c r="U60" s="169">
        <f>((Calibration!$C$9*'Yields HP4a'!T60)+Calibration!$C$10)</f>
        <v>-1.3020627824793102E-3</v>
      </c>
      <c r="V60" s="26">
        <f t="shared" si="3"/>
        <v>-0.34273704191698257</v>
      </c>
      <c r="X60" s="24">
        <v>59</v>
      </c>
      <c r="Y60" s="55"/>
      <c r="Z60" s="169">
        <f>((Calibration!$C$9*'Yields HP4a'!Y60)+Calibration!$C$10)</f>
        <v>-1.3020627824793102E-3</v>
      </c>
      <c r="AA60" s="26">
        <f t="shared" si="4"/>
        <v>-0.34273704191698257</v>
      </c>
      <c r="AC60" s="24">
        <v>59</v>
      </c>
      <c r="AD60" s="44"/>
      <c r="AE60" s="169">
        <f>((Calibration!$C$9*'Yields HP4a'!AD60)+Calibration!$C$10)</f>
        <v>-1.3020627824793102E-3</v>
      </c>
      <c r="AF60" s="26">
        <f t="shared" si="5"/>
        <v>-0.34273704191698257</v>
      </c>
      <c r="AH60" s="24">
        <v>59</v>
      </c>
      <c r="AI60" s="7"/>
      <c r="AJ60" s="169">
        <f>((Calibration!$C$9*'Yields HP4a'!AI60)+Calibration!$C$10)</f>
        <v>-1.3020627824793102E-3</v>
      </c>
      <c r="AK60" s="26">
        <f t="shared" si="15"/>
        <v>-0.34273704191698257</v>
      </c>
      <c r="AM60" s="24">
        <v>59</v>
      </c>
      <c r="AN60" s="7"/>
      <c r="AO60" s="169">
        <f>((Calibration!$C$9*'Yields HP4a'!AN60)+Calibration!$C$10)</f>
        <v>-1.3020627824793102E-3</v>
      </c>
      <c r="AP60" s="26">
        <f t="shared" si="6"/>
        <v>-0.34273704191698257</v>
      </c>
      <c r="AR60" s="24">
        <v>59</v>
      </c>
      <c r="AS60" s="7"/>
      <c r="AT60" s="169">
        <f>((Calibration!$C$9*'Yields HP4a'!AS60)+Calibration!$C$10)</f>
        <v>-1.3020627824793102E-3</v>
      </c>
      <c r="AU60" s="26">
        <f t="shared" si="7"/>
        <v>-0.34273704191698257</v>
      </c>
      <c r="AW60" s="24">
        <v>59</v>
      </c>
      <c r="AX60" s="7"/>
      <c r="AY60" s="169">
        <f>((Calibration!$C$9*'Yields HP4a'!AX60)+Calibration!$C$10)</f>
        <v>-1.3020627824793102E-3</v>
      </c>
      <c r="AZ60" s="26">
        <f t="shared" si="8"/>
        <v>-0.34273704191698257</v>
      </c>
      <c r="BB60" s="24">
        <v>59</v>
      </c>
      <c r="BC60" s="7"/>
      <c r="BD60" s="169">
        <f>((Calibration!$C$9*'Yields HP4a'!BC60)+Calibration!$C$10)</f>
        <v>-1.3020627824793102E-3</v>
      </c>
      <c r="BE60" s="26">
        <f t="shared" si="9"/>
        <v>-0.34273704191698257</v>
      </c>
      <c r="BG60" s="24">
        <v>59</v>
      </c>
      <c r="BH60" s="7"/>
      <c r="BI60" s="169">
        <f>((Calibration!$C$9*'Yields HP4a'!BH60)+Calibration!$C$10)</f>
        <v>-1.3020627824793102E-3</v>
      </c>
      <c r="BJ60" s="26">
        <f t="shared" si="10"/>
        <v>-0.34273704191698257</v>
      </c>
      <c r="BL60" s="24">
        <v>59</v>
      </c>
      <c r="BM60" s="7">
        <v>1.774208</v>
      </c>
      <c r="BN60" s="169">
        <f>((Calibration!$C$9*'Yields HP4a'!BM60)+Calibration!$C$10)</f>
        <v>2.9499134907612998E-3</v>
      </c>
      <c r="BO60" s="26">
        <f t="shared" si="11"/>
        <v>0.77649452648462713</v>
      </c>
      <c r="BQ60" s="24">
        <v>59</v>
      </c>
      <c r="BR60" s="7"/>
      <c r="BS60" s="169">
        <f>((Calibration!$C$9*'Yields HP4a'!BR60)+Calibration!$C$10)</f>
        <v>-1.3020627824793102E-3</v>
      </c>
      <c r="BT60" s="26">
        <f t="shared" si="12"/>
        <v>-0.34273704191698257</v>
      </c>
      <c r="BV60" s="24">
        <v>59</v>
      </c>
      <c r="BW60"/>
      <c r="BX60" s="169">
        <f>((Calibration!$C$9*'Yields HP4a'!BW60)+Calibration!$C$10)</f>
        <v>-1.3020627824793102E-3</v>
      </c>
      <c r="BY60" s="26">
        <f t="shared" si="13"/>
        <v>-0.34273704191698257</v>
      </c>
      <c r="CA60" s="24">
        <v>59</v>
      </c>
      <c r="CB60" s="7"/>
      <c r="CC60" s="169">
        <f>((Calibration!$C$9*'Yields HP4a'!CB60)+Calibration!$C$10)</f>
        <v>-1.3020627824793102E-3</v>
      </c>
      <c r="CD60" s="26">
        <f t="shared" si="14"/>
        <v>-0.34273704191698257</v>
      </c>
      <c r="CF60" s="57"/>
      <c r="CG60" s="60"/>
      <c r="CH60" s="59"/>
      <c r="CI60" s="59"/>
    </row>
    <row r="61" spans="1:87" ht="22" thickBot="1">
      <c r="A61" s="29" t="s">
        <v>38</v>
      </c>
      <c r="B61" s="36">
        <f>(B58-Calibration!$C$10)/Calibration!$C$9</f>
        <v>159.06349662376928</v>
      </c>
      <c r="D61" s="37">
        <v>60</v>
      </c>
      <c r="E61" s="3"/>
      <c r="F61" s="169">
        <f>((Calibration!$C$9*'Yields HP4a'!E61)+Calibration!$C$10)</f>
        <v>-1.3020627824793102E-3</v>
      </c>
      <c r="G61" s="26">
        <f t="shared" si="0"/>
        <v>-0.34273704191698257</v>
      </c>
      <c r="I61" s="37">
        <v>60</v>
      </c>
      <c r="J61" s="7">
        <v>3.6655549999999999</v>
      </c>
      <c r="K61" s="169">
        <f>((Calibration!$C$9*'Yields HP4a'!J61)+Calibration!$C$10)</f>
        <v>7.4826191084029787E-3</v>
      </c>
      <c r="L61" s="26">
        <f t="shared" si="1"/>
        <v>1.9696214142011064</v>
      </c>
      <c r="N61" s="24">
        <v>60</v>
      </c>
      <c r="O61" s="7"/>
      <c r="P61" s="169">
        <f>((Calibration!$C$9*'Yields HP4a'!O61)+Calibration!$C$10)</f>
        <v>-1.3020627824793102E-3</v>
      </c>
      <c r="Q61" s="26">
        <f t="shared" si="2"/>
        <v>-0.34273704191698257</v>
      </c>
      <c r="S61" s="24">
        <v>60</v>
      </c>
      <c r="T61" s="7">
        <v>29.715851000000001</v>
      </c>
      <c r="U61" s="169">
        <f>((Calibration!$C$9*'Yields HP4a'!T61)+Calibration!$C$10)</f>
        <v>6.9913427955446153E-2</v>
      </c>
      <c r="V61" s="26">
        <f t="shared" si="3"/>
        <v>18.403046158879395</v>
      </c>
      <c r="X61" s="24">
        <v>60</v>
      </c>
      <c r="Y61" s="55"/>
      <c r="Z61" s="169">
        <f>((Calibration!$C$9*'Yields HP4a'!Y61)+Calibration!$C$10)</f>
        <v>-1.3020627824793102E-3</v>
      </c>
      <c r="AA61" s="26">
        <f t="shared" si="4"/>
        <v>-0.34273704191698257</v>
      </c>
      <c r="AC61" s="24">
        <v>60</v>
      </c>
      <c r="AD61" s="44"/>
      <c r="AE61" s="169">
        <f>((Calibration!$C$9*'Yields HP4a'!AD61)+Calibration!$C$10)</f>
        <v>-1.3020627824793102E-3</v>
      </c>
      <c r="AF61" s="26">
        <f t="shared" si="5"/>
        <v>-0.34273704191698257</v>
      </c>
      <c r="AH61" s="24">
        <v>60</v>
      </c>
      <c r="AI61" s="7">
        <v>3.9514670000000001</v>
      </c>
      <c r="AJ61" s="169">
        <f>((Calibration!$C$9*'Yields HP4a'!AI61)+Calibration!$C$10)</f>
        <v>8.1678212043436848E-3</v>
      </c>
      <c r="AK61" s="26">
        <f t="shared" si="15"/>
        <v>2.1499845600018475</v>
      </c>
      <c r="AM61" s="24">
        <v>60</v>
      </c>
      <c r="AN61"/>
      <c r="AO61" s="169">
        <f>((Calibration!$C$9*'Yields HP4a'!AN61)+Calibration!$C$10)</f>
        <v>-1.3020627824793102E-3</v>
      </c>
      <c r="AP61" s="26">
        <f t="shared" si="6"/>
        <v>-0.34273704191698257</v>
      </c>
      <c r="AR61" s="24">
        <v>60</v>
      </c>
      <c r="AS61" s="7">
        <v>15.786390000000001</v>
      </c>
      <c r="AT61" s="169">
        <f>((Calibration!$C$9*'Yields HP4a'!AS61)+Calibration!$C$10)</f>
        <v>3.6530793184872228E-2</v>
      </c>
      <c r="AU61" s="26">
        <f t="shared" si="7"/>
        <v>9.6158619718962175</v>
      </c>
      <c r="AW61" s="24">
        <v>60</v>
      </c>
      <c r="AX61" s="7"/>
      <c r="AY61" s="169">
        <f>((Calibration!$C$9*'Yields HP4a'!AX61)+Calibration!$C$10)</f>
        <v>-1.3020627824793102E-3</v>
      </c>
      <c r="AZ61" s="26">
        <f t="shared" si="8"/>
        <v>-0.34273704191698257</v>
      </c>
      <c r="BB61" s="24">
        <v>60</v>
      </c>
      <c r="BC61"/>
      <c r="BD61" s="169">
        <f>((Calibration!$C$9*'Yields HP4a'!BC61)+Calibration!$C$10)</f>
        <v>-1.3020627824793102E-3</v>
      </c>
      <c r="BE61" s="26">
        <f t="shared" si="9"/>
        <v>-0.34273704191698257</v>
      </c>
      <c r="BG61" s="24">
        <v>60</v>
      </c>
      <c r="BH61"/>
      <c r="BI61" s="169">
        <f>((Calibration!$C$9*'Yields HP4a'!BH61)+Calibration!$C$10)</f>
        <v>-1.3020627824793102E-3</v>
      </c>
      <c r="BJ61" s="26">
        <f t="shared" si="10"/>
        <v>-0.34273704191698257</v>
      </c>
      <c r="BL61" s="24">
        <v>60</v>
      </c>
      <c r="BM61" s="7">
        <v>10.181193</v>
      </c>
      <c r="BN61" s="169">
        <f>((Calibration!$C$9*'Yields HP4a'!BM61)+Calibration!$C$10)</f>
        <v>2.3097664346066714E-2</v>
      </c>
      <c r="BO61" s="26">
        <f t="shared" si="11"/>
        <v>6.0799104771954831</v>
      </c>
      <c r="BQ61" s="24">
        <v>60</v>
      </c>
      <c r="BR61"/>
      <c r="BS61" s="169">
        <f>((Calibration!$C$9*'Yields HP4a'!BR61)+Calibration!$C$10)</f>
        <v>-1.3020627824793102E-3</v>
      </c>
      <c r="BT61" s="26">
        <f t="shared" si="12"/>
        <v>-0.34273704191698257</v>
      </c>
      <c r="BV61" s="24">
        <v>60</v>
      </c>
      <c r="BW61"/>
      <c r="BX61" s="169">
        <f>((Calibration!$C$9*'Yields HP4a'!BW61)+Calibration!$C$10)</f>
        <v>-1.3020627824793102E-3</v>
      </c>
      <c r="BY61" s="26">
        <f t="shared" si="13"/>
        <v>-0.34273704191698257</v>
      </c>
      <c r="CA61" s="24">
        <v>60</v>
      </c>
      <c r="CB61" s="7">
        <v>2.3016049999999999</v>
      </c>
      <c r="CC61" s="169">
        <f>((Calibration!$C$9*'Yields HP4a'!CB61)+Calibration!$C$10)</f>
        <v>4.2138462035989591E-3</v>
      </c>
      <c r="CD61" s="26">
        <f t="shared" si="14"/>
        <v>1.1091947349609184</v>
      </c>
      <c r="CF61" s="57"/>
      <c r="CG61" s="58"/>
      <c r="CH61" s="59"/>
      <c r="CI61" s="59"/>
    </row>
    <row r="62" spans="1:87" ht="22" thickBot="1">
      <c r="A62" s="182" t="s">
        <v>19</v>
      </c>
      <c r="B62" s="182"/>
      <c r="D62" s="24">
        <v>61</v>
      </c>
      <c r="E62" s="3"/>
      <c r="F62" s="169">
        <f>((Calibration!$C$9*'Yields HP4a'!E62)+Calibration!$C$10)</f>
        <v>-1.3020627824793102E-3</v>
      </c>
      <c r="G62" s="26">
        <f t="shared" si="0"/>
        <v>-0.34273704191698257</v>
      </c>
      <c r="I62" s="24">
        <v>61</v>
      </c>
      <c r="J62" s="7">
        <v>2.0566149999999999</v>
      </c>
      <c r="K62" s="169">
        <f>((Calibration!$C$9*'Yields HP4a'!J62)+Calibration!$C$10)</f>
        <v>3.6267156827236068E-3</v>
      </c>
      <c r="L62" s="26">
        <f t="shared" si="1"/>
        <v>0.95464659745803804</v>
      </c>
      <c r="N62" s="24">
        <v>61</v>
      </c>
      <c r="O62" s="7"/>
      <c r="P62" s="169">
        <f>((Calibration!$C$9*'Yields HP4a'!O62)+Calibration!$C$10)</f>
        <v>-1.3020627824793102E-3</v>
      </c>
      <c r="Q62" s="26">
        <f t="shared" si="2"/>
        <v>-0.34273704191698257</v>
      </c>
      <c r="S62" s="24">
        <v>61</v>
      </c>
      <c r="T62" s="7">
        <v>21.201111000000001</v>
      </c>
      <c r="U62" s="169">
        <f>((Calibration!$C$9*'Yields HP4a'!T62)+Calibration!$C$10)</f>
        <v>4.9507436970841895E-2</v>
      </c>
      <c r="V62" s="26">
        <f t="shared" si="3"/>
        <v>13.031654639546872</v>
      </c>
      <c r="X62" s="24">
        <v>61</v>
      </c>
      <c r="Y62" s="55"/>
      <c r="Z62" s="169">
        <f>((Calibration!$C$9*'Yields HP4a'!Y62)+Calibration!$C$10)</f>
        <v>-1.3020627824793102E-3</v>
      </c>
      <c r="AA62" s="26">
        <f t="shared" si="4"/>
        <v>-0.34273704191698257</v>
      </c>
      <c r="AC62" s="24">
        <v>61</v>
      </c>
      <c r="AD62" s="44"/>
      <c r="AE62" s="169">
        <f>((Calibration!$C$9*'Yields HP4a'!AD62)+Calibration!$C$10)</f>
        <v>-1.3020627824793102E-3</v>
      </c>
      <c r="AF62" s="26">
        <f t="shared" si="5"/>
        <v>-0.34273704191698257</v>
      </c>
      <c r="AH62" s="24">
        <v>61</v>
      </c>
      <c r="AI62" s="7">
        <v>4.0364069999999996</v>
      </c>
      <c r="AJ62" s="169">
        <f>((Calibration!$C$9*'Yields HP4a'!AI62)+Calibration!$C$10)</f>
        <v>8.371384069942903E-3</v>
      </c>
      <c r="AK62" s="26">
        <f t="shared" si="15"/>
        <v>2.2035676401255042</v>
      </c>
      <c r="AM62" s="24">
        <v>61</v>
      </c>
      <c r="AN62"/>
      <c r="AO62" s="169">
        <f>((Calibration!$C$9*'Yields HP4a'!AN62)+Calibration!$C$10)</f>
        <v>-1.3020627824793102E-3</v>
      </c>
      <c r="AP62" s="26">
        <f t="shared" si="6"/>
        <v>-0.34273704191698257</v>
      </c>
      <c r="AR62" s="24">
        <v>61</v>
      </c>
      <c r="AS62" s="7">
        <v>5.2637489999999998</v>
      </c>
      <c r="AT62" s="169">
        <f>((Calibration!$C$9*'Yields HP4a'!AS62)+Calibration!$C$10)</f>
        <v>1.1312769219345722E-2</v>
      </c>
      <c r="AU62" s="26">
        <f t="shared" si="7"/>
        <v>2.9778172836989572</v>
      </c>
      <c r="AW62" s="24">
        <v>61</v>
      </c>
      <c r="AX62" s="7"/>
      <c r="AY62" s="169">
        <f>((Calibration!$C$9*'Yields HP4a'!AX62)+Calibration!$C$10)</f>
        <v>-1.3020627824793102E-3</v>
      </c>
      <c r="AZ62" s="26">
        <f t="shared" si="8"/>
        <v>-0.34273704191698257</v>
      </c>
      <c r="BB62" s="24">
        <v>61</v>
      </c>
      <c r="BC62"/>
      <c r="BD62" s="169">
        <f>((Calibration!$C$9*'Yields HP4a'!BC62)+Calibration!$C$10)</f>
        <v>-1.3020627824793102E-3</v>
      </c>
      <c r="BE62" s="26">
        <f t="shared" si="9"/>
        <v>-0.34273704191698257</v>
      </c>
      <c r="BG62" s="24">
        <v>61</v>
      </c>
      <c r="BH62"/>
      <c r="BI62" s="169">
        <f>((Calibration!$C$9*'Yields HP4a'!BH62)+Calibration!$C$10)</f>
        <v>-1.3020627824793102E-3</v>
      </c>
      <c r="BJ62" s="26">
        <f t="shared" si="10"/>
        <v>-0.34273704191698257</v>
      </c>
      <c r="BL62" s="24">
        <v>61</v>
      </c>
      <c r="BM62" s="7">
        <v>7.3739239999999997</v>
      </c>
      <c r="BN62" s="169">
        <f>((Calibration!$C$9*'Yields HP4a'!BM62)+Calibration!$C$10)</f>
        <v>1.6369906844914711E-2</v>
      </c>
      <c r="BO62" s="26">
        <f t="shared" si="11"/>
        <v>4.3089884174396831</v>
      </c>
      <c r="BQ62" s="24">
        <v>61</v>
      </c>
      <c r="BR62"/>
      <c r="BS62" s="169">
        <f>((Calibration!$C$9*'Yields HP4a'!BR62)+Calibration!$C$10)</f>
        <v>-1.3020627824793102E-3</v>
      </c>
      <c r="BT62" s="26">
        <f t="shared" si="12"/>
        <v>-0.34273704191698257</v>
      </c>
      <c r="BV62" s="24">
        <v>61</v>
      </c>
      <c r="BW62"/>
      <c r="BX62" s="169">
        <f>((Calibration!$C$9*'Yields HP4a'!BW62)+Calibration!$C$10)</f>
        <v>-1.3020627824793102E-3</v>
      </c>
      <c r="BY62" s="26">
        <f t="shared" si="13"/>
        <v>-0.34273704191698257</v>
      </c>
      <c r="CA62" s="24">
        <v>61</v>
      </c>
      <c r="CB62" s="7">
        <v>2.6964320000000002</v>
      </c>
      <c r="CC62" s="169">
        <f>((Calibration!$C$9*'Yields HP4a'!CB62)+Calibration!$C$10)</f>
        <v>5.160068425590276E-3</v>
      </c>
      <c r="CD62" s="26">
        <f t="shared" si="14"/>
        <v>1.3582652173718319</v>
      </c>
      <c r="CF62" s="57"/>
      <c r="CG62" s="58"/>
      <c r="CH62" s="59"/>
      <c r="CI62" s="59"/>
    </row>
    <row r="63" spans="1:87" ht="22" thickBot="1">
      <c r="A63" s="27" t="s">
        <v>28</v>
      </c>
      <c r="B63" s="28">
        <v>1.046</v>
      </c>
      <c r="D63" s="24">
        <v>62</v>
      </c>
      <c r="E63" s="3"/>
      <c r="F63" s="169">
        <f>((Calibration!$C$9*'Yields HP4a'!E63)+Calibration!$C$10)</f>
        <v>-1.3020627824793102E-3</v>
      </c>
      <c r="G63" s="26">
        <f t="shared" si="0"/>
        <v>-0.34273704191698257</v>
      </c>
      <c r="I63" s="24">
        <v>62</v>
      </c>
      <c r="J63" s="7">
        <v>2.9577939999999998</v>
      </c>
      <c r="K63" s="169">
        <f>((Calibration!$C$9*'Yields HP4a'!J63)+Calibration!$C$10)</f>
        <v>5.7864352454483261E-3</v>
      </c>
      <c r="L63" s="26">
        <f t="shared" si="1"/>
        <v>1.5231413768641697</v>
      </c>
      <c r="N63" s="24">
        <v>62</v>
      </c>
      <c r="O63" s="7"/>
      <c r="P63" s="169">
        <f>((Calibration!$C$9*'Yields HP4a'!O63)+Calibration!$C$10)</f>
        <v>-1.3020627824793102E-3</v>
      </c>
      <c r="Q63" s="26">
        <f t="shared" si="2"/>
        <v>-0.34273704191698257</v>
      </c>
      <c r="S63" s="24">
        <v>62</v>
      </c>
      <c r="T63" s="7">
        <v>31.509630000000001</v>
      </c>
      <c r="U63" s="169">
        <f>((Calibration!$C$9*'Yields HP4a'!T63)+Calibration!$C$10)</f>
        <v>7.4212307087677135E-2</v>
      </c>
      <c r="V63" s="26">
        <f t="shared" si="3"/>
        <v>19.534623788749101</v>
      </c>
      <c r="X63" s="24">
        <v>62</v>
      </c>
      <c r="Y63" s="55"/>
      <c r="Z63" s="169">
        <f>((Calibration!$C$9*'Yields HP4a'!Y63)+Calibration!$C$10)</f>
        <v>-1.3020627824793102E-3</v>
      </c>
      <c r="AA63" s="26">
        <f t="shared" si="4"/>
        <v>-0.34273704191698257</v>
      </c>
      <c r="AC63" s="24">
        <v>62</v>
      </c>
      <c r="AD63" s="3"/>
      <c r="AE63" s="169">
        <f>((Calibration!$C$9*'Yields HP4a'!AD63)+Calibration!$C$10)</f>
        <v>-1.3020627824793102E-3</v>
      </c>
      <c r="AF63" s="26">
        <f t="shared" si="5"/>
        <v>-0.34273704191698257</v>
      </c>
      <c r="AH63" s="24">
        <v>62</v>
      </c>
      <c r="AI63" s="7">
        <v>4.0076450000000001</v>
      </c>
      <c r="AJ63" s="169">
        <f>((Calibration!$C$9*'Yields HP4a'!AI63)+Calibration!$C$10)</f>
        <v>8.3024545297926237E-3</v>
      </c>
      <c r="AK63" s="26">
        <f t="shared" si="15"/>
        <v>2.1854235790174674</v>
      </c>
      <c r="AM63" s="24">
        <v>62</v>
      </c>
      <c r="AN63"/>
      <c r="AO63" s="169">
        <f>((Calibration!$C$9*'Yields HP4a'!AN63)+Calibration!$C$10)</f>
        <v>-1.3020627824793102E-3</v>
      </c>
      <c r="AP63" s="26">
        <f t="shared" si="6"/>
        <v>-0.34273704191698257</v>
      </c>
      <c r="AR63" s="24">
        <v>62</v>
      </c>
      <c r="AS63" s="7">
        <v>6.1503920000000001</v>
      </c>
      <c r="AT63" s="169">
        <f>((Calibration!$C$9*'Yields HP4a'!AS63)+Calibration!$C$10)</f>
        <v>1.3437652546912092E-2</v>
      </c>
      <c r="AU63" s="26">
        <f t="shared" si="7"/>
        <v>3.537142253207779</v>
      </c>
      <c r="AW63" s="24">
        <v>62</v>
      </c>
      <c r="AX63" s="7"/>
      <c r="AY63" s="169">
        <f>((Calibration!$C$9*'Yields HP4a'!AX63)+Calibration!$C$10)</f>
        <v>-1.3020627824793102E-3</v>
      </c>
      <c r="AZ63" s="26">
        <f t="shared" si="8"/>
        <v>-0.34273704191698257</v>
      </c>
      <c r="BB63" s="24">
        <v>62</v>
      </c>
      <c r="BC63"/>
      <c r="BD63" s="169">
        <f>((Calibration!$C$9*'Yields HP4a'!BC63)+Calibration!$C$10)</f>
        <v>-1.3020627824793102E-3</v>
      </c>
      <c r="BE63" s="26">
        <f t="shared" si="9"/>
        <v>-0.34273704191698257</v>
      </c>
      <c r="BG63" s="24">
        <v>62</v>
      </c>
      <c r="BH63"/>
      <c r="BI63" s="169">
        <f>((Calibration!$C$9*'Yields HP4a'!BH63)+Calibration!$C$10)</f>
        <v>-1.3020627824793102E-3</v>
      </c>
      <c r="BJ63" s="26">
        <f t="shared" si="10"/>
        <v>-0.34273704191698257</v>
      </c>
      <c r="BL63" s="24">
        <v>62</v>
      </c>
      <c r="BM63" s="7">
        <v>8.657807</v>
      </c>
      <c r="BN63" s="169">
        <f>((Calibration!$C$9*'Yields HP4a'!BM63)+Calibration!$C$10)</f>
        <v>1.9446795267025859E-2</v>
      </c>
      <c r="BO63" s="26">
        <f t="shared" si="11"/>
        <v>5.1189060729424005</v>
      </c>
      <c r="BQ63" s="24">
        <v>62</v>
      </c>
      <c r="BR63"/>
      <c r="BS63" s="169">
        <f>((Calibration!$C$9*'Yields HP4a'!BR63)+Calibration!$C$10)</f>
        <v>-1.3020627824793102E-3</v>
      </c>
      <c r="BT63" s="26">
        <f t="shared" si="12"/>
        <v>-0.34273704191698257</v>
      </c>
      <c r="BV63" s="24">
        <v>62</v>
      </c>
      <c r="BW63"/>
      <c r="BX63" s="169">
        <f>((Calibration!$C$9*'Yields HP4a'!BW63)+Calibration!$C$10)</f>
        <v>-1.3020627824793102E-3</v>
      </c>
      <c r="BY63" s="26">
        <f t="shared" si="13"/>
        <v>-0.34273704191698257</v>
      </c>
      <c r="CA63" s="24">
        <v>62</v>
      </c>
      <c r="CB63" s="7">
        <v>1.8244769999999999</v>
      </c>
      <c r="CC63" s="169">
        <f>((Calibration!$C$9*'Yields HP4a'!CB63)+Calibration!$C$10)</f>
        <v>3.0703856086186938E-3</v>
      </c>
      <c r="CD63" s="26">
        <f t="shared" si="14"/>
        <v>0.80820594460019202</v>
      </c>
      <c r="CF63" s="57"/>
      <c r="CG63" s="60"/>
      <c r="CH63" s="59"/>
      <c r="CI63" s="59"/>
    </row>
    <row r="64" spans="1:87" ht="22" thickBot="1">
      <c r="A64" s="27" t="s">
        <v>29</v>
      </c>
      <c r="B64" s="28">
        <v>600</v>
      </c>
      <c r="D64" s="24">
        <v>63</v>
      </c>
      <c r="E64" s="3"/>
      <c r="F64" s="169">
        <f>((Calibration!$C$9*'Yields HP4a'!E64)+Calibration!$C$10)</f>
        <v>-1.3020627824793102E-3</v>
      </c>
      <c r="G64" s="26">
        <f t="shared" si="0"/>
        <v>-0.34273704191698257</v>
      </c>
      <c r="I64" s="24">
        <v>63</v>
      </c>
      <c r="J64" s="7">
        <v>4.2371970000000001</v>
      </c>
      <c r="K64" s="169">
        <f>((Calibration!$C$9*'Yields HP4a'!J64)+Calibration!$C$10)</f>
        <v>8.8525871283802356E-3</v>
      </c>
      <c r="L64" s="26">
        <f t="shared" si="1"/>
        <v>2.3302328939285304</v>
      </c>
      <c r="N64" s="24">
        <v>63</v>
      </c>
      <c r="O64" s="7"/>
      <c r="P64" s="169">
        <f>((Calibration!$C$9*'Yields HP4a'!O64)+Calibration!$C$10)</f>
        <v>-1.3020627824793102E-3</v>
      </c>
      <c r="Q64" s="26">
        <f t="shared" si="2"/>
        <v>-0.34273704191698257</v>
      </c>
      <c r="S64" s="24">
        <v>63</v>
      </c>
      <c r="T64" s="7">
        <v>26.057390000000002</v>
      </c>
      <c r="U64" s="169">
        <f>((Calibration!$C$9*'Yields HP4a'!T64)+Calibration!$C$10)</f>
        <v>6.1145747182630272E-2</v>
      </c>
      <c r="V64" s="26">
        <f t="shared" si="3"/>
        <v>16.095162842511687</v>
      </c>
      <c r="X64" s="24">
        <v>63</v>
      </c>
      <c r="Y64" s="55">
        <v>1.1040000000000001</v>
      </c>
      <c r="Z64" s="169">
        <f>((Calibration!$C$9*'Yields HP4a'!Y64)+Calibration!$C$10)</f>
        <v>1.3437272295472582E-3</v>
      </c>
      <c r="AA64" s="26">
        <f t="shared" si="4"/>
        <v>0.35370421610652836</v>
      </c>
      <c r="AC64" s="24">
        <v>63</v>
      </c>
      <c r="AD64" s="44"/>
      <c r="AE64" s="169">
        <f>((Calibration!$C$9*'Yields HP4a'!AD64)+Calibration!$C$10)</f>
        <v>-1.3020627824793102E-3</v>
      </c>
      <c r="AF64" s="26">
        <f t="shared" si="5"/>
        <v>-0.34273704191698257</v>
      </c>
      <c r="AH64" s="24">
        <v>63</v>
      </c>
      <c r="AI64" s="7">
        <v>6.5988030000000002</v>
      </c>
      <c r="AJ64" s="169">
        <f>((Calibration!$C$9*'Yields HP4a'!AI64)+Calibration!$C$10)</f>
        <v>1.4512291446443656E-2</v>
      </c>
      <c r="AK64" s="26">
        <f t="shared" si="15"/>
        <v>3.8200153700117472</v>
      </c>
      <c r="AM64" s="24">
        <v>63</v>
      </c>
      <c r="AN64"/>
      <c r="AO64" s="169">
        <f>((Calibration!$C$9*'Yields HP4a'!AN64)+Calibration!$C$10)</f>
        <v>-1.3020627824793102E-3</v>
      </c>
      <c r="AP64" s="26">
        <f t="shared" si="6"/>
        <v>-0.34273704191698257</v>
      </c>
      <c r="AR64" s="24">
        <v>63</v>
      </c>
      <c r="AS64" s="7">
        <v>17.509293</v>
      </c>
      <c r="AT64" s="169">
        <f>((Calibration!$C$9*'Yields HP4a'!AS64)+Calibration!$C$10)</f>
        <v>4.0659814515570242E-2</v>
      </c>
      <c r="AU64" s="26">
        <f t="shared" si="7"/>
        <v>10.702728577668392</v>
      </c>
      <c r="AW64" s="24">
        <v>63</v>
      </c>
      <c r="AX64"/>
      <c r="AY64" s="169">
        <f>((Calibration!$C$9*'Yields HP4a'!AX64)+Calibration!$C$10)</f>
        <v>-1.3020627824793102E-3</v>
      </c>
      <c r="AZ64" s="26">
        <f t="shared" si="8"/>
        <v>-0.34273704191698257</v>
      </c>
      <c r="BB64" s="24">
        <v>63</v>
      </c>
      <c r="BC64" s="7"/>
      <c r="BD64" s="169">
        <f>((Calibration!$C$9*'Yields HP4a'!BC64)+Calibration!$C$10)</f>
        <v>-1.3020627824793102E-3</v>
      </c>
      <c r="BE64" s="26">
        <f t="shared" si="9"/>
        <v>-0.34273704191698257</v>
      </c>
      <c r="BG64" s="24">
        <v>63</v>
      </c>
      <c r="BH64" s="7"/>
      <c r="BI64" s="169">
        <f>((Calibration!$C$9*'Yields HP4a'!BH64)+Calibration!$C$10)</f>
        <v>-1.3020627824793102E-3</v>
      </c>
      <c r="BJ64" s="26">
        <f t="shared" si="10"/>
        <v>-0.34273704191698257</v>
      </c>
      <c r="BL64" s="24">
        <v>63</v>
      </c>
      <c r="BM64" s="7">
        <v>8.7734380000000005</v>
      </c>
      <c r="BN64" s="169">
        <f>((Calibration!$C$9*'Yields HP4a'!BM64)+Calibration!$C$10)</f>
        <v>1.9723910615649629E-2</v>
      </c>
      <c r="BO64" s="26">
        <f t="shared" si="11"/>
        <v>5.1918500938722154</v>
      </c>
      <c r="BQ64" s="24">
        <v>63</v>
      </c>
      <c r="BR64"/>
      <c r="BS64" s="169">
        <f>((Calibration!$C$9*'Yields HP4a'!BR64)+Calibration!$C$10)</f>
        <v>-1.3020627824793102E-3</v>
      </c>
      <c r="BT64" s="26">
        <f t="shared" si="12"/>
        <v>-0.34273704191698257</v>
      </c>
      <c r="BV64" s="24">
        <v>63</v>
      </c>
      <c r="BW64"/>
      <c r="BX64" s="169">
        <f>((Calibration!$C$9*'Yields HP4a'!BW64)+Calibration!$C$10)</f>
        <v>-1.3020627824793102E-3</v>
      </c>
      <c r="BY64" s="26">
        <f t="shared" si="13"/>
        <v>-0.34273704191698257</v>
      </c>
      <c r="CA64" s="24">
        <v>63</v>
      </c>
      <c r="CB64" s="7">
        <v>1.793372</v>
      </c>
      <c r="CC64" s="169">
        <f>((Calibration!$C$9*'Yields HP4a'!CB64)+Calibration!$C$10)</f>
        <v>2.9958409543396304E-3</v>
      </c>
      <c r="CD64" s="26">
        <f t="shared" si="14"/>
        <v>0.7885838383222743</v>
      </c>
      <c r="CF64" s="57"/>
      <c r="CG64" s="58"/>
      <c r="CH64" s="59"/>
      <c r="CI64" s="59"/>
    </row>
    <row r="65" spans="1:87" ht="22" thickBot="1">
      <c r="A65" s="29" t="s">
        <v>30</v>
      </c>
      <c r="B65" s="30">
        <f>(B63/B64)*1000</f>
        <v>1.7433333333333334</v>
      </c>
      <c r="D65" s="24">
        <v>64</v>
      </c>
      <c r="E65" s="3"/>
      <c r="F65" s="169">
        <f>((Calibration!$C$9*'Yields HP4a'!E65)+Calibration!$C$10)</f>
        <v>-1.3020627824793102E-3</v>
      </c>
      <c r="G65" s="26">
        <f t="shared" si="0"/>
        <v>-0.34273704191698257</v>
      </c>
      <c r="I65" s="24">
        <v>64</v>
      </c>
      <c r="J65"/>
      <c r="K65" s="169">
        <f>((Calibration!$C$9*'Yields HP4a'!J65)+Calibration!$C$10)</f>
        <v>-1.3020627824793102E-3</v>
      </c>
      <c r="L65" s="26">
        <f t="shared" si="1"/>
        <v>-0.34273704191698257</v>
      </c>
      <c r="N65" s="24">
        <v>64</v>
      </c>
      <c r="O65"/>
      <c r="P65" s="169">
        <f>((Calibration!$C$9*'Yields HP4a'!O65)+Calibration!$C$10)</f>
        <v>-1.3020627824793102E-3</v>
      </c>
      <c r="Q65" s="26">
        <f t="shared" si="2"/>
        <v>-0.34273704191698257</v>
      </c>
      <c r="S65" s="24">
        <v>64</v>
      </c>
      <c r="T65" s="7">
        <v>18.035174999999999</v>
      </c>
      <c r="U65" s="169">
        <f>((Calibration!$C$9*'Yields HP4a'!T65)+Calibration!$C$10)</f>
        <v>4.1920116456788135E-2</v>
      </c>
      <c r="V65" s="26">
        <f t="shared" si="3"/>
        <v>11.034473071918317</v>
      </c>
      <c r="X65" s="24">
        <v>64</v>
      </c>
      <c r="Y65" s="55"/>
      <c r="Z65" s="169">
        <f>((Calibration!$C$9*'Yields HP4a'!Y65)+Calibration!$C$10)</f>
        <v>-1.3020627824793102E-3</v>
      </c>
      <c r="AA65" s="26">
        <f t="shared" si="4"/>
        <v>-0.34273704191698257</v>
      </c>
      <c r="AC65" s="24">
        <v>64</v>
      </c>
      <c r="AD65" s="3"/>
      <c r="AE65" s="169">
        <f>((Calibration!$C$9*'Yields HP4a'!AD65)+Calibration!$C$10)</f>
        <v>-1.3020627824793102E-3</v>
      </c>
      <c r="AF65" s="26">
        <f t="shared" si="5"/>
        <v>-0.34273704191698257</v>
      </c>
      <c r="AH65" s="24">
        <v>64</v>
      </c>
      <c r="AI65"/>
      <c r="AJ65" s="169">
        <f>((Calibration!$C$9*'Yields HP4a'!AI65)+Calibration!$C$10)</f>
        <v>-1.3020627824793102E-3</v>
      </c>
      <c r="AK65" s="26">
        <f t="shared" si="15"/>
        <v>-0.34273704191698257</v>
      </c>
      <c r="AM65" s="24">
        <v>64</v>
      </c>
      <c r="AN65" s="7">
        <v>2.7940909999999999</v>
      </c>
      <c r="AO65" s="169">
        <f>((Calibration!$C$9*'Yields HP4a'!AN65)+Calibration!$C$10)</f>
        <v>5.39411299695305E-3</v>
      </c>
      <c r="AP65" s="26">
        <f t="shared" si="6"/>
        <v>1.4198718811556346</v>
      </c>
      <c r="AR65" s="24">
        <v>64</v>
      </c>
      <c r="AS65" s="7">
        <v>5.0678049999999999</v>
      </c>
      <c r="AT65" s="169">
        <f>((Calibration!$C$9*'Yields HP4a'!AS65)+Calibration!$C$10)</f>
        <v>1.0843179836993788E-2</v>
      </c>
      <c r="AU65" s="26">
        <f t="shared" si="7"/>
        <v>2.8542090537513487</v>
      </c>
      <c r="AW65" s="24">
        <v>64</v>
      </c>
      <c r="AX65"/>
      <c r="AY65" s="169">
        <f>((Calibration!$C$9*'Yields HP4a'!AX65)+Calibration!$C$10)</f>
        <v>-1.3020627824793102E-3</v>
      </c>
      <c r="AZ65" s="26">
        <f t="shared" si="8"/>
        <v>-0.34273704191698257</v>
      </c>
      <c r="BB65" s="24">
        <v>64</v>
      </c>
      <c r="BC65"/>
      <c r="BD65" s="169">
        <f>((Calibration!$C$9*'Yields HP4a'!BC65)+Calibration!$C$10)</f>
        <v>-1.3020627824793102E-3</v>
      </c>
      <c r="BE65" s="26">
        <f t="shared" si="9"/>
        <v>-0.34273704191698257</v>
      </c>
      <c r="BG65" s="24">
        <v>64</v>
      </c>
      <c r="BH65" s="7"/>
      <c r="BI65" s="169">
        <f>((Calibration!$C$9*'Yields HP4a'!BH65)+Calibration!$C$10)</f>
        <v>-1.3020627824793102E-3</v>
      </c>
      <c r="BJ65" s="26">
        <f t="shared" si="10"/>
        <v>-0.34273704191698257</v>
      </c>
      <c r="BL65" s="24">
        <v>64</v>
      </c>
      <c r="BM65" s="7">
        <v>13.379600999999999</v>
      </c>
      <c r="BN65" s="169">
        <f>((Calibration!$C$9*'Yields HP4a'!BM65)+Calibration!$C$10)</f>
        <v>3.0762805596778554E-2</v>
      </c>
      <c r="BO65" s="26">
        <f t="shared" si="11"/>
        <v>8.0975765018263353</v>
      </c>
      <c r="BQ65" s="24">
        <v>64</v>
      </c>
      <c r="BR65" s="7"/>
      <c r="BS65" s="169">
        <f>((Calibration!$C$9*'Yields HP4a'!BR65)+Calibration!$C$10)</f>
        <v>-1.3020627824793102E-3</v>
      </c>
      <c r="BT65" s="26">
        <f t="shared" si="12"/>
        <v>-0.34273704191698257</v>
      </c>
      <c r="BV65" s="24">
        <v>64</v>
      </c>
      <c r="BW65"/>
      <c r="BX65" s="169">
        <f>((Calibration!$C$9*'Yields HP4a'!BW65)+Calibration!$C$10)</f>
        <v>-1.3020627824793102E-3</v>
      </c>
      <c r="BY65" s="26">
        <f t="shared" si="13"/>
        <v>-0.34273704191698257</v>
      </c>
      <c r="CA65" s="24">
        <v>64</v>
      </c>
      <c r="CB65" s="7"/>
      <c r="CC65" s="169">
        <f>((Calibration!$C$9*'Yields HP4a'!CB65)+Calibration!$C$10)</f>
        <v>-1.3020627824793102E-3</v>
      </c>
      <c r="CD65" s="26">
        <f t="shared" si="14"/>
        <v>-0.34273704191698257</v>
      </c>
      <c r="CF65" s="57"/>
      <c r="CG65" s="60"/>
      <c r="CH65" s="59"/>
      <c r="CI65" s="59"/>
    </row>
    <row r="66" spans="1:87" ht="22" thickBot="1">
      <c r="A66" s="27" t="s">
        <v>31</v>
      </c>
      <c r="B66" s="28">
        <v>250</v>
      </c>
      <c r="D66" s="24">
        <v>65</v>
      </c>
      <c r="E66" s="3"/>
      <c r="F66" s="169">
        <f>((Calibration!$C$9*'Yields HP4a'!E66)+Calibration!$C$10)</f>
        <v>-1.3020627824793102E-3</v>
      </c>
      <c r="G66" s="26">
        <f t="shared" si="0"/>
        <v>-0.34273704191698257</v>
      </c>
      <c r="I66" s="24">
        <v>65</v>
      </c>
      <c r="J66" s="7">
        <v>1.65028</v>
      </c>
      <c r="K66" s="169">
        <f>((Calibration!$C$9*'Yields HP4a'!J66)+Calibration!$C$10)</f>
        <v>2.6529139757156218E-3</v>
      </c>
      <c r="L66" s="26">
        <f t="shared" si="1"/>
        <v>0.69831647193359669</v>
      </c>
      <c r="N66" s="24">
        <v>65</v>
      </c>
      <c r="O66" s="7"/>
      <c r="P66" s="169">
        <f>((Calibration!$C$9*'Yields HP4a'!O66)+Calibration!$C$10)</f>
        <v>-1.3020627824793102E-3</v>
      </c>
      <c r="Q66" s="26">
        <f t="shared" si="2"/>
        <v>-0.34273704191698257</v>
      </c>
      <c r="S66" s="24">
        <v>65</v>
      </c>
      <c r="T66" s="7">
        <v>19.150998999999999</v>
      </c>
      <c r="U66" s="169">
        <f>((Calibration!$C$9*'Yields HP4a'!T66)+Calibration!$C$10)</f>
        <v>4.4594243263291332E-2</v>
      </c>
      <c r="V66" s="26">
        <f t="shared" si="3"/>
        <v>11.738373316748776</v>
      </c>
      <c r="X66" s="24">
        <v>65</v>
      </c>
      <c r="Y66" s="55"/>
      <c r="Z66" s="169">
        <f>((Calibration!$C$9*'Yields HP4a'!Y66)+Calibration!$C$10)</f>
        <v>-1.3020627824793102E-3</v>
      </c>
      <c r="AA66" s="26">
        <f t="shared" si="4"/>
        <v>-0.34273704191698257</v>
      </c>
      <c r="AC66" s="24">
        <v>65</v>
      </c>
      <c r="AD66" s="3"/>
      <c r="AE66" s="169">
        <f>((Calibration!$C$9*'Yields HP4a'!AD66)+Calibration!$C$10)</f>
        <v>-1.3020627824793102E-3</v>
      </c>
      <c r="AF66" s="26">
        <f t="shared" si="5"/>
        <v>-0.34273704191698257</v>
      </c>
      <c r="AH66" s="24">
        <v>65</v>
      </c>
      <c r="AI66" s="7">
        <v>1.8238019999999999</v>
      </c>
      <c r="AJ66" s="169">
        <f>((Calibration!$C$9*'Yields HP4a'!AI66)+Calibration!$C$10)</f>
        <v>3.0687679380950366E-3</v>
      </c>
      <c r="AK66" s="26">
        <f t="shared" si="15"/>
        <v>0.80778013133102011</v>
      </c>
      <c r="AM66" s="24">
        <v>65</v>
      </c>
      <c r="AN66" s="7">
        <v>2.353453</v>
      </c>
      <c r="AO66" s="169">
        <f>((Calibration!$C$9*'Yields HP4a'!AN66)+Calibration!$C$10)</f>
        <v>4.3381024722072507E-3</v>
      </c>
      <c r="AP66" s="26">
        <f t="shared" si="6"/>
        <v>1.1419022407091095</v>
      </c>
      <c r="AR66" s="24">
        <v>65</v>
      </c>
      <c r="AS66"/>
      <c r="AT66" s="169">
        <f>((Calibration!$C$9*'Yields HP4a'!AS66)+Calibration!$C$10)</f>
        <v>-1.3020627824793102E-3</v>
      </c>
      <c r="AU66" s="26">
        <f t="shared" si="7"/>
        <v>-0.34273704191698257</v>
      </c>
      <c r="AW66" s="24">
        <v>65</v>
      </c>
      <c r="AX66"/>
      <c r="AY66" s="169">
        <f>((Calibration!$C$9*'Yields HP4a'!AX66)+Calibration!$C$10)</f>
        <v>-1.3020627824793102E-3</v>
      </c>
      <c r="AZ66" s="26">
        <f t="shared" si="8"/>
        <v>-0.34273704191698257</v>
      </c>
      <c r="BB66" s="24">
        <v>65</v>
      </c>
      <c r="BC66" s="7"/>
      <c r="BD66" s="169">
        <f>((Calibration!$C$9*'Yields HP4a'!BC66)+Calibration!$C$10)</f>
        <v>-1.3020627824793102E-3</v>
      </c>
      <c r="BE66" s="26">
        <f t="shared" si="9"/>
        <v>-0.34273704191698257</v>
      </c>
      <c r="BG66" s="24">
        <v>65</v>
      </c>
      <c r="BH66" s="7">
        <v>2.5015800000000001</v>
      </c>
      <c r="BI66" s="169">
        <f>((Calibration!$C$9*'Yields HP4a'!BH66)+Calibration!$C$10)</f>
        <v>4.6930960746632824E-3</v>
      </c>
      <c r="BJ66" s="26">
        <f t="shared" si="10"/>
        <v>1.2353458586685737</v>
      </c>
      <c r="BL66" s="24">
        <v>65</v>
      </c>
      <c r="BM66" s="7">
        <v>4.2865349999999998</v>
      </c>
      <c r="BN66" s="169">
        <f>((Calibration!$C$9*'Yields HP4a'!BM66)+Calibration!$C$10)</f>
        <v>8.9708280591894434E-3</v>
      </c>
      <c r="BO66" s="26">
        <f t="shared" si="11"/>
        <v>2.3613570051498738</v>
      </c>
      <c r="BQ66" s="24">
        <v>65</v>
      </c>
      <c r="BR66" s="7"/>
      <c r="BS66" s="169">
        <f>((Calibration!$C$9*'Yields HP4a'!BR66)+Calibration!$C$10)</f>
        <v>-1.3020627824793102E-3</v>
      </c>
      <c r="BT66" s="26">
        <f t="shared" si="12"/>
        <v>-0.34273704191698257</v>
      </c>
      <c r="BV66" s="24">
        <v>65</v>
      </c>
      <c r="BW66"/>
      <c r="BX66" s="169">
        <f>((Calibration!$C$9*'Yields HP4a'!BW66)+Calibration!$C$10)</f>
        <v>-1.3020627824793102E-3</v>
      </c>
      <c r="BY66" s="26">
        <f t="shared" si="13"/>
        <v>-0.34273704191698257</v>
      </c>
      <c r="CA66" s="24">
        <v>65</v>
      </c>
      <c r="CB66" s="7"/>
      <c r="CC66" s="169">
        <f>((Calibration!$C$9*'Yields HP4a'!CB66)+Calibration!$C$10)</f>
        <v>-1.3020627824793102E-3</v>
      </c>
      <c r="CD66" s="26">
        <f t="shared" si="14"/>
        <v>-0.34273704191698257</v>
      </c>
      <c r="CF66" s="57"/>
      <c r="CG66" s="60"/>
      <c r="CH66" s="59"/>
      <c r="CI66" s="59"/>
    </row>
    <row r="67" spans="1:87">
      <c r="A67" s="29" t="s">
        <v>32</v>
      </c>
      <c r="B67" s="31">
        <f>$B66/$B64</f>
        <v>0.41666666666666669</v>
      </c>
      <c r="D67" s="24">
        <v>66</v>
      </c>
      <c r="E67" s="3"/>
      <c r="F67" s="169">
        <f>((Calibration!$C$9*'Yields HP4a'!E67)+Calibration!$C$10)</f>
        <v>-1.3020627824793102E-3</v>
      </c>
      <c r="G67" s="26">
        <f t="shared" ref="G67:G97" si="16">(100*(F67/$B$10))*($B$11/$B$12)</f>
        <v>-0.34273704191698257</v>
      </c>
      <c r="I67" s="24">
        <v>66</v>
      </c>
      <c r="J67" s="7">
        <v>2.484299</v>
      </c>
      <c r="K67" s="169">
        <f>((Calibration!$C$9*'Yields HP4a'!J67)+Calibration!$C$10)</f>
        <v>4.6516813127087256E-3</v>
      </c>
      <c r="L67" s="26">
        <f t="shared" ref="L67:L97" si="17">(100*(K67/$B$10))*($B$11/$B$12)</f>
        <v>1.2244444081432981</v>
      </c>
      <c r="N67" s="24">
        <v>66</v>
      </c>
      <c r="O67" s="7"/>
      <c r="P67" s="169">
        <f>((Calibration!$C$9*'Yields HP4a'!O67)+Calibration!$C$10)</f>
        <v>-1.3020627824793102E-3</v>
      </c>
      <c r="Q67" s="26">
        <f t="shared" ref="Q67:Q97" si="18">100*(P67/$B$34)</f>
        <v>-0.34273704191698257</v>
      </c>
      <c r="S67" s="24">
        <v>66</v>
      </c>
      <c r="T67" s="7">
        <v>19.696911</v>
      </c>
      <c r="U67" s="169">
        <f>((Calibration!$C$9*'Yields HP4a'!T67)+Calibration!$C$10)</f>
        <v>4.5902548079455693E-2</v>
      </c>
      <c r="V67" s="26">
        <f t="shared" ref="V67:V97" si="19">100*(U67/$B$34)</f>
        <v>12.082753425489837</v>
      </c>
      <c r="X67" s="24">
        <v>66</v>
      </c>
      <c r="Y67" s="55"/>
      <c r="Z67" s="169">
        <f>((Calibration!$C$9*'Yields HP4a'!Y67)+Calibration!$C$10)</f>
        <v>-1.3020627824793102E-3</v>
      </c>
      <c r="AA67" s="26">
        <f t="shared" ref="AA67:AA97" si="20">100*(Z67/$B$34)</f>
        <v>-0.34273704191698257</v>
      </c>
      <c r="AC67" s="24">
        <v>66</v>
      </c>
      <c r="AD67" s="3"/>
      <c r="AE67" s="169">
        <f>((Calibration!$C$9*'Yields HP4a'!AD67)+Calibration!$C$10)</f>
        <v>-1.3020627824793102E-3</v>
      </c>
      <c r="AF67" s="26">
        <f t="shared" ref="AF67:AF97" si="21">100*(AE67/$B$34)</f>
        <v>-0.34273704191698257</v>
      </c>
      <c r="AH67" s="24">
        <v>66</v>
      </c>
      <c r="AI67" s="7">
        <v>2.841869</v>
      </c>
      <c r="AJ67" s="169">
        <f>((Calibration!$C$9*'Yields HP4a'!AI67)+Calibration!$C$10)</f>
        <v>5.508615311440917E-3</v>
      </c>
      <c r="AK67" s="26">
        <f t="shared" si="15"/>
        <v>1.4500118905993369</v>
      </c>
      <c r="AM67" s="24">
        <v>66</v>
      </c>
      <c r="AN67"/>
      <c r="AO67" s="169">
        <f>((Calibration!$C$9*'Yields HP4a'!AN67)+Calibration!$C$10)</f>
        <v>-1.3020627824793102E-3</v>
      </c>
      <c r="AP67" s="26">
        <f t="shared" ref="AP67:AP97" si="22">100*(AO67/$B$34)</f>
        <v>-0.34273704191698257</v>
      </c>
      <c r="AR67" s="24">
        <v>66</v>
      </c>
      <c r="AS67" s="7"/>
      <c r="AT67" s="169">
        <f>((Calibration!$C$9*'Yields HP4a'!AS67)+Calibration!$C$10)</f>
        <v>-1.3020627824793102E-3</v>
      </c>
      <c r="AU67" s="26">
        <f t="shared" ref="AU67:AU97" si="23">100*(AT67/$B$34)</f>
        <v>-0.34273704191698257</v>
      </c>
      <c r="AW67" s="24">
        <v>66</v>
      </c>
      <c r="AX67" s="7"/>
      <c r="AY67" s="169">
        <f>((Calibration!$C$9*'Yields HP4a'!AX67)+Calibration!$C$10)</f>
        <v>-1.3020627824793102E-3</v>
      </c>
      <c r="AZ67" s="26">
        <f t="shared" ref="AZ67:AZ97" si="24">100*(AY67/$B$34)</f>
        <v>-0.34273704191698257</v>
      </c>
      <c r="BB67" s="24">
        <v>66</v>
      </c>
      <c r="BC67" s="7"/>
      <c r="BD67" s="169">
        <f>((Calibration!$C$9*'Yields HP4a'!BC67)+Calibration!$C$10)</f>
        <v>-1.3020627824793102E-3</v>
      </c>
      <c r="BE67" s="26">
        <f t="shared" ref="BE67:BE97" si="25">100*(BD67/$B$34)</f>
        <v>-0.34273704191698257</v>
      </c>
      <c r="BG67" s="24">
        <v>66</v>
      </c>
      <c r="BH67" s="7"/>
      <c r="BI67" s="169">
        <f>((Calibration!$C$9*'Yields HP4a'!BH67)+Calibration!$C$10)</f>
        <v>-1.3020627824793102E-3</v>
      </c>
      <c r="BJ67" s="26">
        <f t="shared" ref="BJ67:BJ97" si="26">100*(BI67/$B$34)</f>
        <v>-0.34273704191698257</v>
      </c>
      <c r="BL67" s="24">
        <v>66</v>
      </c>
      <c r="BM67" s="7">
        <v>5.6157149999999998</v>
      </c>
      <c r="BN67" s="169">
        <f>((Calibration!$C$9*'Yields HP4a'!BM67)+Calibration!$C$10)</f>
        <v>1.215627295790817E-2</v>
      </c>
      <c r="BO67" s="26">
        <f t="shared" ref="BO67:BO97" si="27">100*(BN67/$B$34)</f>
        <v>3.1998495697691585</v>
      </c>
      <c r="BQ67" s="24">
        <v>66</v>
      </c>
      <c r="BR67" s="7"/>
      <c r="BS67" s="169">
        <f>((Calibration!$C$9*'Yields HP4a'!BR67)+Calibration!$C$10)</f>
        <v>-1.3020627824793102E-3</v>
      </c>
      <c r="BT67" s="26">
        <f t="shared" ref="BT67:BT97" si="28">100*(BS67/$B$34)</f>
        <v>-0.34273704191698257</v>
      </c>
      <c r="BV67" s="24">
        <v>66</v>
      </c>
      <c r="BW67"/>
      <c r="BX67" s="169">
        <f>((Calibration!$C$9*'Yields HP4a'!BW67)+Calibration!$C$10)</f>
        <v>-1.3020627824793102E-3</v>
      </c>
      <c r="BY67" s="26">
        <f t="shared" ref="BY67:BY97" si="29">100*(BX67/$B$34)</f>
        <v>-0.34273704191698257</v>
      </c>
      <c r="CA67" s="24">
        <v>66</v>
      </c>
      <c r="CB67" s="7"/>
      <c r="CC67" s="169">
        <f>((Calibration!$C$9*'Yields HP4a'!CB67)+Calibration!$C$10)</f>
        <v>-1.3020627824793102E-3</v>
      </c>
      <c r="CD67" s="26">
        <f t="shared" ref="CD67:CD97" si="30">100*(CC67/$B$34)</f>
        <v>-0.34273704191698257</v>
      </c>
      <c r="CF67" s="57"/>
      <c r="CG67" s="60"/>
      <c r="CH67" s="59"/>
      <c r="CI67" s="59"/>
    </row>
    <row r="68" spans="1:87" ht="22" thickBot="1">
      <c r="A68" s="29" t="s">
        <v>33</v>
      </c>
      <c r="B68" s="32">
        <f>B63*B67</f>
        <v>0.43583333333333335</v>
      </c>
      <c r="D68" s="24">
        <v>67</v>
      </c>
      <c r="E68" s="3"/>
      <c r="F68" s="169">
        <f>((Calibration!$C$9*'Yields HP4a'!E68)+Calibration!$C$10)</f>
        <v>-1.3020627824793102E-3</v>
      </c>
      <c r="G68" s="26">
        <f t="shared" si="16"/>
        <v>-0.34273704191698257</v>
      </c>
      <c r="I68" s="24">
        <v>67</v>
      </c>
      <c r="J68" s="7">
        <v>3.0424980000000001</v>
      </c>
      <c r="K68" s="169">
        <f>((Calibration!$C$9*'Yields HP4a'!J68)+Calibration!$C$10)</f>
        <v>5.9894325255014959E-3</v>
      </c>
      <c r="L68" s="26">
        <f t="shared" si="17"/>
        <v>1.5765755800522345</v>
      </c>
      <c r="N68" s="24">
        <v>67</v>
      </c>
      <c r="O68" s="7"/>
      <c r="P68" s="169">
        <f>((Calibration!$C$9*'Yields HP4a'!O68)+Calibration!$C$10)</f>
        <v>-1.3020627824793102E-3</v>
      </c>
      <c r="Q68" s="26">
        <f t="shared" si="18"/>
        <v>-0.34273704191698257</v>
      </c>
      <c r="S68" s="24">
        <v>67</v>
      </c>
      <c r="T68" s="7">
        <v>53.160645000000002</v>
      </c>
      <c r="U68" s="169">
        <f>((Calibration!$C$9*'Yields HP4a'!T68)+Calibration!$C$10)</f>
        <v>0.12610002378807333</v>
      </c>
      <c r="V68" s="26">
        <f t="shared" si="19"/>
        <v>33.192830422884882</v>
      </c>
      <c r="X68" s="24">
        <v>67</v>
      </c>
      <c r="Y68" s="55">
        <v>1.1539999999999999</v>
      </c>
      <c r="Z68" s="169">
        <f>((Calibration!$C$9*'Yields HP4a'!Y68)+Calibration!$C$10)</f>
        <v>1.4635546757441132E-3</v>
      </c>
      <c r="AA68" s="26">
        <f t="shared" si="20"/>
        <v>0.38524593974889737</v>
      </c>
      <c r="AC68" s="24">
        <v>67</v>
      </c>
      <c r="AD68" s="44"/>
      <c r="AE68" s="169">
        <f>((Calibration!$C$9*'Yields HP4a'!AD68)+Calibration!$C$10)</f>
        <v>-1.3020627824793102E-3</v>
      </c>
      <c r="AF68" s="26">
        <f t="shared" si="21"/>
        <v>-0.34273704191698257</v>
      </c>
      <c r="AH68" s="24">
        <v>67</v>
      </c>
      <c r="AI68" s="7">
        <v>4.9017309999999998</v>
      </c>
      <c r="AJ68" s="169">
        <f>((Calibration!$C$9*'Yields HP4a'!AI68)+Calibration!$C$10)</f>
        <v>1.0445175370999857E-2</v>
      </c>
      <c r="AK68" s="26">
        <f t="shared" ref="AK68:AK97" si="31">100*(AJ68/$B$34)</f>
        <v>2.7494438495076925</v>
      </c>
      <c r="AM68" s="24">
        <v>67</v>
      </c>
      <c r="AN68"/>
      <c r="AO68" s="169">
        <f>((Calibration!$C$9*'Yields HP4a'!AN68)+Calibration!$C$10)</f>
        <v>-1.3020627824793102E-3</v>
      </c>
      <c r="AP68" s="26">
        <f t="shared" si="22"/>
        <v>-0.34273704191698257</v>
      </c>
      <c r="AR68" s="24">
        <v>67</v>
      </c>
      <c r="AS68" s="7">
        <v>7.7758520000000004</v>
      </c>
      <c r="AT68" s="169">
        <f>((Calibration!$C$9*'Yields HP4a'!AS68)+Calibration!$C$10)</f>
        <v>1.7333146960814907E-2</v>
      </c>
      <c r="AU68" s="26">
        <f t="shared" si="23"/>
        <v>4.5625384554422865</v>
      </c>
      <c r="AW68" s="24">
        <v>67</v>
      </c>
      <c r="AX68"/>
      <c r="AY68" s="169">
        <f>((Calibration!$C$9*'Yields HP4a'!AX68)+Calibration!$C$10)</f>
        <v>-1.3020627824793102E-3</v>
      </c>
      <c r="AZ68" s="26">
        <f t="shared" si="24"/>
        <v>-0.34273704191698257</v>
      </c>
      <c r="BB68" s="24">
        <v>67</v>
      </c>
      <c r="BC68"/>
      <c r="BD68" s="169">
        <f>((Calibration!$C$9*'Yields HP4a'!BC68)+Calibration!$C$10)</f>
        <v>-1.3020627824793102E-3</v>
      </c>
      <c r="BE68" s="26">
        <f t="shared" si="25"/>
        <v>-0.34273704191698257</v>
      </c>
      <c r="BG68" s="24">
        <v>67</v>
      </c>
      <c r="BH68" s="7"/>
      <c r="BI68" s="169">
        <f>((Calibration!$C$9*'Yields HP4a'!BH68)+Calibration!$C$10)</f>
        <v>-1.3020627824793102E-3</v>
      </c>
      <c r="BJ68" s="26">
        <f t="shared" si="26"/>
        <v>-0.34273704191698257</v>
      </c>
      <c r="BL68" s="24">
        <v>67</v>
      </c>
      <c r="BM68" s="7">
        <v>12.434424999999999</v>
      </c>
      <c r="BN68" s="169">
        <f>((Calibration!$C$9*'Yields HP4a'!BM68)+Calibration!$C$10)</f>
        <v>2.8497645071047371E-2</v>
      </c>
      <c r="BO68" s="26">
        <f t="shared" si="27"/>
        <v>7.5013268981183368</v>
      </c>
      <c r="BQ68" s="24">
        <v>67</v>
      </c>
      <c r="BR68"/>
      <c r="BS68" s="169">
        <f>((Calibration!$C$9*'Yields HP4a'!BR68)+Calibration!$C$10)</f>
        <v>-1.3020627824793102E-3</v>
      </c>
      <c r="BT68" s="26">
        <f t="shared" si="28"/>
        <v>-0.34273704191698257</v>
      </c>
      <c r="BV68" s="24">
        <v>67</v>
      </c>
      <c r="BW68"/>
      <c r="BX68" s="169">
        <f>((Calibration!$C$9*'Yields HP4a'!BW68)+Calibration!$C$10)</f>
        <v>-1.3020627824793102E-3</v>
      </c>
      <c r="BY68" s="26">
        <f t="shared" si="29"/>
        <v>-0.34273704191698257</v>
      </c>
      <c r="CA68" s="24">
        <v>67</v>
      </c>
      <c r="CB68" s="7">
        <v>2.3660760000000001</v>
      </c>
      <c r="CC68" s="169">
        <f>((Calibration!$C$9*'Yields HP4a'!CB68)+Calibration!$C$10)</f>
        <v>4.3683541092741085E-3</v>
      </c>
      <c r="CD68" s="26">
        <f t="shared" si="30"/>
        <v>1.1498652642598619</v>
      </c>
      <c r="CF68" s="57"/>
      <c r="CG68" s="58"/>
      <c r="CH68" s="59"/>
      <c r="CI68" s="59"/>
    </row>
    <row r="69" spans="1:87" ht="22" thickBot="1">
      <c r="A69" s="27" t="s">
        <v>34</v>
      </c>
      <c r="B69" s="28">
        <v>500</v>
      </c>
      <c r="D69" s="24">
        <v>68</v>
      </c>
      <c r="E69" s="7">
        <v>4.2383259999999998</v>
      </c>
      <c r="F69" s="169">
        <f>((Calibration!$C$9*'Yields HP4a'!E69)+Calibration!$C$10)</f>
        <v>8.85529283211536E-3</v>
      </c>
      <c r="G69" s="26">
        <f t="shared" si="16"/>
        <v>2.3309451060483748</v>
      </c>
      <c r="I69" s="24">
        <v>68</v>
      </c>
      <c r="J69" s="7">
        <v>5.3907860000000003</v>
      </c>
      <c r="K69" s="169">
        <f>((Calibration!$C$9*'Yields HP4a'!J69)+Calibration!$C$10)</f>
        <v>1.1617219604995921E-2</v>
      </c>
      <c r="L69" s="26">
        <f t="shared" si="17"/>
        <v>3.0579566026260698</v>
      </c>
      <c r="N69" s="24">
        <v>68</v>
      </c>
      <c r="O69" s="7"/>
      <c r="P69" s="169">
        <f>((Calibration!$C$9*'Yields HP4a'!O69)+Calibration!$C$10)</f>
        <v>-1.3020627824793102E-3</v>
      </c>
      <c r="Q69" s="26">
        <f t="shared" si="18"/>
        <v>-0.34273704191698257</v>
      </c>
      <c r="S69" s="24">
        <v>68</v>
      </c>
      <c r="T69" s="7">
        <v>51.088298999999999</v>
      </c>
      <c r="U69" s="169">
        <f>((Calibration!$C$9*'Yields HP4a'!T69)+Calibration!$C$10)</f>
        <v>0.12113354521174796</v>
      </c>
      <c r="V69" s="26">
        <f t="shared" si="19"/>
        <v>31.885523126417503</v>
      </c>
      <c r="X69" s="24">
        <v>68</v>
      </c>
      <c r="Y69" s="55">
        <v>1.272</v>
      </c>
      <c r="Z69" s="169">
        <f>((Calibration!$C$9*'Yields HP4a'!Y69)+Calibration!$C$10)</f>
        <v>1.746347448768692E-3</v>
      </c>
      <c r="AA69" s="26">
        <f t="shared" si="20"/>
        <v>0.45968440754488848</v>
      </c>
      <c r="AC69" s="24">
        <v>68</v>
      </c>
      <c r="AD69" s="43"/>
      <c r="AE69" s="169">
        <f>((Calibration!$C$9*'Yields HP4a'!AD69)+Calibration!$C$10)</f>
        <v>-1.3020627824793102E-3</v>
      </c>
      <c r="AF69" s="26">
        <f t="shared" si="21"/>
        <v>-0.34273704191698257</v>
      </c>
      <c r="AH69" s="24">
        <v>68</v>
      </c>
      <c r="AI69" s="7">
        <v>7.9590750000000003</v>
      </c>
      <c r="AJ69" s="169">
        <f>((Calibration!$C$9*'Yields HP4a'!AI69)+Calibration!$C$10)</f>
        <v>1.7772249844305435E-2</v>
      </c>
      <c r="AK69" s="26">
        <f t="shared" si="31"/>
        <v>4.6781218400608022</v>
      </c>
      <c r="AM69" s="24">
        <v>68</v>
      </c>
      <c r="AN69" s="7">
        <v>4.5109250000000003</v>
      </c>
      <c r="AO69" s="169">
        <f>((Calibration!$C$9*'Yields HP4a'!AN69)+Calibration!$C$10)</f>
        <v>9.5085896722316935E-3</v>
      </c>
      <c r="AP69" s="26">
        <f t="shared" si="22"/>
        <v>2.5029099525120988</v>
      </c>
      <c r="AR69" s="24">
        <v>68</v>
      </c>
      <c r="AS69" s="7">
        <v>1.1612690000000001</v>
      </c>
      <c r="AT69" s="169">
        <f>((Calibration!$C$9*'Yields HP4a'!AS69)+Calibration!$C$10)</f>
        <v>1.4809751898722124E-3</v>
      </c>
      <c r="AU69" s="26">
        <f t="shared" si="23"/>
        <v>0.38983147553202507</v>
      </c>
      <c r="AW69" s="24">
        <v>68</v>
      </c>
      <c r="AX69"/>
      <c r="AY69" s="169">
        <f>((Calibration!$C$9*'Yields HP4a'!AX69)+Calibration!$C$10)</f>
        <v>-1.3020627824793102E-3</v>
      </c>
      <c r="AZ69" s="26">
        <f t="shared" si="24"/>
        <v>-0.34273704191698257</v>
      </c>
      <c r="BB69" s="24">
        <v>68</v>
      </c>
      <c r="BC69" s="7"/>
      <c r="BD69" s="169">
        <f>((Calibration!$C$9*'Yields HP4a'!BC69)+Calibration!$C$10)</f>
        <v>-1.3020627824793102E-3</v>
      </c>
      <c r="BE69" s="26">
        <f t="shared" si="25"/>
        <v>-0.34273704191698257</v>
      </c>
      <c r="BG69" s="24">
        <v>68</v>
      </c>
      <c r="BH69" s="7"/>
      <c r="BI69" s="169">
        <f>((Calibration!$C$9*'Yields HP4a'!BH69)+Calibration!$C$10)</f>
        <v>-1.3020627824793102E-3</v>
      </c>
      <c r="BJ69" s="26">
        <f t="shared" si="26"/>
        <v>-0.34273704191698257</v>
      </c>
      <c r="BL69" s="24">
        <v>68</v>
      </c>
      <c r="BM69" s="7">
        <v>13.046711</v>
      </c>
      <c r="BN69" s="169">
        <f>((Calibration!$C$9*'Yields HP4a'!BM69)+Calibration!$C$10)</f>
        <v>2.9965018425489133E-2</v>
      </c>
      <c r="BO69" s="26">
        <f t="shared" si="27"/>
        <v>7.8875780141601712</v>
      </c>
      <c r="BQ69" s="24">
        <v>68</v>
      </c>
      <c r="BR69" s="7"/>
      <c r="BS69" s="169">
        <f>((Calibration!$C$9*'Yields HP4a'!BR69)+Calibration!$C$10)</f>
        <v>-1.3020627824793102E-3</v>
      </c>
      <c r="BT69" s="26">
        <f t="shared" si="28"/>
        <v>-0.34273704191698257</v>
      </c>
      <c r="BV69" s="24">
        <v>68</v>
      </c>
      <c r="BW69"/>
      <c r="BX69" s="169">
        <f>((Calibration!$C$9*'Yields HP4a'!BW69)+Calibration!$C$10)</f>
        <v>-1.3020627824793102E-3</v>
      </c>
      <c r="BY69" s="26">
        <f t="shared" si="29"/>
        <v>-0.34273704191698257</v>
      </c>
      <c r="CA69" s="24">
        <v>68</v>
      </c>
      <c r="CB69" s="7"/>
      <c r="CC69" s="169">
        <f>((Calibration!$C$9*'Yields HP4a'!CB69)+Calibration!$C$10)</f>
        <v>-1.3020627824793102E-3</v>
      </c>
      <c r="CD69" s="26">
        <f t="shared" si="30"/>
        <v>-0.34273704191698257</v>
      </c>
      <c r="CF69" s="57"/>
      <c r="CG69" s="58"/>
      <c r="CH69" s="59"/>
      <c r="CI69" s="59"/>
    </row>
    <row r="70" spans="1:87">
      <c r="A70" s="33" t="s">
        <v>35</v>
      </c>
      <c r="B70" s="34">
        <f>B65*(B63*B67)*(B66/B69)</f>
        <v>0.37990138888888891</v>
      </c>
      <c r="D70" s="24">
        <v>69</v>
      </c>
      <c r="E70" s="3"/>
      <c r="F70" s="169">
        <f>((Calibration!$C$9*'Yields HP4a'!E70)+Calibration!$C$10)</f>
        <v>-1.3020627824793102E-3</v>
      </c>
      <c r="G70" s="26">
        <f t="shared" si="16"/>
        <v>-0.34273704191698257</v>
      </c>
      <c r="I70" s="24">
        <v>69</v>
      </c>
      <c r="J70"/>
      <c r="K70" s="169">
        <f>((Calibration!$C$9*'Yields HP4a'!J70)+Calibration!$C$10)</f>
        <v>-1.3020627824793102E-3</v>
      </c>
      <c r="L70" s="26">
        <f t="shared" si="17"/>
        <v>-0.34273704191698257</v>
      </c>
      <c r="N70" s="24">
        <v>69</v>
      </c>
      <c r="O70"/>
      <c r="P70" s="169">
        <f>((Calibration!$C$9*'Yields HP4a'!O70)+Calibration!$C$10)</f>
        <v>-1.3020627824793102E-3</v>
      </c>
      <c r="Q70" s="26">
        <f t="shared" si="18"/>
        <v>-0.34273704191698257</v>
      </c>
      <c r="S70" s="24">
        <v>69</v>
      </c>
      <c r="T70" s="7">
        <v>18.336576000000001</v>
      </c>
      <c r="U70" s="169">
        <f>((Calibration!$C$9*'Yields HP4a'!T70)+Calibration!$C$10)</f>
        <v>4.2642438699011707E-2</v>
      </c>
      <c r="V70" s="26">
        <f t="shared" si="19"/>
        <v>11.224607212868992</v>
      </c>
      <c r="X70" s="24">
        <v>69</v>
      </c>
      <c r="Y70" s="55"/>
      <c r="Z70" s="169">
        <f>((Calibration!$C$9*'Yields HP4a'!Y70)+Calibration!$C$10)</f>
        <v>-1.3020627824793102E-3</v>
      </c>
      <c r="AA70" s="26">
        <f t="shared" si="20"/>
        <v>-0.34273704191698257</v>
      </c>
      <c r="AC70" s="24">
        <v>69</v>
      </c>
      <c r="AD70" s="3"/>
      <c r="AE70" s="169">
        <f>((Calibration!$C$9*'Yields HP4a'!AD70)+Calibration!$C$10)</f>
        <v>-1.3020627824793102E-3</v>
      </c>
      <c r="AF70" s="26">
        <f t="shared" si="21"/>
        <v>-0.34273704191698257</v>
      </c>
      <c r="AH70" s="24">
        <v>69</v>
      </c>
      <c r="AI70"/>
      <c r="AJ70" s="169">
        <f>((Calibration!$C$9*'Yields HP4a'!AI70)+Calibration!$C$10)</f>
        <v>-1.3020627824793102E-3</v>
      </c>
      <c r="AK70" s="26">
        <f t="shared" si="31"/>
        <v>-0.34273704191698257</v>
      </c>
      <c r="AM70" s="24">
        <v>69</v>
      </c>
      <c r="AN70"/>
      <c r="AO70" s="169">
        <f>((Calibration!$C$9*'Yields HP4a'!AN70)+Calibration!$C$10)</f>
        <v>-1.3020627824793102E-3</v>
      </c>
      <c r="AP70" s="26">
        <f t="shared" si="22"/>
        <v>-0.34273704191698257</v>
      </c>
      <c r="AR70" s="24">
        <v>69</v>
      </c>
      <c r="AS70" s="7">
        <v>6.4623299999999997</v>
      </c>
      <c r="AT70" s="169">
        <f>((Calibration!$C$9*'Yields HP4a'!AS70)+Calibration!$C$10)</f>
        <v>1.4185227225147186E-2</v>
      </c>
      <c r="AU70" s="26">
        <f t="shared" si="23"/>
        <v>3.7339234969988455</v>
      </c>
      <c r="AW70" s="24">
        <v>69</v>
      </c>
      <c r="AX70" s="7"/>
      <c r="AY70" s="169">
        <f>((Calibration!$C$9*'Yields HP4a'!AX70)+Calibration!$C$10)</f>
        <v>-1.3020627824793102E-3</v>
      </c>
      <c r="AZ70" s="26">
        <f t="shared" si="24"/>
        <v>-0.34273704191698257</v>
      </c>
      <c r="BB70" s="24">
        <v>69</v>
      </c>
      <c r="BC70"/>
      <c r="BD70" s="169">
        <f>((Calibration!$C$9*'Yields HP4a'!BC70)+Calibration!$C$10)</f>
        <v>-1.3020627824793102E-3</v>
      </c>
      <c r="BE70" s="26">
        <f t="shared" si="25"/>
        <v>-0.34273704191698257</v>
      </c>
      <c r="BG70" s="24">
        <v>69</v>
      </c>
      <c r="BH70" s="7"/>
      <c r="BI70" s="169">
        <f>((Calibration!$C$9*'Yields HP4a'!BH70)+Calibration!$C$10)</f>
        <v>-1.3020627824793102E-3</v>
      </c>
      <c r="BJ70" s="26">
        <f t="shared" si="26"/>
        <v>-0.34273704191698257</v>
      </c>
      <c r="BL70" s="24">
        <v>69</v>
      </c>
      <c r="BM70" s="7">
        <v>15.672364</v>
      </c>
      <c r="BN70" s="169">
        <f>((Calibration!$C$9*'Yields HP4a'!BM70)+Calibration!$C$10)</f>
        <v>3.6257524297271373E-2</v>
      </c>
      <c r="BO70" s="26">
        <f t="shared" si="27"/>
        <v>9.5439304402953198</v>
      </c>
      <c r="BQ70" s="24">
        <v>69</v>
      </c>
      <c r="BR70" s="7"/>
      <c r="BS70" s="169">
        <f>((Calibration!$C$9*'Yields HP4a'!BR70)+Calibration!$C$10)</f>
        <v>-1.3020627824793102E-3</v>
      </c>
      <c r="BT70" s="26">
        <f t="shared" si="28"/>
        <v>-0.34273704191698257</v>
      </c>
      <c r="BV70" s="24">
        <v>69</v>
      </c>
      <c r="BW70"/>
      <c r="BX70" s="169">
        <f>((Calibration!$C$9*'Yields HP4a'!BW70)+Calibration!$C$10)</f>
        <v>-1.3020627824793102E-3</v>
      </c>
      <c r="BY70" s="26">
        <f t="shared" si="29"/>
        <v>-0.34273704191698257</v>
      </c>
      <c r="CA70" s="24">
        <v>69</v>
      </c>
      <c r="CB70" s="7"/>
      <c r="CC70" s="169">
        <f>((Calibration!$C$9*'Yields HP4a'!CB70)+Calibration!$C$10)</f>
        <v>-1.3020627824793102E-3</v>
      </c>
      <c r="CD70" s="26">
        <f t="shared" si="30"/>
        <v>-0.34273704191698257</v>
      </c>
      <c r="CF70" s="57"/>
      <c r="CG70" s="58"/>
      <c r="CH70" s="59"/>
      <c r="CI70" s="59"/>
    </row>
    <row r="71" spans="1:87">
      <c r="A71" s="33" t="s">
        <v>36</v>
      </c>
      <c r="B71" s="35">
        <v>1</v>
      </c>
      <c r="D71" s="24">
        <v>70</v>
      </c>
      <c r="E71" s="3"/>
      <c r="F71" s="169">
        <f>((Calibration!$C$9*'Yields HP4a'!E71)+Calibration!$C$10)</f>
        <v>-1.3020627824793102E-3</v>
      </c>
      <c r="G71" s="26">
        <f t="shared" si="16"/>
        <v>-0.34273704191698257</v>
      </c>
      <c r="I71" s="24">
        <v>70</v>
      </c>
      <c r="J71" s="7">
        <v>1.5968249999999999</v>
      </c>
      <c r="K71" s="169">
        <f>((Calibration!$C$9*'Yields HP4a'!J71)+Calibration!$C$10)</f>
        <v>2.5248064529865633E-3</v>
      </c>
      <c r="L71" s="26">
        <f t="shared" si="17"/>
        <v>0.66459521518753972</v>
      </c>
      <c r="N71" s="24">
        <v>70</v>
      </c>
      <c r="O71" s="7"/>
      <c r="P71" s="169">
        <f>((Calibration!$C$9*'Yields HP4a'!O71)+Calibration!$C$10)</f>
        <v>-1.3020627824793102E-3</v>
      </c>
      <c r="Q71" s="26">
        <f t="shared" si="18"/>
        <v>-0.34273704191698257</v>
      </c>
      <c r="S71" s="24">
        <v>70</v>
      </c>
      <c r="T71" s="7">
        <v>9.3173359999999992</v>
      </c>
      <c r="U71" s="169">
        <f>((Calibration!$C$9*'Yields HP4a'!T71)+Calibration!$C$10)</f>
        <v>2.1027388782281171E-2</v>
      </c>
      <c r="V71" s="26">
        <f t="shared" si="19"/>
        <v>5.5349597019849606</v>
      </c>
      <c r="X71" s="24">
        <v>70</v>
      </c>
      <c r="Y71" s="55"/>
      <c r="Z71" s="169">
        <f>((Calibration!$C$9*'Yields HP4a'!Y71)+Calibration!$C$10)</f>
        <v>-1.3020627824793102E-3</v>
      </c>
      <c r="AA71" s="26">
        <f t="shared" si="20"/>
        <v>-0.34273704191698257</v>
      </c>
      <c r="AC71" s="24">
        <v>70</v>
      </c>
      <c r="AD71" s="3"/>
      <c r="AE71" s="169">
        <f>((Calibration!$C$9*'Yields HP4a'!AD71)+Calibration!$C$10)</f>
        <v>-1.3020627824793102E-3</v>
      </c>
      <c r="AF71" s="26">
        <f t="shared" si="21"/>
        <v>-0.34273704191698257</v>
      </c>
      <c r="AH71" s="24">
        <v>70</v>
      </c>
      <c r="AI71" s="7">
        <v>8.6004269999999998</v>
      </c>
      <c r="AJ71" s="169">
        <f>((Calibration!$C$9*'Yields HP4a'!AI71)+Calibration!$C$10)</f>
        <v>1.9309281289770344E-2</v>
      </c>
      <c r="AK71" s="26">
        <f t="shared" si="31"/>
        <v>5.0827087908904156</v>
      </c>
      <c r="AM71" s="24">
        <v>70</v>
      </c>
      <c r="AN71"/>
      <c r="AO71" s="169">
        <f>((Calibration!$C$9*'Yields HP4a'!AN71)+Calibration!$C$10)</f>
        <v>-1.3020627824793102E-3</v>
      </c>
      <c r="AP71" s="26">
        <f t="shared" si="22"/>
        <v>-0.34273704191698257</v>
      </c>
      <c r="AR71" s="24">
        <v>70</v>
      </c>
      <c r="AS71"/>
      <c r="AT71" s="169">
        <f>((Calibration!$C$9*'Yields HP4a'!AS71)+Calibration!$C$10)</f>
        <v>-1.3020627824793102E-3</v>
      </c>
      <c r="AU71" s="26">
        <f t="shared" si="23"/>
        <v>-0.34273704191698257</v>
      </c>
      <c r="AW71" s="24">
        <v>70</v>
      </c>
      <c r="AX71" s="7"/>
      <c r="AY71" s="169">
        <f>((Calibration!$C$9*'Yields HP4a'!AX71)+Calibration!$C$10)</f>
        <v>-1.3020627824793102E-3</v>
      </c>
      <c r="AZ71" s="26">
        <f t="shared" si="24"/>
        <v>-0.34273704191698257</v>
      </c>
      <c r="BB71" s="24">
        <v>70</v>
      </c>
      <c r="BC71" s="7"/>
      <c r="BD71" s="169">
        <f>((Calibration!$C$9*'Yields HP4a'!BC71)+Calibration!$C$10)</f>
        <v>-1.3020627824793102E-3</v>
      </c>
      <c r="BE71" s="26">
        <f t="shared" si="25"/>
        <v>-0.34273704191698257</v>
      </c>
      <c r="BG71" s="24">
        <v>70</v>
      </c>
      <c r="BH71" s="7"/>
      <c r="BI71" s="169">
        <f>((Calibration!$C$9*'Yields HP4a'!BH71)+Calibration!$C$10)</f>
        <v>-1.3020627824793102E-3</v>
      </c>
      <c r="BJ71" s="26">
        <f t="shared" si="26"/>
        <v>-0.34273704191698257</v>
      </c>
      <c r="BL71" s="24">
        <v>70</v>
      </c>
      <c r="BM71" s="7">
        <v>5.1387450000000001</v>
      </c>
      <c r="BN71" s="169">
        <f>((Calibration!$C$9*'Yields HP4a'!BM71)+Calibration!$C$10)</f>
        <v>1.1013191017657888E-2</v>
      </c>
      <c r="BO71" s="26">
        <f t="shared" si="27"/>
        <v>2.8989604512551423</v>
      </c>
      <c r="BQ71" s="24">
        <v>70</v>
      </c>
      <c r="BR71"/>
      <c r="BS71" s="169">
        <f>((Calibration!$C$9*'Yields HP4a'!BR71)+Calibration!$C$10)</f>
        <v>-1.3020627824793102E-3</v>
      </c>
      <c r="BT71" s="26">
        <f t="shared" si="28"/>
        <v>-0.34273704191698257</v>
      </c>
      <c r="BV71" s="24">
        <v>70</v>
      </c>
      <c r="BW71"/>
      <c r="BX71" s="169">
        <f>((Calibration!$C$9*'Yields HP4a'!BW71)+Calibration!$C$10)</f>
        <v>-1.3020627824793102E-3</v>
      </c>
      <c r="BY71" s="26">
        <f t="shared" si="29"/>
        <v>-0.34273704191698257</v>
      </c>
      <c r="CA71" s="24">
        <v>70</v>
      </c>
      <c r="CB71" s="7">
        <v>2.534948</v>
      </c>
      <c r="CC71" s="169">
        <f>((Calibration!$C$9*'Yields HP4a'!CB71)+Calibration!$C$10)</f>
        <v>4.7730641191572158E-3</v>
      </c>
      <c r="CD71" s="26">
        <f t="shared" si="30"/>
        <v>1.2563955433585452</v>
      </c>
      <c r="CF71" s="57"/>
      <c r="CG71" s="58"/>
      <c r="CH71" s="59"/>
      <c r="CI71" s="59"/>
    </row>
    <row r="72" spans="1:87">
      <c r="A72" s="33" t="s">
        <v>37</v>
      </c>
      <c r="B72" s="35">
        <v>1</v>
      </c>
      <c r="D72" s="24">
        <v>71</v>
      </c>
      <c r="E72" s="3"/>
      <c r="F72" s="169">
        <f>((Calibration!$C$9*'Yields HP4a'!E72)+Calibration!$C$10)</f>
        <v>-1.3020627824793102E-3</v>
      </c>
      <c r="G72" s="26">
        <f t="shared" si="16"/>
        <v>-0.34273704191698257</v>
      </c>
      <c r="I72" s="24">
        <v>71</v>
      </c>
      <c r="J72" s="7">
        <v>5.1492579999999997</v>
      </c>
      <c r="K72" s="169">
        <f>((Calibration!$C$9*'Yields HP4a'!J72)+Calibration!$C$10)</f>
        <v>1.1038385936495239E-2</v>
      </c>
      <c r="L72" s="26">
        <f t="shared" si="17"/>
        <v>2.9055924140681868</v>
      </c>
      <c r="N72" s="24">
        <v>71</v>
      </c>
      <c r="O72" s="7"/>
      <c r="P72" s="169">
        <f>((Calibration!$C$9*'Yields HP4a'!O72)+Calibration!$C$10)</f>
        <v>-1.3020627824793102E-3</v>
      </c>
      <c r="Q72" s="26">
        <f t="shared" si="18"/>
        <v>-0.34273704191698257</v>
      </c>
      <c r="S72" s="24">
        <v>71</v>
      </c>
      <c r="T72"/>
      <c r="U72" s="169">
        <f>((Calibration!$C$9*'Yields HP4a'!T72)+Calibration!$C$10)</f>
        <v>-1.3020627824793102E-3</v>
      </c>
      <c r="V72" s="26">
        <f t="shared" si="19"/>
        <v>-0.34273704191698257</v>
      </c>
      <c r="X72" s="24">
        <v>71</v>
      </c>
      <c r="Y72" s="55"/>
      <c r="Z72" s="169">
        <f>((Calibration!$C$9*'Yields HP4a'!Y72)+Calibration!$C$10)</f>
        <v>-1.3020627824793102E-3</v>
      </c>
      <c r="AA72" s="26">
        <f t="shared" si="20"/>
        <v>-0.34273704191698257</v>
      </c>
      <c r="AC72" s="24">
        <v>71</v>
      </c>
      <c r="AD72" s="44"/>
      <c r="AE72" s="169">
        <f>((Calibration!$C$9*'Yields HP4a'!AD72)+Calibration!$C$10)</f>
        <v>-1.3020627824793102E-3</v>
      </c>
      <c r="AF72" s="26">
        <f t="shared" si="21"/>
        <v>-0.34273704191698257</v>
      </c>
      <c r="AH72" s="24">
        <v>71</v>
      </c>
      <c r="AI72" s="7"/>
      <c r="AJ72" s="169">
        <f>((Calibration!$C$9*'Yields HP4a'!AI72)+Calibration!$C$10)</f>
        <v>-1.3020627824793102E-3</v>
      </c>
      <c r="AK72" s="26">
        <f t="shared" si="31"/>
        <v>-0.34273704191698257</v>
      </c>
      <c r="AM72" s="24">
        <v>71</v>
      </c>
      <c r="AN72" s="7"/>
      <c r="AO72" s="169">
        <f>((Calibration!$C$9*'Yields HP4a'!AN72)+Calibration!$C$10)</f>
        <v>-1.3020627824793102E-3</v>
      </c>
      <c r="AP72" s="26">
        <f t="shared" si="22"/>
        <v>-0.34273704191698257</v>
      </c>
      <c r="AR72" s="24">
        <v>71</v>
      </c>
      <c r="AS72" s="7"/>
      <c r="AT72" s="169">
        <f>((Calibration!$C$9*'Yields HP4a'!AS72)+Calibration!$C$10)</f>
        <v>-1.3020627824793102E-3</v>
      </c>
      <c r="AU72" s="26">
        <f t="shared" si="23"/>
        <v>-0.34273704191698257</v>
      </c>
      <c r="AW72" s="24">
        <v>71</v>
      </c>
      <c r="AX72" s="7"/>
      <c r="AY72" s="169">
        <f>((Calibration!$C$9*'Yields HP4a'!AX72)+Calibration!$C$10)</f>
        <v>-1.3020627824793102E-3</v>
      </c>
      <c r="AZ72" s="26">
        <f t="shared" si="24"/>
        <v>-0.34273704191698257</v>
      </c>
      <c r="BB72" s="24">
        <v>71</v>
      </c>
      <c r="BC72" s="7"/>
      <c r="BD72" s="169">
        <f>((Calibration!$C$9*'Yields HP4a'!BC72)+Calibration!$C$10)</f>
        <v>-1.3020627824793102E-3</v>
      </c>
      <c r="BE72" s="26">
        <f t="shared" si="25"/>
        <v>-0.34273704191698257</v>
      </c>
      <c r="BG72" s="24">
        <v>71</v>
      </c>
      <c r="BH72" s="7"/>
      <c r="BI72" s="169">
        <f>((Calibration!$C$9*'Yields HP4a'!BH72)+Calibration!$C$10)</f>
        <v>-1.3020627824793102E-3</v>
      </c>
      <c r="BJ72" s="26">
        <f t="shared" si="26"/>
        <v>-0.34273704191698257</v>
      </c>
      <c r="BL72" s="24">
        <v>71</v>
      </c>
      <c r="BM72" s="7">
        <v>1.7130939999999999</v>
      </c>
      <c r="BN72" s="169">
        <f>((Calibration!$C$9*'Yields HP4a'!BM72)+Calibration!$C$10)</f>
        <v>2.8034507998238069E-3</v>
      </c>
      <c r="BO72" s="26">
        <f t="shared" si="27"/>
        <v>0.73794170851103202</v>
      </c>
      <c r="BQ72" s="24">
        <v>71</v>
      </c>
      <c r="BR72" s="7"/>
      <c r="BS72" s="169">
        <f>((Calibration!$C$9*'Yields HP4a'!BR72)+Calibration!$C$10)</f>
        <v>-1.3020627824793102E-3</v>
      </c>
      <c r="BT72" s="26">
        <f t="shared" si="28"/>
        <v>-0.34273704191698257</v>
      </c>
      <c r="BV72" s="24">
        <v>71</v>
      </c>
      <c r="BW72"/>
      <c r="BX72" s="169">
        <f>((Calibration!$C$9*'Yields HP4a'!BW72)+Calibration!$C$10)</f>
        <v>-1.3020627824793102E-3</v>
      </c>
      <c r="BY72" s="26">
        <f t="shared" si="29"/>
        <v>-0.34273704191698257</v>
      </c>
      <c r="CA72" s="24">
        <v>71</v>
      </c>
      <c r="CB72" s="7"/>
      <c r="CC72" s="169">
        <f>((Calibration!$C$9*'Yields HP4a'!CB72)+Calibration!$C$10)</f>
        <v>-1.3020627824793102E-3</v>
      </c>
      <c r="CD72" s="26">
        <f t="shared" si="30"/>
        <v>-0.34273704191698257</v>
      </c>
      <c r="CF72" s="57"/>
      <c r="CG72" s="60"/>
      <c r="CH72" s="59"/>
      <c r="CI72" s="59"/>
    </row>
    <row r="73" spans="1:87" ht="22" thickBot="1">
      <c r="A73" s="29" t="s">
        <v>38</v>
      </c>
      <c r="B73" s="36">
        <f>(B70-Calibration!$C$10)/Calibration!$C$9</f>
        <v>159.06349662376928</v>
      </c>
      <c r="D73" s="37">
        <v>72</v>
      </c>
      <c r="E73" s="3"/>
      <c r="F73" s="169">
        <f>((Calibration!$C$9*'Yields HP4a'!E73)+Calibration!$C$10)</f>
        <v>-1.3020627824793102E-3</v>
      </c>
      <c r="G73" s="26">
        <f t="shared" si="16"/>
        <v>-0.34273704191698257</v>
      </c>
      <c r="I73" s="37">
        <v>72</v>
      </c>
      <c r="J73" s="7">
        <v>3.7465419999999998</v>
      </c>
      <c r="K73" s="169">
        <f>((Calibration!$C$9*'Yields HP4a'!J73)+Calibration!$C$10)</f>
        <v>7.6767084161058728E-3</v>
      </c>
      <c r="L73" s="26">
        <f t="shared" si="17"/>
        <v>2.0207108056535974</v>
      </c>
      <c r="N73" s="24">
        <v>72</v>
      </c>
      <c r="O73" s="7"/>
      <c r="P73" s="169">
        <f>((Calibration!$C$9*'Yields HP4a'!O73)+Calibration!$C$10)</f>
        <v>-1.3020627824793102E-3</v>
      </c>
      <c r="Q73" s="26">
        <f t="shared" si="18"/>
        <v>-0.34273704191698257</v>
      </c>
      <c r="S73" s="24">
        <v>72</v>
      </c>
      <c r="T73" s="7">
        <v>30.472307000000001</v>
      </c>
      <c r="U73" s="169">
        <f>((Calibration!$C$9*'Yields HP4a'!T73)+Calibration!$C$10)</f>
        <v>7.1726311768251921E-2</v>
      </c>
      <c r="V73" s="26">
        <f t="shared" si="19"/>
        <v>18.880244680871634</v>
      </c>
      <c r="X73" s="24">
        <v>72</v>
      </c>
      <c r="Y73" s="55"/>
      <c r="Z73" s="169">
        <f>((Calibration!$C$9*'Yields HP4a'!Y73)+Calibration!$C$10)</f>
        <v>-1.3020627824793102E-3</v>
      </c>
      <c r="AA73" s="26">
        <f t="shared" si="20"/>
        <v>-0.34273704191698257</v>
      </c>
      <c r="AC73" s="24">
        <v>72</v>
      </c>
      <c r="AD73" s="44"/>
      <c r="AE73" s="169">
        <f>((Calibration!$C$9*'Yields HP4a'!AD73)+Calibration!$C$10)</f>
        <v>-1.3020627824793102E-3</v>
      </c>
      <c r="AF73" s="26">
        <f t="shared" si="21"/>
        <v>-0.34273704191698257</v>
      </c>
      <c r="AH73" s="24">
        <v>72</v>
      </c>
      <c r="AI73" s="7">
        <v>4.0585649999999998</v>
      </c>
      <c r="AJ73" s="169">
        <f>((Calibration!$C$9*'Yields HP4a'!AI73)+Calibration!$C$10)</f>
        <v>8.4244868009995012E-3</v>
      </c>
      <c r="AK73" s="26">
        <f t="shared" si="31"/>
        <v>2.2175456703748564</v>
      </c>
      <c r="AM73" s="24">
        <v>72</v>
      </c>
      <c r="AN73"/>
      <c r="AO73" s="169">
        <f>((Calibration!$C$9*'Yields HP4a'!AN73)+Calibration!$C$10)</f>
        <v>-1.3020627824793102E-3</v>
      </c>
      <c r="AP73" s="26">
        <f t="shared" si="22"/>
        <v>-0.34273704191698257</v>
      </c>
      <c r="AR73" s="24">
        <v>72</v>
      </c>
      <c r="AS73" s="7">
        <v>16.496521000000001</v>
      </c>
      <c r="AT73" s="169">
        <f>((Calibration!$C$9*'Yields HP4a'!AS73)+Calibration!$C$10)</f>
        <v>3.823265686877661E-2</v>
      </c>
      <c r="AU73" s="26">
        <f t="shared" si="23"/>
        <v>10.0638370869338</v>
      </c>
      <c r="AW73" s="24">
        <v>72</v>
      </c>
      <c r="AX73"/>
      <c r="AY73" s="169">
        <f>((Calibration!$C$9*'Yields HP4a'!AX73)+Calibration!$C$10)</f>
        <v>-1.3020627824793102E-3</v>
      </c>
      <c r="AZ73" s="26">
        <f t="shared" si="24"/>
        <v>-0.34273704191698257</v>
      </c>
      <c r="BB73" s="24">
        <v>72</v>
      </c>
      <c r="BC73"/>
      <c r="BD73" s="169">
        <f>((Calibration!$C$9*'Yields HP4a'!BC73)+Calibration!$C$10)</f>
        <v>-1.3020627824793102E-3</v>
      </c>
      <c r="BE73" s="26">
        <f t="shared" si="25"/>
        <v>-0.34273704191698257</v>
      </c>
      <c r="BG73" s="24">
        <v>72</v>
      </c>
      <c r="BH73" s="7"/>
      <c r="BI73" s="169">
        <f>((Calibration!$C$9*'Yields HP4a'!BH73)+Calibration!$C$10)</f>
        <v>-1.3020627824793102E-3</v>
      </c>
      <c r="BJ73" s="26">
        <f t="shared" si="26"/>
        <v>-0.34273704191698257</v>
      </c>
      <c r="BL73" s="24">
        <v>72</v>
      </c>
      <c r="BM73" s="7">
        <v>10.521089999999999</v>
      </c>
      <c r="BN73" s="169">
        <f>((Calibration!$C$9*'Yields HP4a'!BM73)+Calibration!$C$10)</f>
        <v>2.3912244135666165E-2</v>
      </c>
      <c r="BO73" s="26">
        <f t="shared" si="27"/>
        <v>6.2943292220128901</v>
      </c>
      <c r="BQ73" s="24">
        <v>72</v>
      </c>
      <c r="BR73"/>
      <c r="BS73" s="169">
        <f>((Calibration!$C$9*'Yields HP4a'!BR73)+Calibration!$C$10)</f>
        <v>-1.3020627824793102E-3</v>
      </c>
      <c r="BT73" s="26">
        <f t="shared" si="28"/>
        <v>-0.34273704191698257</v>
      </c>
      <c r="BV73" s="24">
        <v>72</v>
      </c>
      <c r="BW73"/>
      <c r="BX73" s="169">
        <f>((Calibration!$C$9*'Yields HP4a'!BW73)+Calibration!$C$10)</f>
        <v>-1.3020627824793102E-3</v>
      </c>
      <c r="BY73" s="26">
        <f t="shared" si="29"/>
        <v>-0.34273704191698257</v>
      </c>
      <c r="CA73" s="24">
        <v>72</v>
      </c>
      <c r="CB73" s="7">
        <v>2.404274</v>
      </c>
      <c r="CC73" s="169">
        <f>((Calibration!$C$9*'Yields HP4a'!CB73)+Calibration!$C$10)</f>
        <v>4.4598974850706581E-3</v>
      </c>
      <c r="CD73" s="26">
        <f t="shared" si="30"/>
        <v>1.1739618794536864</v>
      </c>
      <c r="CF73" s="57"/>
      <c r="CG73" s="58"/>
      <c r="CH73" s="59"/>
      <c r="CI73" s="59"/>
    </row>
    <row r="74" spans="1:87" ht="22" thickBot="1">
      <c r="A74" s="182" t="s">
        <v>19</v>
      </c>
      <c r="B74" s="182"/>
      <c r="D74" s="24">
        <v>73</v>
      </c>
      <c r="E74" s="3"/>
      <c r="F74" s="169">
        <f>((Calibration!$C$9*'Yields HP4a'!E74)+Calibration!$C$10)</f>
        <v>-1.3020627824793102E-3</v>
      </c>
      <c r="G74" s="26">
        <f t="shared" si="16"/>
        <v>-0.34273704191698257</v>
      </c>
      <c r="I74" s="24">
        <v>73</v>
      </c>
      <c r="J74" s="7">
        <v>1.968909</v>
      </c>
      <c r="K74" s="169">
        <f>((Calibration!$C$9*'Yields HP4a'!J74)+Calibration!$C$10)</f>
        <v>3.4165239628007786E-3</v>
      </c>
      <c r="L74" s="26">
        <f t="shared" si="17"/>
        <v>0.8993186291824854</v>
      </c>
      <c r="N74" s="24">
        <v>73</v>
      </c>
      <c r="O74" s="7"/>
      <c r="P74" s="169">
        <f>((Calibration!$C$9*'Yields HP4a'!O74)+Calibration!$C$10)</f>
        <v>-1.3020627824793102E-3</v>
      </c>
      <c r="Q74" s="26">
        <f t="shared" si="18"/>
        <v>-0.34273704191698257</v>
      </c>
      <c r="S74" s="24">
        <v>73</v>
      </c>
      <c r="T74" s="7">
        <v>20.298456000000002</v>
      </c>
      <c r="U74" s="169">
        <f>((Calibration!$C$9*'Yields HP4a'!T74)+Calibration!$C$10)</f>
        <v>4.7344180101905442E-2</v>
      </c>
      <c r="V74" s="26">
        <f t="shared" si="19"/>
        <v>12.462228748458816</v>
      </c>
      <c r="X74" s="24">
        <v>73</v>
      </c>
      <c r="Y74" s="55"/>
      <c r="Z74" s="169">
        <f>((Calibration!$C$9*'Yields HP4a'!Y74)+Calibration!$C$10)</f>
        <v>-1.3020627824793102E-3</v>
      </c>
      <c r="AA74" s="26">
        <f t="shared" si="20"/>
        <v>-0.34273704191698257</v>
      </c>
      <c r="AC74" s="24">
        <v>73</v>
      </c>
      <c r="AD74" s="44"/>
      <c r="AE74" s="169">
        <f>((Calibration!$C$9*'Yields HP4a'!AD74)+Calibration!$C$10)</f>
        <v>-1.3020627824793102E-3</v>
      </c>
      <c r="AF74" s="26">
        <f t="shared" si="21"/>
        <v>-0.34273704191698257</v>
      </c>
      <c r="AH74" s="24">
        <v>73</v>
      </c>
      <c r="AI74" s="7">
        <v>3.8681719999999999</v>
      </c>
      <c r="AJ74" s="169">
        <f>((Calibration!$C$9*'Yields HP4a'!AI74)+Calibration!$C$10)</f>
        <v>7.9682006617243437E-3</v>
      </c>
      <c r="AK74" s="26">
        <f t="shared" si="31"/>
        <v>2.0974392025860245</v>
      </c>
      <c r="AM74" s="24">
        <v>73</v>
      </c>
      <c r="AN74"/>
      <c r="AO74" s="169">
        <f>((Calibration!$C$9*'Yields HP4a'!AN74)+Calibration!$C$10)</f>
        <v>-1.3020627824793102E-3</v>
      </c>
      <c r="AP74" s="26">
        <f t="shared" si="22"/>
        <v>-0.34273704191698257</v>
      </c>
      <c r="AR74" s="24">
        <v>73</v>
      </c>
      <c r="AS74" s="7">
        <v>5.0549299999999997</v>
      </c>
      <c r="AT74" s="169">
        <f>((Calibration!$C$9*'Yields HP4a'!AS74)+Calibration!$C$10)</f>
        <v>1.0812324269598099E-2</v>
      </c>
      <c r="AU74" s="26">
        <f t="shared" si="23"/>
        <v>2.8460870599134389</v>
      </c>
      <c r="AW74" s="24">
        <v>73</v>
      </c>
      <c r="AX74"/>
      <c r="AY74" s="169">
        <f>((Calibration!$C$9*'Yields HP4a'!AX74)+Calibration!$C$10)</f>
        <v>-1.3020627824793102E-3</v>
      </c>
      <c r="AZ74" s="26">
        <f t="shared" si="24"/>
        <v>-0.34273704191698257</v>
      </c>
      <c r="BB74" s="24">
        <v>73</v>
      </c>
      <c r="BC74"/>
      <c r="BD74" s="169">
        <f>((Calibration!$C$9*'Yields HP4a'!BC74)+Calibration!$C$10)</f>
        <v>-1.3020627824793102E-3</v>
      </c>
      <c r="BE74" s="26">
        <f t="shared" si="25"/>
        <v>-0.34273704191698257</v>
      </c>
      <c r="BG74" s="24">
        <v>73</v>
      </c>
      <c r="BH74" s="7"/>
      <c r="BI74" s="169">
        <f>((Calibration!$C$9*'Yields HP4a'!BH74)+Calibration!$C$10)</f>
        <v>-1.3020627824793102E-3</v>
      </c>
      <c r="BJ74" s="26">
        <f t="shared" si="26"/>
        <v>-0.34273704191698257</v>
      </c>
      <c r="BL74" s="24">
        <v>73</v>
      </c>
      <c r="BM74" s="7">
        <v>7.13293</v>
      </c>
      <c r="BN74" s="169">
        <f>((Calibration!$C$9*'Yields HP4a'!BM74)+Calibration!$C$10)</f>
        <v>1.5792352933539412E-2</v>
      </c>
      <c r="BO74" s="26">
        <f t="shared" si="27"/>
        <v>4.1569610944903008</v>
      </c>
      <c r="BQ74" s="24">
        <v>73</v>
      </c>
      <c r="BR74"/>
      <c r="BS74" s="169">
        <f>((Calibration!$C$9*'Yields HP4a'!BR74)+Calibration!$C$10)</f>
        <v>-1.3020627824793102E-3</v>
      </c>
      <c r="BT74" s="26">
        <f t="shared" si="28"/>
        <v>-0.34273704191698257</v>
      </c>
      <c r="BV74" s="24">
        <v>73</v>
      </c>
      <c r="BW74"/>
      <c r="BX74" s="169">
        <f>((Calibration!$C$9*'Yields HP4a'!BW74)+Calibration!$C$10)</f>
        <v>-1.3020627824793102E-3</v>
      </c>
      <c r="BY74" s="26">
        <f t="shared" si="29"/>
        <v>-0.34273704191698257</v>
      </c>
      <c r="CA74" s="24">
        <v>73</v>
      </c>
      <c r="CB74" s="7">
        <v>2.5663830000000001</v>
      </c>
      <c r="CC74" s="169">
        <f>((Calibration!$C$9*'Yields HP4a'!CB74)+Calibration!$C$10)</f>
        <v>4.848399634581179E-3</v>
      </c>
      <c r="CD74" s="26">
        <f t="shared" si="30"/>
        <v>1.2762258250125027</v>
      </c>
      <c r="CF74" s="57"/>
      <c r="CG74" s="58"/>
      <c r="CH74" s="59"/>
      <c r="CI74" s="59"/>
    </row>
    <row r="75" spans="1:87" ht="22" thickBot="1">
      <c r="A75" s="27" t="s">
        <v>28</v>
      </c>
      <c r="B75" s="28">
        <v>1.046</v>
      </c>
      <c r="D75" s="24">
        <v>74</v>
      </c>
      <c r="E75" s="3"/>
      <c r="F75" s="169">
        <f>((Calibration!$C$9*'Yields HP4a'!E75)+Calibration!$C$10)</f>
        <v>-1.3020627824793102E-3</v>
      </c>
      <c r="G75" s="26">
        <f t="shared" si="16"/>
        <v>-0.34273704191698257</v>
      </c>
      <c r="I75" s="24">
        <v>74</v>
      </c>
      <c r="J75" s="7">
        <v>2.9687229999999998</v>
      </c>
      <c r="K75" s="169">
        <f>((Calibration!$C$9*'Yields HP4a'!J75)+Calibration!$C$10)</f>
        <v>5.812627128638035E-3</v>
      </c>
      <c r="L75" s="26">
        <f t="shared" si="17"/>
        <v>1.5300357668179188</v>
      </c>
      <c r="N75" s="24">
        <v>74</v>
      </c>
      <c r="O75" s="7"/>
      <c r="P75" s="169">
        <f>((Calibration!$C$9*'Yields HP4a'!O75)+Calibration!$C$10)</f>
        <v>-1.3020627824793102E-3</v>
      </c>
      <c r="Q75" s="26">
        <f t="shared" si="18"/>
        <v>-0.34273704191698257</v>
      </c>
      <c r="S75" s="24">
        <v>74</v>
      </c>
      <c r="T75" s="7">
        <v>31.816154000000001</v>
      </c>
      <c r="U75" s="169">
        <f>((Calibration!$C$9*'Yields HP4a'!T75)+Calibration!$C$10)</f>
        <v>7.4946906850038034E-2</v>
      </c>
      <c r="V75" s="26">
        <f t="shared" si="19"/>
        <v>19.727989694704174</v>
      </c>
      <c r="X75" s="24">
        <v>74</v>
      </c>
      <c r="Y75" s="55"/>
      <c r="Z75" s="169">
        <f>((Calibration!$C$9*'Yields HP4a'!Y75)+Calibration!$C$10)</f>
        <v>-1.3020627824793102E-3</v>
      </c>
      <c r="AA75" s="26">
        <f t="shared" si="20"/>
        <v>-0.34273704191698257</v>
      </c>
      <c r="AC75" s="24">
        <v>74</v>
      </c>
      <c r="AD75" s="3"/>
      <c r="AE75" s="169">
        <f>((Calibration!$C$9*'Yields HP4a'!AD75)+Calibration!$C$10)</f>
        <v>-1.3020627824793102E-3</v>
      </c>
      <c r="AF75" s="26">
        <f t="shared" si="21"/>
        <v>-0.34273704191698257</v>
      </c>
      <c r="AH75" s="24">
        <v>74</v>
      </c>
      <c r="AI75" s="7">
        <v>4.3086169999999999</v>
      </c>
      <c r="AJ75" s="169">
        <f>((Calibration!$C$9*'Yields HP4a'!AI75)+Calibration!$C$10)</f>
        <v>9.0237486525278233E-3</v>
      </c>
      <c r="AK75" s="26">
        <f t="shared" si="31"/>
        <v>2.3752870919792901</v>
      </c>
      <c r="AM75" s="24">
        <v>74</v>
      </c>
      <c r="AN75"/>
      <c r="AO75" s="169">
        <f>((Calibration!$C$9*'Yields HP4a'!AN75)+Calibration!$C$10)</f>
        <v>-1.3020627824793102E-3</v>
      </c>
      <c r="AP75" s="26">
        <f t="shared" si="22"/>
        <v>-0.34273704191698257</v>
      </c>
      <c r="AR75" s="24">
        <v>74</v>
      </c>
      <c r="AS75" s="7">
        <v>5.4431409999999998</v>
      </c>
      <c r="AT75" s="169">
        <f>((Calibration!$C$9*'Yields HP4a'!AS75)+Calibration!$C$10)</f>
        <v>1.1742690923908648E-2</v>
      </c>
      <c r="AU75" s="26">
        <f t="shared" si="23"/>
        <v>3.0909839414519946</v>
      </c>
      <c r="AW75" s="24">
        <v>74</v>
      </c>
      <c r="AX75"/>
      <c r="AY75" s="169">
        <f>((Calibration!$C$9*'Yields HP4a'!AX75)+Calibration!$C$10)</f>
        <v>-1.3020627824793102E-3</v>
      </c>
      <c r="AZ75" s="26">
        <f t="shared" si="24"/>
        <v>-0.34273704191698257</v>
      </c>
      <c r="BB75" s="24">
        <v>74</v>
      </c>
      <c r="BC75"/>
      <c r="BD75" s="169">
        <f>((Calibration!$C$9*'Yields HP4a'!BC75)+Calibration!$C$10)</f>
        <v>-1.3020627824793102E-3</v>
      </c>
      <c r="BE75" s="26">
        <f t="shared" si="25"/>
        <v>-0.34273704191698257</v>
      </c>
      <c r="BG75" s="24">
        <v>74</v>
      </c>
      <c r="BH75" s="7"/>
      <c r="BI75" s="169">
        <f>((Calibration!$C$9*'Yields HP4a'!BH75)+Calibration!$C$10)</f>
        <v>-1.3020627824793102E-3</v>
      </c>
      <c r="BJ75" s="26">
        <f t="shared" si="26"/>
        <v>-0.34273704191698257</v>
      </c>
      <c r="BL75" s="24">
        <v>74</v>
      </c>
      <c r="BM75" s="7">
        <v>9.1603490000000001</v>
      </c>
      <c r="BN75" s="169">
        <f>((Calibration!$C$9*'Yields HP4a'!BM75)+Calibration!$C$10)</f>
        <v>2.065116175635906E-2</v>
      </c>
      <c r="BO75" s="26">
        <f t="shared" si="27"/>
        <v>5.4359268905960691</v>
      </c>
      <c r="BQ75" s="24">
        <v>74</v>
      </c>
      <c r="BR75"/>
      <c r="BS75" s="169">
        <f>((Calibration!$C$9*'Yields HP4a'!BR75)+Calibration!$C$10)</f>
        <v>-1.3020627824793102E-3</v>
      </c>
      <c r="BT75" s="26">
        <f t="shared" si="28"/>
        <v>-0.34273704191698257</v>
      </c>
      <c r="BV75" s="24">
        <v>74</v>
      </c>
      <c r="BW75"/>
      <c r="BX75" s="169">
        <f>((Calibration!$C$9*'Yields HP4a'!BW75)+Calibration!$C$10)</f>
        <v>-1.3020627824793102E-3</v>
      </c>
      <c r="BY75" s="26">
        <f t="shared" si="29"/>
        <v>-0.34273704191698257</v>
      </c>
      <c r="CA75" s="24">
        <v>74</v>
      </c>
      <c r="CB75" s="7">
        <v>2.1677369999999998</v>
      </c>
      <c r="CC75" s="169">
        <f>((Calibration!$C$9*'Yields HP4a'!CB75)+Calibration!$C$10)</f>
        <v>3.8930249922493453E-3</v>
      </c>
      <c r="CD75" s="26">
        <f t="shared" si="30"/>
        <v>1.0247461857497846</v>
      </c>
      <c r="CF75" s="57"/>
      <c r="CG75" s="60"/>
      <c r="CH75" s="59"/>
      <c r="CI75" s="59"/>
    </row>
    <row r="76" spans="1:87" ht="22" thickBot="1">
      <c r="A76" s="27" t="s">
        <v>29</v>
      </c>
      <c r="B76" s="28">
        <v>600</v>
      </c>
      <c r="D76" s="24">
        <v>75</v>
      </c>
      <c r="E76" s="3"/>
      <c r="F76" s="169">
        <f>((Calibration!$C$9*'Yields HP4a'!E76)+Calibration!$C$10)</f>
        <v>-1.3020627824793102E-3</v>
      </c>
      <c r="G76" s="26">
        <f t="shared" si="16"/>
        <v>-0.34273704191698257</v>
      </c>
      <c r="I76" s="24">
        <v>75</v>
      </c>
      <c r="J76" s="7">
        <v>3.8126250000000002</v>
      </c>
      <c r="K76" s="169">
        <f>((Calibration!$C$9*'Yields HP4a'!J76)+Calibration!$C$10)</f>
        <v>7.8350795586464086E-3</v>
      </c>
      <c r="L76" s="26">
        <f t="shared" si="17"/>
        <v>2.062398240122771</v>
      </c>
      <c r="N76" s="24">
        <v>75</v>
      </c>
      <c r="O76" s="7"/>
      <c r="P76" s="169">
        <f>((Calibration!$C$9*'Yields HP4a'!O76)+Calibration!$C$10)</f>
        <v>-1.3020627824793102E-3</v>
      </c>
      <c r="Q76" s="26">
        <f t="shared" si="18"/>
        <v>-0.34273704191698257</v>
      </c>
      <c r="S76" s="24">
        <v>75</v>
      </c>
      <c r="T76" s="7">
        <v>27.928856</v>
      </c>
      <c r="U76" s="169">
        <f>((Calibration!$C$9*'Yields HP4a'!T76)+Calibration!$C$10)</f>
        <v>6.563080701111515E-2</v>
      </c>
      <c r="V76" s="26">
        <f t="shared" si="19"/>
        <v>17.275748110073486</v>
      </c>
      <c r="X76" s="24">
        <v>75</v>
      </c>
      <c r="Y76" s="55"/>
      <c r="Z76" s="169">
        <f>((Calibration!$C$9*'Yields HP4a'!Y76)+Calibration!$C$10)</f>
        <v>-1.3020627824793102E-3</v>
      </c>
      <c r="AA76" s="26">
        <f t="shared" si="20"/>
        <v>-0.34273704191698257</v>
      </c>
      <c r="AC76" s="24">
        <v>75</v>
      </c>
      <c r="AD76" s="44"/>
      <c r="AE76" s="169">
        <f>((Calibration!$C$9*'Yields HP4a'!AD76)+Calibration!$C$10)</f>
        <v>-1.3020627824793102E-3</v>
      </c>
      <c r="AF76" s="26">
        <f t="shared" si="21"/>
        <v>-0.34273704191698257</v>
      </c>
      <c r="AH76" s="24">
        <v>75</v>
      </c>
      <c r="AI76" s="7">
        <v>4.2016840000000002</v>
      </c>
      <c r="AJ76" s="169">
        <f>((Calibration!$C$9*'Yields HP4a'!AI76)+Calibration!$C$10)</f>
        <v>8.7674784864444563E-3</v>
      </c>
      <c r="AK76" s="26">
        <f t="shared" si="31"/>
        <v>2.307830069294301</v>
      </c>
      <c r="AM76" s="24">
        <v>75</v>
      </c>
      <c r="AN76"/>
      <c r="AO76" s="169">
        <f>((Calibration!$C$9*'Yields HP4a'!AN76)+Calibration!$C$10)</f>
        <v>-1.3020627824793102E-3</v>
      </c>
      <c r="AP76" s="26">
        <f t="shared" si="22"/>
        <v>-0.34273704191698257</v>
      </c>
      <c r="AR76" s="24">
        <v>75</v>
      </c>
      <c r="AS76" s="7">
        <v>17.97953</v>
      </c>
      <c r="AT76" s="169">
        <f>((Calibration!$C$9*'Yields HP4a'!AS76)+Calibration!$C$10)</f>
        <v>4.1786760491915653E-2</v>
      </c>
      <c r="AU76" s="26">
        <f t="shared" si="23"/>
        <v>10.999370287676724</v>
      </c>
      <c r="AW76" s="24">
        <v>75</v>
      </c>
      <c r="AX76"/>
      <c r="AY76" s="169">
        <f>((Calibration!$C$9*'Yields HP4a'!AX76)+Calibration!$C$10)</f>
        <v>-1.3020627824793102E-3</v>
      </c>
      <c r="AZ76" s="26">
        <f t="shared" si="24"/>
        <v>-0.34273704191698257</v>
      </c>
      <c r="BB76" s="24">
        <v>75</v>
      </c>
      <c r="BC76"/>
      <c r="BD76" s="169">
        <f>((Calibration!$C$9*'Yields HP4a'!BC76)+Calibration!$C$10)</f>
        <v>-1.3020627824793102E-3</v>
      </c>
      <c r="BE76" s="26">
        <f t="shared" si="25"/>
        <v>-0.34273704191698257</v>
      </c>
      <c r="BG76" s="24">
        <v>75</v>
      </c>
      <c r="BH76" s="7"/>
      <c r="BI76" s="169">
        <f>((Calibration!$C$9*'Yields HP4a'!BH76)+Calibration!$C$10)</f>
        <v>-1.3020627824793102E-3</v>
      </c>
      <c r="BJ76" s="26">
        <f t="shared" si="26"/>
        <v>-0.34273704191698257</v>
      </c>
      <c r="BL76" s="24">
        <v>75</v>
      </c>
      <c r="BM76" s="7">
        <v>9.2615230000000004</v>
      </c>
      <c r="BN76" s="169">
        <f>((Calibration!$C$9*'Yields HP4a'!BM76)+Calibration!$C$10)</f>
        <v>2.0893630197189473E-2</v>
      </c>
      <c r="BO76" s="26">
        <f t="shared" si="27"/>
        <v>5.49975093755193</v>
      </c>
      <c r="BQ76" s="24">
        <v>75</v>
      </c>
      <c r="BR76"/>
      <c r="BS76" s="169">
        <f>((Calibration!$C$9*'Yields HP4a'!BR76)+Calibration!$C$10)</f>
        <v>-1.3020627824793102E-3</v>
      </c>
      <c r="BT76" s="26">
        <f t="shared" si="28"/>
        <v>-0.34273704191698257</v>
      </c>
      <c r="BV76" s="24">
        <v>75</v>
      </c>
      <c r="BW76"/>
      <c r="BX76" s="169">
        <f>((Calibration!$C$9*'Yields HP4a'!BW76)+Calibration!$C$10)</f>
        <v>-1.3020627824793102E-3</v>
      </c>
      <c r="BY76" s="26">
        <f t="shared" si="29"/>
        <v>-0.34273704191698257</v>
      </c>
      <c r="CA76" s="24">
        <v>75</v>
      </c>
      <c r="CB76" s="7">
        <v>1.985546</v>
      </c>
      <c r="CC76" s="169">
        <f>((Calibration!$C$9*'Yields HP4a'!CB76)+Calibration!$C$10)</f>
        <v>3.4563953472483205E-3</v>
      </c>
      <c r="CD76" s="26">
        <f t="shared" si="30"/>
        <v>0.90981382230724739</v>
      </c>
      <c r="CF76" s="57"/>
      <c r="CG76" s="58"/>
      <c r="CH76" s="59"/>
      <c r="CI76" s="59"/>
    </row>
    <row r="77" spans="1:87" ht="22" thickBot="1">
      <c r="A77" s="29" t="s">
        <v>30</v>
      </c>
      <c r="B77" s="30">
        <f>(B75/B76)*1000</f>
        <v>1.7433333333333334</v>
      </c>
      <c r="D77" s="24">
        <v>76</v>
      </c>
      <c r="E77" s="3"/>
      <c r="F77" s="169">
        <f>((Calibration!$C$9*'Yields HP4a'!E77)+Calibration!$C$10)</f>
        <v>-1.3020627824793102E-3</v>
      </c>
      <c r="G77" s="26">
        <f t="shared" si="16"/>
        <v>-0.34273704191698257</v>
      </c>
      <c r="I77" s="24">
        <v>76</v>
      </c>
      <c r="J77"/>
      <c r="K77" s="169">
        <f>((Calibration!$C$9*'Yields HP4a'!J77)+Calibration!$C$10)</f>
        <v>-1.3020627824793102E-3</v>
      </c>
      <c r="L77" s="26">
        <f t="shared" si="17"/>
        <v>-0.34273704191698257</v>
      </c>
      <c r="N77" s="24">
        <v>76</v>
      </c>
      <c r="O77"/>
      <c r="P77" s="169">
        <f>((Calibration!$C$9*'Yields HP4a'!O77)+Calibration!$C$10)</f>
        <v>-1.3020627824793102E-3</v>
      </c>
      <c r="Q77" s="26">
        <f t="shared" si="18"/>
        <v>-0.34273704191698257</v>
      </c>
      <c r="S77" s="24">
        <v>76</v>
      </c>
      <c r="T77" s="7">
        <v>18.442923</v>
      </c>
      <c r="U77" s="169">
        <f>((Calibration!$C$9*'Yields HP4a'!T77)+Calibration!$C$10)</f>
        <v>4.2897304487425646E-2</v>
      </c>
      <c r="V77" s="26">
        <f t="shared" si="19"/>
        <v>11.291694566552893</v>
      </c>
      <c r="X77" s="24">
        <v>76</v>
      </c>
      <c r="Y77" s="55"/>
      <c r="Z77" s="169">
        <f>((Calibration!$C$9*'Yields HP4a'!Y77)+Calibration!$C$10)</f>
        <v>-1.3020627824793102E-3</v>
      </c>
      <c r="AA77" s="26">
        <f t="shared" si="20"/>
        <v>-0.34273704191698257</v>
      </c>
      <c r="AC77" s="24">
        <v>76</v>
      </c>
      <c r="AD77" s="3"/>
      <c r="AE77" s="169">
        <f>((Calibration!$C$9*'Yields HP4a'!AD77)+Calibration!$C$10)</f>
        <v>-1.3020627824793102E-3</v>
      </c>
      <c r="AF77" s="26">
        <f t="shared" si="21"/>
        <v>-0.34273704191698257</v>
      </c>
      <c r="AH77" s="24">
        <v>76</v>
      </c>
      <c r="AI77" s="7">
        <v>2.848077</v>
      </c>
      <c r="AJ77" s="169">
        <f>((Calibration!$C$9*'Yields HP4a'!AI77)+Calibration!$C$10)</f>
        <v>5.5234930871607187E-3</v>
      </c>
      <c r="AK77" s="26">
        <f t="shared" si="31"/>
        <v>1.4539281110067734</v>
      </c>
      <c r="AM77" s="24">
        <v>76</v>
      </c>
      <c r="AN77" s="7"/>
      <c r="AO77" s="169">
        <f>((Calibration!$C$9*'Yields HP4a'!AN77)+Calibration!$C$10)</f>
        <v>-1.3020627824793102E-3</v>
      </c>
      <c r="AP77" s="26">
        <f t="shared" si="22"/>
        <v>-0.34273704191698257</v>
      </c>
      <c r="AR77" s="24">
        <v>76</v>
      </c>
      <c r="AS77" s="7">
        <v>5.6507740000000002</v>
      </c>
      <c r="AT77" s="169">
        <f>((Calibration!$C$9*'Yields HP4a'!AS77)+Calibration!$C$10)</f>
        <v>1.2240293566632482E-2</v>
      </c>
      <c r="AU77" s="26">
        <f t="shared" si="23"/>
        <v>3.2219659955527149</v>
      </c>
      <c r="AW77" s="24">
        <v>76</v>
      </c>
      <c r="AX77"/>
      <c r="AY77" s="169">
        <f>((Calibration!$C$9*'Yields HP4a'!AX77)+Calibration!$C$10)</f>
        <v>-1.3020627824793102E-3</v>
      </c>
      <c r="AZ77" s="26">
        <f t="shared" si="24"/>
        <v>-0.34273704191698257</v>
      </c>
      <c r="BB77" s="24">
        <v>76</v>
      </c>
      <c r="BC77" s="7"/>
      <c r="BD77" s="169">
        <f>((Calibration!$C$9*'Yields HP4a'!BC77)+Calibration!$C$10)</f>
        <v>-1.3020627824793102E-3</v>
      </c>
      <c r="BE77" s="26">
        <f t="shared" si="25"/>
        <v>-0.34273704191698257</v>
      </c>
      <c r="BG77" s="24">
        <v>76</v>
      </c>
      <c r="BH77" s="7"/>
      <c r="BI77" s="169">
        <f>((Calibration!$C$9*'Yields HP4a'!BH77)+Calibration!$C$10)</f>
        <v>-1.3020627824793102E-3</v>
      </c>
      <c r="BJ77" s="26">
        <f t="shared" si="26"/>
        <v>-0.34273704191698257</v>
      </c>
      <c r="BL77" s="24">
        <v>76</v>
      </c>
      <c r="BM77" s="7">
        <v>15.169743</v>
      </c>
      <c r="BN77" s="169">
        <f>((Calibration!$C$9*'Yields HP4a'!BM77)+Calibration!$C$10)</f>
        <v>3.5052968480573182E-2</v>
      </c>
      <c r="BO77" s="26">
        <f t="shared" si="27"/>
        <v>9.2268597867182969</v>
      </c>
      <c r="BQ77" s="24">
        <v>76</v>
      </c>
      <c r="BR77" s="7"/>
      <c r="BS77" s="169">
        <f>((Calibration!$C$9*'Yields HP4a'!BR77)+Calibration!$C$10)</f>
        <v>-1.3020627824793102E-3</v>
      </c>
      <c r="BT77" s="26">
        <f t="shared" si="28"/>
        <v>-0.34273704191698257</v>
      </c>
      <c r="BV77" s="24">
        <v>76</v>
      </c>
      <c r="BW77"/>
      <c r="BX77" s="169">
        <f>((Calibration!$C$9*'Yields HP4a'!BW77)+Calibration!$C$10)</f>
        <v>-1.3020627824793102E-3</v>
      </c>
      <c r="BY77" s="26">
        <f t="shared" si="29"/>
        <v>-0.34273704191698257</v>
      </c>
      <c r="CA77" s="24">
        <v>76</v>
      </c>
      <c r="CB77" s="7"/>
      <c r="CC77" s="169">
        <f>((Calibration!$C$9*'Yields HP4a'!CB77)+Calibration!$C$10)</f>
        <v>-1.3020627824793102E-3</v>
      </c>
      <c r="CD77" s="26">
        <f t="shared" si="30"/>
        <v>-0.34273704191698257</v>
      </c>
      <c r="CF77" s="57"/>
      <c r="CG77" s="60"/>
      <c r="CH77" s="59"/>
      <c r="CI77" s="59"/>
    </row>
    <row r="78" spans="1:87" ht="22" thickBot="1">
      <c r="A78" s="27" t="s">
        <v>31</v>
      </c>
      <c r="B78" s="28">
        <v>250</v>
      </c>
      <c r="D78" s="24">
        <v>77</v>
      </c>
      <c r="E78" s="3"/>
      <c r="F78" s="169">
        <f>((Calibration!$C$9*'Yields HP4a'!E78)+Calibration!$C$10)</f>
        <v>-1.3020627824793102E-3</v>
      </c>
      <c r="G78" s="26">
        <f t="shared" si="16"/>
        <v>-0.34273704191698257</v>
      </c>
      <c r="I78" s="24">
        <v>77</v>
      </c>
      <c r="J78" s="7">
        <v>1.5562320000000001</v>
      </c>
      <c r="K78" s="169">
        <f>((Calibration!$C$9*'Yields HP4a'!J78)+Calibration!$C$10)</f>
        <v>2.4275233425171848E-3</v>
      </c>
      <c r="L78" s="26">
        <f t="shared" si="17"/>
        <v>0.63898775143124598</v>
      </c>
      <c r="N78" s="24">
        <v>77</v>
      </c>
      <c r="O78" s="7"/>
      <c r="P78" s="169">
        <f>((Calibration!$C$9*'Yields HP4a'!O78)+Calibration!$C$10)</f>
        <v>-1.3020627824793102E-3</v>
      </c>
      <c r="Q78" s="26">
        <f t="shared" si="18"/>
        <v>-0.34273704191698257</v>
      </c>
      <c r="S78" s="24">
        <v>77</v>
      </c>
      <c r="T78" s="7">
        <v>19.423988000000001</v>
      </c>
      <c r="U78" s="169">
        <f>((Calibration!$C$9*'Yields HP4a'!T78)+Calibration!$C$10)</f>
        <v>4.5248474757488007E-2</v>
      </c>
      <c r="V78" s="26">
        <f t="shared" si="19"/>
        <v>11.910584188656911</v>
      </c>
      <c r="X78" s="24">
        <v>77</v>
      </c>
      <c r="Y78" s="55"/>
      <c r="Z78" s="169">
        <f>((Calibration!$C$9*'Yields HP4a'!Y78)+Calibration!$C$10)</f>
        <v>-1.3020627824793102E-3</v>
      </c>
      <c r="AA78" s="26">
        <f t="shared" si="20"/>
        <v>-0.34273704191698257</v>
      </c>
      <c r="AC78" s="24">
        <v>77</v>
      </c>
      <c r="AD78" s="3"/>
      <c r="AE78" s="169">
        <f>((Calibration!$C$9*'Yields HP4a'!AD78)+Calibration!$C$10)</f>
        <v>-1.3020627824793102E-3</v>
      </c>
      <c r="AF78" s="26">
        <f t="shared" si="21"/>
        <v>-0.34273704191698257</v>
      </c>
      <c r="AH78" s="24">
        <v>77</v>
      </c>
      <c r="AI78" s="7">
        <v>1.787096</v>
      </c>
      <c r="AJ78" s="169">
        <f>((Calibration!$C$9*'Yields HP4a'!AI78)+Calibration!$C$10)</f>
        <v>2.9808002132930009E-3</v>
      </c>
      <c r="AK78" s="26">
        <f t="shared" si="31"/>
        <v>0.78462472117068405</v>
      </c>
      <c r="AM78" s="24">
        <v>77</v>
      </c>
      <c r="AN78" s="7">
        <v>2.3352349999999999</v>
      </c>
      <c r="AO78" s="169">
        <f>((Calibration!$C$9*'Yields HP4a'!AN78)+Calibration!$C$10)</f>
        <v>4.2944421439109638E-3</v>
      </c>
      <c r="AP78" s="26">
        <f t="shared" si="22"/>
        <v>1.1304096982827758</v>
      </c>
      <c r="AR78" s="24">
        <v>77</v>
      </c>
      <c r="AS78"/>
      <c r="AT78" s="169">
        <f>((Calibration!$C$9*'Yields HP4a'!AS78)+Calibration!$C$10)</f>
        <v>-1.3020627824793102E-3</v>
      </c>
      <c r="AU78" s="26">
        <f t="shared" si="23"/>
        <v>-0.34273704191698257</v>
      </c>
      <c r="AW78" s="24">
        <v>77</v>
      </c>
      <c r="AX78"/>
      <c r="AY78" s="169">
        <f>((Calibration!$C$9*'Yields HP4a'!AX78)+Calibration!$C$10)</f>
        <v>-1.3020627824793102E-3</v>
      </c>
      <c r="AZ78" s="26">
        <f t="shared" si="24"/>
        <v>-0.34273704191698257</v>
      </c>
      <c r="BB78" s="24">
        <v>77</v>
      </c>
      <c r="BC78" s="7"/>
      <c r="BD78" s="169">
        <f>((Calibration!$C$9*'Yields HP4a'!BC78)+Calibration!$C$10)</f>
        <v>-1.3020627824793102E-3</v>
      </c>
      <c r="BE78" s="26">
        <f t="shared" si="25"/>
        <v>-0.34273704191698257</v>
      </c>
      <c r="BG78" s="24">
        <v>77</v>
      </c>
      <c r="BH78" s="7">
        <v>2.47688</v>
      </c>
      <c r="BI78" s="169">
        <f>((Calibration!$C$9*'Yields HP4a'!BH78)+Calibration!$C$10)</f>
        <v>4.6339013162420353E-3</v>
      </c>
      <c r="BJ78" s="26">
        <f t="shared" si="26"/>
        <v>1.2197642471892434</v>
      </c>
      <c r="BL78" s="24">
        <v>77</v>
      </c>
      <c r="BM78" s="7">
        <v>4.0279160000000003</v>
      </c>
      <c r="BN78" s="169">
        <f>((Calibration!$C$9*'Yields HP4a'!BM78)+Calibration!$C$10)</f>
        <v>8.3510349730297542E-3</v>
      </c>
      <c r="BO78" s="26">
        <f t="shared" si="27"/>
        <v>2.198211224616557</v>
      </c>
      <c r="BQ78" s="24">
        <v>77</v>
      </c>
      <c r="BR78" s="7"/>
      <c r="BS78" s="169">
        <f>((Calibration!$C$9*'Yields HP4a'!BR78)+Calibration!$C$10)</f>
        <v>-1.3020627824793102E-3</v>
      </c>
      <c r="BT78" s="26">
        <f t="shared" si="28"/>
        <v>-0.34273704191698257</v>
      </c>
      <c r="BV78" s="24">
        <v>77</v>
      </c>
      <c r="BW78"/>
      <c r="BX78" s="169">
        <f>((Calibration!$C$9*'Yields HP4a'!BW78)+Calibration!$C$10)</f>
        <v>-1.3020627824793102E-3</v>
      </c>
      <c r="BY78" s="26">
        <f t="shared" si="29"/>
        <v>-0.34273704191698257</v>
      </c>
      <c r="CA78" s="24">
        <v>77</v>
      </c>
      <c r="CB78" s="7"/>
      <c r="CC78" s="169">
        <f>((Calibration!$C$9*'Yields HP4a'!CB78)+Calibration!$C$10)</f>
        <v>-1.3020627824793102E-3</v>
      </c>
      <c r="CD78" s="26">
        <f t="shared" si="30"/>
        <v>-0.34273704191698257</v>
      </c>
      <c r="CF78" s="57"/>
      <c r="CG78" s="60"/>
      <c r="CH78" s="59"/>
      <c r="CI78" s="59"/>
    </row>
    <row r="79" spans="1:87">
      <c r="A79" s="29" t="s">
        <v>32</v>
      </c>
      <c r="B79" s="31">
        <f>$B78/$B76</f>
        <v>0.41666666666666669</v>
      </c>
      <c r="D79" s="24">
        <v>78</v>
      </c>
      <c r="E79" s="3"/>
      <c r="F79" s="169">
        <f>((Calibration!$C$9*'Yields HP4a'!E79)+Calibration!$C$10)</f>
        <v>-1.3020627824793102E-3</v>
      </c>
      <c r="G79" s="26">
        <f t="shared" si="16"/>
        <v>-0.34273704191698257</v>
      </c>
      <c r="I79" s="24">
        <v>78</v>
      </c>
      <c r="J79" s="7">
        <v>2.2274609999999999</v>
      </c>
      <c r="K79" s="169">
        <f>((Calibration!$C$9*'Yields HP4a'!J79)+Calibration!$C$10)</f>
        <v>4.0361564801825655E-3</v>
      </c>
      <c r="L79" s="26">
        <f t="shared" si="17"/>
        <v>1.0624221438061219</v>
      </c>
      <c r="N79" s="24">
        <v>78</v>
      </c>
      <c r="O79" s="7"/>
      <c r="P79" s="169">
        <f>((Calibration!$C$9*'Yields HP4a'!O79)+Calibration!$C$10)</f>
        <v>-1.3020627824793102E-3</v>
      </c>
      <c r="Q79" s="26">
        <f t="shared" si="18"/>
        <v>-0.34273704191698257</v>
      </c>
      <c r="S79" s="24">
        <v>78</v>
      </c>
      <c r="T79" s="7">
        <v>20.615024999999999</v>
      </c>
      <c r="U79" s="169">
        <f>((Calibration!$C$9*'Yields HP4a'!T79)+Calibration!$C$10)</f>
        <v>4.8102853198207285E-2</v>
      </c>
      <c r="V79" s="26">
        <f t="shared" si="19"/>
        <v>12.66193138669364</v>
      </c>
      <c r="X79" s="24">
        <v>78</v>
      </c>
      <c r="Y79" s="55"/>
      <c r="Z79" s="169">
        <f>((Calibration!$C$9*'Yields HP4a'!Y79)+Calibration!$C$10)</f>
        <v>-1.3020627824793102E-3</v>
      </c>
      <c r="AA79" s="26">
        <f t="shared" si="20"/>
        <v>-0.34273704191698257</v>
      </c>
      <c r="AC79" s="24">
        <v>78</v>
      </c>
      <c r="AD79" s="43"/>
      <c r="AE79" s="169">
        <f>((Calibration!$C$9*'Yields HP4a'!AD79)+Calibration!$C$10)</f>
        <v>-1.3020627824793102E-3</v>
      </c>
      <c r="AF79" s="26">
        <f t="shared" si="21"/>
        <v>-0.34273704191698257</v>
      </c>
      <c r="AH79" s="24">
        <v>78</v>
      </c>
      <c r="AI79" s="7">
        <v>2.5111379999999999</v>
      </c>
      <c r="AJ79" s="169">
        <f>((Calibration!$C$9*'Yields HP4a'!AI79)+Calibration!$C$10)</f>
        <v>4.7160022892782727E-3</v>
      </c>
      <c r="AK79" s="26">
        <f t="shared" si="31"/>
        <v>1.2413753745600489</v>
      </c>
      <c r="AM79" s="24">
        <v>78</v>
      </c>
      <c r="AN79"/>
      <c r="AO79" s="169">
        <f>((Calibration!$C$9*'Yields HP4a'!AN79)+Calibration!$C$10)</f>
        <v>-1.3020627824793102E-3</v>
      </c>
      <c r="AP79" s="26">
        <f t="shared" si="22"/>
        <v>-0.34273704191698257</v>
      </c>
      <c r="AR79" s="24">
        <v>78</v>
      </c>
      <c r="AS79"/>
      <c r="AT79" s="169">
        <f>((Calibration!$C$9*'Yields HP4a'!AS79)+Calibration!$C$10)</f>
        <v>-1.3020627824793102E-3</v>
      </c>
      <c r="AU79" s="26">
        <f t="shared" si="23"/>
        <v>-0.34273704191698257</v>
      </c>
      <c r="AW79" s="24">
        <v>78</v>
      </c>
      <c r="AX79"/>
      <c r="AY79" s="169">
        <f>((Calibration!$C$9*'Yields HP4a'!AX79)+Calibration!$C$10)</f>
        <v>-1.3020627824793102E-3</v>
      </c>
      <c r="AZ79" s="26">
        <f t="shared" si="24"/>
        <v>-0.34273704191698257</v>
      </c>
      <c r="BB79" s="24">
        <v>78</v>
      </c>
      <c r="BC79" s="7"/>
      <c r="BD79" s="169">
        <f>((Calibration!$C$9*'Yields HP4a'!BC79)+Calibration!$C$10)</f>
        <v>-1.3020627824793102E-3</v>
      </c>
      <c r="BE79" s="26">
        <f t="shared" si="25"/>
        <v>-0.34273704191698257</v>
      </c>
      <c r="BG79" s="24">
        <v>78</v>
      </c>
      <c r="BH79"/>
      <c r="BI79" s="169">
        <f>((Calibration!$C$9*'Yields HP4a'!BH79)+Calibration!$C$10)</f>
        <v>-1.3020627824793102E-3</v>
      </c>
      <c r="BJ79" s="26">
        <f t="shared" si="26"/>
        <v>-0.34273704191698257</v>
      </c>
      <c r="BL79" s="24">
        <v>78</v>
      </c>
      <c r="BM79" s="7">
        <v>6.3188529999999998</v>
      </c>
      <c r="BN79" s="169">
        <f>((Calibration!$C$9*'Yields HP4a'!BM79)+Calibration!$C$10)</f>
        <v>1.384137757518746E-2</v>
      </c>
      <c r="BO79" s="26">
        <f t="shared" si="27"/>
        <v>3.6434132593381214</v>
      </c>
      <c r="BQ79" s="24">
        <v>78</v>
      </c>
      <c r="BR79" s="7"/>
      <c r="BS79" s="169">
        <f>((Calibration!$C$9*'Yields HP4a'!BR79)+Calibration!$C$10)</f>
        <v>-1.3020627824793102E-3</v>
      </c>
      <c r="BT79" s="26">
        <f t="shared" si="28"/>
        <v>-0.34273704191698257</v>
      </c>
      <c r="BV79" s="24">
        <v>78</v>
      </c>
      <c r="BW79"/>
      <c r="BX79" s="169">
        <f>((Calibration!$C$9*'Yields HP4a'!BW79)+Calibration!$C$10)</f>
        <v>-1.3020627824793102E-3</v>
      </c>
      <c r="BY79" s="26">
        <f t="shared" si="29"/>
        <v>-0.34273704191698257</v>
      </c>
      <c r="CA79" s="24">
        <v>78</v>
      </c>
      <c r="CB79" s="7"/>
      <c r="CC79" s="169">
        <f>((Calibration!$C$9*'Yields HP4a'!CB79)+Calibration!$C$10)</f>
        <v>-1.3020627824793102E-3</v>
      </c>
      <c r="CD79" s="26">
        <f t="shared" si="30"/>
        <v>-0.34273704191698257</v>
      </c>
      <c r="CF79" s="57"/>
      <c r="CG79" s="58"/>
      <c r="CH79" s="59"/>
      <c r="CI79" s="59"/>
    </row>
    <row r="80" spans="1:87" ht="22" thickBot="1">
      <c r="A80" s="29" t="s">
        <v>33</v>
      </c>
      <c r="B80" s="32">
        <f>B75*B79</f>
        <v>0.43583333333333335</v>
      </c>
      <c r="D80" s="24">
        <v>79</v>
      </c>
      <c r="E80" s="3"/>
      <c r="F80" s="169">
        <f>((Calibration!$C$9*'Yields HP4a'!E80)+Calibration!$C$10)</f>
        <v>-1.3020627824793102E-3</v>
      </c>
      <c r="G80" s="26">
        <f t="shared" si="16"/>
        <v>-0.34273704191698257</v>
      </c>
      <c r="I80" s="24">
        <v>79</v>
      </c>
      <c r="J80" s="7">
        <v>2.9109500000000001</v>
      </c>
      <c r="K80" s="169">
        <f>((Calibration!$C$9*'Yields HP4a'!J80)+Calibration!$C$10)</f>
        <v>5.6741713076554172E-3</v>
      </c>
      <c r="L80" s="26">
        <f t="shared" si="17"/>
        <v>1.4935905668181071</v>
      </c>
      <c r="N80" s="24">
        <v>79</v>
      </c>
      <c r="O80" s="7"/>
      <c r="P80" s="169">
        <f>((Calibration!$C$9*'Yields HP4a'!O80)+Calibration!$C$10)</f>
        <v>-1.3020627824793102E-3</v>
      </c>
      <c r="Q80" s="26">
        <f t="shared" si="18"/>
        <v>-0.34273704191698257</v>
      </c>
      <c r="S80" s="24">
        <v>79</v>
      </c>
      <c r="T80" s="7">
        <v>52.039867000000001</v>
      </c>
      <c r="U80" s="169">
        <f>((Calibration!$C$9*'Yields HP4a'!T80)+Calibration!$C$10)</f>
        <v>0.12341402447820095</v>
      </c>
      <c r="V80" s="26">
        <f t="shared" si="19"/>
        <v>32.485805024075944</v>
      </c>
      <c r="X80" s="24">
        <v>79</v>
      </c>
      <c r="Y80" s="55">
        <v>1.115</v>
      </c>
      <c r="Z80" s="169">
        <f>((Calibration!$C$9*'Yields HP4a'!Y80)+Calibration!$C$10)</f>
        <v>1.3700892677105661E-3</v>
      </c>
      <c r="AA80" s="26">
        <f t="shared" si="20"/>
        <v>0.36064339530784945</v>
      </c>
      <c r="AC80" s="24">
        <v>79</v>
      </c>
      <c r="AD80" s="44"/>
      <c r="AE80" s="169">
        <f>((Calibration!$C$9*'Yields HP4a'!AD80)+Calibration!$C$10)</f>
        <v>-1.3020627824793102E-3</v>
      </c>
      <c r="AF80" s="26">
        <f t="shared" si="21"/>
        <v>-0.34273704191698257</v>
      </c>
      <c r="AH80" s="24">
        <v>79</v>
      </c>
      <c r="AI80" s="7">
        <v>4.8588889999999996</v>
      </c>
      <c r="AJ80" s="169">
        <f>((Calibration!$C$9*'Yields HP4a'!AI80)+Calibration!$C$10)</f>
        <v>1.0342502422000544E-2</v>
      </c>
      <c r="AK80" s="26">
        <f t="shared" si="31"/>
        <v>2.7224176390219652</v>
      </c>
      <c r="AM80" s="24">
        <v>79</v>
      </c>
      <c r="AN80"/>
      <c r="AO80" s="169">
        <f>((Calibration!$C$9*'Yields HP4a'!AN80)+Calibration!$C$10)</f>
        <v>-1.3020627824793102E-3</v>
      </c>
      <c r="AP80" s="26">
        <f t="shared" si="22"/>
        <v>-0.34273704191698257</v>
      </c>
      <c r="AR80" s="24">
        <v>79</v>
      </c>
      <c r="AS80" s="7">
        <v>6.5196459999999998</v>
      </c>
      <c r="AT80" s="169">
        <f>((Calibration!$C$9*'Yields HP4a'!AS80)+Calibration!$C$10)</f>
        <v>1.4322587823271565E-2</v>
      </c>
      <c r="AU80" s="26">
        <f t="shared" si="23"/>
        <v>3.7700804056445665</v>
      </c>
      <c r="AW80" s="24">
        <v>79</v>
      </c>
      <c r="AX80"/>
      <c r="AY80" s="169">
        <f>((Calibration!$C$9*'Yields HP4a'!AX80)+Calibration!$C$10)</f>
        <v>-1.3020627824793102E-3</v>
      </c>
      <c r="AZ80" s="26">
        <f t="shared" si="24"/>
        <v>-0.34273704191698257</v>
      </c>
      <c r="BB80" s="24">
        <v>79</v>
      </c>
      <c r="BC80"/>
      <c r="BD80" s="169">
        <f>((Calibration!$C$9*'Yields HP4a'!BC80)+Calibration!$C$10)</f>
        <v>-1.3020627824793102E-3</v>
      </c>
      <c r="BE80" s="26">
        <f t="shared" si="25"/>
        <v>-0.34273704191698257</v>
      </c>
      <c r="BG80" s="24">
        <v>79</v>
      </c>
      <c r="BH80" s="7"/>
      <c r="BI80" s="169">
        <f>((Calibration!$C$9*'Yields HP4a'!BH80)+Calibration!$C$10)</f>
        <v>-1.3020627824793102E-3</v>
      </c>
      <c r="BJ80" s="26">
        <f t="shared" si="26"/>
        <v>-0.34273704191698257</v>
      </c>
      <c r="BL80" s="24">
        <v>79</v>
      </c>
      <c r="BM80" s="7">
        <v>11.979969000000001</v>
      </c>
      <c r="BN80" s="169">
        <f>((Calibration!$C$9*'Yields HP4a'!BM80)+Calibration!$C$10)</f>
        <v>2.7408519033270611E-2</v>
      </c>
      <c r="BO80" s="26">
        <f t="shared" si="27"/>
        <v>7.2146403869260078</v>
      </c>
      <c r="BQ80" s="24">
        <v>79</v>
      </c>
      <c r="BR80"/>
      <c r="BS80" s="169">
        <f>((Calibration!$C$9*'Yields HP4a'!BR80)+Calibration!$C$10)</f>
        <v>-1.3020627824793102E-3</v>
      </c>
      <c r="BT80" s="26">
        <f t="shared" si="28"/>
        <v>-0.34273704191698257</v>
      </c>
      <c r="BV80" s="24">
        <v>79</v>
      </c>
      <c r="BW80"/>
      <c r="BX80" s="169">
        <f>((Calibration!$C$9*'Yields HP4a'!BW80)+Calibration!$C$10)</f>
        <v>-1.3020627824793102E-3</v>
      </c>
      <c r="BY80" s="26">
        <f t="shared" si="29"/>
        <v>-0.34273704191698257</v>
      </c>
      <c r="CA80" s="24">
        <v>79</v>
      </c>
      <c r="CB80" s="7">
        <v>2.468518</v>
      </c>
      <c r="CC80" s="169">
        <f>((Calibration!$C$9*'Yields HP4a'!CB80)+Calibration!$C$10)</f>
        <v>4.6138613741400734E-3</v>
      </c>
      <c r="CD80" s="26">
        <f t="shared" si="30"/>
        <v>1.2144892093272937</v>
      </c>
      <c r="CF80" s="57"/>
      <c r="CG80" s="58"/>
      <c r="CH80" s="59"/>
      <c r="CI80" s="59"/>
    </row>
    <row r="81" spans="1:87" ht="22" thickBot="1">
      <c r="A81" s="27" t="s">
        <v>34</v>
      </c>
      <c r="B81" s="28">
        <v>500</v>
      </c>
      <c r="D81" s="24">
        <v>80</v>
      </c>
      <c r="E81" s="3"/>
      <c r="F81" s="169">
        <f>((Calibration!$C$9*'Yields HP4a'!E81)+Calibration!$C$10)</f>
        <v>-1.3020627824793102E-3</v>
      </c>
      <c r="G81" s="26">
        <f t="shared" si="16"/>
        <v>-0.34273704191698257</v>
      </c>
      <c r="I81" s="24">
        <v>80</v>
      </c>
      <c r="J81"/>
      <c r="K81" s="169">
        <f>((Calibration!$C$9*'Yields HP4a'!J81)+Calibration!$C$10)</f>
        <v>-1.3020627824793102E-3</v>
      </c>
      <c r="L81" s="26">
        <f t="shared" si="17"/>
        <v>-0.34273704191698257</v>
      </c>
      <c r="N81" s="24">
        <v>80</v>
      </c>
      <c r="O81"/>
      <c r="P81" s="169">
        <f>((Calibration!$C$9*'Yields HP4a'!O81)+Calibration!$C$10)</f>
        <v>-1.3020627824793102E-3</v>
      </c>
      <c r="Q81" s="26">
        <f t="shared" si="18"/>
        <v>-0.34273704191698257</v>
      </c>
      <c r="S81" s="24">
        <v>80</v>
      </c>
      <c r="T81" s="7">
        <v>23.490832999999999</v>
      </c>
      <c r="U81" s="169">
        <f>((Calibration!$C$9*'Yields HP4a'!T81)+Calibration!$C$10)</f>
        <v>5.4994867766057012E-2</v>
      </c>
      <c r="V81" s="26">
        <f t="shared" si="19"/>
        <v>14.476090210383925</v>
      </c>
      <c r="X81" s="24">
        <v>80</v>
      </c>
      <c r="Y81" s="55"/>
      <c r="Z81" s="169">
        <f>((Calibration!$C$9*'Yields HP4a'!Y81)+Calibration!$C$10)</f>
        <v>-1.3020627824793102E-3</v>
      </c>
      <c r="AA81" s="26">
        <f t="shared" si="20"/>
        <v>-0.34273704191698257</v>
      </c>
      <c r="AC81" s="24">
        <v>80</v>
      </c>
      <c r="AD81" s="43"/>
      <c r="AE81" s="169">
        <f>((Calibration!$C$9*'Yields HP4a'!AD81)+Calibration!$C$10)</f>
        <v>-1.3020627824793102E-3</v>
      </c>
      <c r="AF81" s="26">
        <f t="shared" si="21"/>
        <v>-0.34273704191698257</v>
      </c>
      <c r="AH81" s="24">
        <v>80</v>
      </c>
      <c r="AI81" s="7">
        <v>2.4098760000000001</v>
      </c>
      <c r="AJ81" s="169">
        <f>((Calibration!$C$9*'Yields HP4a'!AI81)+Calibration!$C$10)</f>
        <v>4.4733229521425541E-3</v>
      </c>
      <c r="AK81" s="26">
        <f t="shared" si="31"/>
        <v>1.1774958141705774</v>
      </c>
      <c r="AM81" s="24">
        <v>80</v>
      </c>
      <c r="AN81" s="7"/>
      <c r="AO81" s="169">
        <f>((Calibration!$C$9*'Yields HP4a'!AN81)+Calibration!$C$10)</f>
        <v>-1.3020627824793102E-3</v>
      </c>
      <c r="AP81" s="26">
        <f t="shared" si="22"/>
        <v>-0.34273704191698257</v>
      </c>
      <c r="AR81" s="24">
        <v>80</v>
      </c>
      <c r="AS81" s="7"/>
      <c r="AT81" s="169">
        <f>((Calibration!$C$9*'Yields HP4a'!AS81)+Calibration!$C$10)</f>
        <v>-1.3020627824793102E-3</v>
      </c>
      <c r="AU81" s="26">
        <f t="shared" si="23"/>
        <v>-0.34273704191698257</v>
      </c>
      <c r="AW81" s="24">
        <v>80</v>
      </c>
      <c r="AX81" s="7"/>
      <c r="AY81" s="169">
        <f>((Calibration!$C$9*'Yields HP4a'!AX81)+Calibration!$C$10)</f>
        <v>-1.3020627824793102E-3</v>
      </c>
      <c r="AZ81" s="26">
        <f t="shared" si="24"/>
        <v>-0.34273704191698257</v>
      </c>
      <c r="BB81" s="24">
        <v>80</v>
      </c>
      <c r="BC81" s="7"/>
      <c r="BD81" s="169">
        <f>((Calibration!$C$9*'Yields HP4a'!BC81)+Calibration!$C$10)</f>
        <v>-1.3020627824793102E-3</v>
      </c>
      <c r="BE81" s="26">
        <f t="shared" si="25"/>
        <v>-0.34273704191698257</v>
      </c>
      <c r="BG81" s="24">
        <v>80</v>
      </c>
      <c r="BH81" s="7"/>
      <c r="BI81" s="169">
        <f>((Calibration!$C$9*'Yields HP4a'!BH81)+Calibration!$C$10)</f>
        <v>-1.3020627824793102E-3</v>
      </c>
      <c r="BJ81" s="26">
        <f t="shared" si="26"/>
        <v>-0.34273704191698257</v>
      </c>
      <c r="BL81" s="24">
        <v>80</v>
      </c>
      <c r="BM81" s="7">
        <v>5.1236689999999996</v>
      </c>
      <c r="BN81" s="169">
        <f>((Calibration!$C$9*'Yields HP4a'!BM81)+Calibration!$C$10)</f>
        <v>1.0977060646080611E-2</v>
      </c>
      <c r="BO81" s="26">
        <f t="shared" si="27"/>
        <v>2.8894499907424951</v>
      </c>
      <c r="BQ81" s="24">
        <v>80</v>
      </c>
      <c r="BR81" s="7"/>
      <c r="BS81" s="169">
        <f>((Calibration!$C$9*'Yields HP4a'!BR81)+Calibration!$C$10)</f>
        <v>-1.3020627824793102E-3</v>
      </c>
      <c r="BT81" s="26">
        <f t="shared" si="28"/>
        <v>-0.34273704191698257</v>
      </c>
      <c r="BV81" s="24">
        <v>80</v>
      </c>
      <c r="BW81"/>
      <c r="BX81" s="169">
        <f>((Calibration!$C$9*'Yields HP4a'!BW81)+Calibration!$C$10)</f>
        <v>-1.3020627824793102E-3</v>
      </c>
      <c r="BY81" s="26">
        <f t="shared" si="29"/>
        <v>-0.34273704191698257</v>
      </c>
      <c r="CA81" s="24">
        <v>80</v>
      </c>
      <c r="CB81" s="7"/>
      <c r="CC81" s="169">
        <f>((Calibration!$C$9*'Yields HP4a'!CB81)+Calibration!$C$10)</f>
        <v>-1.3020627824793102E-3</v>
      </c>
      <c r="CD81" s="26">
        <f t="shared" si="30"/>
        <v>-0.34273704191698257</v>
      </c>
      <c r="CF81" s="57"/>
      <c r="CG81" s="58"/>
      <c r="CH81" s="59"/>
      <c r="CI81" s="59"/>
    </row>
    <row r="82" spans="1:87">
      <c r="A82" s="33" t="s">
        <v>35</v>
      </c>
      <c r="B82" s="34">
        <f>B77*(B75*B79)*(B78/B81)</f>
        <v>0.37990138888888891</v>
      </c>
      <c r="D82" s="24">
        <v>81</v>
      </c>
      <c r="E82" s="3"/>
      <c r="F82" s="169">
        <f>((Calibration!$C$9*'Yields HP4a'!E82)+Calibration!$C$10)</f>
        <v>-1.3020627824793102E-3</v>
      </c>
      <c r="G82" s="26">
        <f t="shared" si="16"/>
        <v>-0.34273704191698257</v>
      </c>
      <c r="I82" s="24">
        <v>81</v>
      </c>
      <c r="J82"/>
      <c r="K82" s="169">
        <f>((Calibration!$C$9*'Yields HP4a'!J82)+Calibration!$C$10)</f>
        <v>-1.3020627824793102E-3</v>
      </c>
      <c r="L82" s="26">
        <f t="shared" si="17"/>
        <v>-0.34273704191698257</v>
      </c>
      <c r="N82" s="24">
        <v>81</v>
      </c>
      <c r="O82"/>
      <c r="P82" s="169">
        <f>((Calibration!$C$9*'Yields HP4a'!O82)+Calibration!$C$10)</f>
        <v>-1.3020627824793102E-3</v>
      </c>
      <c r="Q82" s="26">
        <f t="shared" si="18"/>
        <v>-0.34273704191698257</v>
      </c>
      <c r="S82" s="24">
        <v>81</v>
      </c>
      <c r="T82" s="7">
        <v>17.652849</v>
      </c>
      <c r="U82" s="169">
        <f>((Calibration!$C$9*'Yields HP4a'!T82)+Calibration!$C$10)</f>
        <v>4.1003853492894954E-2</v>
      </c>
      <c r="V82" s="26">
        <f t="shared" si="19"/>
        <v>10.793288651252468</v>
      </c>
      <c r="X82" s="24">
        <v>81</v>
      </c>
      <c r="Y82" s="55"/>
      <c r="Z82" s="169">
        <f>((Calibration!$C$9*'Yields HP4a'!Y82)+Calibration!$C$10)</f>
        <v>-1.3020627824793102E-3</v>
      </c>
      <c r="AA82" s="26">
        <f t="shared" si="20"/>
        <v>-0.34273704191698257</v>
      </c>
      <c r="AC82" s="24">
        <v>81</v>
      </c>
      <c r="AD82" s="3"/>
      <c r="AE82" s="169">
        <f>((Calibration!$C$9*'Yields HP4a'!AD82)+Calibration!$C$10)</f>
        <v>-1.3020627824793102E-3</v>
      </c>
      <c r="AF82" s="26">
        <f t="shared" si="21"/>
        <v>-0.34273704191698257</v>
      </c>
      <c r="AH82" s="24">
        <v>81</v>
      </c>
      <c r="AI82" s="7"/>
      <c r="AJ82" s="169">
        <f>((Calibration!$C$9*'Yields HP4a'!AI82)+Calibration!$C$10)</f>
        <v>-1.3020627824793102E-3</v>
      </c>
      <c r="AK82" s="26">
        <f t="shared" si="31"/>
        <v>-0.34273704191698257</v>
      </c>
      <c r="AM82" s="24">
        <v>81</v>
      </c>
      <c r="AN82" s="7"/>
      <c r="AO82" s="169">
        <f>((Calibration!$C$9*'Yields HP4a'!AN82)+Calibration!$C$10)</f>
        <v>-1.3020627824793102E-3</v>
      </c>
      <c r="AP82" s="26">
        <f t="shared" si="22"/>
        <v>-0.34273704191698257</v>
      </c>
      <c r="AR82" s="24">
        <v>81</v>
      </c>
      <c r="AS82" s="7">
        <v>5.2916860000000003</v>
      </c>
      <c r="AT82" s="169">
        <f>((Calibration!$C$9*'Yields HP4a'!AS82)+Calibration!$C$10)</f>
        <v>1.1379721606633754E-2</v>
      </c>
      <c r="AU82" s="26">
        <f t="shared" si="23"/>
        <v>2.9954409063668943</v>
      </c>
      <c r="AW82" s="24">
        <v>81</v>
      </c>
      <c r="AX82" s="7"/>
      <c r="AY82" s="169">
        <f>((Calibration!$C$9*'Yields HP4a'!AX82)+Calibration!$C$10)</f>
        <v>-1.3020627824793102E-3</v>
      </c>
      <c r="AZ82" s="26">
        <f t="shared" si="24"/>
        <v>-0.34273704191698257</v>
      </c>
      <c r="BB82" s="24">
        <v>81</v>
      </c>
      <c r="BC82" s="7"/>
      <c r="BD82" s="169">
        <f>((Calibration!$C$9*'Yields HP4a'!BC82)+Calibration!$C$10)</f>
        <v>-1.3020627824793102E-3</v>
      </c>
      <c r="BE82" s="26">
        <f t="shared" si="25"/>
        <v>-0.34273704191698257</v>
      </c>
      <c r="BG82" s="24">
        <v>81</v>
      </c>
      <c r="BH82" s="7"/>
      <c r="BI82" s="169">
        <f>((Calibration!$C$9*'Yields HP4a'!BH82)+Calibration!$C$10)</f>
        <v>-1.3020627824793102E-3</v>
      </c>
      <c r="BJ82" s="26">
        <f t="shared" si="26"/>
        <v>-0.34273704191698257</v>
      </c>
      <c r="BL82" s="24">
        <v>81</v>
      </c>
      <c r="BM82" s="7">
        <v>14.775433</v>
      </c>
      <c r="BN82" s="169">
        <f>((Calibration!$C$9*'Yields HP4a'!BM82)+Calibration!$C$10)</f>
        <v>3.4107985274375537E-2</v>
      </c>
      <c r="BO82" s="26">
        <f t="shared" si="27"/>
        <v>8.9781154457298431</v>
      </c>
      <c r="BQ82" s="24">
        <v>81</v>
      </c>
      <c r="BR82" s="7"/>
      <c r="BS82" s="169">
        <f>((Calibration!$C$9*'Yields HP4a'!BR82)+Calibration!$C$10)</f>
        <v>-1.3020627824793102E-3</v>
      </c>
      <c r="BT82" s="26">
        <f t="shared" si="28"/>
        <v>-0.34273704191698257</v>
      </c>
      <c r="BV82" s="24">
        <v>81</v>
      </c>
      <c r="BW82"/>
      <c r="BX82" s="169">
        <f>((Calibration!$C$9*'Yields HP4a'!BW82)+Calibration!$C$10)</f>
        <v>-1.3020627824793102E-3</v>
      </c>
      <c r="BY82" s="26">
        <f t="shared" si="29"/>
        <v>-0.34273704191698257</v>
      </c>
      <c r="CA82" s="24">
        <v>81</v>
      </c>
      <c r="CB82" s="7"/>
      <c r="CC82" s="169">
        <f>((Calibration!$C$9*'Yields HP4a'!CB82)+Calibration!$C$10)</f>
        <v>-1.3020627824793102E-3</v>
      </c>
      <c r="CD82" s="26">
        <f t="shared" si="30"/>
        <v>-0.34273704191698257</v>
      </c>
      <c r="CF82" s="57"/>
      <c r="CG82" s="58"/>
      <c r="CH82" s="59"/>
      <c r="CI82" s="59"/>
    </row>
    <row r="83" spans="1:87">
      <c r="A83" s="33" t="s">
        <v>36</v>
      </c>
      <c r="B83" s="35">
        <v>1</v>
      </c>
      <c r="D83" s="24">
        <v>82</v>
      </c>
      <c r="E83" s="3"/>
      <c r="F83" s="169">
        <f>((Calibration!$C$9*'Yields HP4a'!E83)+Calibration!$C$10)</f>
        <v>-1.3020627824793102E-3</v>
      </c>
      <c r="G83" s="26">
        <f t="shared" si="16"/>
        <v>-0.34273704191698257</v>
      </c>
      <c r="I83" s="24">
        <v>82</v>
      </c>
      <c r="J83" s="7">
        <v>1.810997</v>
      </c>
      <c r="K83" s="169">
        <f>((Calibration!$C$9*'Yields HP4a'!J83)+Calibration!$C$10)</f>
        <v>3.0380801291240217E-3</v>
      </c>
      <c r="L83" s="26">
        <f t="shared" si="17"/>
        <v>0.79970229590620934</v>
      </c>
      <c r="N83" s="24">
        <v>82</v>
      </c>
      <c r="O83" s="7"/>
      <c r="P83" s="169">
        <f>((Calibration!$C$9*'Yields HP4a'!O83)+Calibration!$C$10)</f>
        <v>-1.3020627824793102E-3</v>
      </c>
      <c r="Q83" s="26">
        <f t="shared" si="18"/>
        <v>-0.34273704191698257</v>
      </c>
      <c r="S83" s="24">
        <v>82</v>
      </c>
      <c r="T83" s="7">
        <v>9.2425449999999998</v>
      </c>
      <c r="U83" s="169">
        <f>((Calibration!$C$9*'Yields HP4a'!T83)+Calibration!$C$10)</f>
        <v>2.0848148491710995E-2</v>
      </c>
      <c r="V83" s="26">
        <f t="shared" si="19"/>
        <v>5.4877789609262333</v>
      </c>
      <c r="X83" s="24">
        <v>82</v>
      </c>
      <c r="Y83" s="55"/>
      <c r="Z83" s="169">
        <f>((Calibration!$C$9*'Yields HP4a'!Y83)+Calibration!$C$10)</f>
        <v>-1.3020627824793102E-3</v>
      </c>
      <c r="AA83" s="26">
        <f t="shared" si="20"/>
        <v>-0.34273704191698257</v>
      </c>
      <c r="AC83" s="24">
        <v>82</v>
      </c>
      <c r="AD83" s="3"/>
      <c r="AE83" s="169">
        <f>((Calibration!$C$9*'Yields HP4a'!AD83)+Calibration!$C$10)</f>
        <v>-1.3020627824793102E-3</v>
      </c>
      <c r="AF83" s="26">
        <f t="shared" si="21"/>
        <v>-0.34273704191698257</v>
      </c>
      <c r="AH83" s="24">
        <v>82</v>
      </c>
      <c r="AI83" s="7">
        <v>8.6337430000000008</v>
      </c>
      <c r="AJ83" s="169">
        <f>((Calibration!$C$9*'Yields HP4a'!AI83)+Calibration!$C$10)</f>
        <v>1.9389124713720236E-2</v>
      </c>
      <c r="AK83" s="26">
        <f t="shared" si="31"/>
        <v>5.1037256721878004</v>
      </c>
      <c r="AM83" s="24">
        <v>82</v>
      </c>
      <c r="AN83"/>
      <c r="AO83" s="169">
        <f>((Calibration!$C$9*'Yields HP4a'!AN83)+Calibration!$C$10)</f>
        <v>-1.3020627824793102E-3</v>
      </c>
      <c r="AP83" s="26">
        <f t="shared" si="22"/>
        <v>-0.34273704191698257</v>
      </c>
      <c r="AR83" s="24">
        <v>82</v>
      </c>
      <c r="AS83"/>
      <c r="AT83" s="169">
        <f>((Calibration!$C$9*'Yields HP4a'!AS83)+Calibration!$C$10)</f>
        <v>-1.3020627824793102E-3</v>
      </c>
      <c r="AU83" s="26">
        <f t="shared" si="23"/>
        <v>-0.34273704191698257</v>
      </c>
      <c r="AW83" s="24">
        <v>82</v>
      </c>
      <c r="AX83" s="7"/>
      <c r="AY83" s="169">
        <f>((Calibration!$C$9*'Yields HP4a'!AX83)+Calibration!$C$10)</f>
        <v>-1.3020627824793102E-3</v>
      </c>
      <c r="AZ83" s="26">
        <f t="shared" si="24"/>
        <v>-0.34273704191698257</v>
      </c>
      <c r="BB83" s="24">
        <v>82</v>
      </c>
      <c r="BC83" s="7"/>
      <c r="BD83" s="169">
        <f>((Calibration!$C$9*'Yields HP4a'!BC83)+Calibration!$C$10)</f>
        <v>-1.3020627824793102E-3</v>
      </c>
      <c r="BE83" s="26">
        <f t="shared" si="25"/>
        <v>-0.34273704191698257</v>
      </c>
      <c r="BG83" s="24">
        <v>82</v>
      </c>
      <c r="BH83" s="7"/>
      <c r="BI83" s="169">
        <f>((Calibration!$C$9*'Yields HP4a'!BH83)+Calibration!$C$10)</f>
        <v>-1.3020627824793102E-3</v>
      </c>
      <c r="BJ83" s="26">
        <f t="shared" si="26"/>
        <v>-0.34273704191698257</v>
      </c>
      <c r="BL83" s="24">
        <v>82</v>
      </c>
      <c r="BM83" s="7">
        <v>5.0960520000000002</v>
      </c>
      <c r="BN83" s="169">
        <f>((Calibration!$C$9*'Yields HP4a'!BM83)+Calibration!$C$10)</f>
        <v>1.0910875154448241E-2</v>
      </c>
      <c r="BO83" s="26">
        <f t="shared" si="27"/>
        <v>2.8720282351058692</v>
      </c>
      <c r="BQ83" s="24">
        <v>82</v>
      </c>
      <c r="BR83"/>
      <c r="BS83" s="169">
        <f>((Calibration!$C$9*'Yields HP4a'!BR83)+Calibration!$C$10)</f>
        <v>-1.3020627824793102E-3</v>
      </c>
      <c r="BT83" s="26">
        <f t="shared" si="28"/>
        <v>-0.34273704191698257</v>
      </c>
      <c r="BV83" s="24">
        <v>82</v>
      </c>
      <c r="BW83"/>
      <c r="BX83" s="169">
        <f>((Calibration!$C$9*'Yields HP4a'!BW83)+Calibration!$C$10)</f>
        <v>-1.3020627824793102E-3</v>
      </c>
      <c r="BY83" s="26">
        <f t="shared" si="29"/>
        <v>-0.34273704191698257</v>
      </c>
      <c r="CA83" s="24">
        <v>82</v>
      </c>
      <c r="CB83" s="7">
        <v>2.4507539999999999</v>
      </c>
      <c r="CC83" s="169">
        <f>((Calibration!$C$9*'Yields HP4a'!CB83)+Calibration!$C$10)</f>
        <v>4.5712890790552546E-3</v>
      </c>
      <c r="CD83" s="26">
        <f t="shared" si="30"/>
        <v>1.2032830657516325</v>
      </c>
      <c r="CF83" s="57"/>
      <c r="CG83" s="58"/>
      <c r="CH83" s="59"/>
      <c r="CI83" s="59"/>
    </row>
    <row r="84" spans="1:87">
      <c r="A84" s="33" t="s">
        <v>37</v>
      </c>
      <c r="B84" s="35">
        <v>1</v>
      </c>
      <c r="D84" s="24">
        <v>83</v>
      </c>
      <c r="E84" s="3"/>
      <c r="F84" s="169">
        <f>((Calibration!$C$9*'Yields HP4a'!E84)+Calibration!$C$10)</f>
        <v>-1.3020627824793102E-3</v>
      </c>
      <c r="G84" s="26">
        <f t="shared" si="16"/>
        <v>-0.34273704191698257</v>
      </c>
      <c r="I84" s="24">
        <v>83</v>
      </c>
      <c r="J84" s="7">
        <v>5.45716</v>
      </c>
      <c r="K84" s="169">
        <f>((Calibration!$C$9*'Yields HP4a'!J84)+Calibration!$C$10)</f>
        <v>1.1776288143273323E-2</v>
      </c>
      <c r="L84" s="26">
        <f t="shared" si="17"/>
        <v>3.0998276099268423</v>
      </c>
      <c r="N84" s="24">
        <v>83</v>
      </c>
      <c r="O84" s="7"/>
      <c r="P84" s="169">
        <f>((Calibration!$C$9*'Yields HP4a'!O84)+Calibration!$C$10)</f>
        <v>-1.3020627824793102E-3</v>
      </c>
      <c r="Q84" s="26">
        <f t="shared" si="18"/>
        <v>-0.34273704191698257</v>
      </c>
      <c r="S84" s="24">
        <v>83</v>
      </c>
      <c r="T84"/>
      <c r="U84" s="169">
        <f>((Calibration!$C$9*'Yields HP4a'!T84)+Calibration!$C$10)</f>
        <v>-1.3020627824793102E-3</v>
      </c>
      <c r="V84" s="26">
        <f t="shared" si="19"/>
        <v>-0.34273704191698257</v>
      </c>
      <c r="X84" s="24">
        <v>83</v>
      </c>
      <c r="Y84" s="55"/>
      <c r="Z84" s="169">
        <f>((Calibration!$C$9*'Yields HP4a'!Y84)+Calibration!$C$10)</f>
        <v>-1.3020627824793102E-3</v>
      </c>
      <c r="AA84" s="26">
        <f t="shared" si="20"/>
        <v>-0.34273704191698257</v>
      </c>
      <c r="AC84" s="24">
        <v>83</v>
      </c>
      <c r="AD84" s="44"/>
      <c r="AE84" s="169">
        <f>((Calibration!$C$9*'Yields HP4a'!AD84)+Calibration!$C$10)</f>
        <v>-1.3020627824793102E-3</v>
      </c>
      <c r="AF84" s="26">
        <f t="shared" si="21"/>
        <v>-0.34273704191698257</v>
      </c>
      <c r="AH84" s="24">
        <v>83</v>
      </c>
      <c r="AI84" s="7"/>
      <c r="AJ84" s="169">
        <f>((Calibration!$C$9*'Yields HP4a'!AI84)+Calibration!$C$10)</f>
        <v>-1.3020627824793102E-3</v>
      </c>
      <c r="AK84" s="26">
        <f t="shared" si="31"/>
        <v>-0.34273704191698257</v>
      </c>
      <c r="AM84" s="24">
        <v>83</v>
      </c>
      <c r="AN84" s="7"/>
      <c r="AO84" s="169">
        <f>((Calibration!$C$9*'Yields HP4a'!AN84)+Calibration!$C$10)</f>
        <v>-1.3020627824793102E-3</v>
      </c>
      <c r="AP84" s="26">
        <f t="shared" si="22"/>
        <v>-0.34273704191698257</v>
      </c>
      <c r="AR84" s="24">
        <v>83</v>
      </c>
      <c r="AS84" s="7"/>
      <c r="AT84" s="169">
        <f>((Calibration!$C$9*'Yields HP4a'!AS84)+Calibration!$C$10)</f>
        <v>-1.3020627824793102E-3</v>
      </c>
      <c r="AU84" s="26">
        <f t="shared" si="23"/>
        <v>-0.34273704191698257</v>
      </c>
      <c r="AW84" s="24">
        <v>83</v>
      </c>
      <c r="AX84" s="7"/>
      <c r="AY84" s="169">
        <f>((Calibration!$C$9*'Yields HP4a'!AX84)+Calibration!$C$10)</f>
        <v>-1.3020627824793102E-3</v>
      </c>
      <c r="AZ84" s="26">
        <f t="shared" si="24"/>
        <v>-0.34273704191698257</v>
      </c>
      <c r="BB84" s="24">
        <v>83</v>
      </c>
      <c r="BC84" s="7"/>
      <c r="BD84" s="169">
        <f>((Calibration!$C$9*'Yields HP4a'!BC84)+Calibration!$C$10)</f>
        <v>-1.3020627824793102E-3</v>
      </c>
      <c r="BE84" s="26">
        <f t="shared" si="25"/>
        <v>-0.34273704191698257</v>
      </c>
      <c r="BG84" s="24">
        <v>83</v>
      </c>
      <c r="BH84" s="7"/>
      <c r="BI84" s="169">
        <f>((Calibration!$C$9*'Yields HP4a'!BH84)+Calibration!$C$10)</f>
        <v>-1.3020627824793102E-3</v>
      </c>
      <c r="BJ84" s="26">
        <f t="shared" si="26"/>
        <v>-0.34273704191698257</v>
      </c>
      <c r="BL84" s="24">
        <v>83</v>
      </c>
      <c r="BM84" s="7">
        <v>1.803466</v>
      </c>
      <c r="BN84" s="169">
        <f>((Calibration!$C$9*'Yields HP4a'!BM84)+Calibration!$C$10)</f>
        <v>3.0200317191778512E-3</v>
      </c>
      <c r="BO84" s="26">
        <f t="shared" si="27"/>
        <v>0.79495148149119566</v>
      </c>
      <c r="BQ84" s="24">
        <v>83</v>
      </c>
      <c r="BR84" s="7"/>
      <c r="BS84" s="169">
        <f>((Calibration!$C$9*'Yields HP4a'!BR84)+Calibration!$C$10)</f>
        <v>-1.3020627824793102E-3</v>
      </c>
      <c r="BT84" s="26">
        <f t="shared" si="28"/>
        <v>-0.34273704191698257</v>
      </c>
      <c r="BV84" s="24">
        <v>83</v>
      </c>
      <c r="BW84"/>
      <c r="BX84" s="169">
        <f>((Calibration!$C$9*'Yields HP4a'!BW84)+Calibration!$C$10)</f>
        <v>-1.3020627824793102E-3</v>
      </c>
      <c r="BY84" s="26">
        <f t="shared" si="29"/>
        <v>-0.34273704191698257</v>
      </c>
      <c r="CA84" s="24">
        <v>83</v>
      </c>
      <c r="CB84" s="7"/>
      <c r="CC84" s="169">
        <f>((Calibration!$C$9*'Yields HP4a'!CB84)+Calibration!$C$10)</f>
        <v>-1.3020627824793102E-3</v>
      </c>
      <c r="CD84" s="26">
        <f t="shared" si="30"/>
        <v>-0.34273704191698257</v>
      </c>
      <c r="CF84" s="57"/>
      <c r="CG84" s="60"/>
      <c r="CH84" s="59"/>
      <c r="CI84" s="59"/>
    </row>
    <row r="85" spans="1:87" ht="22" thickBot="1">
      <c r="A85" s="29" t="s">
        <v>38</v>
      </c>
      <c r="B85" s="36">
        <f>(B82-Calibration!$C$10)/Calibration!$C$9</f>
        <v>159.06349662376928</v>
      </c>
      <c r="D85" s="37">
        <v>84</v>
      </c>
      <c r="E85" s="3"/>
      <c r="F85" s="169">
        <f>((Calibration!$C$9*'Yields HP4a'!E85)+Calibration!$C$10)</f>
        <v>-1.3020627824793102E-3</v>
      </c>
      <c r="G85" s="26">
        <f t="shared" si="16"/>
        <v>-0.34273704191698257</v>
      </c>
      <c r="I85" s="37">
        <v>84</v>
      </c>
      <c r="J85" s="7">
        <v>3.699862</v>
      </c>
      <c r="K85" s="169">
        <f>((Calibration!$C$9*'Yields HP4a'!J85)+Calibration!$C$10)</f>
        <v>7.5648375123364888E-3</v>
      </c>
      <c r="L85" s="26">
        <f t="shared" si="17"/>
        <v>1.9912634524610815</v>
      </c>
      <c r="N85" s="24">
        <v>84</v>
      </c>
      <c r="O85" s="7"/>
      <c r="P85" s="169">
        <f>((Calibration!$C$9*'Yields HP4a'!O85)+Calibration!$C$10)</f>
        <v>-1.3020627824793102E-3</v>
      </c>
      <c r="Q85" s="26">
        <f t="shared" si="18"/>
        <v>-0.34273704191698257</v>
      </c>
      <c r="S85" s="24">
        <v>84</v>
      </c>
      <c r="T85" s="7">
        <v>28.547407</v>
      </c>
      <c r="U85" s="169">
        <f>((Calibration!$C$9*'Yields HP4a'!T85)+Calibration!$C$10)</f>
        <v>6.7113194744565369E-2</v>
      </c>
      <c r="V85" s="26">
        <f t="shared" si="19"/>
        <v>17.665951404087707</v>
      </c>
      <c r="X85" s="24">
        <v>84</v>
      </c>
      <c r="Y85" s="55"/>
      <c r="Z85" s="169">
        <f>((Calibration!$C$9*'Yields HP4a'!Y85)+Calibration!$C$10)</f>
        <v>-1.3020627824793102E-3</v>
      </c>
      <c r="AA85" s="26">
        <f t="shared" si="20"/>
        <v>-0.34273704191698257</v>
      </c>
      <c r="AC85" s="24">
        <v>84</v>
      </c>
      <c r="AD85" s="44"/>
      <c r="AE85" s="169">
        <f>((Calibration!$C$9*'Yields HP4a'!AD85)+Calibration!$C$10)</f>
        <v>-1.3020627824793102E-3</v>
      </c>
      <c r="AF85" s="26">
        <f t="shared" si="21"/>
        <v>-0.34273704191698257</v>
      </c>
      <c r="AH85" s="24">
        <v>84</v>
      </c>
      <c r="AI85" s="7">
        <v>3.7439719999999999</v>
      </c>
      <c r="AJ85" s="169">
        <f>((Calibration!$C$9*'Yields HP4a'!AI85)+Calibration!$C$10)</f>
        <v>7.6705492853713537E-3</v>
      </c>
      <c r="AK85" s="26">
        <f t="shared" si="31"/>
        <v>2.0190895610583794</v>
      </c>
      <c r="AM85" s="24">
        <v>84</v>
      </c>
      <c r="AN85"/>
      <c r="AO85" s="169">
        <f>((Calibration!$C$9*'Yields HP4a'!AN85)+Calibration!$C$10)</f>
        <v>-1.3020627824793102E-3</v>
      </c>
      <c r="AP85" s="26">
        <f t="shared" si="22"/>
        <v>-0.34273704191698257</v>
      </c>
      <c r="AR85" s="24">
        <v>84</v>
      </c>
      <c r="AS85" s="7">
        <v>16.551838</v>
      </c>
      <c r="AT85" s="169">
        <f>((Calibration!$C$9*'Yields HP4a'!AS85)+Calibration!$C$10)</f>
        <v>3.8365226765602035E-2</v>
      </c>
      <c r="AU85" s="26">
        <f t="shared" si="23"/>
        <v>10.0987329574683</v>
      </c>
      <c r="AW85" s="24">
        <v>84</v>
      </c>
      <c r="AX85"/>
      <c r="AY85" s="169">
        <f>((Calibration!$C$9*'Yields HP4a'!AX85)+Calibration!$C$10)</f>
        <v>-1.3020627824793102E-3</v>
      </c>
      <c r="AZ85" s="26">
        <f t="shared" si="24"/>
        <v>-0.34273704191698257</v>
      </c>
      <c r="BB85" s="24">
        <v>84</v>
      </c>
      <c r="BC85"/>
      <c r="BD85" s="169">
        <f>((Calibration!$C$9*'Yields HP4a'!BC85)+Calibration!$C$10)</f>
        <v>-1.3020627824793102E-3</v>
      </c>
      <c r="BE85" s="26">
        <f t="shared" si="25"/>
        <v>-0.34273704191698257</v>
      </c>
      <c r="BG85" s="24">
        <v>84</v>
      </c>
      <c r="BH85" s="7"/>
      <c r="BI85" s="169">
        <f>((Calibration!$C$9*'Yields HP4a'!BH85)+Calibration!$C$10)</f>
        <v>-1.3020627824793102E-3</v>
      </c>
      <c r="BJ85" s="26">
        <f t="shared" si="26"/>
        <v>-0.34273704191698257</v>
      </c>
      <c r="BL85" s="24">
        <v>84</v>
      </c>
      <c r="BM85" s="7">
        <v>9.953716</v>
      </c>
      <c r="BN85" s="169">
        <f>((Calibration!$C$9*'Yields HP4a'!BM85)+Calibration!$C$10)</f>
        <v>2.2552504586496273E-2</v>
      </c>
      <c r="BO85" s="26">
        <f t="shared" si="27"/>
        <v>5.9364101438155794</v>
      </c>
      <c r="BQ85" s="24">
        <v>84</v>
      </c>
      <c r="BR85"/>
      <c r="BS85" s="169">
        <f>((Calibration!$C$9*'Yields HP4a'!BR85)+Calibration!$C$10)</f>
        <v>-1.3020627824793102E-3</v>
      </c>
      <c r="BT85" s="26">
        <f t="shared" si="28"/>
        <v>-0.34273704191698257</v>
      </c>
      <c r="BV85" s="24">
        <v>84</v>
      </c>
      <c r="BW85"/>
      <c r="BX85" s="169">
        <f>((Calibration!$C$9*'Yields HP4a'!BW85)+Calibration!$C$10)</f>
        <v>-1.3020627824793102E-3</v>
      </c>
      <c r="BY85" s="26">
        <f t="shared" si="29"/>
        <v>-0.34273704191698257</v>
      </c>
      <c r="CA85" s="24">
        <v>84</v>
      </c>
      <c r="CB85" s="7">
        <v>2.1623019999999999</v>
      </c>
      <c r="CC85" s="169">
        <f>((Calibration!$C$9*'Yields HP4a'!CB85)+Calibration!$C$10)</f>
        <v>3.879999748847748E-3</v>
      </c>
      <c r="CD85" s="26">
        <f t="shared" si="30"/>
        <v>1.0213176003898594</v>
      </c>
      <c r="CF85" s="57"/>
      <c r="CG85" s="58"/>
      <c r="CH85" s="59"/>
      <c r="CI85" s="59"/>
    </row>
    <row r="86" spans="1:87">
      <c r="A86" s="22"/>
      <c r="B86" s="21"/>
      <c r="D86" s="24">
        <v>85</v>
      </c>
      <c r="E86" s="3"/>
      <c r="F86" s="169">
        <f>((Calibration!$C$9*'Yields HP4a'!E86)+Calibration!$C$10)</f>
        <v>-1.3020627824793102E-3</v>
      </c>
      <c r="G86" s="26">
        <f t="shared" si="16"/>
        <v>-0.34273704191698257</v>
      </c>
      <c r="I86" s="24">
        <v>85</v>
      </c>
      <c r="J86" s="7">
        <v>2.024076</v>
      </c>
      <c r="K86" s="169">
        <f>((Calibration!$C$9*'Yields HP4a'!J86)+Calibration!$C$10)</f>
        <v>3.5487343772876174E-3</v>
      </c>
      <c r="L86" s="26">
        <f t="shared" si="17"/>
        <v>0.93411987454605705</v>
      </c>
      <c r="N86" s="24">
        <v>85</v>
      </c>
      <c r="O86" s="7"/>
      <c r="P86" s="169">
        <f>((Calibration!$C$9*'Yields HP4a'!O86)+Calibration!$C$10)</f>
        <v>-1.3020627824793102E-3</v>
      </c>
      <c r="Q86" s="26">
        <f t="shared" si="18"/>
        <v>-0.34273704191698257</v>
      </c>
      <c r="S86" s="24">
        <v>85</v>
      </c>
      <c r="T86" s="7">
        <v>20.099974</v>
      </c>
      <c r="U86" s="169">
        <f>((Calibration!$C$9*'Yields HP4a'!T86)+Calibration!$C$10)</f>
        <v>4.6868508278384555E-2</v>
      </c>
      <c r="V86" s="26">
        <f t="shared" si="19"/>
        <v>12.337019460619121</v>
      </c>
      <c r="X86" s="24">
        <v>85</v>
      </c>
      <c r="Y86" s="55"/>
      <c r="Z86" s="169">
        <f>((Calibration!$C$9*'Yields HP4a'!Y86)+Calibration!$C$10)</f>
        <v>-1.3020627824793102E-3</v>
      </c>
      <c r="AA86" s="26">
        <f t="shared" si="20"/>
        <v>-0.34273704191698257</v>
      </c>
      <c r="AC86" s="24">
        <v>85</v>
      </c>
      <c r="AD86" s="44"/>
      <c r="AE86" s="169">
        <f>((Calibration!$C$9*'Yields HP4a'!AD86)+Calibration!$C$10)</f>
        <v>-1.3020627824793102E-3</v>
      </c>
      <c r="AF86" s="26">
        <f t="shared" si="21"/>
        <v>-0.34273704191698257</v>
      </c>
      <c r="AH86" s="24">
        <v>85</v>
      </c>
      <c r="AI86" s="7">
        <v>5.6533230000000003</v>
      </c>
      <c r="AJ86" s="169">
        <f>((Calibration!$C$9*'Yields HP4a'!AI86)+Calibration!$C$10)</f>
        <v>1.2246402369839598E-2</v>
      </c>
      <c r="AK86" s="26">
        <f t="shared" si="31"/>
        <v>3.2235739926240035</v>
      </c>
      <c r="AM86" s="24">
        <v>85</v>
      </c>
      <c r="AN86"/>
      <c r="AO86" s="169">
        <f>((Calibration!$C$9*'Yields HP4a'!AN86)+Calibration!$C$10)</f>
        <v>-1.3020627824793102E-3</v>
      </c>
      <c r="AP86" s="26">
        <f t="shared" si="22"/>
        <v>-0.34273704191698257</v>
      </c>
      <c r="AR86" s="24">
        <v>85</v>
      </c>
      <c r="AS86" s="7">
        <v>5.2822480000000001</v>
      </c>
      <c r="AT86" s="169">
        <f>((Calibration!$C$9*'Yields HP4a'!AS86)+Calibration!$C$10)</f>
        <v>1.1357102977889635E-2</v>
      </c>
      <c r="AU86" s="26">
        <f t="shared" si="23"/>
        <v>2.9894870906121604</v>
      </c>
      <c r="AW86" s="24">
        <v>85</v>
      </c>
      <c r="AX86"/>
      <c r="AY86" s="169">
        <f>((Calibration!$C$9*'Yields HP4a'!AX86)+Calibration!$C$10)</f>
        <v>-1.3020627824793102E-3</v>
      </c>
      <c r="AZ86" s="26">
        <f t="shared" si="24"/>
        <v>-0.34273704191698257</v>
      </c>
      <c r="BB86" s="24">
        <v>85</v>
      </c>
      <c r="BC86"/>
      <c r="BD86" s="169">
        <f>((Calibration!$C$9*'Yields HP4a'!BC86)+Calibration!$C$10)</f>
        <v>-1.3020627824793102E-3</v>
      </c>
      <c r="BE86" s="26">
        <f t="shared" si="25"/>
        <v>-0.34273704191698257</v>
      </c>
      <c r="BG86" s="24">
        <v>85</v>
      </c>
      <c r="BH86" s="7"/>
      <c r="BI86" s="169">
        <f>((Calibration!$C$9*'Yields HP4a'!BH86)+Calibration!$C$10)</f>
        <v>-1.3020627824793102E-3</v>
      </c>
      <c r="BJ86" s="26">
        <f t="shared" si="26"/>
        <v>-0.34273704191698257</v>
      </c>
      <c r="BL86" s="24">
        <v>85</v>
      </c>
      <c r="BM86" s="7">
        <v>7.2509370000000004</v>
      </c>
      <c r="BN86" s="169">
        <f>((Calibration!$C$9*'Yields HP4a'!BM86)+Calibration!$C$10)</f>
        <v>1.6075162482406459E-2</v>
      </c>
      <c r="BO86" s="26">
        <f t="shared" si="27"/>
        <v>4.2314039781276032</v>
      </c>
      <c r="BQ86" s="24">
        <v>85</v>
      </c>
      <c r="BR86"/>
      <c r="BS86" s="169">
        <f>((Calibration!$C$9*'Yields HP4a'!BR86)+Calibration!$C$10)</f>
        <v>-1.3020627824793102E-3</v>
      </c>
      <c r="BT86" s="26">
        <f t="shared" si="28"/>
        <v>-0.34273704191698257</v>
      </c>
      <c r="BV86" s="24">
        <v>85</v>
      </c>
      <c r="BW86"/>
      <c r="BX86" s="169">
        <f>((Calibration!$C$9*'Yields HP4a'!BW86)+Calibration!$C$10)</f>
        <v>-1.3020627824793102E-3</v>
      </c>
      <c r="BY86" s="26">
        <f t="shared" si="29"/>
        <v>-0.34273704191698257</v>
      </c>
      <c r="CA86" s="24">
        <v>85</v>
      </c>
      <c r="CB86" s="7">
        <v>2.6776070000000001</v>
      </c>
      <c r="CC86" s="169">
        <f>((Calibration!$C$9*'Yields HP4a'!CB86)+Calibration!$C$10)</f>
        <v>5.1149533920971596E-3</v>
      </c>
      <c r="CD86" s="26">
        <f t="shared" si="30"/>
        <v>1.34638975842048</v>
      </c>
      <c r="CF86" s="57"/>
      <c r="CG86" s="58"/>
      <c r="CH86" s="59"/>
      <c r="CI86" s="59"/>
    </row>
    <row r="87" spans="1:87">
      <c r="A87" s="22"/>
      <c r="B87" s="21"/>
      <c r="D87" s="24">
        <v>86</v>
      </c>
      <c r="E87" s="3"/>
      <c r="F87" s="169">
        <f>((Calibration!$C$9*'Yields HP4a'!E87)+Calibration!$C$10)</f>
        <v>-1.3020627824793102E-3</v>
      </c>
      <c r="G87" s="26">
        <f t="shared" si="16"/>
        <v>-0.34273704191698257</v>
      </c>
      <c r="I87" s="24">
        <v>86</v>
      </c>
      <c r="J87" s="7">
        <v>3.1046670000000001</v>
      </c>
      <c r="K87" s="169">
        <f>((Calibration!$C$9*'Yields HP4a'!J87)+Calibration!$C$10)</f>
        <v>6.1384235755537414E-3</v>
      </c>
      <c r="L87" s="26">
        <f t="shared" si="17"/>
        <v>1.6157939283946834</v>
      </c>
      <c r="N87" s="24">
        <v>86</v>
      </c>
      <c r="O87" s="7"/>
      <c r="P87" s="169">
        <f>((Calibration!$C$9*'Yields HP4a'!O87)+Calibration!$C$10)</f>
        <v>-1.3020627824793102E-3</v>
      </c>
      <c r="Q87" s="26">
        <f t="shared" si="18"/>
        <v>-0.34273704191698257</v>
      </c>
      <c r="S87" s="24">
        <v>86</v>
      </c>
      <c r="T87" s="7">
        <v>35.689182000000002</v>
      </c>
      <c r="U87" s="169">
        <f>((Calibration!$C$9*'Yields HP4a'!T87)+Calibration!$C$10)</f>
        <v>8.422880793581633E-2</v>
      </c>
      <c r="V87" s="26">
        <f t="shared" si="19"/>
        <v>22.171229271407331</v>
      </c>
      <c r="X87" s="24">
        <v>86</v>
      </c>
      <c r="Y87" s="55">
        <v>1.0960000000000001</v>
      </c>
      <c r="Z87" s="169">
        <f>((Calibration!$C$9*'Yields HP4a'!Y87)+Calibration!$C$10)</f>
        <v>1.3245548381557613E-3</v>
      </c>
      <c r="AA87" s="26">
        <f t="shared" si="20"/>
        <v>0.34865754032374924</v>
      </c>
      <c r="AC87" s="24">
        <v>86</v>
      </c>
      <c r="AD87" s="3"/>
      <c r="AE87" s="169">
        <f>((Calibration!$C$9*'Yields HP4a'!AD87)+Calibration!$C$10)</f>
        <v>-1.3020627824793102E-3</v>
      </c>
      <c r="AF87" s="26">
        <f t="shared" si="21"/>
        <v>-0.34273704191698257</v>
      </c>
      <c r="AH87" s="24">
        <v>86</v>
      </c>
      <c r="AI87" s="7">
        <v>4.6004100000000001</v>
      </c>
      <c r="AJ87" s="169">
        <f>((Calibration!$C$9*'Yields HP4a'!AI87)+Calibration!$C$10)</f>
        <v>9.723044852690205E-3</v>
      </c>
      <c r="AK87" s="26">
        <f t="shared" si="31"/>
        <v>2.5593601753148469</v>
      </c>
      <c r="AM87" s="24">
        <v>86</v>
      </c>
      <c r="AN87"/>
      <c r="AO87" s="169">
        <f>((Calibration!$C$9*'Yields HP4a'!AN87)+Calibration!$C$10)</f>
        <v>-1.3020627824793102E-3</v>
      </c>
      <c r="AP87" s="26">
        <f t="shared" si="22"/>
        <v>-0.34273704191698257</v>
      </c>
      <c r="AR87" s="24">
        <v>86</v>
      </c>
      <c r="AS87" s="7">
        <v>6.5835220000000003</v>
      </c>
      <c r="AT87" s="169">
        <f>((Calibration!$C$9*'Yields HP4a'!AS87)+Calibration!$C$10)</f>
        <v>1.4475669782336973E-2</v>
      </c>
      <c r="AU87" s="26">
        <f t="shared" si="23"/>
        <v>3.8103755884321662</v>
      </c>
      <c r="AW87" s="24">
        <v>86</v>
      </c>
      <c r="AX87"/>
      <c r="AY87" s="169">
        <f>((Calibration!$C$9*'Yields HP4a'!AX87)+Calibration!$C$10)</f>
        <v>-1.3020627824793102E-3</v>
      </c>
      <c r="AZ87" s="26">
        <f t="shared" si="24"/>
        <v>-0.34273704191698257</v>
      </c>
      <c r="BB87" s="24">
        <v>86</v>
      </c>
      <c r="BC87"/>
      <c r="BD87" s="169">
        <f>((Calibration!$C$9*'Yields HP4a'!BC87)+Calibration!$C$10)</f>
        <v>-1.3020627824793102E-3</v>
      </c>
      <c r="BE87" s="26">
        <f t="shared" si="25"/>
        <v>-0.34273704191698257</v>
      </c>
      <c r="BG87" s="24">
        <v>86</v>
      </c>
      <c r="BH87" s="7"/>
      <c r="BI87" s="169">
        <f>((Calibration!$C$9*'Yields HP4a'!BH87)+Calibration!$C$10)</f>
        <v>-1.3020627824793102E-3</v>
      </c>
      <c r="BJ87" s="26">
        <f t="shared" si="26"/>
        <v>-0.34273704191698257</v>
      </c>
      <c r="BL87" s="24">
        <v>86</v>
      </c>
      <c r="BM87" s="7">
        <v>10.178917999999999</v>
      </c>
      <c r="BN87" s="169">
        <f>((Calibration!$C$9*'Yields HP4a'!BM87)+Calibration!$C$10)</f>
        <v>2.3092212197264757E-2</v>
      </c>
      <c r="BO87" s="26">
        <f t="shared" si="27"/>
        <v>6.0784753287697555</v>
      </c>
      <c r="BQ87" s="24">
        <v>86</v>
      </c>
      <c r="BR87"/>
      <c r="BS87" s="169">
        <f>((Calibration!$C$9*'Yields HP4a'!BR87)+Calibration!$C$10)</f>
        <v>-1.3020627824793102E-3</v>
      </c>
      <c r="BT87" s="26">
        <f t="shared" si="28"/>
        <v>-0.34273704191698257</v>
      </c>
      <c r="BV87" s="24">
        <v>86</v>
      </c>
      <c r="BW87"/>
      <c r="BX87" s="169">
        <f>((Calibration!$C$9*'Yields HP4a'!BW87)+Calibration!$C$10)</f>
        <v>-1.3020627824793102E-3</v>
      </c>
      <c r="BY87" s="26">
        <f t="shared" si="29"/>
        <v>-0.34273704191698257</v>
      </c>
      <c r="CA87" s="24">
        <v>86</v>
      </c>
      <c r="CB87" s="7">
        <v>2.1081020000000001</v>
      </c>
      <c r="CC87" s="169">
        <f>((Calibration!$C$9*'Yields HP4a'!CB87)+Calibration!$C$10)</f>
        <v>3.7501067971703571E-3</v>
      </c>
      <c r="CD87" s="26">
        <f t="shared" si="30"/>
        <v>0.9871263719615313</v>
      </c>
      <c r="CF87" s="57"/>
      <c r="CG87" s="60"/>
      <c r="CH87" s="59"/>
      <c r="CI87" s="59"/>
    </row>
    <row r="88" spans="1:87">
      <c r="A88" s="22"/>
      <c r="B88" s="21"/>
      <c r="D88" s="24">
        <v>87</v>
      </c>
      <c r="E88" s="3"/>
      <c r="F88" s="169">
        <f>((Calibration!$C$9*'Yields HP4a'!E88)+Calibration!$C$10)</f>
        <v>-1.3020627824793102E-3</v>
      </c>
      <c r="G88" s="26">
        <f t="shared" si="16"/>
        <v>-0.34273704191698257</v>
      </c>
      <c r="I88" s="24">
        <v>87</v>
      </c>
      <c r="J88" s="7"/>
      <c r="K88" s="169">
        <f>((Calibration!$C$9*'Yields HP4a'!J88)+Calibration!$C$10)</f>
        <v>-1.3020627824793102E-3</v>
      </c>
      <c r="L88" s="26">
        <f t="shared" si="17"/>
        <v>-0.34273704191698257</v>
      </c>
      <c r="N88" s="24">
        <v>87</v>
      </c>
      <c r="O88" s="7"/>
      <c r="P88" s="169">
        <f>((Calibration!$C$9*'Yields HP4a'!O88)+Calibration!$C$10)</f>
        <v>-1.3020627824793102E-3</v>
      </c>
      <c r="Q88" s="26">
        <f t="shared" si="18"/>
        <v>-0.34273704191698257</v>
      </c>
      <c r="S88" s="24">
        <v>87</v>
      </c>
      <c r="T88" s="7"/>
      <c r="U88" s="169">
        <f>((Calibration!$C$9*'Yields HP4a'!T88)+Calibration!$C$10)</f>
        <v>-1.3020627824793102E-3</v>
      </c>
      <c r="V88" s="26">
        <f t="shared" si="19"/>
        <v>-0.34273704191698257</v>
      </c>
      <c r="X88" s="24">
        <v>87</v>
      </c>
      <c r="Y88" s="55"/>
      <c r="Z88" s="169">
        <f>((Calibration!$C$9*'Yields HP4a'!Y88)+Calibration!$C$10)</f>
        <v>-1.3020627824793102E-3</v>
      </c>
      <c r="AA88" s="26">
        <f t="shared" si="20"/>
        <v>-0.34273704191698257</v>
      </c>
      <c r="AC88" s="24">
        <v>87</v>
      </c>
      <c r="AD88" s="44"/>
      <c r="AE88" s="169">
        <f>((Calibration!$C$9*'Yields HP4a'!AD88)+Calibration!$C$10)</f>
        <v>-1.3020627824793102E-3</v>
      </c>
      <c r="AF88" s="26">
        <f t="shared" si="21"/>
        <v>-0.34273704191698257</v>
      </c>
      <c r="AH88" s="24">
        <v>87</v>
      </c>
      <c r="AI88" s="7"/>
      <c r="AJ88" s="169">
        <f>((Calibration!$C$9*'Yields HP4a'!AI88)+Calibration!$C$10)</f>
        <v>-1.3020627824793102E-3</v>
      </c>
      <c r="AK88" s="26">
        <f t="shared" si="31"/>
        <v>-0.34273704191698257</v>
      </c>
      <c r="AM88" s="24">
        <v>87</v>
      </c>
      <c r="AN88" s="7"/>
      <c r="AO88" s="169">
        <f>((Calibration!$C$9*'Yields HP4a'!AN88)+Calibration!$C$10)</f>
        <v>-1.3020627824793102E-3</v>
      </c>
      <c r="AP88" s="26">
        <f t="shared" si="22"/>
        <v>-0.34273704191698257</v>
      </c>
      <c r="AR88" s="24">
        <v>87</v>
      </c>
      <c r="AS88" s="7"/>
      <c r="AT88" s="169">
        <f>((Calibration!$C$9*'Yields HP4a'!AS88)+Calibration!$C$10)</f>
        <v>-1.3020627824793102E-3</v>
      </c>
      <c r="AU88" s="26">
        <f t="shared" si="23"/>
        <v>-0.34273704191698257</v>
      </c>
      <c r="AW88" s="24">
        <v>87</v>
      </c>
      <c r="AX88" s="7"/>
      <c r="AY88" s="169">
        <f>((Calibration!$C$9*'Yields HP4a'!AX88)+Calibration!$C$10)</f>
        <v>-1.3020627824793102E-3</v>
      </c>
      <c r="AZ88" s="26">
        <f t="shared" si="24"/>
        <v>-0.34273704191698257</v>
      </c>
      <c r="BB88" s="24">
        <v>87</v>
      </c>
      <c r="BC88" s="7"/>
      <c r="BD88" s="169">
        <f>((Calibration!$C$9*'Yields HP4a'!BC88)+Calibration!$C$10)</f>
        <v>-1.3020627824793102E-3</v>
      </c>
      <c r="BE88" s="26">
        <f t="shared" si="25"/>
        <v>-0.34273704191698257</v>
      </c>
      <c r="BG88" s="24">
        <v>87</v>
      </c>
      <c r="BH88" s="7"/>
      <c r="BI88" s="169">
        <f>((Calibration!$C$9*'Yields HP4a'!BH88)+Calibration!$C$10)</f>
        <v>-1.3020627824793102E-3</v>
      </c>
      <c r="BJ88" s="26">
        <f t="shared" si="26"/>
        <v>-0.34273704191698257</v>
      </c>
      <c r="BL88" s="24">
        <v>87</v>
      </c>
      <c r="BM88" s="7"/>
      <c r="BN88" s="169">
        <f>((Calibration!$C$9*'Yields HP4a'!BM88)+Calibration!$C$10)</f>
        <v>-1.3020627824793102E-3</v>
      </c>
      <c r="BO88" s="26">
        <f t="shared" si="27"/>
        <v>-0.34273704191698257</v>
      </c>
      <c r="BQ88" s="24">
        <v>87</v>
      </c>
      <c r="BR88" s="7"/>
      <c r="BS88" s="169">
        <f>((Calibration!$C$9*'Yields HP4a'!BR88)+Calibration!$C$10)</f>
        <v>-1.3020627824793102E-3</v>
      </c>
      <c r="BT88" s="26">
        <f t="shared" si="28"/>
        <v>-0.34273704191698257</v>
      </c>
      <c r="BV88" s="24">
        <v>87</v>
      </c>
      <c r="BW88"/>
      <c r="BX88" s="169">
        <f>((Calibration!$C$9*'Yields HP4a'!BW88)+Calibration!$C$10)</f>
        <v>-1.3020627824793102E-3</v>
      </c>
      <c r="BY88" s="26">
        <f t="shared" si="29"/>
        <v>-0.34273704191698257</v>
      </c>
      <c r="CA88" s="24">
        <v>87</v>
      </c>
      <c r="CB88" s="7"/>
      <c r="CC88" s="169">
        <f>((Calibration!$C$9*'Yields HP4a'!CB88)+Calibration!$C$10)</f>
        <v>-1.3020627824793102E-3</v>
      </c>
      <c r="CD88" s="26">
        <f t="shared" si="30"/>
        <v>-0.34273704191698257</v>
      </c>
      <c r="CF88" s="57"/>
      <c r="CG88" s="58"/>
      <c r="CH88" s="59"/>
      <c r="CI88" s="59"/>
    </row>
    <row r="89" spans="1:87">
      <c r="A89" s="22"/>
      <c r="B89" s="21"/>
      <c r="D89" s="24">
        <v>88</v>
      </c>
      <c r="E89" s="3"/>
      <c r="F89" s="169">
        <f>((Calibration!$C$9*'Yields HP4a'!E89)+Calibration!$C$10)</f>
        <v>-1.3020627824793102E-3</v>
      </c>
      <c r="G89" s="26">
        <f t="shared" si="16"/>
        <v>-0.34273704191698257</v>
      </c>
      <c r="I89" s="24">
        <v>88</v>
      </c>
      <c r="J89"/>
      <c r="K89" s="169">
        <f>((Calibration!$C$9*'Yields HP4a'!J89)+Calibration!$C$10)</f>
        <v>-1.3020627824793102E-3</v>
      </c>
      <c r="L89" s="26">
        <f t="shared" si="17"/>
        <v>-0.34273704191698257</v>
      </c>
      <c r="N89" s="24">
        <v>88</v>
      </c>
      <c r="O89"/>
      <c r="P89" s="169">
        <f>((Calibration!$C$9*'Yields HP4a'!O89)+Calibration!$C$10)</f>
        <v>-1.3020627824793102E-3</v>
      </c>
      <c r="Q89" s="26">
        <f t="shared" si="18"/>
        <v>-0.34273704191698257</v>
      </c>
      <c r="S89" s="24">
        <v>88</v>
      </c>
      <c r="T89" s="7">
        <v>17.807269999999999</v>
      </c>
      <c r="U89" s="169">
        <f>((Calibration!$C$9*'Yields HP4a'!T89)+Calibration!$C$10)</f>
        <v>4.1373930974278245E-2</v>
      </c>
      <c r="V89" s="26">
        <f t="shared" si="19"/>
        <v>10.890702741384034</v>
      </c>
      <c r="X89" s="24">
        <v>88</v>
      </c>
      <c r="Y89" s="55"/>
      <c r="Z89" s="169">
        <f>((Calibration!$C$9*'Yields HP4a'!Y89)+Calibration!$C$10)</f>
        <v>-1.3020627824793102E-3</v>
      </c>
      <c r="AA89" s="26">
        <f t="shared" si="20"/>
        <v>-0.34273704191698257</v>
      </c>
      <c r="AC89" s="24">
        <v>88</v>
      </c>
      <c r="AD89" s="3"/>
      <c r="AE89" s="169">
        <f>((Calibration!$C$9*'Yields HP4a'!AD89)+Calibration!$C$10)</f>
        <v>-1.3020627824793102E-3</v>
      </c>
      <c r="AF89" s="26">
        <f t="shared" si="21"/>
        <v>-0.34273704191698257</v>
      </c>
      <c r="AH89" s="24">
        <v>88</v>
      </c>
      <c r="AI89"/>
      <c r="AJ89" s="169">
        <f>((Calibration!$C$9*'Yields HP4a'!AI89)+Calibration!$C$10)</f>
        <v>-1.3020627824793102E-3</v>
      </c>
      <c r="AK89" s="26">
        <f t="shared" si="31"/>
        <v>-0.34273704191698257</v>
      </c>
      <c r="AM89" s="24">
        <v>88</v>
      </c>
      <c r="AN89"/>
      <c r="AO89" s="169">
        <f>((Calibration!$C$9*'Yields HP4a'!AN89)+Calibration!$C$10)</f>
        <v>-1.3020627824793102E-3</v>
      </c>
      <c r="AP89" s="26">
        <f t="shared" si="22"/>
        <v>-0.34273704191698257</v>
      </c>
      <c r="AR89" s="24">
        <v>88</v>
      </c>
      <c r="AS89" s="7">
        <v>5.5294059999999998</v>
      </c>
      <c r="AT89" s="169">
        <f>((Calibration!$C$9*'Yields HP4a'!AS89)+Calibration!$C$10)</f>
        <v>1.1949429216832083E-2</v>
      </c>
      <c r="AU89" s="26">
        <f t="shared" si="23"/>
        <v>3.1454028772521743</v>
      </c>
      <c r="AW89" s="24">
        <v>88</v>
      </c>
      <c r="AX89" s="7"/>
      <c r="AY89" s="169">
        <f>((Calibration!$C$9*'Yields HP4a'!AX89)+Calibration!$C$10)</f>
        <v>-1.3020627824793102E-3</v>
      </c>
      <c r="AZ89" s="26">
        <f t="shared" si="24"/>
        <v>-0.34273704191698257</v>
      </c>
      <c r="BB89" s="24">
        <v>88</v>
      </c>
      <c r="BC89"/>
      <c r="BD89" s="169">
        <f>((Calibration!$C$9*'Yields HP4a'!BC89)+Calibration!$C$10)</f>
        <v>-1.3020627824793102E-3</v>
      </c>
      <c r="BE89" s="26">
        <f t="shared" si="25"/>
        <v>-0.34273704191698257</v>
      </c>
      <c r="BG89" s="24">
        <v>88</v>
      </c>
      <c r="BH89" s="7"/>
      <c r="BI89" s="169">
        <f>((Calibration!$C$9*'Yields HP4a'!BH89)+Calibration!$C$10)</f>
        <v>-1.3020627824793102E-3</v>
      </c>
      <c r="BJ89" s="26">
        <f t="shared" si="26"/>
        <v>-0.34273704191698257</v>
      </c>
      <c r="BL89" s="24">
        <v>88</v>
      </c>
      <c r="BM89" s="7">
        <v>13.355055</v>
      </c>
      <c r="BN89" s="169">
        <f>((Calibration!$C$9*'Yields HP4a'!BM89)+Calibration!$C$10)</f>
        <v>3.0703979906891596E-2</v>
      </c>
      <c r="BO89" s="26">
        <f t="shared" si="27"/>
        <v>8.0820920388558246</v>
      </c>
      <c r="BQ89" s="24">
        <v>88</v>
      </c>
      <c r="BR89" s="7"/>
      <c r="BS89" s="169">
        <f>((Calibration!$C$9*'Yields HP4a'!BR89)+Calibration!$C$10)</f>
        <v>-1.3020627824793102E-3</v>
      </c>
      <c r="BT89" s="26">
        <f t="shared" si="28"/>
        <v>-0.34273704191698257</v>
      </c>
      <c r="BV89" s="24">
        <v>88</v>
      </c>
      <c r="BW89"/>
      <c r="BX89" s="169">
        <f>((Calibration!$C$9*'Yields HP4a'!BW89)+Calibration!$C$10)</f>
        <v>-1.3020627824793102E-3</v>
      </c>
      <c r="BY89" s="26">
        <f t="shared" si="29"/>
        <v>-0.34273704191698257</v>
      </c>
      <c r="CA89" s="24">
        <v>88</v>
      </c>
      <c r="CB89" s="7"/>
      <c r="CC89" s="169">
        <f>((Calibration!$C$9*'Yields HP4a'!CB89)+Calibration!$C$10)</f>
        <v>-1.3020627824793102E-3</v>
      </c>
      <c r="CD89" s="26">
        <f t="shared" si="30"/>
        <v>-0.34273704191698257</v>
      </c>
      <c r="CF89" s="57"/>
      <c r="CG89" s="60"/>
      <c r="CH89" s="59"/>
      <c r="CI89" s="59"/>
    </row>
    <row r="90" spans="1:87">
      <c r="A90" s="22"/>
      <c r="B90" s="21"/>
      <c r="D90" s="24">
        <v>89</v>
      </c>
      <c r="E90" s="3"/>
      <c r="F90" s="169">
        <f>((Calibration!$C$9*'Yields HP4a'!E90)+Calibration!$C$10)</f>
        <v>-1.3020627824793102E-3</v>
      </c>
      <c r="G90" s="26">
        <f t="shared" si="16"/>
        <v>-0.34273704191698257</v>
      </c>
      <c r="I90" s="24">
        <v>89</v>
      </c>
      <c r="J90" s="7">
        <v>1.351591</v>
      </c>
      <c r="K90" s="169">
        <f>((Calibration!$C$9*'Yields HP4a'!J90)+Calibration!$C$10)</f>
        <v>1.9370911741737706E-3</v>
      </c>
      <c r="L90" s="26">
        <f t="shared" si="17"/>
        <v>0.50989315407328462</v>
      </c>
      <c r="N90" s="24">
        <v>89</v>
      </c>
      <c r="O90" s="7"/>
      <c r="P90" s="169">
        <f>((Calibration!$C$9*'Yields HP4a'!O90)+Calibration!$C$10)</f>
        <v>-1.3020627824793102E-3</v>
      </c>
      <c r="Q90" s="26">
        <f t="shared" si="18"/>
        <v>-0.34273704191698257</v>
      </c>
      <c r="S90" s="24">
        <v>89</v>
      </c>
      <c r="T90" s="7">
        <v>19.741316000000001</v>
      </c>
      <c r="U90" s="169">
        <f>((Calibration!$C$9*'Yields HP4a'!T90)+Calibration!$C$10)</f>
        <v>4.6008966834423119E-2</v>
      </c>
      <c r="V90" s="26">
        <f t="shared" si="19"/>
        <v>12.110765630256624</v>
      </c>
      <c r="X90" s="24">
        <v>89</v>
      </c>
      <c r="Y90" s="55"/>
      <c r="Z90" s="169">
        <f>((Calibration!$C$9*'Yields HP4a'!Y90)+Calibration!$C$10)</f>
        <v>-1.3020627824793102E-3</v>
      </c>
      <c r="AA90" s="26">
        <f t="shared" si="20"/>
        <v>-0.34273704191698257</v>
      </c>
      <c r="AC90" s="24">
        <v>89</v>
      </c>
      <c r="AD90" s="3"/>
      <c r="AE90" s="169">
        <f>((Calibration!$C$9*'Yields HP4a'!AD90)+Calibration!$C$10)</f>
        <v>-1.3020627824793102E-3</v>
      </c>
      <c r="AF90" s="26">
        <f t="shared" si="21"/>
        <v>-0.34273704191698257</v>
      </c>
      <c r="AH90" s="24">
        <v>89</v>
      </c>
      <c r="AI90" s="7">
        <v>1.5182929999999999</v>
      </c>
      <c r="AJ90" s="169">
        <f>((Calibration!$C$9*'Yields HP4a'!AI90)+Calibration!$C$10)</f>
        <v>2.3366006728919343E-3</v>
      </c>
      <c r="AK90" s="26">
        <f t="shared" si="31"/>
        <v>0.61505452236588898</v>
      </c>
      <c r="AM90" s="24">
        <v>89</v>
      </c>
      <c r="AN90" s="7">
        <v>2.2087810000000001</v>
      </c>
      <c r="AO90" s="169">
        <f>((Calibration!$C$9*'Yields HP4a'!AN90)+Calibration!$C$10)</f>
        <v>3.9913889462834208E-3</v>
      </c>
      <c r="AP90" s="26">
        <f t="shared" si="22"/>
        <v>1.0506381558533329</v>
      </c>
      <c r="AR90" s="24">
        <v>89</v>
      </c>
      <c r="AS90"/>
      <c r="AT90" s="169">
        <f>((Calibration!$C$9*'Yields HP4a'!AS90)+Calibration!$C$10)</f>
        <v>-1.3020627824793102E-3</v>
      </c>
      <c r="AU90" s="26">
        <f t="shared" si="23"/>
        <v>-0.34273704191698257</v>
      </c>
      <c r="AW90" s="24">
        <v>89</v>
      </c>
      <c r="AX90"/>
      <c r="AY90" s="169">
        <f>((Calibration!$C$9*'Yields HP4a'!AX90)+Calibration!$C$10)</f>
        <v>-1.3020627824793102E-3</v>
      </c>
      <c r="AZ90" s="26">
        <f t="shared" si="24"/>
        <v>-0.34273704191698257</v>
      </c>
      <c r="BB90" s="24">
        <v>89</v>
      </c>
      <c r="BC90" s="7"/>
      <c r="BD90" s="169">
        <f>((Calibration!$C$9*'Yields HP4a'!BC90)+Calibration!$C$10)</f>
        <v>-1.3020627824793102E-3</v>
      </c>
      <c r="BE90" s="26">
        <f t="shared" si="25"/>
        <v>-0.34273704191698257</v>
      </c>
      <c r="BG90" s="24">
        <v>89</v>
      </c>
      <c r="BH90" s="7">
        <v>2.6833930000000001</v>
      </c>
      <c r="BI90" s="169">
        <f>((Calibration!$C$9*'Yields HP4a'!BH90)+Calibration!$C$10)</f>
        <v>5.1288198241710601E-3</v>
      </c>
      <c r="BJ90" s="26">
        <f t="shared" si="26"/>
        <v>1.350039766680375</v>
      </c>
      <c r="BL90" s="24">
        <v>89</v>
      </c>
      <c r="BM90" s="7">
        <v>3.184542</v>
      </c>
      <c r="BN90" s="169">
        <f>((Calibration!$C$9*'Yields HP4a'!BM90)+Calibration!$C$10)</f>
        <v>6.3298479208532179E-3</v>
      </c>
      <c r="BO90" s="26">
        <f t="shared" si="27"/>
        <v>1.6661818319133679</v>
      </c>
      <c r="BQ90" s="24">
        <v>89</v>
      </c>
      <c r="BR90" s="7"/>
      <c r="BS90" s="169">
        <f>((Calibration!$C$9*'Yields HP4a'!BR90)+Calibration!$C$10)</f>
        <v>-1.3020627824793102E-3</v>
      </c>
      <c r="BT90" s="26">
        <f t="shared" si="28"/>
        <v>-0.34273704191698257</v>
      </c>
      <c r="BV90" s="24">
        <v>89</v>
      </c>
      <c r="BW90"/>
      <c r="BX90" s="169">
        <f>((Calibration!$C$9*'Yields HP4a'!BW90)+Calibration!$C$10)</f>
        <v>-1.3020627824793102E-3</v>
      </c>
      <c r="BY90" s="26">
        <f t="shared" si="29"/>
        <v>-0.34273704191698257</v>
      </c>
      <c r="CA90" s="24">
        <v>89</v>
      </c>
      <c r="CB90" s="7"/>
      <c r="CC90" s="169">
        <f>((Calibration!$C$9*'Yields HP4a'!CB90)+Calibration!$C$10)</f>
        <v>-1.3020627824793102E-3</v>
      </c>
      <c r="CD90" s="26">
        <f t="shared" si="30"/>
        <v>-0.34273704191698257</v>
      </c>
      <c r="CF90" s="57"/>
      <c r="CG90" s="60"/>
      <c r="CH90" s="59"/>
      <c r="CI90" s="59"/>
    </row>
    <row r="91" spans="1:87">
      <c r="A91" s="22"/>
      <c r="B91" s="21"/>
      <c r="D91" s="24">
        <v>90</v>
      </c>
      <c r="E91" s="3"/>
      <c r="F91" s="169">
        <f>((Calibration!$C$9*'Yields HP4a'!E91)+Calibration!$C$10)</f>
        <v>-1.3020627824793102E-3</v>
      </c>
      <c r="G91" s="26">
        <f t="shared" si="16"/>
        <v>-0.34273704191698257</v>
      </c>
      <c r="I91" s="24">
        <v>90</v>
      </c>
      <c r="J91" s="7">
        <v>2.2684340000000001</v>
      </c>
      <c r="K91" s="169">
        <f>((Calibration!$C$9*'Yields HP4a'!J91)+Calibration!$C$10)</f>
        <v>4.1343502792430412E-3</v>
      </c>
      <c r="L91" s="26">
        <f t="shared" si="17"/>
        <v>1.0882693246620978</v>
      </c>
      <c r="N91" s="24">
        <v>90</v>
      </c>
      <c r="O91" s="7"/>
      <c r="P91" s="169">
        <f>((Calibration!$C$9*'Yields HP4a'!O91)+Calibration!$C$10)</f>
        <v>-1.3020627824793102E-3</v>
      </c>
      <c r="Q91" s="26">
        <f t="shared" si="18"/>
        <v>-0.34273704191698257</v>
      </c>
      <c r="S91" s="24">
        <v>90</v>
      </c>
      <c r="T91" s="7">
        <v>21.649742</v>
      </c>
      <c r="U91" s="169">
        <f>((Calibration!$C$9*'Yields HP4a'!T91)+Calibration!$C$10)</f>
        <v>5.0582603111136722E-2</v>
      </c>
      <c r="V91" s="26">
        <f t="shared" si="19"/>
        <v>13.314666539934866</v>
      </c>
      <c r="X91" s="24">
        <v>90</v>
      </c>
      <c r="Y91" s="55"/>
      <c r="Z91" s="169">
        <f>((Calibration!$C$9*'Yields HP4a'!Y91)+Calibration!$C$10)</f>
        <v>-1.3020627824793102E-3</v>
      </c>
      <c r="AA91" s="26">
        <f t="shared" si="20"/>
        <v>-0.34273704191698257</v>
      </c>
      <c r="AC91" s="24">
        <v>90</v>
      </c>
      <c r="AD91" s="3"/>
      <c r="AE91" s="169">
        <f>((Calibration!$C$9*'Yields HP4a'!AD91)+Calibration!$C$10)</f>
        <v>-1.3020627824793102E-3</v>
      </c>
      <c r="AF91" s="26">
        <f t="shared" si="21"/>
        <v>-0.34273704191698257</v>
      </c>
      <c r="AH91" s="24">
        <v>90</v>
      </c>
      <c r="AI91" s="7">
        <v>2.840338</v>
      </c>
      <c r="AJ91" s="169">
        <f>((Calibration!$C$9*'Yields HP4a'!AI91)+Calibration!$C$10)</f>
        <v>5.5049461950383693E-3</v>
      </c>
      <c r="AK91" s="26">
        <f t="shared" si="31"/>
        <v>1.4490460830214076</v>
      </c>
      <c r="AM91" s="24">
        <v>90</v>
      </c>
      <c r="AN91"/>
      <c r="AO91" s="169">
        <f>((Calibration!$C$9*'Yields HP4a'!AN91)+Calibration!$C$10)</f>
        <v>-1.3020627824793102E-3</v>
      </c>
      <c r="AP91" s="26">
        <f t="shared" si="22"/>
        <v>-0.34273704191698257</v>
      </c>
      <c r="AR91" s="24">
        <v>90</v>
      </c>
      <c r="AS91"/>
      <c r="AT91" s="169">
        <f>((Calibration!$C$9*'Yields HP4a'!AS91)+Calibration!$C$10)</f>
        <v>-1.3020627824793102E-3</v>
      </c>
      <c r="AU91" s="26">
        <f t="shared" si="23"/>
        <v>-0.34273704191698257</v>
      </c>
      <c r="AW91" s="24">
        <v>90</v>
      </c>
      <c r="AX91"/>
      <c r="AY91" s="169">
        <f>((Calibration!$C$9*'Yields HP4a'!AX91)+Calibration!$C$10)</f>
        <v>-1.3020627824793102E-3</v>
      </c>
      <c r="AZ91" s="26">
        <f t="shared" si="24"/>
        <v>-0.34273704191698257</v>
      </c>
      <c r="BB91" s="24">
        <v>90</v>
      </c>
      <c r="BC91" s="7"/>
      <c r="BD91" s="169">
        <f>((Calibration!$C$9*'Yields HP4a'!BC91)+Calibration!$C$10)</f>
        <v>-1.3020627824793102E-3</v>
      </c>
      <c r="BE91" s="26">
        <f t="shared" si="25"/>
        <v>-0.34273704191698257</v>
      </c>
      <c r="BG91" s="24">
        <v>90</v>
      </c>
      <c r="BH91" s="7"/>
      <c r="BI91" s="169">
        <f>((Calibration!$C$9*'Yields HP4a'!BH91)+Calibration!$C$10)</f>
        <v>-1.3020627824793102E-3</v>
      </c>
      <c r="BJ91" s="26">
        <f t="shared" si="26"/>
        <v>-0.34273704191698257</v>
      </c>
      <c r="BL91" s="24">
        <v>90</v>
      </c>
      <c r="BM91" s="7">
        <v>4.8001300000000002</v>
      </c>
      <c r="BN91" s="169">
        <f>((Calibration!$C$9*'Yields HP4a'!BM91)+Calibration!$C$10)</f>
        <v>1.0201683603778924E-2</v>
      </c>
      <c r="BO91" s="26">
        <f t="shared" si="27"/>
        <v>2.6853504362319258</v>
      </c>
      <c r="BQ91" s="24">
        <v>90</v>
      </c>
      <c r="BR91" s="7"/>
      <c r="BS91" s="169">
        <f>((Calibration!$C$9*'Yields HP4a'!BR91)+Calibration!$C$10)</f>
        <v>-1.3020627824793102E-3</v>
      </c>
      <c r="BT91" s="26">
        <f t="shared" si="28"/>
        <v>-0.34273704191698257</v>
      </c>
      <c r="BV91" s="24">
        <v>90</v>
      </c>
      <c r="BW91"/>
      <c r="BX91" s="169">
        <f>((Calibration!$C$9*'Yields HP4a'!BW91)+Calibration!$C$10)</f>
        <v>-1.3020627824793102E-3</v>
      </c>
      <c r="BY91" s="26">
        <f t="shared" si="29"/>
        <v>-0.34273704191698257</v>
      </c>
      <c r="CA91" s="24">
        <v>90</v>
      </c>
      <c r="CB91" s="7"/>
      <c r="CC91" s="169">
        <f>((Calibration!$C$9*'Yields HP4a'!CB91)+Calibration!$C$10)</f>
        <v>-1.3020627824793102E-3</v>
      </c>
      <c r="CD91" s="26">
        <f t="shared" si="30"/>
        <v>-0.34273704191698257</v>
      </c>
      <c r="CF91" s="57"/>
      <c r="CG91" s="60"/>
      <c r="CH91" s="59"/>
      <c r="CI91" s="59"/>
    </row>
    <row r="92" spans="1:87">
      <c r="A92" s="22"/>
      <c r="B92" s="21"/>
      <c r="D92" s="24">
        <v>91</v>
      </c>
      <c r="E92" s="3"/>
      <c r="F92" s="169">
        <f>((Calibration!$C$9*'Yields HP4a'!E92)+Calibration!$C$10)</f>
        <v>-1.3020627824793102E-3</v>
      </c>
      <c r="G92" s="26">
        <f t="shared" si="16"/>
        <v>-0.34273704191698257</v>
      </c>
      <c r="I92" s="24">
        <v>91</v>
      </c>
      <c r="J92"/>
      <c r="K92" s="169">
        <f>((Calibration!$C$9*'Yields HP4a'!J92)+Calibration!$C$10)</f>
        <v>-1.3020627824793102E-3</v>
      </c>
      <c r="L92" s="26">
        <f t="shared" si="17"/>
        <v>-0.34273704191698257</v>
      </c>
      <c r="N92" s="24">
        <v>91</v>
      </c>
      <c r="O92"/>
      <c r="P92" s="169">
        <f>((Calibration!$C$9*'Yields HP4a'!O92)+Calibration!$C$10)</f>
        <v>-1.3020627824793102E-3</v>
      </c>
      <c r="Q92" s="26">
        <f t="shared" si="18"/>
        <v>-0.34273704191698257</v>
      </c>
      <c r="S92" s="24">
        <v>91</v>
      </c>
      <c r="T92" s="7">
        <v>1.1920390000000001</v>
      </c>
      <c r="U92" s="169">
        <f>((Calibration!$C$9*'Yields HP4a'!T92)+Calibration!$C$10)</f>
        <v>1.5547170002617574E-3</v>
      </c>
      <c r="V92" s="26">
        <f t="shared" si="19"/>
        <v>0.4092422522615391</v>
      </c>
      <c r="X92" s="24">
        <v>91</v>
      </c>
      <c r="Y92" s="55"/>
      <c r="Z92" s="169">
        <f>((Calibration!$C$9*'Yields HP4a'!Y92)+Calibration!$C$10)</f>
        <v>-1.3020627824793102E-3</v>
      </c>
      <c r="AA92" s="26">
        <f t="shared" si="20"/>
        <v>-0.34273704191698257</v>
      </c>
      <c r="AC92" s="24">
        <v>91</v>
      </c>
      <c r="AD92" s="44"/>
      <c r="AE92" s="169">
        <f>((Calibration!$C$9*'Yields HP4a'!AD92)+Calibration!$C$10)</f>
        <v>-1.3020627824793102E-3</v>
      </c>
      <c r="AF92" s="26">
        <f t="shared" si="21"/>
        <v>-0.34273704191698257</v>
      </c>
      <c r="AH92" s="24">
        <v>91</v>
      </c>
      <c r="AI92" s="7"/>
      <c r="AJ92" s="169">
        <f>((Calibration!$C$9*'Yields HP4a'!AI92)+Calibration!$C$10)</f>
        <v>-1.3020627824793102E-3</v>
      </c>
      <c r="AK92" s="26">
        <f t="shared" si="31"/>
        <v>-0.34273704191698257</v>
      </c>
      <c r="AM92" s="24">
        <v>91</v>
      </c>
      <c r="AN92" s="7"/>
      <c r="AO92" s="169">
        <f>((Calibration!$C$9*'Yields HP4a'!AN92)+Calibration!$C$10)</f>
        <v>-1.3020627824793102E-3</v>
      </c>
      <c r="AP92" s="26">
        <f t="shared" si="22"/>
        <v>-0.34273704191698257</v>
      </c>
      <c r="AR92" s="24">
        <v>91</v>
      </c>
      <c r="AS92" s="7"/>
      <c r="AT92" s="169">
        <f>((Calibration!$C$9*'Yields HP4a'!AS92)+Calibration!$C$10)</f>
        <v>-1.3020627824793102E-3</v>
      </c>
      <c r="AU92" s="26">
        <f t="shared" si="23"/>
        <v>-0.34273704191698257</v>
      </c>
      <c r="AW92" s="24">
        <v>91</v>
      </c>
      <c r="AX92" s="7"/>
      <c r="AY92" s="169">
        <f>((Calibration!$C$9*'Yields HP4a'!AX92)+Calibration!$C$10)</f>
        <v>-1.3020627824793102E-3</v>
      </c>
      <c r="AZ92" s="26">
        <f t="shared" si="24"/>
        <v>-0.34273704191698257</v>
      </c>
      <c r="BB92" s="24">
        <v>91</v>
      </c>
      <c r="BC92" s="7"/>
      <c r="BD92" s="169">
        <f>((Calibration!$C$9*'Yields HP4a'!BC92)+Calibration!$C$10)</f>
        <v>-1.3020627824793102E-3</v>
      </c>
      <c r="BE92" s="26">
        <f t="shared" si="25"/>
        <v>-0.34273704191698257</v>
      </c>
      <c r="BG92" s="24">
        <v>91</v>
      </c>
      <c r="BH92" s="7"/>
      <c r="BI92" s="169">
        <f>((Calibration!$C$9*'Yields HP4a'!BH92)+Calibration!$C$10)</f>
        <v>-1.3020627824793102E-3</v>
      </c>
      <c r="BJ92" s="26">
        <f t="shared" si="26"/>
        <v>-0.34273704191698257</v>
      </c>
      <c r="BL92" s="24">
        <v>91</v>
      </c>
      <c r="BM92" s="7"/>
      <c r="BN92" s="169">
        <f>((Calibration!$C$9*'Yields HP4a'!BM92)+Calibration!$C$10)</f>
        <v>-1.3020627824793102E-3</v>
      </c>
      <c r="BO92" s="26">
        <f t="shared" si="27"/>
        <v>-0.34273704191698257</v>
      </c>
      <c r="BQ92" s="24">
        <v>91</v>
      </c>
      <c r="BR92" s="7"/>
      <c r="BS92" s="169">
        <f>((Calibration!$C$9*'Yields HP4a'!BR92)+Calibration!$C$10)</f>
        <v>-1.3020627824793102E-3</v>
      </c>
      <c r="BT92" s="26">
        <f t="shared" si="28"/>
        <v>-0.34273704191698257</v>
      </c>
      <c r="BV92" s="24">
        <v>91</v>
      </c>
      <c r="BW92"/>
      <c r="BX92" s="169">
        <f>((Calibration!$C$9*'Yields HP4a'!BW92)+Calibration!$C$10)</f>
        <v>-1.3020627824793102E-3</v>
      </c>
      <c r="BY92" s="26">
        <f t="shared" si="29"/>
        <v>-0.34273704191698257</v>
      </c>
      <c r="CA92" s="24">
        <v>91</v>
      </c>
      <c r="CB92" s="7"/>
      <c r="CC92" s="169">
        <f>((Calibration!$C$9*'Yields HP4a'!CB92)+Calibration!$C$10)</f>
        <v>-1.3020627824793102E-3</v>
      </c>
      <c r="CD92" s="26">
        <f t="shared" si="30"/>
        <v>-0.34273704191698257</v>
      </c>
      <c r="CF92" s="57"/>
      <c r="CG92" s="58"/>
      <c r="CH92" s="59"/>
      <c r="CI92" s="59"/>
    </row>
    <row r="93" spans="1:87">
      <c r="A93" s="22"/>
      <c r="B93" s="21"/>
      <c r="D93" s="24">
        <v>92</v>
      </c>
      <c r="E93" s="3"/>
      <c r="F93" s="169">
        <f>((Calibration!$C$9*'Yields HP4a'!E93)+Calibration!$C$10)</f>
        <v>-1.3020627824793102E-3</v>
      </c>
      <c r="G93" s="26">
        <f t="shared" si="16"/>
        <v>-0.34273704191698257</v>
      </c>
      <c r="I93" s="24">
        <v>92</v>
      </c>
      <c r="J93"/>
      <c r="K93" s="169">
        <f>((Calibration!$C$9*'Yields HP4a'!J93)+Calibration!$C$10)</f>
        <v>-1.3020627824793102E-3</v>
      </c>
      <c r="L93" s="26">
        <f t="shared" si="17"/>
        <v>-0.34273704191698257</v>
      </c>
      <c r="N93" s="24">
        <v>92</v>
      </c>
      <c r="O93"/>
      <c r="P93" s="169">
        <f>((Calibration!$C$9*'Yields HP4a'!O93)+Calibration!$C$10)</f>
        <v>-1.3020627824793102E-3</v>
      </c>
      <c r="Q93" s="26">
        <f t="shared" si="18"/>
        <v>-0.34273704191698257</v>
      </c>
      <c r="S93" s="24">
        <v>92</v>
      </c>
      <c r="T93" s="7">
        <v>24.315861000000002</v>
      </c>
      <c r="U93" s="169">
        <f>((Calibration!$C$9*'Yields HP4a'!T93)+Calibration!$C$10)</f>
        <v>5.6972087731675003E-2</v>
      </c>
      <c r="V93" s="26">
        <f t="shared" si="19"/>
        <v>14.996546313848258</v>
      </c>
      <c r="X93" s="24">
        <v>92</v>
      </c>
      <c r="Y93" s="55"/>
      <c r="Z93" s="169">
        <f>((Calibration!$C$9*'Yields HP4a'!Y93)+Calibration!$C$10)</f>
        <v>-1.3020627824793102E-3</v>
      </c>
      <c r="AA93" s="26">
        <f t="shared" si="20"/>
        <v>-0.34273704191698257</v>
      </c>
      <c r="AC93" s="24">
        <v>92</v>
      </c>
      <c r="AD93" s="44"/>
      <c r="AE93" s="169">
        <f>((Calibration!$C$9*'Yields HP4a'!AD93)+Calibration!$C$10)</f>
        <v>-1.3020627824793102E-3</v>
      </c>
      <c r="AF93" s="26">
        <f t="shared" si="21"/>
        <v>-0.34273704191698257</v>
      </c>
      <c r="AH93" s="24">
        <v>92</v>
      </c>
      <c r="AI93" s="7">
        <v>2.9548320000000001</v>
      </c>
      <c r="AJ93" s="169">
        <f>((Calibration!$C$9*'Yields HP4a'!AI93)+Calibration!$C$10)</f>
        <v>5.7793366675356252E-3</v>
      </c>
      <c r="AK93" s="26">
        <f t="shared" si="31"/>
        <v>1.5212728451555959</v>
      </c>
      <c r="AM93" s="24">
        <v>92</v>
      </c>
      <c r="AN93"/>
      <c r="AO93" s="169">
        <f>((Calibration!$C$9*'Yields HP4a'!AN93)+Calibration!$C$10)</f>
        <v>-1.3020627824793102E-3</v>
      </c>
      <c r="AP93" s="26">
        <f t="shared" si="22"/>
        <v>-0.34273704191698257</v>
      </c>
      <c r="AR93" s="24">
        <v>92</v>
      </c>
      <c r="AS93" s="7"/>
      <c r="AT93" s="169">
        <f>((Calibration!$C$9*'Yields HP4a'!AS93)+Calibration!$C$10)</f>
        <v>-1.3020627824793102E-3</v>
      </c>
      <c r="AU93" s="26">
        <f t="shared" si="23"/>
        <v>-0.34273704191698257</v>
      </c>
      <c r="AW93" s="24">
        <v>92</v>
      </c>
      <c r="AX93" s="7"/>
      <c r="AY93" s="169">
        <f>((Calibration!$C$9*'Yields HP4a'!AX93)+Calibration!$C$10)</f>
        <v>-1.3020627824793102E-3</v>
      </c>
      <c r="AZ93" s="26">
        <f t="shared" si="24"/>
        <v>-0.34273704191698257</v>
      </c>
      <c r="BB93" s="24">
        <v>92</v>
      </c>
      <c r="BC93" s="7"/>
      <c r="BD93" s="169">
        <f>((Calibration!$C$9*'Yields HP4a'!BC93)+Calibration!$C$10)</f>
        <v>-1.3020627824793102E-3</v>
      </c>
      <c r="BE93" s="26">
        <f t="shared" si="25"/>
        <v>-0.34273704191698257</v>
      </c>
      <c r="BG93" s="24">
        <v>92</v>
      </c>
      <c r="BH93" s="7"/>
      <c r="BI93" s="169">
        <f>((Calibration!$C$9*'Yields HP4a'!BH93)+Calibration!$C$10)</f>
        <v>-1.3020627824793102E-3</v>
      </c>
      <c r="BJ93" s="26">
        <f t="shared" si="26"/>
        <v>-0.34273704191698257</v>
      </c>
      <c r="BL93" s="24">
        <v>92</v>
      </c>
      <c r="BM93" s="7">
        <v>5.4383540000000004</v>
      </c>
      <c r="BN93" s="169">
        <f>((Calibration!$C$9*'Yields HP4a'!BM93)+Calibration!$C$10)</f>
        <v>1.1731218644209762E-2</v>
      </c>
      <c r="BO93" s="26">
        <f t="shared" si="27"/>
        <v>3.0879641368304744</v>
      </c>
      <c r="BQ93" s="24">
        <v>92</v>
      </c>
      <c r="BR93" s="7"/>
      <c r="BS93" s="169">
        <f>((Calibration!$C$9*'Yields HP4a'!BR93)+Calibration!$C$10)</f>
        <v>-1.3020627824793102E-3</v>
      </c>
      <c r="BT93" s="26">
        <f t="shared" si="28"/>
        <v>-0.34273704191698257</v>
      </c>
      <c r="BV93" s="24">
        <v>92</v>
      </c>
      <c r="BW93"/>
      <c r="BX93" s="169">
        <f>((Calibration!$C$9*'Yields HP4a'!BW93)+Calibration!$C$10)</f>
        <v>-1.3020627824793102E-3</v>
      </c>
      <c r="BY93" s="26">
        <f t="shared" si="29"/>
        <v>-0.34273704191698257</v>
      </c>
      <c r="CA93" s="24">
        <v>92</v>
      </c>
      <c r="CB93" s="7"/>
      <c r="CC93" s="169">
        <f>((Calibration!$C$9*'Yields HP4a'!CB93)+Calibration!$C$10)</f>
        <v>-1.3020627824793102E-3</v>
      </c>
      <c r="CD93" s="26">
        <f t="shared" si="30"/>
        <v>-0.34273704191698257</v>
      </c>
      <c r="CF93" s="57"/>
      <c r="CG93" s="58"/>
      <c r="CH93" s="59"/>
      <c r="CI93" s="59"/>
    </row>
    <row r="94" spans="1:87">
      <c r="A94" s="22"/>
      <c r="B94" s="21"/>
      <c r="D94" s="24">
        <v>93</v>
      </c>
      <c r="E94" s="3"/>
      <c r="F94" s="169">
        <f>((Calibration!$C$9*'Yields HP4a'!E94)+Calibration!$C$10)</f>
        <v>-1.3020627824793102E-3</v>
      </c>
      <c r="G94" s="26">
        <f t="shared" si="16"/>
        <v>-0.34273704191698257</v>
      </c>
      <c r="I94" s="24">
        <v>93</v>
      </c>
      <c r="J94"/>
      <c r="K94" s="169">
        <f>((Calibration!$C$9*'Yields HP4a'!J94)+Calibration!$C$10)</f>
        <v>-1.3020627824793102E-3</v>
      </c>
      <c r="L94" s="26">
        <f t="shared" si="17"/>
        <v>-0.34273704191698257</v>
      </c>
      <c r="N94" s="24">
        <v>93</v>
      </c>
      <c r="O94"/>
      <c r="P94" s="169">
        <f>((Calibration!$C$9*'Yields HP4a'!O94)+Calibration!$C$10)</f>
        <v>-1.3020627824793102E-3</v>
      </c>
      <c r="Q94" s="26">
        <f t="shared" si="18"/>
        <v>-0.34273704191698257</v>
      </c>
      <c r="S94" s="24">
        <v>93</v>
      </c>
      <c r="T94" s="7">
        <v>1.725857</v>
      </c>
      <c r="U94" s="169">
        <f>((Calibration!$C$9*'Yields HP4a'!T94)+Calibration!$C$10)</f>
        <v>2.8340379537400168E-3</v>
      </c>
      <c r="V94" s="26">
        <f t="shared" si="19"/>
        <v>0.74599304888798335</v>
      </c>
      <c r="X94" s="24">
        <v>93</v>
      </c>
      <c r="Y94" s="55"/>
      <c r="Z94" s="169">
        <f>((Calibration!$C$9*'Yields HP4a'!Y94)+Calibration!$C$10)</f>
        <v>-1.3020627824793102E-3</v>
      </c>
      <c r="AA94" s="26">
        <f t="shared" si="20"/>
        <v>-0.34273704191698257</v>
      </c>
      <c r="AC94" s="24">
        <v>93</v>
      </c>
      <c r="AD94" s="3"/>
      <c r="AE94" s="169">
        <f>((Calibration!$C$9*'Yields HP4a'!AD94)+Calibration!$C$10)</f>
        <v>-1.3020627824793102E-3</v>
      </c>
      <c r="AF94" s="26">
        <f t="shared" si="21"/>
        <v>-0.34273704191698257</v>
      </c>
      <c r="AH94" s="24">
        <v>93</v>
      </c>
      <c r="AI94" s="7"/>
      <c r="AJ94" s="169">
        <f>((Calibration!$C$9*'Yields HP4a'!AI94)+Calibration!$C$10)</f>
        <v>-1.3020627824793102E-3</v>
      </c>
      <c r="AK94" s="26">
        <f t="shared" si="31"/>
        <v>-0.34273704191698257</v>
      </c>
      <c r="AM94" s="24">
        <v>93</v>
      </c>
      <c r="AN94" s="7"/>
      <c r="AO94" s="169">
        <f>((Calibration!$C$9*'Yields HP4a'!AN94)+Calibration!$C$10)</f>
        <v>-1.3020627824793102E-3</v>
      </c>
      <c r="AP94" s="26">
        <f t="shared" si="22"/>
        <v>-0.34273704191698257</v>
      </c>
      <c r="AR94" s="24">
        <v>93</v>
      </c>
      <c r="AS94" s="7"/>
      <c r="AT94" s="169">
        <f>((Calibration!$C$9*'Yields HP4a'!AS94)+Calibration!$C$10)</f>
        <v>-1.3020627824793102E-3</v>
      </c>
      <c r="AU94" s="26">
        <f t="shared" si="23"/>
        <v>-0.34273704191698257</v>
      </c>
      <c r="AW94" s="24">
        <v>93</v>
      </c>
      <c r="AX94" s="7"/>
      <c r="AY94" s="169">
        <f>((Calibration!$C$9*'Yields HP4a'!AX94)+Calibration!$C$10)</f>
        <v>-1.3020627824793102E-3</v>
      </c>
      <c r="AZ94" s="26">
        <f t="shared" si="24"/>
        <v>-0.34273704191698257</v>
      </c>
      <c r="BB94" s="24">
        <v>93</v>
      </c>
      <c r="BC94" s="7"/>
      <c r="BD94" s="169">
        <f>((Calibration!$C$9*'Yields HP4a'!BC94)+Calibration!$C$10)</f>
        <v>-1.3020627824793102E-3</v>
      </c>
      <c r="BE94" s="26">
        <f t="shared" si="25"/>
        <v>-0.34273704191698257</v>
      </c>
      <c r="BG94" s="24">
        <v>93</v>
      </c>
      <c r="BH94" s="7"/>
      <c r="BI94" s="169">
        <f>((Calibration!$C$9*'Yields HP4a'!BH94)+Calibration!$C$10)</f>
        <v>-1.3020627824793102E-3</v>
      </c>
      <c r="BJ94" s="26">
        <f t="shared" si="26"/>
        <v>-0.34273704191698257</v>
      </c>
      <c r="BL94" s="24">
        <v>93</v>
      </c>
      <c r="BM94" s="7">
        <v>1.3111999999999999</v>
      </c>
      <c r="BN94" s="169">
        <f>((Calibration!$C$9*'Yields HP4a'!BM94)+Calibration!$C$10)</f>
        <v>1.8402921665870266E-3</v>
      </c>
      <c r="BO94" s="26">
        <f t="shared" si="27"/>
        <v>0.48441311888050592</v>
      </c>
      <c r="BQ94" s="24">
        <v>93</v>
      </c>
      <c r="BR94" s="7"/>
      <c r="BS94" s="169">
        <f>((Calibration!$C$9*'Yields HP4a'!BR94)+Calibration!$C$10)</f>
        <v>-1.3020627824793102E-3</v>
      </c>
      <c r="BT94" s="26">
        <f t="shared" si="28"/>
        <v>-0.34273704191698257</v>
      </c>
      <c r="BV94" s="24">
        <v>93</v>
      </c>
      <c r="BW94"/>
      <c r="BX94" s="169">
        <f>((Calibration!$C$9*'Yields HP4a'!BW94)+Calibration!$C$10)</f>
        <v>-1.3020627824793102E-3</v>
      </c>
      <c r="BY94" s="26">
        <f t="shared" si="29"/>
        <v>-0.34273704191698257</v>
      </c>
      <c r="CA94" s="24">
        <v>93</v>
      </c>
      <c r="CB94" s="7"/>
      <c r="CC94" s="169">
        <f>((Calibration!$C$9*'Yields HP4a'!CB94)+Calibration!$C$10)</f>
        <v>-1.3020627824793102E-3</v>
      </c>
      <c r="CD94" s="26">
        <f t="shared" si="30"/>
        <v>-0.34273704191698257</v>
      </c>
      <c r="CF94" s="57"/>
      <c r="CG94" s="58"/>
      <c r="CH94" s="59"/>
      <c r="CI94" s="59"/>
    </row>
    <row r="95" spans="1:87">
      <c r="A95" s="22"/>
      <c r="B95" s="21"/>
      <c r="D95" s="24">
        <v>94</v>
      </c>
      <c r="E95" s="3"/>
      <c r="F95" s="169">
        <f>((Calibration!$C$9*'Yields HP4a'!E95)+Calibration!$C$10)</f>
        <v>-1.3020627824793102E-3</v>
      </c>
      <c r="G95" s="26">
        <f t="shared" si="16"/>
        <v>-0.34273704191698257</v>
      </c>
      <c r="I95" s="24">
        <v>94</v>
      </c>
      <c r="J95" s="7">
        <v>1.6780299999999999</v>
      </c>
      <c r="K95" s="169">
        <f>((Calibration!$C$9*'Yields HP4a'!J95)+Calibration!$C$10)</f>
        <v>2.7194182083548762E-3</v>
      </c>
      <c r="L95" s="26">
        <f t="shared" si="17"/>
        <v>0.7158221285551114</v>
      </c>
      <c r="N95" s="24">
        <v>94</v>
      </c>
      <c r="O95" s="7"/>
      <c r="P95" s="169">
        <f>((Calibration!$C$9*'Yields HP4a'!O95)+Calibration!$C$10)</f>
        <v>-1.3020627824793102E-3</v>
      </c>
      <c r="Q95" s="26">
        <f t="shared" si="18"/>
        <v>-0.34273704191698257</v>
      </c>
      <c r="S95" s="24">
        <v>94</v>
      </c>
      <c r="T95" s="7">
        <v>9.3056380000000001</v>
      </c>
      <c r="U95" s="169">
        <f>((Calibration!$C$9*'Yields HP4a'!T95)+Calibration!$C$10)</f>
        <v>2.0999353952968959E-2</v>
      </c>
      <c r="V95" s="26">
        <f t="shared" si="19"/>
        <v>5.5275802003215926</v>
      </c>
      <c r="X95" s="24">
        <v>94</v>
      </c>
      <c r="Y95" s="55"/>
      <c r="Z95" s="169">
        <f>((Calibration!$C$9*'Yields HP4a'!Y95)+Calibration!$C$10)</f>
        <v>-1.3020627824793102E-3</v>
      </c>
      <c r="AA95" s="26">
        <f t="shared" si="20"/>
        <v>-0.34273704191698257</v>
      </c>
      <c r="AC95" s="24">
        <v>94</v>
      </c>
      <c r="AD95" s="3"/>
      <c r="AE95" s="169">
        <f>((Calibration!$C$9*'Yields HP4a'!AD95)+Calibration!$C$10)</f>
        <v>-1.3020627824793102E-3</v>
      </c>
      <c r="AF95" s="26">
        <f t="shared" si="21"/>
        <v>-0.34273704191698257</v>
      </c>
      <c r="AH95" s="24">
        <v>94</v>
      </c>
      <c r="AI95" s="7">
        <v>8.7547630000000005</v>
      </c>
      <c r="AJ95" s="169">
        <f>((Calibration!$C$9*'Yields HP4a'!AI95)+Calibration!$C$10)</f>
        <v>1.9679155064495104E-2</v>
      </c>
      <c r="AK95" s="26">
        <f t="shared" si="31"/>
        <v>5.1800692600917913</v>
      </c>
      <c r="AM95" s="24">
        <v>94</v>
      </c>
      <c r="AN95"/>
      <c r="AO95" s="169">
        <f>((Calibration!$C$9*'Yields HP4a'!AN95)+Calibration!$C$10)</f>
        <v>-1.3020627824793102E-3</v>
      </c>
      <c r="AP95" s="26">
        <f t="shared" si="22"/>
        <v>-0.34273704191698257</v>
      </c>
      <c r="AR95" s="24">
        <v>94</v>
      </c>
      <c r="AS95"/>
      <c r="AT95" s="169">
        <f>((Calibration!$C$9*'Yields HP4a'!AS95)+Calibration!$C$10)</f>
        <v>-1.3020627824793102E-3</v>
      </c>
      <c r="AU95" s="26">
        <f t="shared" si="23"/>
        <v>-0.34273704191698257</v>
      </c>
      <c r="AW95" s="24">
        <v>94</v>
      </c>
      <c r="AX95" s="7"/>
      <c r="AY95" s="169">
        <f>((Calibration!$C$9*'Yields HP4a'!AX95)+Calibration!$C$10)</f>
        <v>-1.3020627824793102E-3</v>
      </c>
      <c r="AZ95" s="26">
        <f t="shared" si="24"/>
        <v>-0.34273704191698257</v>
      </c>
      <c r="BB95" s="24">
        <v>94</v>
      </c>
      <c r="BC95" s="7"/>
      <c r="BD95" s="169">
        <f>((Calibration!$C$9*'Yields HP4a'!BC95)+Calibration!$C$10)</f>
        <v>-1.3020627824793102E-3</v>
      </c>
      <c r="BE95" s="26">
        <f t="shared" si="25"/>
        <v>-0.34273704191698257</v>
      </c>
      <c r="BG95" s="24">
        <v>94</v>
      </c>
      <c r="BH95" s="7"/>
      <c r="BI95" s="169">
        <f>((Calibration!$C$9*'Yields HP4a'!BH95)+Calibration!$C$10)</f>
        <v>-1.3020627824793102E-3</v>
      </c>
      <c r="BJ95" s="26">
        <f t="shared" si="26"/>
        <v>-0.34273704191698257</v>
      </c>
      <c r="BL95" s="24">
        <v>94</v>
      </c>
      <c r="BM95" s="7">
        <v>5.102544</v>
      </c>
      <c r="BN95" s="169">
        <f>((Calibration!$C$9*'Yields HP4a'!BM95)+Calibration!$C$10)</f>
        <v>1.0926433550062441E-2</v>
      </c>
      <c r="BO95" s="26">
        <f t="shared" si="27"/>
        <v>2.8761236125035947</v>
      </c>
      <c r="BQ95" s="24">
        <v>94</v>
      </c>
      <c r="BR95"/>
      <c r="BS95" s="169">
        <f>((Calibration!$C$9*'Yields HP4a'!BR95)+Calibration!$C$10)</f>
        <v>-1.3020627824793102E-3</v>
      </c>
      <c r="BT95" s="26">
        <f t="shared" si="28"/>
        <v>-0.34273704191698257</v>
      </c>
      <c r="BV95" s="24">
        <v>94</v>
      </c>
      <c r="BW95"/>
      <c r="BX95" s="169">
        <f>((Calibration!$C$9*'Yields HP4a'!BW95)+Calibration!$C$10)</f>
        <v>-1.3020627824793102E-3</v>
      </c>
      <c r="BY95" s="26">
        <f t="shared" si="29"/>
        <v>-0.34273704191698257</v>
      </c>
      <c r="CA95" s="24">
        <v>94</v>
      </c>
      <c r="CB95" s="7">
        <v>2.5571419999999998</v>
      </c>
      <c r="CC95" s="169">
        <f>((Calibration!$C$9*'Yields HP4a'!CB95)+Calibration!$C$10)</f>
        <v>4.8262531259750758E-3</v>
      </c>
      <c r="CD95" s="26">
        <f t="shared" si="30"/>
        <v>1.27039628364892</v>
      </c>
      <c r="CF95" s="57"/>
      <c r="CG95" s="58"/>
      <c r="CH95" s="59"/>
      <c r="CI95" s="59"/>
    </row>
    <row r="96" spans="1:87">
      <c r="A96" s="22"/>
      <c r="B96" s="21"/>
      <c r="D96" s="24">
        <v>95</v>
      </c>
      <c r="E96" s="3"/>
      <c r="F96" s="169">
        <f>((Calibration!$C$9*'Yields HP4a'!E96)+Calibration!$C$10)</f>
        <v>-1.3020627824793102E-3</v>
      </c>
      <c r="G96" s="26">
        <f t="shared" si="16"/>
        <v>-0.34273704191698257</v>
      </c>
      <c r="I96" s="24">
        <v>95</v>
      </c>
      <c r="J96" s="7">
        <v>4.4706599999999996</v>
      </c>
      <c r="K96" s="169">
        <f>((Calibration!$C$9*'Yields HP4a'!J96)+Calibration!$C$10)</f>
        <v>9.412092629809363E-3</v>
      </c>
      <c r="L96" s="26">
        <f t="shared" si="17"/>
        <v>2.4775094024628985</v>
      </c>
      <c r="N96" s="24">
        <v>95</v>
      </c>
      <c r="O96" s="7"/>
      <c r="P96" s="169">
        <f>((Calibration!$C$9*'Yields HP4a'!O96)+Calibration!$C$10)</f>
        <v>-1.3020627824793102E-3</v>
      </c>
      <c r="Q96" s="26">
        <f t="shared" si="18"/>
        <v>-0.34273704191698257</v>
      </c>
      <c r="S96" s="24">
        <v>95</v>
      </c>
      <c r="T96"/>
      <c r="U96" s="169">
        <f>((Calibration!$C$9*'Yields HP4a'!T96)+Calibration!$C$10)</f>
        <v>-1.3020627824793102E-3</v>
      </c>
      <c r="V96" s="26">
        <f t="shared" si="19"/>
        <v>-0.34273704191698257</v>
      </c>
      <c r="X96" s="24">
        <v>95</v>
      </c>
      <c r="Y96" s="55"/>
      <c r="Z96" s="169">
        <f>((Calibration!$C$9*'Yields HP4a'!Y96)+Calibration!$C$10)</f>
        <v>-1.3020627824793102E-3</v>
      </c>
      <c r="AA96" s="26">
        <f t="shared" si="20"/>
        <v>-0.34273704191698257</v>
      </c>
      <c r="AC96" s="24">
        <v>95</v>
      </c>
      <c r="AD96" s="44"/>
      <c r="AE96" s="169">
        <f>((Calibration!$C$9*'Yields HP4a'!AD96)+Calibration!$C$10)</f>
        <v>-1.3020627824793102E-3</v>
      </c>
      <c r="AF96" s="26">
        <f t="shared" si="21"/>
        <v>-0.34273704191698257</v>
      </c>
      <c r="AH96" s="24">
        <v>95</v>
      </c>
      <c r="AI96" s="7"/>
      <c r="AJ96" s="169">
        <f>((Calibration!$C$9*'Yields HP4a'!AI96)+Calibration!$C$10)</f>
        <v>-1.3020627824793102E-3</v>
      </c>
      <c r="AK96" s="26">
        <f t="shared" si="31"/>
        <v>-0.34273704191698257</v>
      </c>
      <c r="AM96" s="24">
        <v>95</v>
      </c>
      <c r="AN96" s="7"/>
      <c r="AO96" s="169">
        <f>((Calibration!$C$9*'Yields HP4a'!AN96)+Calibration!$C$10)</f>
        <v>-1.3020627824793102E-3</v>
      </c>
      <c r="AP96" s="26">
        <f t="shared" si="22"/>
        <v>-0.34273704191698257</v>
      </c>
      <c r="AR96" s="24">
        <v>95</v>
      </c>
      <c r="AS96" s="7"/>
      <c r="AT96" s="169">
        <f>((Calibration!$C$9*'Yields HP4a'!AS96)+Calibration!$C$10)</f>
        <v>-1.3020627824793102E-3</v>
      </c>
      <c r="AU96" s="26">
        <f t="shared" si="23"/>
        <v>-0.34273704191698257</v>
      </c>
      <c r="AW96" s="24">
        <v>95</v>
      </c>
      <c r="AX96" s="7"/>
      <c r="AY96" s="169">
        <f>((Calibration!$C$9*'Yields HP4a'!AX96)+Calibration!$C$10)</f>
        <v>-1.3020627824793102E-3</v>
      </c>
      <c r="AZ96" s="26">
        <f t="shared" si="24"/>
        <v>-0.34273704191698257</v>
      </c>
      <c r="BB96" s="24">
        <v>95</v>
      </c>
      <c r="BC96" s="7"/>
      <c r="BD96" s="169">
        <f>((Calibration!$C$9*'Yields HP4a'!BC96)+Calibration!$C$10)</f>
        <v>-1.3020627824793102E-3</v>
      </c>
      <c r="BE96" s="26">
        <f t="shared" si="25"/>
        <v>-0.34273704191698257</v>
      </c>
      <c r="BG96" s="24">
        <v>95</v>
      </c>
      <c r="BH96" s="7"/>
      <c r="BI96" s="169">
        <f>((Calibration!$C$9*'Yields HP4a'!BH96)+Calibration!$C$10)</f>
        <v>-1.3020627824793102E-3</v>
      </c>
      <c r="BJ96" s="26">
        <f t="shared" si="26"/>
        <v>-0.34273704191698257</v>
      </c>
      <c r="BL96" s="24">
        <v>95</v>
      </c>
      <c r="BM96" s="7">
        <v>1.778146</v>
      </c>
      <c r="BN96" s="169">
        <f>((Calibration!$C$9*'Yields HP4a'!BM96)+Calibration!$C$10)</f>
        <v>2.9593511004237637E-3</v>
      </c>
      <c r="BO96" s="26">
        <f t="shared" si="27"/>
        <v>0.77897875263869998</v>
      </c>
      <c r="BQ96" s="24">
        <v>95</v>
      </c>
      <c r="BR96" s="7"/>
      <c r="BS96" s="169">
        <f>((Calibration!$C$9*'Yields HP4a'!BR96)+Calibration!$C$10)</f>
        <v>-1.3020627824793102E-3</v>
      </c>
      <c r="BT96" s="26">
        <f t="shared" si="28"/>
        <v>-0.34273704191698257</v>
      </c>
      <c r="BV96" s="24">
        <v>95</v>
      </c>
      <c r="BW96"/>
      <c r="BX96" s="169">
        <f>((Calibration!$C$9*'Yields HP4a'!BW96)+Calibration!$C$10)</f>
        <v>-1.3020627824793102E-3</v>
      </c>
      <c r="BY96" s="26">
        <f t="shared" si="29"/>
        <v>-0.34273704191698257</v>
      </c>
      <c r="CA96" s="24">
        <v>95</v>
      </c>
      <c r="CB96" s="7"/>
      <c r="CC96" s="169">
        <f>((Calibration!$C$9*'Yields HP4a'!CB96)+Calibration!$C$10)</f>
        <v>-1.3020627824793102E-3</v>
      </c>
      <c r="CD96" s="26">
        <f t="shared" si="30"/>
        <v>-0.34273704191698257</v>
      </c>
      <c r="CF96" s="57"/>
      <c r="CG96" s="60"/>
      <c r="CH96" s="59"/>
      <c r="CI96" s="59"/>
    </row>
    <row r="97" spans="1:87" ht="22" thickBot="1">
      <c r="A97" s="22"/>
      <c r="B97" s="21"/>
      <c r="D97" s="24">
        <v>96</v>
      </c>
      <c r="E97" s="3"/>
      <c r="F97" s="169">
        <f>((Calibration!$C$9*'Yields HP4a'!E97)+Calibration!$C$10)</f>
        <v>-1.3020627824793102E-3</v>
      </c>
      <c r="G97" s="26">
        <f t="shared" si="16"/>
        <v>-0.34273704191698257</v>
      </c>
      <c r="I97" s="24">
        <v>96</v>
      </c>
      <c r="J97">
        <v>3.6419999999999999</v>
      </c>
      <c r="K97" s="169">
        <f>((Calibration!$C$9*'Yields HP4a'!J97)+Calibration!$C$10)</f>
        <v>7.4261683984996399E-3</v>
      </c>
      <c r="L97" s="26">
        <f t="shared" si="17"/>
        <v>1.9547621081931861</v>
      </c>
      <c r="N97" s="24">
        <v>96</v>
      </c>
      <c r="O97"/>
      <c r="P97" s="169">
        <f>((Calibration!$C$9*'Yields HP4a'!O97)+Calibration!$C$10)</f>
        <v>-1.3020627824793102E-3</v>
      </c>
      <c r="Q97" s="26">
        <f t="shared" si="18"/>
        <v>-0.34273704191698257</v>
      </c>
      <c r="S97" s="24">
        <v>96</v>
      </c>
      <c r="T97" s="7">
        <v>28.803999999999998</v>
      </c>
      <c r="U97" s="169">
        <f>((Calibration!$C$9*'Yields HP4a'!T97)+Calibration!$C$10)</f>
        <v>6.772813242260517E-2</v>
      </c>
      <c r="V97" s="26">
        <f t="shared" si="19"/>
        <v>17.827819113979039</v>
      </c>
      <c r="X97" s="24">
        <v>96</v>
      </c>
      <c r="Y97" s="49">
        <v>1.2090000000000001</v>
      </c>
      <c r="Z97" s="169">
        <f>((Calibration!$C$9*'Yields HP4a'!Y97)+Calibration!$C$10)</f>
        <v>1.5953648665606546E-3</v>
      </c>
      <c r="AA97" s="26">
        <f t="shared" si="20"/>
        <v>0.41994183575550348</v>
      </c>
      <c r="AC97" s="24">
        <v>96</v>
      </c>
      <c r="AD97" s="47"/>
      <c r="AE97" s="169">
        <f>((Calibration!$C$9*'Yields HP4a'!AD97)+Calibration!$C$10)</f>
        <v>-1.3020627824793102E-3</v>
      </c>
      <c r="AF97" s="26">
        <f t="shared" si="21"/>
        <v>-0.34273704191698257</v>
      </c>
      <c r="AH97" s="24">
        <v>96</v>
      </c>
      <c r="AI97">
        <v>6.6239999999999997</v>
      </c>
      <c r="AJ97" s="169">
        <f>((Calibration!$C$9*'Yields HP4a'!AI97)+Calibration!$C$10)</f>
        <v>1.4572677289680099E-2</v>
      </c>
      <c r="AK97" s="26">
        <f t="shared" si="31"/>
        <v>3.8359105062240819</v>
      </c>
      <c r="AM97" s="24">
        <v>96</v>
      </c>
      <c r="AN97"/>
      <c r="AO97" s="169">
        <f>((Calibration!$C$9*'Yields HP4a'!AN97)+Calibration!$C$10)</f>
        <v>-1.3020627824793102E-3</v>
      </c>
      <c r="AP97" s="26">
        <f t="shared" si="22"/>
        <v>-0.34273704191698257</v>
      </c>
      <c r="AR97" s="24">
        <v>96</v>
      </c>
      <c r="AS97">
        <v>17.68</v>
      </c>
      <c r="AT97" s="169">
        <f>((Calibration!$C$9*'Yields HP4a'!AS97)+Calibration!$C$10)</f>
        <v>4.1068922192728771E-2</v>
      </c>
      <c r="AU97" s="26">
        <f t="shared" si="23"/>
        <v>10.810416438024747</v>
      </c>
      <c r="AW97" s="24">
        <v>96</v>
      </c>
      <c r="AX97"/>
      <c r="AY97" s="169">
        <f>((Calibration!$C$9*'Yields HP4a'!AX97)+Calibration!$C$10)</f>
        <v>-1.3020627824793102E-3</v>
      </c>
      <c r="AZ97" s="26">
        <f t="shared" si="24"/>
        <v>-0.34273704191698257</v>
      </c>
      <c r="BB97" s="24">
        <v>96</v>
      </c>
      <c r="BC97"/>
      <c r="BD97" s="169">
        <f>((Calibration!$C$9*'Yields HP4a'!BC97)+Calibration!$C$10)</f>
        <v>-1.3020627824793102E-3</v>
      </c>
      <c r="BE97" s="26">
        <f t="shared" si="25"/>
        <v>-0.34273704191698257</v>
      </c>
      <c r="BG97" s="24">
        <v>96</v>
      </c>
      <c r="BH97"/>
      <c r="BI97" s="169">
        <f>((Calibration!$C$9*'Yields HP4a'!BH97)+Calibration!$C$10)</f>
        <v>-1.3020627824793102E-3</v>
      </c>
      <c r="BJ97" s="26">
        <f t="shared" si="26"/>
        <v>-0.34273704191698257</v>
      </c>
      <c r="BL97" s="24">
        <v>96</v>
      </c>
      <c r="BM97" s="7">
        <v>10.209</v>
      </c>
      <c r="BN97" s="169">
        <f>((Calibration!$C$9*'Yields HP4a'!BM97)+Calibration!$C$10)</f>
        <v>2.3164305181994631E-2</v>
      </c>
      <c r="BO97" s="26">
        <f t="shared" si="27"/>
        <v>6.0974520913819497</v>
      </c>
      <c r="BQ97" s="24">
        <v>96</v>
      </c>
      <c r="BR97"/>
      <c r="BS97" s="169">
        <f>((Calibration!$C$9*'Yields HP4a'!BR97)+Calibration!$C$10)</f>
        <v>-1.3020627824793102E-3</v>
      </c>
      <c r="BT97" s="26">
        <f t="shared" si="28"/>
        <v>-0.34273704191698257</v>
      </c>
      <c r="BV97" s="24">
        <v>96</v>
      </c>
      <c r="BW97"/>
      <c r="BX97" s="169">
        <f>((Calibration!$C$9*'Yields HP4a'!BW97)+Calibration!$C$10)</f>
        <v>-1.3020627824793102E-3</v>
      </c>
      <c r="BY97" s="26">
        <f t="shared" si="29"/>
        <v>-0.34273704191698257</v>
      </c>
      <c r="CA97" s="24">
        <v>96</v>
      </c>
      <c r="CB97">
        <v>2.2040000000000002</v>
      </c>
      <c r="CC97" s="169">
        <f>((Calibration!$C$9*'Yields HP4a'!CB97)+Calibration!$C$10)</f>
        <v>3.9799310458780782E-3</v>
      </c>
      <c r="CD97" s="26">
        <f t="shared" si="30"/>
        <v>1.0476221362386497</v>
      </c>
      <c r="CF97" s="57"/>
      <c r="CG97" s="58"/>
      <c r="CH97" s="59"/>
      <c r="CI97" s="59"/>
    </row>
    <row r="98" spans="1:87">
      <c r="A98" s="22"/>
      <c r="B98" s="21"/>
      <c r="D98" s="21"/>
      <c r="E98" s="21"/>
      <c r="F98" s="21"/>
      <c r="G98" s="21"/>
      <c r="I98" s="21"/>
      <c r="J98" s="21"/>
      <c r="K98" s="21"/>
      <c r="L98" s="41"/>
      <c r="N98" s="21"/>
      <c r="O98" s="21"/>
      <c r="P98" s="68"/>
      <c r="Q98" s="42"/>
      <c r="S98" s="22"/>
      <c r="T98" s="22"/>
      <c r="U98" s="68"/>
      <c r="V98" s="22"/>
      <c r="X98" s="22"/>
      <c r="Y98" s="22"/>
      <c r="Z98" s="68"/>
      <c r="AA98" s="22"/>
      <c r="AC98" s="22"/>
      <c r="AD98" s="22"/>
      <c r="AE98" s="68"/>
      <c r="AF98" s="22"/>
      <c r="AH98" s="22"/>
      <c r="AI98" s="22"/>
      <c r="AJ98" s="68"/>
      <c r="AK98" s="22"/>
      <c r="AM98" s="22"/>
      <c r="AN98" s="22"/>
      <c r="AO98" s="68"/>
      <c r="AP98" s="22"/>
      <c r="AR98" s="22"/>
      <c r="AS98" s="22"/>
      <c r="AT98" s="68"/>
      <c r="AU98" s="22"/>
      <c r="AW98" s="22"/>
      <c r="AX98" s="22"/>
      <c r="AY98" s="68"/>
      <c r="AZ98" s="22"/>
      <c r="BB98" s="22"/>
      <c r="BC98" s="22"/>
      <c r="BD98" s="68"/>
      <c r="BE98" s="22"/>
      <c r="BG98" s="22"/>
      <c r="BH98" s="22"/>
      <c r="BI98" s="68"/>
      <c r="BJ98" s="22"/>
      <c r="BL98" s="22"/>
      <c r="BM98" s="22"/>
      <c r="BN98" s="68"/>
      <c r="BO98" s="22"/>
      <c r="BQ98" s="22"/>
      <c r="BR98" s="22"/>
      <c r="BS98" s="68"/>
      <c r="BT98" s="22"/>
      <c r="BV98" s="22"/>
      <c r="BW98" s="22"/>
      <c r="BX98" s="68"/>
      <c r="BY98" s="22"/>
      <c r="CA98" s="22"/>
      <c r="CB98" s="22"/>
      <c r="CC98" s="68"/>
      <c r="CD98" s="22"/>
    </row>
    <row r="99" spans="1:87">
      <c r="A99" s="22"/>
      <c r="B99" s="21"/>
      <c r="D99" s="21"/>
      <c r="E99" s="21"/>
      <c r="F99" s="21"/>
      <c r="G99" s="21"/>
      <c r="I99" s="21"/>
      <c r="J99" s="21"/>
      <c r="K99" s="21"/>
      <c r="L99" s="41"/>
      <c r="N99" s="21"/>
      <c r="O99" s="21"/>
      <c r="P99" s="68"/>
      <c r="Q99" s="42"/>
      <c r="S99" s="22"/>
      <c r="T99" s="22"/>
      <c r="U99" s="68"/>
      <c r="V99" s="22"/>
      <c r="X99" s="22"/>
      <c r="Y99" s="22"/>
      <c r="Z99" s="68"/>
      <c r="AA99" s="22"/>
      <c r="AC99" s="22"/>
      <c r="AD99" s="22"/>
      <c r="AE99" s="68"/>
      <c r="AF99" s="22"/>
      <c r="AH99" s="22"/>
      <c r="AI99" s="22"/>
      <c r="AJ99" s="68"/>
      <c r="AK99" s="22"/>
      <c r="AM99" s="22"/>
      <c r="AN99" s="22"/>
      <c r="AO99" s="68"/>
      <c r="AP99" s="22"/>
      <c r="AR99" s="22"/>
      <c r="AS99" s="22"/>
      <c r="AT99" s="68"/>
      <c r="AU99" s="22"/>
      <c r="AW99" s="22"/>
      <c r="AX99" s="22"/>
      <c r="AY99" s="68"/>
      <c r="AZ99" s="22"/>
      <c r="BB99" s="22"/>
      <c r="BC99" s="22"/>
      <c r="BD99" s="68"/>
      <c r="BE99" s="22"/>
      <c r="BG99" s="22"/>
      <c r="BH99" s="22"/>
      <c r="BI99" s="68"/>
      <c r="BJ99" s="22"/>
      <c r="BL99" s="22"/>
      <c r="BM99" s="22"/>
      <c r="BN99" s="68"/>
      <c r="BO99" s="22"/>
      <c r="BQ99" s="22"/>
      <c r="BR99" s="22"/>
      <c r="BS99" s="68"/>
      <c r="BT99" s="22"/>
      <c r="BV99" s="22"/>
      <c r="BW99" s="22"/>
      <c r="BX99" s="68"/>
      <c r="BY99" s="22"/>
      <c r="CA99" s="22"/>
      <c r="CB99" s="22"/>
      <c r="CC99" s="68"/>
      <c r="CD99" s="22"/>
    </row>
    <row r="100" spans="1:87">
      <c r="A100" s="22"/>
      <c r="B100" s="21"/>
      <c r="D100" s="21"/>
      <c r="E100" s="21"/>
      <c r="F100" s="21"/>
      <c r="G100" s="21"/>
      <c r="I100" s="21"/>
      <c r="J100" s="21"/>
      <c r="K100" s="21"/>
      <c r="L100" s="41"/>
      <c r="N100" s="21"/>
      <c r="O100" s="21"/>
      <c r="P100" s="68"/>
      <c r="Q100" s="21"/>
      <c r="S100" s="22"/>
      <c r="T100" s="22"/>
      <c r="U100" s="68"/>
      <c r="V100" s="22"/>
      <c r="X100" s="22"/>
      <c r="Y100" s="22"/>
      <c r="Z100" s="68"/>
      <c r="AA100" s="22"/>
      <c r="AC100" s="22"/>
      <c r="AD100" s="22"/>
      <c r="AE100" s="68"/>
      <c r="AF100" s="22"/>
      <c r="AH100" s="22"/>
      <c r="AI100" s="22"/>
      <c r="AJ100" s="68"/>
      <c r="AK100" s="22"/>
      <c r="AM100" s="22"/>
      <c r="AN100" s="22"/>
      <c r="AO100" s="68"/>
      <c r="AP100" s="22"/>
      <c r="AR100" s="22"/>
      <c r="AS100" s="22"/>
      <c r="AT100" s="68"/>
      <c r="AU100" s="22"/>
      <c r="AW100" s="22"/>
      <c r="AX100" s="22"/>
      <c r="AY100" s="68"/>
      <c r="AZ100" s="22"/>
      <c r="BB100" s="22"/>
      <c r="BC100" s="22"/>
      <c r="BD100" s="68"/>
      <c r="BE100" s="22"/>
      <c r="BG100" s="22"/>
      <c r="BH100" s="22"/>
      <c r="BI100" s="68"/>
      <c r="BJ100" s="22"/>
      <c r="BL100" s="22"/>
      <c r="BM100" s="22"/>
      <c r="BN100" s="68"/>
      <c r="BO100" s="22"/>
      <c r="BQ100" s="22"/>
      <c r="BR100" s="22"/>
      <c r="BS100" s="68"/>
      <c r="BT100" s="22"/>
      <c r="BV100" s="22"/>
      <c r="BW100" s="22"/>
      <c r="BX100" s="68"/>
      <c r="BY100" s="22"/>
      <c r="CA100" s="22"/>
      <c r="CB100" s="22"/>
      <c r="CC100" s="68"/>
      <c r="CD100" s="22"/>
    </row>
    <row r="101" spans="1:87">
      <c r="A101" s="22"/>
      <c r="B101" s="21"/>
      <c r="D101" s="21"/>
      <c r="E101" s="21"/>
      <c r="F101" s="21"/>
      <c r="G101" s="21"/>
      <c r="I101" s="21"/>
      <c r="J101" s="21"/>
      <c r="K101" s="21"/>
      <c r="L101" s="41"/>
      <c r="N101" s="21"/>
      <c r="O101" s="21"/>
      <c r="P101" s="68"/>
      <c r="Q101" s="21"/>
      <c r="S101" s="22"/>
      <c r="T101" s="22"/>
      <c r="U101" s="68"/>
      <c r="V101" s="22"/>
      <c r="X101" s="22"/>
      <c r="Y101" s="22"/>
      <c r="Z101" s="68"/>
      <c r="AA101" s="22"/>
      <c r="AC101" s="22"/>
      <c r="AD101" s="22"/>
      <c r="AE101" s="68"/>
      <c r="AF101" s="22"/>
      <c r="AH101" s="22"/>
      <c r="AI101" s="22"/>
      <c r="AJ101" s="68"/>
      <c r="AK101" s="22"/>
      <c r="AM101" s="22"/>
      <c r="AN101" s="22"/>
      <c r="AO101" s="68"/>
      <c r="AP101" s="22"/>
      <c r="AR101" s="22"/>
      <c r="AS101" s="22"/>
      <c r="AT101" s="68"/>
      <c r="AU101" s="22"/>
      <c r="AW101" s="22"/>
      <c r="AX101" s="22"/>
      <c r="AY101" s="68"/>
      <c r="AZ101" s="22"/>
      <c r="BB101" s="22"/>
      <c r="BC101" s="22"/>
      <c r="BD101" s="68"/>
      <c r="BE101" s="22"/>
      <c r="BG101" s="22"/>
      <c r="BH101" s="22"/>
      <c r="BI101" s="68"/>
      <c r="BJ101" s="22"/>
      <c r="BL101" s="22"/>
      <c r="BM101" s="22"/>
      <c r="BN101" s="68"/>
      <c r="BO101" s="22"/>
      <c r="BQ101" s="22"/>
      <c r="BR101" s="22"/>
      <c r="BS101" s="68"/>
      <c r="BT101" s="22"/>
      <c r="BV101" s="22"/>
      <c r="BW101" s="22"/>
      <c r="BX101" s="68"/>
      <c r="BY101" s="22"/>
      <c r="CA101" s="22"/>
      <c r="CB101" s="22"/>
      <c r="CC101" s="68"/>
      <c r="CD101" s="22"/>
    </row>
    <row r="102" spans="1:87">
      <c r="A102" s="22"/>
      <c r="B102" s="21"/>
      <c r="D102" s="21"/>
      <c r="E102" s="21"/>
      <c r="F102" s="21"/>
      <c r="G102" s="21"/>
      <c r="I102" s="21"/>
      <c r="J102" s="21"/>
      <c r="K102" s="21"/>
      <c r="L102" s="41"/>
      <c r="N102" s="21"/>
      <c r="O102" s="21"/>
      <c r="P102" s="68"/>
      <c r="Q102" s="21"/>
      <c r="S102" s="22"/>
      <c r="T102" s="22"/>
      <c r="U102" s="68"/>
      <c r="V102" s="22"/>
      <c r="X102" s="22"/>
      <c r="Y102" s="22"/>
      <c r="Z102" s="68"/>
      <c r="AA102" s="22"/>
      <c r="AC102" s="22"/>
      <c r="AD102" s="22"/>
      <c r="AE102" s="68"/>
      <c r="AF102" s="22"/>
      <c r="AH102" s="22"/>
      <c r="AI102" s="22"/>
      <c r="AJ102" s="68"/>
      <c r="AK102" s="22"/>
      <c r="AM102" s="22"/>
      <c r="AN102" s="22"/>
      <c r="AO102" s="68"/>
      <c r="AP102" s="22"/>
      <c r="AR102" s="22"/>
      <c r="AS102" s="22"/>
      <c r="AT102" s="68"/>
      <c r="AU102" s="22"/>
      <c r="AW102" s="22"/>
      <c r="AX102" s="22"/>
      <c r="AY102" s="68"/>
      <c r="AZ102" s="22"/>
      <c r="BB102" s="22"/>
      <c r="BC102" s="22"/>
      <c r="BD102" s="68"/>
      <c r="BE102" s="22"/>
      <c r="BG102" s="22"/>
      <c r="BH102" s="22"/>
      <c r="BI102" s="68"/>
      <c r="BJ102" s="22"/>
      <c r="BL102" s="22"/>
      <c r="BM102" s="22"/>
      <c r="BN102" s="68"/>
      <c r="BO102" s="22"/>
      <c r="BQ102" s="22"/>
      <c r="BR102" s="22"/>
      <c r="BS102" s="68"/>
      <c r="BT102" s="22"/>
      <c r="BV102" s="22"/>
      <c r="BW102" s="22"/>
      <c r="BX102" s="68"/>
      <c r="BY102" s="22"/>
      <c r="CA102" s="22"/>
      <c r="CB102" s="22"/>
      <c r="CC102" s="68"/>
      <c r="CD102" s="22"/>
    </row>
    <row r="103" spans="1:87">
      <c r="A103" s="22"/>
      <c r="B103" s="21"/>
      <c r="D103" s="21"/>
      <c r="E103" s="21"/>
      <c r="F103" s="21"/>
      <c r="G103" s="21"/>
      <c r="I103" s="21"/>
      <c r="J103" s="21"/>
      <c r="K103" s="21"/>
      <c r="L103" s="41"/>
      <c r="N103" s="21"/>
      <c r="O103" s="21"/>
      <c r="P103" s="68"/>
      <c r="Q103" s="21"/>
      <c r="S103" s="22"/>
      <c r="T103" s="22"/>
      <c r="U103" s="68"/>
      <c r="V103" s="22"/>
      <c r="X103" s="22"/>
      <c r="Y103" s="22"/>
      <c r="Z103" s="68"/>
      <c r="AA103" s="22"/>
      <c r="AC103" s="22"/>
      <c r="AD103" s="22"/>
      <c r="AE103" s="68"/>
      <c r="AF103" s="22"/>
      <c r="AH103" s="22"/>
      <c r="AI103" s="22"/>
      <c r="AJ103" s="68"/>
      <c r="AK103" s="22"/>
      <c r="AM103" s="22"/>
      <c r="AN103" s="22"/>
      <c r="AO103" s="68"/>
      <c r="AP103" s="22"/>
      <c r="AR103" s="22"/>
      <c r="AS103" s="22"/>
      <c r="AT103" s="68"/>
      <c r="AU103" s="22"/>
      <c r="AW103" s="22"/>
      <c r="AX103" s="22"/>
      <c r="AY103" s="68"/>
      <c r="AZ103" s="22"/>
      <c r="BB103" s="22"/>
      <c r="BC103" s="22"/>
      <c r="BD103" s="68"/>
      <c r="BE103" s="22"/>
      <c r="BG103" s="22"/>
      <c r="BH103" s="22"/>
      <c r="BI103" s="68"/>
      <c r="BJ103" s="22"/>
      <c r="BL103" s="22"/>
      <c r="BM103" s="22"/>
      <c r="BN103" s="68"/>
      <c r="BO103" s="22"/>
      <c r="BQ103" s="22"/>
      <c r="BR103" s="22"/>
      <c r="BS103" s="68"/>
      <c r="BT103" s="22"/>
      <c r="BV103" s="22"/>
      <c r="BW103" s="22"/>
      <c r="BX103" s="68"/>
      <c r="BY103" s="22"/>
      <c r="CA103" s="22"/>
      <c r="CB103" s="22"/>
      <c r="CC103" s="68"/>
      <c r="CD103" s="22"/>
    </row>
    <row r="104" spans="1:87">
      <c r="A104" s="22"/>
      <c r="B104" s="21"/>
      <c r="D104" s="21"/>
      <c r="E104" s="21"/>
      <c r="F104" s="21"/>
      <c r="G104" s="21"/>
      <c r="I104" s="21"/>
      <c r="J104" s="21"/>
      <c r="K104" s="21"/>
      <c r="L104" s="41"/>
      <c r="N104" s="21"/>
      <c r="O104" s="21"/>
      <c r="P104" s="68"/>
      <c r="Q104" s="21"/>
      <c r="S104" s="22"/>
      <c r="T104" s="22"/>
      <c r="U104" s="68"/>
      <c r="V104" s="22"/>
      <c r="X104" s="22"/>
      <c r="Y104" s="22"/>
      <c r="Z104" s="68"/>
      <c r="AA104" s="22"/>
      <c r="AC104" s="22"/>
      <c r="AD104" s="22"/>
      <c r="AE104" s="68"/>
      <c r="AF104" s="22"/>
      <c r="AH104" s="22"/>
      <c r="AI104" s="22"/>
      <c r="AJ104" s="68"/>
      <c r="AK104" s="22"/>
      <c r="AM104" s="22"/>
      <c r="AN104" s="22"/>
      <c r="AO104" s="68"/>
      <c r="AP104" s="22"/>
      <c r="AR104" s="22"/>
      <c r="AS104" s="22"/>
      <c r="AT104" s="68"/>
      <c r="AU104" s="22"/>
      <c r="AW104" s="22"/>
      <c r="AX104" s="22"/>
      <c r="AY104" s="68"/>
      <c r="AZ104" s="22"/>
      <c r="BB104" s="22"/>
      <c r="BC104" s="22"/>
      <c r="BD104" s="68"/>
      <c r="BE104" s="22"/>
      <c r="BG104" s="22"/>
      <c r="BH104" s="22"/>
      <c r="BI104" s="68"/>
      <c r="BJ104" s="22"/>
      <c r="BL104" s="22"/>
      <c r="BM104" s="22"/>
      <c r="BN104" s="68"/>
      <c r="BO104" s="22"/>
      <c r="BQ104" s="22"/>
      <c r="BR104" s="22"/>
      <c r="BS104" s="68"/>
      <c r="BT104" s="22"/>
      <c r="BV104" s="22"/>
      <c r="BW104" s="22"/>
      <c r="BX104" s="68"/>
      <c r="BY104" s="22"/>
      <c r="CA104" s="22"/>
      <c r="CB104" s="22"/>
      <c r="CC104" s="68"/>
      <c r="CD104" s="22"/>
    </row>
    <row r="105" spans="1:87">
      <c r="A105" s="22"/>
      <c r="B105" s="21"/>
      <c r="D105" s="21"/>
      <c r="E105" s="21"/>
      <c r="F105" s="21"/>
      <c r="G105" s="21"/>
      <c r="I105" s="21"/>
      <c r="J105" s="21"/>
      <c r="K105" s="21"/>
      <c r="L105" s="41"/>
      <c r="N105" s="21"/>
      <c r="O105" s="21"/>
      <c r="P105" s="68"/>
      <c r="Q105" s="21"/>
      <c r="S105" s="22"/>
      <c r="T105" s="22"/>
      <c r="U105" s="68"/>
      <c r="V105" s="22"/>
      <c r="X105" s="22"/>
      <c r="Y105" s="22"/>
      <c r="Z105" s="68"/>
      <c r="AA105" s="22"/>
      <c r="AC105" s="22"/>
      <c r="AD105" s="22"/>
      <c r="AE105" s="68"/>
      <c r="AF105" s="22"/>
      <c r="AH105" s="22"/>
      <c r="AI105" s="22"/>
      <c r="AJ105" s="68"/>
      <c r="AK105" s="22"/>
      <c r="AM105" s="22"/>
      <c r="AN105" s="22"/>
      <c r="AO105" s="68"/>
      <c r="AP105" s="22"/>
      <c r="AR105" s="22"/>
      <c r="AS105" s="22"/>
      <c r="AT105" s="68"/>
      <c r="AU105" s="22"/>
      <c r="AW105" s="22"/>
      <c r="AX105" s="22"/>
      <c r="AY105" s="68"/>
      <c r="AZ105" s="22"/>
      <c r="BB105" s="22"/>
      <c r="BC105" s="22"/>
      <c r="BD105" s="68"/>
      <c r="BE105" s="22"/>
      <c r="BG105" s="22"/>
      <c r="BH105" s="22"/>
      <c r="BI105" s="68"/>
      <c r="BJ105" s="22"/>
      <c r="BL105" s="22"/>
      <c r="BM105" s="22"/>
      <c r="BN105" s="68"/>
      <c r="BO105" s="22"/>
      <c r="BQ105" s="22"/>
      <c r="BR105" s="22"/>
      <c r="BS105" s="68"/>
      <c r="BT105" s="22"/>
      <c r="BV105" s="22"/>
      <c r="BW105" s="22"/>
      <c r="BX105" s="68"/>
      <c r="BY105" s="22"/>
      <c r="CA105" s="22"/>
      <c r="CB105" s="22"/>
      <c r="CC105" s="68"/>
      <c r="CD105" s="22"/>
    </row>
    <row r="106" spans="1:87">
      <c r="A106" s="22"/>
      <c r="B106" s="21"/>
      <c r="D106" s="21"/>
      <c r="E106" s="21"/>
      <c r="F106" s="21"/>
      <c r="G106" s="21"/>
      <c r="I106" s="21"/>
      <c r="J106" s="21"/>
      <c r="K106" s="21"/>
      <c r="L106" s="41"/>
      <c r="N106" s="21"/>
      <c r="O106" s="21"/>
      <c r="P106" s="68"/>
      <c r="Q106" s="21"/>
      <c r="S106" s="22"/>
      <c r="T106" s="22"/>
      <c r="U106" s="68"/>
      <c r="V106" s="22"/>
      <c r="X106" s="22"/>
      <c r="Y106" s="22"/>
      <c r="Z106" s="68"/>
      <c r="AA106" s="22"/>
      <c r="AC106" s="22"/>
      <c r="AD106" s="22"/>
      <c r="AE106" s="68"/>
      <c r="AF106" s="22"/>
      <c r="AH106" s="22"/>
      <c r="AI106" s="22"/>
      <c r="AJ106" s="68"/>
      <c r="AK106" s="22"/>
      <c r="AM106" s="22"/>
      <c r="AN106" s="22"/>
      <c r="AO106" s="68"/>
      <c r="AP106" s="22"/>
      <c r="AR106" s="22"/>
      <c r="AS106" s="22"/>
      <c r="AT106" s="68"/>
      <c r="AU106" s="22"/>
      <c r="AW106" s="22"/>
      <c r="AX106" s="22"/>
      <c r="AY106" s="68"/>
      <c r="AZ106" s="22"/>
      <c r="BB106" s="22"/>
      <c r="BC106" s="22"/>
      <c r="BD106" s="68"/>
      <c r="BE106" s="22"/>
      <c r="BG106" s="22"/>
      <c r="BH106" s="22"/>
      <c r="BI106" s="68"/>
      <c r="BJ106" s="22"/>
      <c r="BL106" s="22"/>
      <c r="BM106" s="22"/>
      <c r="BN106" s="68"/>
      <c r="BO106" s="22"/>
      <c r="BQ106" s="22"/>
      <c r="BR106" s="22"/>
      <c r="BS106" s="68"/>
      <c r="BT106" s="22"/>
      <c r="BV106" s="22"/>
      <c r="BW106" s="22"/>
      <c r="BX106" s="68"/>
      <c r="BY106" s="22"/>
      <c r="CA106" s="22"/>
      <c r="CB106" s="22"/>
      <c r="CC106" s="68"/>
      <c r="CD106" s="22"/>
    </row>
    <row r="107" spans="1:87">
      <c r="A107" s="22"/>
      <c r="B107" s="21"/>
      <c r="D107" s="21"/>
      <c r="E107" s="21"/>
      <c r="F107" s="21"/>
      <c r="G107" s="21"/>
      <c r="I107" s="21"/>
      <c r="J107" s="21"/>
      <c r="K107" s="21"/>
      <c r="L107" s="41"/>
      <c r="N107" s="21"/>
      <c r="O107" s="21"/>
      <c r="P107" s="68"/>
      <c r="Q107" s="21"/>
      <c r="S107" s="22"/>
      <c r="T107" s="22"/>
      <c r="U107" s="68"/>
      <c r="V107" s="22"/>
      <c r="X107" s="22"/>
      <c r="Y107" s="22"/>
      <c r="Z107" s="68"/>
      <c r="AA107" s="22"/>
      <c r="AC107" s="22"/>
      <c r="AD107" s="22"/>
      <c r="AE107" s="68"/>
      <c r="AF107" s="22"/>
      <c r="AH107" s="22"/>
      <c r="AI107" s="22"/>
      <c r="AJ107" s="68"/>
      <c r="AK107" s="22"/>
      <c r="AM107" s="22"/>
      <c r="AN107" s="22"/>
      <c r="AO107" s="68"/>
      <c r="AP107" s="22"/>
      <c r="AR107" s="22"/>
      <c r="AS107" s="22"/>
      <c r="AT107" s="68"/>
      <c r="AU107" s="22"/>
      <c r="AW107" s="22"/>
      <c r="AX107" s="22"/>
      <c r="AY107" s="68"/>
      <c r="AZ107" s="22"/>
      <c r="BB107" s="22"/>
      <c r="BC107" s="22"/>
      <c r="BD107" s="68"/>
      <c r="BE107" s="22"/>
      <c r="BG107" s="22"/>
      <c r="BH107" s="22"/>
      <c r="BI107" s="68"/>
      <c r="BJ107" s="22"/>
      <c r="BL107" s="22"/>
      <c r="BM107" s="22"/>
      <c r="BN107" s="68"/>
      <c r="BO107" s="22"/>
      <c r="BQ107" s="22"/>
      <c r="BR107" s="22"/>
      <c r="BS107" s="68"/>
      <c r="BT107" s="22"/>
      <c r="BV107" s="22"/>
      <c r="BW107" s="22"/>
      <c r="BX107" s="68"/>
      <c r="BY107" s="22"/>
      <c r="CA107" s="22"/>
      <c r="CB107" s="22"/>
      <c r="CC107" s="68"/>
      <c r="CD107" s="22"/>
    </row>
    <row r="108" spans="1:87">
      <c r="A108" s="22"/>
      <c r="B108" s="21"/>
      <c r="D108" s="21"/>
      <c r="E108" s="21"/>
      <c r="F108" s="21"/>
      <c r="G108" s="21"/>
      <c r="I108" s="21"/>
      <c r="J108" s="21"/>
      <c r="K108" s="21"/>
      <c r="L108" s="41"/>
      <c r="N108" s="21"/>
      <c r="O108" s="21"/>
      <c r="P108" s="68"/>
      <c r="Q108" s="21"/>
      <c r="S108" s="22"/>
      <c r="T108" s="22"/>
      <c r="U108" s="68"/>
      <c r="V108" s="22"/>
      <c r="X108" s="22"/>
      <c r="Y108" s="22"/>
      <c r="Z108" s="68"/>
      <c r="AA108" s="22"/>
      <c r="AC108" s="22"/>
      <c r="AD108" s="22"/>
      <c r="AE108" s="68"/>
      <c r="AF108" s="22"/>
      <c r="AH108" s="22"/>
      <c r="AI108" s="22"/>
      <c r="AJ108" s="68"/>
      <c r="AK108" s="22"/>
      <c r="AM108" s="22"/>
      <c r="AN108" s="22"/>
      <c r="AO108" s="68"/>
      <c r="AP108" s="22"/>
      <c r="AR108" s="22"/>
      <c r="AS108" s="22"/>
      <c r="AT108" s="68"/>
      <c r="AU108" s="22"/>
      <c r="AW108" s="22"/>
      <c r="AX108" s="22"/>
      <c r="AY108" s="68"/>
      <c r="AZ108" s="22"/>
      <c r="BB108" s="22"/>
      <c r="BC108" s="22"/>
      <c r="BD108" s="68"/>
      <c r="BE108" s="22"/>
      <c r="BG108" s="22"/>
      <c r="BH108" s="22"/>
      <c r="BI108" s="68"/>
      <c r="BJ108" s="22"/>
      <c r="BL108" s="22"/>
      <c r="BM108" s="22"/>
      <c r="BN108" s="68"/>
      <c r="BO108" s="22"/>
      <c r="BQ108" s="22"/>
      <c r="BR108" s="22"/>
      <c r="BS108" s="68"/>
      <c r="BT108" s="22"/>
      <c r="BV108" s="22"/>
      <c r="BW108" s="22"/>
      <c r="BX108" s="68"/>
      <c r="BY108" s="22"/>
      <c r="CA108" s="22"/>
      <c r="CB108" s="22"/>
      <c r="CC108" s="68"/>
      <c r="CD108" s="22"/>
    </row>
    <row r="109" spans="1:87">
      <c r="A109" s="22"/>
      <c r="B109" s="21"/>
      <c r="D109" s="21"/>
      <c r="E109" s="21"/>
      <c r="F109" s="21"/>
      <c r="G109" s="21"/>
      <c r="I109" s="21"/>
      <c r="J109" s="21"/>
      <c r="K109" s="21"/>
      <c r="L109" s="41"/>
      <c r="N109" s="21"/>
      <c r="O109" s="21"/>
      <c r="P109" s="68"/>
      <c r="Q109" s="21"/>
      <c r="S109" s="22"/>
      <c r="T109" s="22"/>
      <c r="U109" s="68"/>
      <c r="V109" s="22"/>
      <c r="X109" s="22"/>
      <c r="Y109" s="22"/>
      <c r="Z109" s="68"/>
      <c r="AA109" s="22"/>
      <c r="AC109" s="22"/>
      <c r="AD109" s="22"/>
      <c r="AE109" s="68"/>
      <c r="AF109" s="22"/>
      <c r="AH109" s="22"/>
      <c r="AI109" s="22"/>
      <c r="AJ109" s="68"/>
      <c r="AK109" s="22"/>
      <c r="AM109" s="22"/>
      <c r="AN109" s="22"/>
      <c r="AO109" s="68"/>
      <c r="AP109" s="22"/>
      <c r="AR109" s="22"/>
      <c r="AS109" s="22"/>
      <c r="AT109" s="68"/>
      <c r="AU109" s="22"/>
      <c r="AW109" s="22"/>
      <c r="AX109" s="22"/>
      <c r="AY109" s="68"/>
      <c r="AZ109" s="22"/>
      <c r="BB109" s="22"/>
      <c r="BC109" s="22"/>
      <c r="BD109" s="68"/>
      <c r="BE109" s="22"/>
      <c r="BG109" s="22"/>
      <c r="BH109" s="22"/>
      <c r="BI109" s="68"/>
      <c r="BJ109" s="22"/>
      <c r="BL109" s="22"/>
      <c r="BM109" s="22"/>
      <c r="BN109" s="68"/>
      <c r="BO109" s="22"/>
      <c r="BQ109" s="22"/>
      <c r="BR109" s="22"/>
      <c r="BS109" s="68"/>
      <c r="BT109" s="22"/>
      <c r="BV109" s="22"/>
      <c r="BW109" s="22"/>
      <c r="BX109" s="68"/>
      <c r="BY109" s="22"/>
      <c r="CA109" s="22"/>
      <c r="CB109" s="22"/>
      <c r="CC109" s="68"/>
      <c r="CD109" s="22"/>
    </row>
    <row r="110" spans="1:87">
      <c r="A110" s="22"/>
      <c r="B110" s="21"/>
      <c r="D110" s="21"/>
      <c r="E110" s="21"/>
      <c r="F110" s="21"/>
      <c r="G110" s="21"/>
      <c r="I110" s="21"/>
      <c r="J110" s="21"/>
      <c r="K110" s="21"/>
      <c r="L110" s="41"/>
      <c r="N110" s="21"/>
      <c r="O110" s="21"/>
      <c r="P110" s="68"/>
      <c r="Q110" s="21"/>
      <c r="S110" s="22"/>
      <c r="T110" s="22"/>
      <c r="U110" s="68"/>
      <c r="V110" s="22"/>
      <c r="X110" s="22"/>
      <c r="Y110" s="22"/>
      <c r="Z110" s="68"/>
      <c r="AA110" s="22"/>
      <c r="AC110" s="22"/>
      <c r="AD110" s="22"/>
      <c r="AE110" s="68"/>
      <c r="AF110" s="22"/>
      <c r="AH110" s="22"/>
      <c r="AI110" s="22"/>
      <c r="AJ110" s="68"/>
      <c r="AK110" s="22"/>
      <c r="AM110" s="22"/>
      <c r="AN110" s="22"/>
      <c r="AO110" s="68"/>
      <c r="AP110" s="22"/>
      <c r="AR110" s="22"/>
      <c r="AS110" s="22"/>
      <c r="AT110" s="68"/>
      <c r="AU110" s="22"/>
      <c r="AW110" s="22"/>
      <c r="AX110" s="22"/>
      <c r="AY110" s="68"/>
      <c r="AZ110" s="22"/>
      <c r="BB110" s="22"/>
      <c r="BC110" s="22"/>
      <c r="BD110" s="68"/>
      <c r="BE110" s="22"/>
      <c r="BG110" s="22"/>
      <c r="BH110" s="22"/>
      <c r="BI110" s="68"/>
      <c r="BJ110" s="22"/>
      <c r="BL110" s="22"/>
      <c r="BM110" s="22"/>
      <c r="BN110" s="68"/>
      <c r="BO110" s="22"/>
      <c r="BQ110" s="22"/>
      <c r="BR110" s="22"/>
      <c r="BS110" s="68"/>
      <c r="BT110" s="22"/>
      <c r="BV110" s="22"/>
      <c r="BW110" s="22"/>
      <c r="BX110" s="68"/>
      <c r="BY110" s="22"/>
      <c r="CA110" s="22"/>
      <c r="CB110" s="22"/>
      <c r="CC110" s="68"/>
      <c r="CD110" s="22"/>
    </row>
    <row r="111" spans="1:87">
      <c r="A111" s="22"/>
      <c r="B111" s="21"/>
      <c r="D111" s="21"/>
      <c r="E111" s="21"/>
      <c r="F111" s="21"/>
      <c r="G111" s="21"/>
      <c r="I111" s="21"/>
      <c r="J111" s="21"/>
      <c r="K111" s="21"/>
      <c r="L111" s="41"/>
      <c r="N111" s="21"/>
      <c r="O111" s="21"/>
      <c r="P111" s="68"/>
      <c r="Q111" s="21"/>
      <c r="S111" s="22"/>
      <c r="T111" s="22"/>
      <c r="U111" s="68"/>
      <c r="V111" s="22"/>
      <c r="X111" s="22"/>
      <c r="Y111" s="22"/>
      <c r="Z111" s="68"/>
      <c r="AA111" s="22"/>
      <c r="AC111" s="22"/>
      <c r="AD111" s="22"/>
      <c r="AE111" s="68"/>
      <c r="AF111" s="22"/>
      <c r="AH111" s="22"/>
      <c r="AI111" s="22"/>
      <c r="AJ111" s="68"/>
      <c r="AK111" s="22"/>
      <c r="AM111" s="22"/>
      <c r="AN111" s="22"/>
      <c r="AO111" s="68"/>
      <c r="AP111" s="22"/>
      <c r="AR111" s="22"/>
      <c r="AS111" s="22"/>
      <c r="AT111" s="68"/>
      <c r="AU111" s="22"/>
      <c r="AW111" s="22"/>
      <c r="AX111" s="22"/>
      <c r="AY111" s="68"/>
      <c r="AZ111" s="22"/>
      <c r="BB111" s="22"/>
      <c r="BC111" s="22"/>
      <c r="BD111" s="68"/>
      <c r="BE111" s="22"/>
      <c r="BG111" s="22"/>
      <c r="BH111" s="22"/>
      <c r="BI111" s="68"/>
      <c r="BJ111" s="22"/>
      <c r="BL111" s="22"/>
      <c r="BM111" s="22"/>
      <c r="BN111" s="68"/>
      <c r="BO111" s="22"/>
      <c r="BQ111" s="22"/>
      <c r="BR111" s="22"/>
      <c r="BS111" s="68"/>
      <c r="BT111" s="22"/>
      <c r="BV111" s="22"/>
      <c r="BW111" s="22"/>
      <c r="BX111" s="68"/>
      <c r="BY111" s="22"/>
      <c r="CA111" s="22"/>
      <c r="CB111" s="22"/>
      <c r="CC111" s="68"/>
      <c r="CD111" s="22"/>
    </row>
    <row r="112" spans="1:87">
      <c r="A112" s="22"/>
      <c r="B112" s="21"/>
      <c r="D112" s="21"/>
      <c r="E112" s="21"/>
      <c r="F112" s="21"/>
      <c r="G112" s="21"/>
      <c r="I112" s="21"/>
      <c r="J112" s="21"/>
      <c r="K112" s="21"/>
      <c r="L112" s="41"/>
      <c r="N112" s="21"/>
      <c r="O112" s="21"/>
      <c r="P112" s="68"/>
      <c r="Q112" s="21"/>
      <c r="S112" s="22"/>
      <c r="T112" s="22"/>
      <c r="U112" s="68"/>
      <c r="V112" s="22"/>
      <c r="X112" s="22"/>
      <c r="Y112" s="22"/>
      <c r="Z112" s="68"/>
      <c r="AA112" s="22"/>
      <c r="AC112" s="22"/>
      <c r="AD112" s="22"/>
      <c r="AE112" s="68"/>
      <c r="AF112" s="22"/>
      <c r="AH112" s="22"/>
      <c r="AI112" s="22"/>
      <c r="AJ112" s="68"/>
      <c r="AK112" s="22"/>
      <c r="AM112" s="22"/>
      <c r="AN112" s="22"/>
      <c r="AO112" s="68"/>
      <c r="AP112" s="22"/>
      <c r="AR112" s="22"/>
      <c r="AS112" s="22"/>
      <c r="AT112" s="68"/>
      <c r="AU112" s="22"/>
      <c r="AW112" s="22"/>
      <c r="AX112" s="22"/>
      <c r="AY112" s="68"/>
      <c r="AZ112" s="22"/>
      <c r="BB112" s="22"/>
      <c r="BC112" s="22"/>
      <c r="BD112" s="68"/>
      <c r="BE112" s="22"/>
      <c r="BG112" s="22"/>
      <c r="BH112" s="22"/>
      <c r="BI112" s="68"/>
      <c r="BJ112" s="22"/>
      <c r="BL112" s="22"/>
      <c r="BM112" s="22"/>
      <c r="BN112" s="68"/>
      <c r="BO112" s="22"/>
      <c r="BQ112" s="22"/>
      <c r="BR112" s="22"/>
      <c r="BS112" s="68"/>
      <c r="BT112" s="22"/>
      <c r="BV112" s="22"/>
      <c r="BW112" s="22"/>
      <c r="BX112" s="68"/>
      <c r="BY112" s="22"/>
      <c r="CA112" s="22"/>
      <c r="CB112" s="22"/>
      <c r="CC112" s="68"/>
      <c r="CD112" s="22"/>
    </row>
    <row r="113" spans="1:82">
      <c r="A113" s="22"/>
      <c r="B113" s="21"/>
      <c r="D113" s="21"/>
      <c r="E113" s="21"/>
      <c r="F113" s="21"/>
      <c r="G113" s="21"/>
      <c r="I113" s="21"/>
      <c r="J113" s="21"/>
      <c r="K113" s="21"/>
      <c r="L113" s="41"/>
      <c r="N113" s="21"/>
      <c r="O113" s="21"/>
      <c r="P113" s="68"/>
      <c r="Q113" s="21"/>
      <c r="S113" s="22"/>
      <c r="T113" s="22"/>
      <c r="U113" s="68"/>
      <c r="V113" s="22"/>
      <c r="X113" s="22"/>
      <c r="Y113" s="22"/>
      <c r="Z113" s="68"/>
      <c r="AA113" s="22"/>
      <c r="AC113" s="22"/>
      <c r="AD113" s="22"/>
      <c r="AE113" s="68"/>
      <c r="AF113" s="22"/>
      <c r="AH113" s="22"/>
      <c r="AI113" s="22"/>
      <c r="AJ113" s="68"/>
      <c r="AK113" s="22"/>
      <c r="AM113" s="22"/>
      <c r="AN113" s="22"/>
      <c r="AO113" s="68"/>
      <c r="AP113" s="22"/>
      <c r="AR113" s="22"/>
      <c r="AS113" s="22"/>
      <c r="AT113" s="68"/>
      <c r="AU113" s="22"/>
      <c r="AW113" s="22"/>
      <c r="AX113" s="22"/>
      <c r="AY113" s="68"/>
      <c r="AZ113" s="22"/>
      <c r="BB113" s="22"/>
      <c r="BC113" s="22"/>
      <c r="BD113" s="68"/>
      <c r="BE113" s="22"/>
      <c r="BG113" s="22"/>
      <c r="BH113" s="22"/>
      <c r="BI113" s="68"/>
      <c r="BJ113" s="22"/>
      <c r="BL113" s="22"/>
      <c r="BM113" s="22"/>
      <c r="BN113" s="68"/>
      <c r="BO113" s="22"/>
      <c r="BQ113" s="22"/>
      <c r="BR113" s="22"/>
      <c r="BS113" s="68"/>
      <c r="BT113" s="22"/>
      <c r="BV113" s="22"/>
      <c r="BW113" s="22"/>
      <c r="BX113" s="68"/>
      <c r="BY113" s="22"/>
      <c r="CA113" s="22"/>
      <c r="CB113" s="22"/>
      <c r="CC113" s="68"/>
      <c r="CD113" s="22"/>
    </row>
    <row r="114" spans="1:82">
      <c r="A114" s="22"/>
      <c r="B114" s="21"/>
      <c r="D114" s="21"/>
      <c r="E114" s="21"/>
      <c r="F114" s="21"/>
      <c r="G114" s="21"/>
      <c r="I114" s="21"/>
      <c r="J114" s="21"/>
      <c r="K114" s="21"/>
      <c r="L114" s="41"/>
      <c r="N114" s="21"/>
      <c r="O114" s="21"/>
      <c r="P114" s="68"/>
      <c r="Q114" s="21"/>
      <c r="S114" s="22"/>
      <c r="T114" s="22"/>
      <c r="U114" s="68"/>
      <c r="V114" s="22"/>
      <c r="X114" s="22"/>
      <c r="Y114" s="22"/>
      <c r="Z114" s="68"/>
      <c r="AA114" s="22"/>
      <c r="AC114" s="22"/>
      <c r="AD114" s="22"/>
      <c r="AE114" s="68"/>
      <c r="AF114" s="22"/>
      <c r="AH114" s="22"/>
      <c r="AI114" s="22"/>
      <c r="AJ114" s="68"/>
      <c r="AK114" s="22"/>
      <c r="AM114" s="22"/>
      <c r="AN114" s="22"/>
      <c r="AO114" s="68"/>
      <c r="AP114" s="22"/>
      <c r="AR114" s="22"/>
      <c r="AS114" s="22"/>
      <c r="AT114" s="68"/>
      <c r="AU114" s="22"/>
      <c r="AW114" s="22"/>
      <c r="AX114" s="22"/>
      <c r="AY114" s="68"/>
      <c r="AZ114" s="22"/>
      <c r="BB114" s="22"/>
      <c r="BC114" s="22"/>
      <c r="BD114" s="68"/>
      <c r="BE114" s="22"/>
      <c r="BG114" s="22"/>
      <c r="BH114" s="22"/>
      <c r="BI114" s="68"/>
      <c r="BJ114" s="22"/>
      <c r="BL114" s="22"/>
      <c r="BM114" s="22"/>
      <c r="BN114" s="68"/>
      <c r="BO114" s="22"/>
      <c r="BQ114" s="22"/>
      <c r="BR114" s="22"/>
      <c r="BS114" s="68"/>
      <c r="BT114" s="22"/>
      <c r="BV114" s="22"/>
      <c r="BW114" s="22"/>
      <c r="BX114" s="68"/>
      <c r="BY114" s="22"/>
      <c r="CA114" s="22"/>
      <c r="CB114" s="22"/>
      <c r="CC114" s="68"/>
      <c r="CD114" s="22"/>
    </row>
    <row r="115" spans="1:82">
      <c r="A115" s="22"/>
      <c r="B115" s="21"/>
      <c r="D115" s="21"/>
      <c r="E115" s="21"/>
      <c r="F115" s="21"/>
      <c r="G115" s="21"/>
      <c r="I115" s="21"/>
      <c r="J115" s="21"/>
      <c r="K115" s="21"/>
      <c r="L115" s="41"/>
      <c r="N115" s="21"/>
      <c r="O115" s="21"/>
      <c r="P115" s="68"/>
      <c r="Q115" s="21"/>
      <c r="S115" s="22"/>
      <c r="T115" s="22"/>
      <c r="U115" s="68"/>
      <c r="V115" s="22"/>
      <c r="X115" s="22"/>
      <c r="Y115" s="22"/>
      <c r="Z115" s="68"/>
      <c r="AA115" s="22"/>
      <c r="AC115" s="22"/>
      <c r="AD115" s="22"/>
      <c r="AE115" s="68"/>
      <c r="AF115" s="22"/>
      <c r="AH115" s="22"/>
      <c r="AI115" s="22"/>
      <c r="AJ115" s="68"/>
      <c r="AK115" s="22"/>
      <c r="AM115" s="22"/>
      <c r="AN115" s="22"/>
      <c r="AO115" s="68"/>
      <c r="AP115" s="22"/>
      <c r="AR115" s="22"/>
      <c r="AS115" s="22"/>
      <c r="AT115" s="68"/>
      <c r="AU115" s="22"/>
      <c r="AW115" s="22"/>
      <c r="AX115" s="22"/>
      <c r="AY115" s="68"/>
      <c r="AZ115" s="22"/>
      <c r="BB115" s="22"/>
      <c r="BC115" s="22"/>
      <c r="BD115" s="68"/>
      <c r="BE115" s="22"/>
      <c r="BG115" s="22"/>
      <c r="BH115" s="22"/>
      <c r="BI115" s="68"/>
      <c r="BJ115" s="22"/>
      <c r="BL115" s="22"/>
      <c r="BM115" s="22"/>
      <c r="BN115" s="68"/>
      <c r="BO115" s="22"/>
      <c r="BQ115" s="22"/>
      <c r="BR115" s="22"/>
      <c r="BS115" s="68"/>
      <c r="BT115" s="22"/>
      <c r="BV115" s="22"/>
      <c r="BW115" s="22"/>
      <c r="BX115" s="68"/>
      <c r="BY115" s="22"/>
      <c r="CA115" s="22"/>
      <c r="CB115" s="22"/>
      <c r="CC115" s="68"/>
      <c r="CD115" s="22"/>
    </row>
    <row r="116" spans="1:82">
      <c r="A116" s="22"/>
      <c r="B116" s="21"/>
      <c r="D116" s="21"/>
      <c r="E116" s="21"/>
      <c r="F116" s="21"/>
      <c r="G116" s="21"/>
      <c r="I116" s="21"/>
      <c r="J116" s="21"/>
      <c r="K116" s="21"/>
      <c r="L116" s="41"/>
      <c r="N116" s="21"/>
      <c r="O116" s="21"/>
      <c r="P116" s="68"/>
      <c r="Q116" s="21"/>
      <c r="S116" s="22"/>
      <c r="T116" s="22"/>
      <c r="U116" s="68"/>
      <c r="V116" s="22"/>
      <c r="X116" s="22"/>
      <c r="Y116" s="22"/>
      <c r="Z116" s="68"/>
      <c r="AA116" s="22"/>
      <c r="AC116" s="22"/>
      <c r="AD116" s="22"/>
      <c r="AE116" s="68"/>
      <c r="AF116" s="22"/>
      <c r="AH116" s="22"/>
      <c r="AI116" s="22"/>
      <c r="AJ116" s="68"/>
      <c r="AK116" s="22"/>
      <c r="AM116" s="22"/>
      <c r="AN116" s="22"/>
      <c r="AO116" s="68"/>
      <c r="AP116" s="22"/>
      <c r="AR116" s="22"/>
      <c r="AS116" s="22"/>
      <c r="AT116" s="68"/>
      <c r="AU116" s="22"/>
      <c r="AW116" s="22"/>
      <c r="AX116" s="22"/>
      <c r="AY116" s="68"/>
      <c r="AZ116" s="22"/>
      <c r="BB116" s="22"/>
      <c r="BC116" s="22"/>
      <c r="BD116" s="68"/>
      <c r="BE116" s="22"/>
      <c r="BG116" s="22"/>
      <c r="BH116" s="22"/>
      <c r="BI116" s="68"/>
      <c r="BJ116" s="22"/>
      <c r="BL116" s="22"/>
      <c r="BM116" s="22"/>
      <c r="BN116" s="68"/>
      <c r="BO116" s="22"/>
      <c r="BQ116" s="22"/>
      <c r="BR116" s="22"/>
      <c r="BS116" s="68"/>
      <c r="BT116" s="22"/>
      <c r="BV116" s="22"/>
      <c r="BW116" s="22"/>
      <c r="BX116" s="68"/>
      <c r="BY116" s="22"/>
      <c r="CA116" s="22"/>
      <c r="CB116" s="22"/>
      <c r="CC116" s="68"/>
      <c r="CD116" s="22"/>
    </row>
    <row r="117" spans="1:82">
      <c r="A117" s="22"/>
      <c r="B117" s="21"/>
      <c r="D117" s="21"/>
      <c r="E117" s="21"/>
      <c r="F117" s="21"/>
      <c r="G117" s="21"/>
      <c r="I117" s="21"/>
      <c r="J117" s="21"/>
      <c r="K117" s="21"/>
      <c r="L117" s="41"/>
      <c r="N117" s="21"/>
      <c r="O117" s="21"/>
      <c r="P117" s="68"/>
      <c r="Q117" s="21"/>
      <c r="S117" s="22"/>
      <c r="T117" s="22"/>
      <c r="U117" s="68"/>
      <c r="V117" s="22"/>
      <c r="X117" s="22"/>
      <c r="Y117" s="22"/>
      <c r="Z117" s="68"/>
      <c r="AA117" s="22"/>
      <c r="AC117" s="22"/>
      <c r="AD117" s="22"/>
      <c r="AE117" s="68"/>
      <c r="AF117" s="22"/>
      <c r="AH117" s="22"/>
      <c r="AI117" s="22"/>
      <c r="AJ117" s="68"/>
      <c r="AK117" s="22"/>
      <c r="AM117" s="22"/>
      <c r="AN117" s="22"/>
      <c r="AO117" s="68"/>
      <c r="AP117" s="22"/>
      <c r="AR117" s="22"/>
      <c r="AS117" s="22"/>
      <c r="AT117" s="68"/>
      <c r="AU117" s="22"/>
      <c r="AW117" s="22"/>
      <c r="AX117" s="22"/>
      <c r="AY117" s="68"/>
      <c r="AZ117" s="22"/>
      <c r="BB117" s="22"/>
      <c r="BC117" s="22"/>
      <c r="BD117" s="68"/>
      <c r="BE117" s="22"/>
      <c r="BG117" s="22"/>
      <c r="BH117" s="22"/>
      <c r="BI117" s="68"/>
      <c r="BJ117" s="22"/>
      <c r="BL117" s="22"/>
      <c r="BM117" s="22"/>
      <c r="BN117" s="68"/>
      <c r="BO117" s="22"/>
      <c r="BQ117" s="22"/>
      <c r="BR117" s="22"/>
      <c r="BS117" s="68"/>
      <c r="BT117" s="22"/>
      <c r="BV117" s="22"/>
      <c r="BW117" s="22"/>
      <c r="BX117" s="68"/>
      <c r="BY117" s="22"/>
      <c r="CA117" s="22"/>
      <c r="CB117" s="22"/>
      <c r="CC117" s="68"/>
      <c r="CD117" s="22"/>
    </row>
    <row r="118" spans="1:82">
      <c r="A118" s="22"/>
      <c r="B118" s="21"/>
      <c r="D118" s="21"/>
      <c r="E118" s="21"/>
      <c r="F118" s="21"/>
      <c r="G118" s="21"/>
      <c r="I118" s="21"/>
      <c r="J118" s="21"/>
      <c r="K118" s="21"/>
      <c r="L118" s="41"/>
      <c r="N118" s="21"/>
      <c r="O118" s="21"/>
      <c r="P118" s="68"/>
      <c r="Q118" s="21"/>
      <c r="S118" s="22"/>
      <c r="T118" s="22"/>
      <c r="U118" s="68"/>
      <c r="V118" s="22"/>
      <c r="X118" s="22"/>
      <c r="Y118" s="22"/>
      <c r="Z118" s="68"/>
      <c r="AA118" s="22"/>
      <c r="AC118" s="22"/>
      <c r="AD118" s="22"/>
      <c r="AE118" s="68"/>
      <c r="AF118" s="22"/>
      <c r="AH118" s="22"/>
      <c r="AI118" s="22"/>
      <c r="AJ118" s="68"/>
      <c r="AK118" s="22"/>
      <c r="AM118" s="22"/>
      <c r="AN118" s="22"/>
      <c r="AO118" s="68"/>
      <c r="AP118" s="22"/>
      <c r="AR118" s="22"/>
      <c r="AS118" s="22"/>
      <c r="AT118" s="68"/>
      <c r="AU118" s="22"/>
      <c r="AW118" s="22"/>
      <c r="AX118" s="22"/>
      <c r="AY118" s="68"/>
      <c r="AZ118" s="22"/>
      <c r="BB118" s="22"/>
      <c r="BC118" s="22"/>
      <c r="BD118" s="68"/>
      <c r="BE118" s="22"/>
      <c r="BG118" s="22"/>
      <c r="BH118" s="22"/>
      <c r="BI118" s="68"/>
      <c r="BJ118" s="22"/>
      <c r="BL118" s="22"/>
      <c r="BM118" s="22"/>
      <c r="BN118" s="68"/>
      <c r="BO118" s="22"/>
      <c r="BQ118" s="22"/>
      <c r="BR118" s="22"/>
      <c r="BS118" s="68"/>
      <c r="BT118" s="22"/>
      <c r="BV118" s="22"/>
      <c r="BW118" s="22"/>
      <c r="BX118" s="68"/>
      <c r="BY118" s="22"/>
      <c r="CA118" s="22"/>
      <c r="CB118" s="22"/>
      <c r="CC118" s="68"/>
      <c r="CD118" s="22"/>
    </row>
    <row r="119" spans="1:82">
      <c r="A119" s="22"/>
      <c r="B119" s="21"/>
      <c r="D119" s="21"/>
      <c r="E119" s="21"/>
      <c r="F119" s="21"/>
      <c r="G119" s="21"/>
      <c r="I119" s="21"/>
      <c r="J119" s="21"/>
      <c r="K119" s="21"/>
      <c r="L119" s="41"/>
      <c r="N119" s="21"/>
      <c r="O119" s="21"/>
      <c r="P119" s="68"/>
      <c r="Q119" s="21"/>
      <c r="S119" s="22"/>
      <c r="T119" s="22"/>
      <c r="U119" s="68"/>
      <c r="V119" s="22"/>
      <c r="X119" s="22"/>
      <c r="Y119" s="22"/>
      <c r="Z119" s="68"/>
      <c r="AA119" s="22"/>
      <c r="AC119" s="22"/>
      <c r="AD119" s="22"/>
      <c r="AE119" s="68"/>
      <c r="AF119" s="22"/>
      <c r="AH119" s="22"/>
      <c r="AI119" s="22"/>
      <c r="AJ119" s="68"/>
      <c r="AK119" s="22"/>
      <c r="AM119" s="22"/>
      <c r="AN119" s="22"/>
      <c r="AO119" s="68"/>
      <c r="AP119" s="22"/>
      <c r="AR119" s="22"/>
      <c r="AS119" s="22"/>
      <c r="AT119" s="68"/>
      <c r="AU119" s="22"/>
      <c r="AW119" s="22"/>
      <c r="AX119" s="22"/>
      <c r="AY119" s="68"/>
      <c r="AZ119" s="22"/>
      <c r="BB119" s="22"/>
      <c r="BC119" s="22"/>
      <c r="BD119" s="68"/>
      <c r="BE119" s="22"/>
      <c r="BG119" s="22"/>
      <c r="BH119" s="22"/>
      <c r="BI119" s="68"/>
      <c r="BJ119" s="22"/>
      <c r="BL119" s="22"/>
      <c r="BM119" s="22"/>
      <c r="BN119" s="68"/>
      <c r="BO119" s="22"/>
      <c r="BQ119" s="22"/>
      <c r="BR119" s="22"/>
      <c r="BS119" s="68"/>
      <c r="BT119" s="22"/>
      <c r="BV119" s="22"/>
      <c r="BW119" s="22"/>
      <c r="BX119" s="68"/>
      <c r="BY119" s="22"/>
      <c r="CA119" s="22"/>
      <c r="CB119" s="22"/>
      <c r="CC119" s="68"/>
      <c r="CD119" s="22"/>
    </row>
    <row r="120" spans="1:82">
      <c r="A120" s="22"/>
      <c r="B120" s="21"/>
      <c r="D120" s="21"/>
      <c r="E120" s="21"/>
      <c r="F120" s="21"/>
      <c r="G120" s="21"/>
      <c r="I120" s="21"/>
      <c r="J120" s="21"/>
      <c r="K120" s="21"/>
      <c r="L120" s="41"/>
      <c r="N120" s="21"/>
      <c r="O120" s="21"/>
      <c r="P120" s="68"/>
      <c r="Q120" s="21"/>
      <c r="S120" s="22"/>
      <c r="T120" s="22"/>
      <c r="U120" s="68"/>
      <c r="V120" s="22"/>
      <c r="X120" s="22"/>
      <c r="Y120" s="22"/>
      <c r="Z120" s="68"/>
      <c r="AA120" s="22"/>
      <c r="AC120" s="22"/>
      <c r="AD120" s="22"/>
      <c r="AE120" s="68"/>
      <c r="AF120" s="22"/>
      <c r="AH120" s="22"/>
      <c r="AI120" s="22"/>
      <c r="AJ120" s="68"/>
      <c r="AK120" s="22"/>
      <c r="AM120" s="22"/>
      <c r="AN120" s="22"/>
      <c r="AO120" s="68"/>
      <c r="AP120" s="22"/>
      <c r="AR120" s="22"/>
      <c r="AS120" s="22"/>
      <c r="AT120" s="68"/>
      <c r="AU120" s="22"/>
      <c r="AW120" s="22"/>
      <c r="AX120" s="22"/>
      <c r="AY120" s="68"/>
      <c r="AZ120" s="22"/>
      <c r="BB120" s="22"/>
      <c r="BC120" s="22"/>
      <c r="BD120" s="68"/>
      <c r="BE120" s="22"/>
      <c r="BG120" s="22"/>
      <c r="BH120" s="22"/>
      <c r="BI120" s="68"/>
      <c r="BJ120" s="22"/>
      <c r="BL120" s="22"/>
      <c r="BM120" s="22"/>
      <c r="BN120" s="68"/>
      <c r="BO120" s="22"/>
      <c r="BQ120" s="22"/>
      <c r="BR120" s="22"/>
      <c r="BS120" s="68"/>
      <c r="BT120" s="22"/>
      <c r="BV120" s="22"/>
      <c r="BW120" s="22"/>
      <c r="BX120" s="68"/>
      <c r="BY120" s="22"/>
      <c r="CA120" s="22"/>
      <c r="CB120" s="22"/>
      <c r="CC120" s="68"/>
      <c r="CD120" s="22"/>
    </row>
    <row r="121" spans="1:82">
      <c r="A121" s="22"/>
      <c r="B121" s="21"/>
      <c r="D121" s="21"/>
      <c r="E121" s="21"/>
      <c r="F121" s="21"/>
      <c r="G121" s="21"/>
      <c r="I121" s="21"/>
      <c r="J121" s="21"/>
      <c r="K121" s="21"/>
      <c r="L121" s="41"/>
      <c r="N121" s="21"/>
      <c r="O121" s="21"/>
      <c r="P121" s="68"/>
      <c r="Q121" s="21"/>
      <c r="S121" s="22"/>
      <c r="T121" s="22"/>
      <c r="U121" s="68"/>
      <c r="V121" s="22"/>
      <c r="X121" s="22"/>
      <c r="Y121" s="22"/>
      <c r="Z121" s="68"/>
      <c r="AA121" s="22"/>
      <c r="AC121" s="22"/>
      <c r="AD121" s="22"/>
      <c r="AE121" s="68"/>
      <c r="AF121" s="22"/>
      <c r="AH121" s="22"/>
      <c r="AI121" s="22"/>
      <c r="AJ121" s="68"/>
      <c r="AK121" s="22"/>
      <c r="AM121" s="22"/>
      <c r="AN121" s="22"/>
      <c r="AO121" s="68"/>
      <c r="AP121" s="22"/>
      <c r="AR121" s="22"/>
      <c r="AS121" s="22"/>
      <c r="AT121" s="68"/>
      <c r="AU121" s="22"/>
      <c r="AW121" s="22"/>
      <c r="AX121" s="22"/>
      <c r="AY121" s="68"/>
      <c r="AZ121" s="22"/>
      <c r="BB121" s="22"/>
      <c r="BC121" s="22"/>
      <c r="BD121" s="68"/>
      <c r="BE121" s="22"/>
      <c r="BG121" s="22"/>
      <c r="BH121" s="22"/>
      <c r="BI121" s="68"/>
      <c r="BJ121" s="22"/>
      <c r="BL121" s="22"/>
      <c r="BM121" s="22"/>
      <c r="BN121" s="68"/>
      <c r="BO121" s="22"/>
      <c r="BQ121" s="22"/>
      <c r="BR121" s="22"/>
      <c r="BS121" s="68"/>
      <c r="BT121" s="22"/>
      <c r="BV121" s="22"/>
      <c r="BW121" s="22"/>
      <c r="BX121" s="68"/>
      <c r="BY121" s="22"/>
      <c r="CA121" s="22"/>
      <c r="CB121" s="22"/>
      <c r="CC121" s="68"/>
      <c r="CD121" s="22"/>
    </row>
    <row r="122" spans="1:82">
      <c r="A122" s="22"/>
      <c r="B122" s="21"/>
      <c r="D122" s="21"/>
      <c r="E122" s="21"/>
      <c r="F122" s="21"/>
      <c r="G122" s="21"/>
      <c r="I122" s="21"/>
      <c r="J122" s="21"/>
      <c r="K122" s="21"/>
      <c r="L122" s="41"/>
      <c r="N122" s="21"/>
      <c r="O122" s="21"/>
      <c r="P122" s="68"/>
      <c r="Q122" s="21"/>
      <c r="S122" s="22"/>
      <c r="T122" s="22"/>
      <c r="U122" s="68"/>
      <c r="V122" s="22"/>
      <c r="X122" s="22"/>
      <c r="Y122" s="22"/>
      <c r="Z122" s="68"/>
      <c r="AA122" s="22"/>
      <c r="AC122" s="22"/>
      <c r="AD122" s="22"/>
      <c r="AE122" s="68"/>
      <c r="AF122" s="22"/>
      <c r="AH122" s="22"/>
      <c r="AI122" s="22"/>
      <c r="AJ122" s="68"/>
      <c r="AK122" s="22"/>
      <c r="AM122" s="22"/>
      <c r="AN122" s="22"/>
      <c r="AO122" s="68"/>
      <c r="AP122" s="22"/>
      <c r="AR122" s="22"/>
      <c r="AS122" s="22"/>
      <c r="AT122" s="68"/>
      <c r="AU122" s="22"/>
      <c r="AW122" s="22"/>
      <c r="AX122" s="22"/>
      <c r="AY122" s="68"/>
      <c r="AZ122" s="22"/>
      <c r="BB122" s="22"/>
      <c r="BC122" s="22"/>
      <c r="BD122" s="68"/>
      <c r="BE122" s="22"/>
      <c r="BG122" s="22"/>
      <c r="BH122" s="22"/>
      <c r="BI122" s="68"/>
      <c r="BJ122" s="22"/>
      <c r="BL122" s="22"/>
      <c r="BM122" s="22"/>
      <c r="BN122" s="68"/>
      <c r="BO122" s="22"/>
      <c r="BQ122" s="22"/>
      <c r="BR122" s="22"/>
      <c r="BS122" s="68"/>
      <c r="BT122" s="22"/>
      <c r="BV122" s="22"/>
      <c r="BW122" s="22"/>
      <c r="BX122" s="68"/>
      <c r="BY122" s="22"/>
      <c r="CA122" s="22"/>
      <c r="CB122" s="22"/>
      <c r="CC122" s="68"/>
      <c r="CD122" s="22"/>
    </row>
    <row r="123" spans="1:82">
      <c r="A123" s="22"/>
      <c r="B123" s="21"/>
      <c r="D123" s="21"/>
      <c r="E123" s="21"/>
      <c r="F123" s="21"/>
      <c r="G123" s="21"/>
      <c r="I123" s="21"/>
      <c r="J123" s="21"/>
      <c r="K123" s="21"/>
      <c r="L123" s="41"/>
      <c r="N123" s="21"/>
      <c r="O123" s="21"/>
      <c r="P123" s="68"/>
      <c r="Q123" s="21"/>
      <c r="S123" s="22"/>
      <c r="T123" s="22"/>
      <c r="U123" s="68"/>
      <c r="V123" s="22"/>
      <c r="X123" s="22"/>
      <c r="Y123" s="22"/>
      <c r="Z123" s="68"/>
      <c r="AA123" s="22"/>
      <c r="AC123" s="22"/>
      <c r="AD123" s="22"/>
      <c r="AE123" s="68"/>
      <c r="AF123" s="22"/>
      <c r="AH123" s="22"/>
      <c r="AI123" s="22"/>
      <c r="AJ123" s="68"/>
      <c r="AK123" s="22"/>
      <c r="AM123" s="22"/>
      <c r="AN123" s="22"/>
      <c r="AO123" s="68"/>
      <c r="AP123" s="22"/>
      <c r="AR123" s="22"/>
      <c r="AS123" s="22"/>
      <c r="AT123" s="68"/>
      <c r="AU123" s="22"/>
      <c r="AW123" s="22"/>
      <c r="AX123" s="22"/>
      <c r="AY123" s="68"/>
      <c r="AZ123" s="22"/>
      <c r="BB123" s="22"/>
      <c r="BC123" s="22"/>
      <c r="BD123" s="68"/>
      <c r="BE123" s="22"/>
      <c r="BG123" s="22"/>
      <c r="BH123" s="22"/>
      <c r="BI123" s="68"/>
      <c r="BJ123" s="22"/>
      <c r="BL123" s="22"/>
      <c r="BM123" s="22"/>
      <c r="BN123" s="68"/>
      <c r="BO123" s="22"/>
      <c r="BQ123" s="22"/>
      <c r="BR123" s="22"/>
      <c r="BS123" s="68"/>
      <c r="BT123" s="22"/>
      <c r="BV123" s="22"/>
      <c r="BW123" s="22"/>
      <c r="BX123" s="68"/>
      <c r="BY123" s="22"/>
      <c r="CA123" s="22"/>
      <c r="CB123" s="22"/>
      <c r="CC123" s="68"/>
      <c r="CD123" s="22"/>
    </row>
    <row r="124" spans="1:82">
      <c r="A124" s="22"/>
      <c r="B124" s="21"/>
      <c r="D124" s="21"/>
      <c r="E124" s="21"/>
      <c r="F124" s="21"/>
      <c r="G124" s="21"/>
      <c r="I124" s="21"/>
      <c r="J124" s="21"/>
      <c r="K124" s="21"/>
      <c r="L124" s="41"/>
      <c r="N124" s="21"/>
      <c r="O124" s="21"/>
      <c r="P124" s="68"/>
      <c r="Q124" s="21"/>
      <c r="S124" s="22"/>
      <c r="T124" s="22"/>
      <c r="U124" s="68"/>
      <c r="V124" s="22"/>
      <c r="X124" s="22"/>
      <c r="Y124" s="22"/>
      <c r="Z124" s="68"/>
      <c r="AA124" s="22"/>
      <c r="AC124" s="22"/>
      <c r="AD124" s="22"/>
      <c r="AE124" s="68"/>
      <c r="AF124" s="22"/>
      <c r="AH124" s="22"/>
      <c r="AI124" s="22"/>
      <c r="AJ124" s="68"/>
      <c r="AK124" s="22"/>
      <c r="AM124" s="22"/>
      <c r="AN124" s="22"/>
      <c r="AO124" s="68"/>
      <c r="AP124" s="22"/>
      <c r="AR124" s="22"/>
      <c r="AS124" s="22"/>
      <c r="AT124" s="68"/>
      <c r="AU124" s="22"/>
      <c r="AW124" s="22"/>
      <c r="AX124" s="22"/>
      <c r="AY124" s="68"/>
      <c r="AZ124" s="22"/>
      <c r="BB124" s="22"/>
      <c r="BC124" s="22"/>
      <c r="BD124" s="68"/>
      <c r="BE124" s="22"/>
      <c r="BG124" s="22"/>
      <c r="BH124" s="22"/>
      <c r="BI124" s="68"/>
      <c r="BJ124" s="22"/>
      <c r="BL124" s="22"/>
      <c r="BM124" s="22"/>
      <c r="BN124" s="68"/>
      <c r="BO124" s="22"/>
      <c r="BQ124" s="22"/>
      <c r="BR124" s="22"/>
      <c r="BS124" s="68"/>
      <c r="BT124" s="22"/>
      <c r="BV124" s="22"/>
      <c r="BW124" s="22"/>
      <c r="BX124" s="68"/>
      <c r="BY124" s="22"/>
      <c r="CA124" s="22"/>
      <c r="CB124" s="22"/>
      <c r="CC124" s="68"/>
      <c r="CD124" s="22"/>
    </row>
    <row r="125" spans="1:82">
      <c r="A125" s="22"/>
      <c r="B125" s="21"/>
      <c r="D125" s="21"/>
      <c r="E125" s="21"/>
      <c r="F125" s="21"/>
      <c r="G125" s="21"/>
      <c r="I125" s="21"/>
      <c r="J125" s="21"/>
      <c r="K125" s="21"/>
      <c r="L125" s="41"/>
      <c r="N125" s="21"/>
      <c r="O125" s="21"/>
      <c r="P125" s="68"/>
      <c r="Q125" s="21"/>
      <c r="S125" s="22"/>
      <c r="T125" s="22"/>
      <c r="U125" s="68"/>
      <c r="V125" s="22"/>
      <c r="X125" s="22"/>
      <c r="Y125" s="22"/>
      <c r="Z125" s="68"/>
      <c r="AA125" s="22"/>
      <c r="AC125" s="22"/>
      <c r="AD125" s="22"/>
      <c r="AE125" s="68"/>
      <c r="AF125" s="22"/>
      <c r="AH125" s="22"/>
      <c r="AI125" s="22"/>
      <c r="AJ125" s="68"/>
      <c r="AK125" s="22"/>
      <c r="AM125" s="22"/>
      <c r="AN125" s="22"/>
      <c r="AO125" s="68"/>
      <c r="AP125" s="22"/>
      <c r="AR125" s="22"/>
      <c r="AS125" s="22"/>
      <c r="AT125" s="68"/>
      <c r="AU125" s="22"/>
      <c r="AW125" s="22"/>
      <c r="AX125" s="22"/>
      <c r="AY125" s="68"/>
      <c r="AZ125" s="22"/>
      <c r="BB125" s="22"/>
      <c r="BC125" s="22"/>
      <c r="BD125" s="68"/>
      <c r="BE125" s="22"/>
      <c r="BG125" s="22"/>
      <c r="BH125" s="22"/>
      <c r="BI125" s="68"/>
      <c r="BJ125" s="22"/>
      <c r="BL125" s="22"/>
      <c r="BM125" s="22"/>
      <c r="BN125" s="68"/>
      <c r="BO125" s="22"/>
      <c r="BQ125" s="22"/>
      <c r="BR125" s="22"/>
      <c r="BS125" s="68"/>
      <c r="BT125" s="22"/>
      <c r="BV125" s="22"/>
      <c r="BW125" s="22"/>
      <c r="BX125" s="68"/>
      <c r="BY125" s="22"/>
      <c r="CA125" s="22"/>
      <c r="CB125" s="22"/>
      <c r="CC125" s="68"/>
      <c r="CD125" s="22"/>
    </row>
    <row r="126" spans="1:82">
      <c r="A126" s="22"/>
      <c r="B126" s="21"/>
      <c r="D126" s="21"/>
      <c r="E126" s="21"/>
      <c r="F126" s="21"/>
      <c r="G126" s="21"/>
      <c r="I126" s="21"/>
      <c r="J126" s="21"/>
      <c r="K126" s="21"/>
      <c r="L126" s="41"/>
      <c r="N126" s="21"/>
      <c r="O126" s="21"/>
      <c r="P126" s="68"/>
      <c r="Q126" s="21"/>
      <c r="S126" s="22"/>
      <c r="T126" s="22"/>
      <c r="U126" s="68"/>
      <c r="V126" s="22"/>
      <c r="X126" s="22"/>
      <c r="Y126" s="22"/>
      <c r="Z126" s="68"/>
      <c r="AA126" s="22"/>
      <c r="AC126" s="22"/>
      <c r="AD126" s="22"/>
      <c r="AE126" s="68"/>
      <c r="AF126" s="22"/>
      <c r="AH126" s="22"/>
      <c r="AI126" s="22"/>
      <c r="AJ126" s="68"/>
      <c r="AK126" s="22"/>
      <c r="AM126" s="22"/>
      <c r="AN126" s="22"/>
      <c r="AO126" s="68"/>
      <c r="AP126" s="22"/>
      <c r="AR126" s="22"/>
      <c r="AS126" s="22"/>
      <c r="AT126" s="68"/>
      <c r="AU126" s="22"/>
      <c r="AW126" s="22"/>
      <c r="AX126" s="22"/>
      <c r="AY126" s="68"/>
      <c r="AZ126" s="22"/>
      <c r="BB126" s="22"/>
      <c r="BC126" s="22"/>
      <c r="BD126" s="68"/>
      <c r="BE126" s="22"/>
      <c r="BG126" s="22"/>
      <c r="BH126" s="22"/>
      <c r="BI126" s="68"/>
      <c r="BJ126" s="22"/>
      <c r="BL126" s="22"/>
      <c r="BM126" s="22"/>
      <c r="BN126" s="68"/>
      <c r="BO126" s="22"/>
      <c r="BQ126" s="22"/>
      <c r="BR126" s="22"/>
      <c r="BS126" s="68"/>
      <c r="BT126" s="22"/>
      <c r="BV126" s="22"/>
      <c r="BW126" s="22"/>
      <c r="BX126" s="68"/>
      <c r="BY126" s="22"/>
      <c r="CA126" s="22"/>
      <c r="CB126" s="22"/>
      <c r="CC126" s="68"/>
      <c r="CD126" s="22"/>
    </row>
    <row r="127" spans="1:82">
      <c r="A127" s="22"/>
      <c r="B127" s="21"/>
      <c r="D127" s="21"/>
      <c r="E127" s="21"/>
      <c r="F127" s="21"/>
      <c r="G127" s="21"/>
      <c r="I127" s="21"/>
      <c r="J127" s="21"/>
      <c r="K127" s="21"/>
      <c r="L127" s="41"/>
      <c r="N127" s="21"/>
      <c r="O127" s="21"/>
      <c r="P127" s="68"/>
      <c r="Q127" s="21"/>
      <c r="S127" s="22"/>
      <c r="T127" s="22"/>
      <c r="U127" s="68"/>
      <c r="V127" s="22"/>
      <c r="X127" s="22"/>
      <c r="Y127" s="22"/>
      <c r="Z127" s="68"/>
      <c r="AA127" s="22"/>
      <c r="AC127" s="22"/>
      <c r="AD127" s="22"/>
      <c r="AE127" s="68"/>
      <c r="AF127" s="22"/>
      <c r="AH127" s="22"/>
      <c r="AI127" s="22"/>
      <c r="AJ127" s="68"/>
      <c r="AK127" s="22"/>
      <c r="AM127" s="22"/>
      <c r="AN127" s="22"/>
      <c r="AO127" s="68"/>
      <c r="AP127" s="22"/>
      <c r="AR127" s="22"/>
      <c r="AS127" s="22"/>
      <c r="AT127" s="68"/>
      <c r="AU127" s="22"/>
      <c r="AW127" s="22"/>
      <c r="AX127" s="22"/>
      <c r="AY127" s="68"/>
      <c r="AZ127" s="22"/>
      <c r="BB127" s="22"/>
      <c r="BC127" s="22"/>
      <c r="BD127" s="68"/>
      <c r="BE127" s="22"/>
      <c r="BG127" s="22"/>
      <c r="BH127" s="22"/>
      <c r="BI127" s="68"/>
      <c r="BJ127" s="22"/>
      <c r="BL127" s="22"/>
      <c r="BM127" s="22"/>
      <c r="BN127" s="68"/>
      <c r="BO127" s="22"/>
      <c r="BQ127" s="22"/>
      <c r="BR127" s="22"/>
      <c r="BS127" s="68"/>
      <c r="BT127" s="22"/>
      <c r="BV127" s="22"/>
      <c r="BW127" s="22"/>
      <c r="BX127" s="68"/>
      <c r="BY127" s="22"/>
      <c r="CA127" s="22"/>
      <c r="CB127" s="22"/>
      <c r="CC127" s="68"/>
      <c r="CD127" s="22"/>
    </row>
    <row r="128" spans="1:82">
      <c r="A128" s="22"/>
      <c r="B128" s="21"/>
      <c r="D128" s="21"/>
      <c r="E128" s="21"/>
      <c r="F128" s="21"/>
      <c r="G128" s="21"/>
      <c r="I128" s="21"/>
      <c r="J128" s="21"/>
      <c r="K128" s="21"/>
      <c r="L128" s="41"/>
      <c r="N128" s="21"/>
      <c r="O128" s="21"/>
      <c r="P128" s="68"/>
      <c r="Q128" s="21"/>
      <c r="S128" s="22"/>
      <c r="T128" s="22"/>
      <c r="U128" s="68"/>
      <c r="V128" s="22"/>
      <c r="X128" s="22"/>
      <c r="Y128" s="22"/>
      <c r="Z128" s="68"/>
      <c r="AA128" s="22"/>
      <c r="AC128" s="22"/>
      <c r="AD128" s="22"/>
      <c r="AE128" s="68"/>
      <c r="AF128" s="22"/>
      <c r="AH128" s="22"/>
      <c r="AI128" s="22"/>
      <c r="AJ128" s="68"/>
      <c r="AK128" s="22"/>
      <c r="AM128" s="22"/>
      <c r="AN128" s="22"/>
      <c r="AO128" s="68"/>
      <c r="AP128" s="22"/>
      <c r="AR128" s="22"/>
      <c r="AS128" s="22"/>
      <c r="AT128" s="68"/>
      <c r="AU128" s="22"/>
      <c r="AW128" s="22"/>
      <c r="AX128" s="22"/>
      <c r="AY128" s="68"/>
      <c r="AZ128" s="22"/>
      <c r="BB128" s="22"/>
      <c r="BC128" s="22"/>
      <c r="BD128" s="68"/>
      <c r="BE128" s="22"/>
      <c r="BG128" s="22"/>
      <c r="BH128" s="22"/>
      <c r="BI128" s="68"/>
      <c r="BJ128" s="22"/>
      <c r="BL128" s="22"/>
      <c r="BM128" s="22"/>
      <c r="BN128" s="68"/>
      <c r="BO128" s="22"/>
      <c r="BQ128" s="22"/>
      <c r="BR128" s="22"/>
      <c r="BS128" s="68"/>
      <c r="BT128" s="22"/>
      <c r="BV128" s="22"/>
      <c r="BW128" s="22"/>
      <c r="BX128" s="68"/>
      <c r="BY128" s="22"/>
      <c r="CA128" s="22"/>
      <c r="CB128" s="22"/>
      <c r="CC128" s="68"/>
      <c r="CD128" s="22"/>
    </row>
    <row r="129" spans="1:82">
      <c r="A129" s="22"/>
      <c r="B129" s="21"/>
      <c r="D129" s="21"/>
      <c r="E129" s="21"/>
      <c r="F129" s="21"/>
      <c r="G129" s="21"/>
      <c r="I129" s="21"/>
      <c r="J129" s="21"/>
      <c r="K129" s="21"/>
      <c r="L129" s="41"/>
      <c r="N129" s="21"/>
      <c r="O129" s="21"/>
      <c r="P129" s="68"/>
      <c r="Q129" s="21"/>
      <c r="S129" s="22"/>
      <c r="T129" s="22"/>
      <c r="U129" s="68"/>
      <c r="V129" s="22"/>
      <c r="X129" s="22"/>
      <c r="Y129" s="22"/>
      <c r="Z129" s="68"/>
      <c r="AA129" s="22"/>
      <c r="AC129" s="22"/>
      <c r="AD129" s="22"/>
      <c r="AE129" s="68"/>
      <c r="AF129" s="22"/>
      <c r="AH129" s="22"/>
      <c r="AI129" s="22"/>
      <c r="AJ129" s="68"/>
      <c r="AK129" s="22"/>
      <c r="AM129" s="22"/>
      <c r="AN129" s="22"/>
      <c r="AO129" s="68"/>
      <c r="AP129" s="22"/>
      <c r="AR129" s="22"/>
      <c r="AS129" s="22"/>
      <c r="AT129" s="68"/>
      <c r="AU129" s="22"/>
      <c r="AW129" s="22"/>
      <c r="AX129" s="22"/>
      <c r="AY129" s="68"/>
      <c r="AZ129" s="22"/>
      <c r="BB129" s="22"/>
      <c r="BC129" s="22"/>
      <c r="BD129" s="68"/>
      <c r="BE129" s="22"/>
      <c r="BG129" s="22"/>
      <c r="BH129" s="22"/>
      <c r="BI129" s="68"/>
      <c r="BJ129" s="22"/>
      <c r="BL129" s="22"/>
      <c r="BM129" s="22"/>
      <c r="BN129" s="68"/>
      <c r="BO129" s="22"/>
      <c r="BQ129" s="22"/>
      <c r="BR129" s="22"/>
      <c r="BS129" s="68"/>
      <c r="BT129" s="22"/>
      <c r="BV129" s="22"/>
      <c r="BW129" s="22"/>
      <c r="BX129" s="68"/>
      <c r="BY129" s="22"/>
      <c r="CA129" s="22"/>
      <c r="CB129" s="22"/>
      <c r="CC129" s="68"/>
      <c r="CD129" s="22"/>
    </row>
    <row r="130" spans="1:82">
      <c r="A130" s="22"/>
      <c r="B130" s="21"/>
      <c r="D130" s="21"/>
      <c r="E130" s="21"/>
      <c r="F130" s="21"/>
      <c r="G130" s="21"/>
      <c r="I130" s="21"/>
      <c r="J130" s="21"/>
      <c r="K130" s="21"/>
      <c r="L130" s="41"/>
      <c r="N130" s="21"/>
      <c r="O130" s="21"/>
      <c r="P130" s="68"/>
      <c r="Q130" s="21"/>
      <c r="S130" s="22"/>
      <c r="T130" s="22"/>
      <c r="U130" s="68"/>
      <c r="V130" s="22"/>
      <c r="X130" s="22"/>
      <c r="Y130" s="22"/>
      <c r="Z130" s="68"/>
      <c r="AA130" s="22"/>
      <c r="AC130" s="22"/>
      <c r="AD130" s="22"/>
      <c r="AE130" s="68"/>
      <c r="AF130" s="22"/>
      <c r="AH130" s="22"/>
      <c r="AI130" s="22"/>
      <c r="AJ130" s="68"/>
      <c r="AK130" s="22"/>
      <c r="AM130" s="22"/>
      <c r="AN130" s="22"/>
      <c r="AO130" s="68"/>
      <c r="AP130" s="22"/>
      <c r="AR130" s="22"/>
      <c r="AS130" s="22"/>
      <c r="AT130" s="68"/>
      <c r="AU130" s="22"/>
      <c r="AW130" s="22"/>
      <c r="AX130" s="22"/>
      <c r="AY130" s="68"/>
      <c r="AZ130" s="22"/>
      <c r="BB130" s="22"/>
      <c r="BC130" s="22"/>
      <c r="BD130" s="68"/>
      <c r="BE130" s="22"/>
      <c r="BG130" s="22"/>
      <c r="BH130" s="22"/>
      <c r="BI130" s="68"/>
      <c r="BJ130" s="22"/>
      <c r="BL130" s="22"/>
      <c r="BM130" s="22"/>
      <c r="BN130" s="68"/>
      <c r="BO130" s="22"/>
      <c r="BQ130" s="22"/>
      <c r="BR130" s="22"/>
      <c r="BS130" s="68"/>
      <c r="BT130" s="22"/>
      <c r="BV130" s="22"/>
      <c r="BW130" s="22"/>
      <c r="BX130" s="68"/>
      <c r="BY130" s="22"/>
      <c r="CA130" s="22"/>
      <c r="CB130" s="22"/>
      <c r="CC130" s="68"/>
      <c r="CD130" s="22"/>
    </row>
    <row r="131" spans="1:82">
      <c r="A131" s="22"/>
      <c r="B131" s="21"/>
      <c r="D131" s="21"/>
      <c r="E131" s="21"/>
      <c r="F131" s="21"/>
      <c r="G131" s="21"/>
      <c r="I131" s="21"/>
      <c r="J131" s="21"/>
      <c r="K131" s="21"/>
      <c r="L131" s="41"/>
      <c r="N131" s="21"/>
      <c r="O131" s="21"/>
      <c r="P131" s="68"/>
      <c r="Q131" s="21"/>
      <c r="S131" s="22"/>
      <c r="T131" s="22"/>
      <c r="U131" s="68"/>
      <c r="V131" s="22"/>
      <c r="X131" s="22"/>
      <c r="Y131" s="22"/>
      <c r="Z131" s="68"/>
      <c r="AA131" s="22"/>
      <c r="AC131" s="22"/>
      <c r="AD131" s="22"/>
      <c r="AE131" s="68"/>
      <c r="AF131" s="22"/>
      <c r="AH131" s="22"/>
      <c r="AI131" s="22"/>
      <c r="AJ131" s="68"/>
      <c r="AK131" s="22"/>
      <c r="AM131" s="22"/>
      <c r="AN131" s="22"/>
      <c r="AO131" s="68"/>
      <c r="AP131" s="22"/>
      <c r="AR131" s="22"/>
      <c r="AS131" s="22"/>
      <c r="AT131" s="68"/>
      <c r="AU131" s="22"/>
      <c r="AW131" s="22"/>
      <c r="AX131" s="22"/>
      <c r="AY131" s="68"/>
      <c r="AZ131" s="22"/>
      <c r="BB131" s="22"/>
      <c r="BC131" s="22"/>
      <c r="BD131" s="68"/>
      <c r="BE131" s="22"/>
      <c r="BG131" s="22"/>
      <c r="BH131" s="22"/>
      <c r="BI131" s="68"/>
      <c r="BJ131" s="22"/>
      <c r="BL131" s="22"/>
      <c r="BM131" s="22"/>
      <c r="BN131" s="68"/>
      <c r="BO131" s="22"/>
      <c r="BQ131" s="22"/>
      <c r="BR131" s="22"/>
      <c r="BS131" s="68"/>
      <c r="BT131" s="22"/>
      <c r="BV131" s="22"/>
      <c r="BW131" s="22"/>
      <c r="BX131" s="68"/>
      <c r="BY131" s="22"/>
      <c r="CA131" s="22"/>
      <c r="CB131" s="22"/>
      <c r="CC131" s="68"/>
      <c r="CD131" s="22"/>
    </row>
    <row r="132" spans="1:82">
      <c r="A132" s="22"/>
      <c r="B132" s="21"/>
      <c r="D132" s="21"/>
      <c r="E132" s="21"/>
      <c r="F132" s="21"/>
      <c r="G132" s="21"/>
      <c r="I132" s="21"/>
      <c r="J132" s="21"/>
      <c r="K132" s="21"/>
      <c r="L132" s="41"/>
      <c r="N132" s="21"/>
      <c r="O132" s="21"/>
      <c r="P132" s="68"/>
      <c r="Q132" s="21"/>
      <c r="S132" s="22"/>
      <c r="T132" s="22"/>
      <c r="U132" s="68"/>
      <c r="V132" s="22"/>
      <c r="X132" s="22"/>
      <c r="Y132" s="22"/>
      <c r="Z132" s="68"/>
      <c r="AA132" s="22"/>
      <c r="AC132" s="22"/>
      <c r="AD132" s="22"/>
      <c r="AE132" s="68"/>
      <c r="AF132" s="22"/>
      <c r="AH132" s="22"/>
      <c r="AI132" s="22"/>
      <c r="AJ132" s="68"/>
      <c r="AK132" s="22"/>
      <c r="AM132" s="22"/>
      <c r="AN132" s="22"/>
      <c r="AO132" s="68"/>
      <c r="AP132" s="22"/>
      <c r="AR132" s="22"/>
      <c r="AS132" s="22"/>
      <c r="AT132" s="68"/>
      <c r="AU132" s="22"/>
      <c r="AW132" s="22"/>
      <c r="AX132" s="22"/>
      <c r="AY132" s="68"/>
      <c r="AZ132" s="22"/>
      <c r="BB132" s="22"/>
      <c r="BC132" s="22"/>
      <c r="BD132" s="68"/>
      <c r="BE132" s="22"/>
      <c r="BG132" s="22"/>
      <c r="BH132" s="22"/>
      <c r="BI132" s="68"/>
      <c r="BJ132" s="22"/>
      <c r="BL132" s="22"/>
      <c r="BM132" s="22"/>
      <c r="BN132" s="68"/>
      <c r="BO132" s="22"/>
      <c r="BQ132" s="22"/>
      <c r="BR132" s="22"/>
      <c r="BS132" s="68"/>
      <c r="BT132" s="22"/>
      <c r="BV132" s="22"/>
      <c r="BW132" s="22"/>
      <c r="BX132" s="68"/>
      <c r="BY132" s="22"/>
      <c r="CA132" s="22"/>
      <c r="CB132" s="22"/>
      <c r="CC132" s="68"/>
      <c r="CD132" s="22"/>
    </row>
    <row r="133" spans="1:82">
      <c r="A133" s="22"/>
      <c r="B133" s="21"/>
      <c r="D133" s="21"/>
      <c r="E133" s="21"/>
      <c r="F133" s="21"/>
      <c r="G133" s="21"/>
      <c r="I133" s="21"/>
      <c r="J133" s="21"/>
      <c r="K133" s="21"/>
      <c r="L133" s="41"/>
      <c r="N133" s="21"/>
      <c r="O133" s="21"/>
      <c r="P133" s="68"/>
      <c r="Q133" s="21"/>
      <c r="S133" s="22"/>
      <c r="T133" s="22"/>
      <c r="U133" s="68"/>
      <c r="V133" s="22"/>
      <c r="X133" s="22"/>
      <c r="Y133" s="22"/>
      <c r="Z133" s="68"/>
      <c r="AA133" s="22"/>
      <c r="AC133" s="22"/>
      <c r="AD133" s="22"/>
      <c r="AE133" s="68"/>
      <c r="AF133" s="22"/>
      <c r="AH133" s="22"/>
      <c r="AI133" s="22"/>
      <c r="AJ133" s="68"/>
      <c r="AK133" s="22"/>
      <c r="AM133" s="22"/>
      <c r="AN133" s="22"/>
      <c r="AO133" s="68"/>
      <c r="AP133" s="22"/>
      <c r="AR133" s="22"/>
      <c r="AS133" s="22"/>
      <c r="AT133" s="68"/>
      <c r="AU133" s="22"/>
      <c r="AW133" s="22"/>
      <c r="AX133" s="22"/>
      <c r="AY133" s="68"/>
      <c r="AZ133" s="22"/>
      <c r="BB133" s="22"/>
      <c r="BC133" s="22"/>
      <c r="BD133" s="68"/>
      <c r="BE133" s="22"/>
      <c r="BG133" s="22"/>
      <c r="BH133" s="22"/>
      <c r="BI133" s="68"/>
      <c r="BJ133" s="22"/>
      <c r="BL133" s="22"/>
      <c r="BM133" s="22"/>
      <c r="BN133" s="68"/>
      <c r="BO133" s="22"/>
      <c r="BQ133" s="22"/>
      <c r="BR133" s="22"/>
      <c r="BS133" s="68"/>
      <c r="BT133" s="22"/>
      <c r="BV133" s="22"/>
      <c r="BW133" s="22"/>
      <c r="BX133" s="68"/>
      <c r="BY133" s="22"/>
      <c r="CA133" s="22"/>
      <c r="CB133" s="22"/>
      <c r="CC133" s="68"/>
      <c r="CD133" s="22"/>
    </row>
    <row r="134" spans="1:82">
      <c r="A134" s="22"/>
      <c r="B134" s="21"/>
      <c r="D134" s="21"/>
      <c r="E134" s="21"/>
      <c r="F134" s="21"/>
      <c r="G134" s="21"/>
      <c r="I134" s="21"/>
      <c r="J134" s="21"/>
      <c r="K134" s="21"/>
      <c r="L134" s="41"/>
      <c r="N134" s="21"/>
      <c r="O134" s="21"/>
      <c r="P134" s="68"/>
      <c r="Q134" s="21"/>
      <c r="S134" s="22"/>
      <c r="T134" s="22"/>
      <c r="U134" s="68"/>
      <c r="V134" s="22"/>
      <c r="X134" s="22"/>
      <c r="Y134" s="22"/>
      <c r="Z134" s="68"/>
      <c r="AA134" s="22"/>
      <c r="AC134" s="22"/>
      <c r="AD134" s="22"/>
      <c r="AE134" s="68"/>
      <c r="AF134" s="22"/>
      <c r="AH134" s="22"/>
      <c r="AI134" s="22"/>
      <c r="AJ134" s="68"/>
      <c r="AK134" s="22"/>
      <c r="AM134" s="22"/>
      <c r="AN134" s="22"/>
      <c r="AO134" s="68"/>
      <c r="AP134" s="22"/>
      <c r="AR134" s="22"/>
      <c r="AS134" s="22"/>
      <c r="AT134" s="68"/>
      <c r="AU134" s="22"/>
      <c r="AW134" s="22"/>
      <c r="AX134" s="22"/>
      <c r="AY134" s="68"/>
      <c r="AZ134" s="22"/>
      <c r="BB134" s="22"/>
      <c r="BC134" s="22"/>
      <c r="BD134" s="68"/>
      <c r="BE134" s="22"/>
      <c r="BG134" s="22"/>
      <c r="BH134" s="22"/>
      <c r="BI134" s="68"/>
      <c r="BJ134" s="22"/>
      <c r="BL134" s="22"/>
      <c r="BM134" s="22"/>
      <c r="BN134" s="68"/>
      <c r="BO134" s="22"/>
      <c r="BQ134" s="22"/>
      <c r="BR134" s="22"/>
      <c r="BS134" s="68"/>
      <c r="BT134" s="22"/>
      <c r="BV134" s="22"/>
      <c r="BW134" s="22"/>
      <c r="BX134" s="68"/>
      <c r="BY134" s="22"/>
      <c r="CA134" s="22"/>
      <c r="CB134" s="22"/>
      <c r="CC134" s="68"/>
      <c r="CD134" s="22"/>
    </row>
    <row r="135" spans="1:82">
      <c r="A135" s="22"/>
      <c r="B135" s="21"/>
      <c r="D135" s="21"/>
      <c r="E135" s="21"/>
      <c r="F135" s="21"/>
      <c r="G135" s="21"/>
      <c r="I135" s="21"/>
      <c r="J135" s="21"/>
      <c r="K135" s="21"/>
      <c r="L135" s="41"/>
      <c r="N135" s="21"/>
      <c r="O135" s="21"/>
      <c r="P135" s="68"/>
      <c r="Q135" s="21"/>
      <c r="S135" s="22"/>
      <c r="T135" s="22"/>
      <c r="U135" s="68"/>
      <c r="V135" s="22"/>
      <c r="X135" s="22"/>
      <c r="Y135" s="22"/>
      <c r="Z135" s="68"/>
      <c r="AA135" s="22"/>
      <c r="AC135" s="22"/>
      <c r="AD135" s="22"/>
      <c r="AE135" s="68"/>
      <c r="AF135" s="22"/>
      <c r="AH135" s="22"/>
      <c r="AI135" s="22"/>
      <c r="AJ135" s="68"/>
      <c r="AK135" s="22"/>
      <c r="AM135" s="22"/>
      <c r="AN135" s="22"/>
      <c r="AO135" s="68"/>
      <c r="AP135" s="22"/>
      <c r="AR135" s="22"/>
      <c r="AS135" s="22"/>
      <c r="AT135" s="68"/>
      <c r="AU135" s="22"/>
      <c r="AW135" s="22"/>
      <c r="AX135" s="22"/>
      <c r="AY135" s="68"/>
      <c r="AZ135" s="22"/>
      <c r="BB135" s="22"/>
      <c r="BC135" s="22"/>
      <c r="BD135" s="68"/>
      <c r="BE135" s="22"/>
      <c r="BG135" s="22"/>
      <c r="BH135" s="22"/>
      <c r="BI135" s="68"/>
      <c r="BJ135" s="22"/>
      <c r="BL135" s="22"/>
      <c r="BM135" s="22"/>
      <c r="BN135" s="68"/>
      <c r="BO135" s="22"/>
      <c r="BQ135" s="22"/>
      <c r="BR135" s="22"/>
      <c r="BS135" s="68"/>
      <c r="BT135" s="22"/>
      <c r="BV135" s="22"/>
      <c r="BW135" s="22"/>
      <c r="BX135" s="68"/>
      <c r="BY135" s="22"/>
      <c r="CA135" s="22"/>
      <c r="CB135" s="22"/>
      <c r="CC135" s="68"/>
      <c r="CD135" s="22"/>
    </row>
    <row r="136" spans="1:82">
      <c r="A136" s="22"/>
      <c r="B136" s="21"/>
      <c r="D136" s="21"/>
      <c r="E136" s="21"/>
      <c r="F136" s="21"/>
      <c r="G136" s="21"/>
      <c r="I136" s="21"/>
      <c r="J136" s="21"/>
      <c r="K136" s="21"/>
      <c r="L136" s="41"/>
      <c r="N136" s="21"/>
      <c r="O136" s="21"/>
      <c r="P136" s="68"/>
      <c r="Q136" s="21"/>
      <c r="S136" s="22"/>
      <c r="T136" s="22"/>
      <c r="U136" s="68"/>
      <c r="V136" s="22"/>
      <c r="X136" s="22"/>
      <c r="Y136" s="22"/>
      <c r="Z136" s="68"/>
      <c r="AA136" s="22"/>
      <c r="AC136" s="22"/>
      <c r="AD136" s="22"/>
      <c r="AE136" s="68"/>
      <c r="AF136" s="22"/>
      <c r="AH136" s="22"/>
      <c r="AI136" s="22"/>
      <c r="AJ136" s="68"/>
      <c r="AK136" s="22"/>
      <c r="AM136" s="22"/>
      <c r="AN136" s="22"/>
      <c r="AO136" s="68"/>
      <c r="AP136" s="22"/>
      <c r="AR136" s="22"/>
      <c r="AS136" s="22"/>
      <c r="AT136" s="68"/>
      <c r="AU136" s="22"/>
      <c r="AW136" s="22"/>
      <c r="AX136" s="22"/>
      <c r="AY136" s="68"/>
      <c r="AZ136" s="22"/>
      <c r="BB136" s="22"/>
      <c r="BC136" s="22"/>
      <c r="BD136" s="68"/>
      <c r="BE136" s="22"/>
      <c r="BG136" s="22"/>
      <c r="BH136" s="22"/>
      <c r="BI136" s="68"/>
      <c r="BJ136" s="22"/>
      <c r="BL136" s="22"/>
      <c r="BM136" s="22"/>
      <c r="BN136" s="68"/>
      <c r="BO136" s="22"/>
      <c r="BQ136" s="22"/>
      <c r="BR136" s="22"/>
      <c r="BS136" s="68"/>
      <c r="BT136" s="22"/>
      <c r="BV136" s="22"/>
      <c r="BW136" s="22"/>
      <c r="BX136" s="68"/>
      <c r="BY136" s="22"/>
      <c r="CA136" s="22"/>
      <c r="CB136" s="22"/>
      <c r="CC136" s="68"/>
      <c r="CD136" s="22"/>
    </row>
    <row r="137" spans="1:82">
      <c r="A137" s="22"/>
      <c r="B137" s="21"/>
      <c r="D137" s="21"/>
      <c r="E137" s="21"/>
      <c r="F137" s="21"/>
      <c r="G137" s="21"/>
      <c r="I137" s="21"/>
      <c r="J137" s="21"/>
      <c r="K137" s="21"/>
      <c r="L137" s="41"/>
      <c r="N137" s="21"/>
      <c r="O137" s="21"/>
      <c r="P137" s="68"/>
      <c r="Q137" s="21"/>
      <c r="S137" s="22"/>
      <c r="T137" s="22"/>
      <c r="U137" s="68"/>
      <c r="V137" s="22"/>
      <c r="X137" s="22"/>
      <c r="Y137" s="22"/>
      <c r="Z137" s="68"/>
      <c r="AA137" s="22"/>
      <c r="AC137" s="22"/>
      <c r="AD137" s="22"/>
      <c r="AE137" s="68"/>
      <c r="AF137" s="22"/>
      <c r="AH137" s="22"/>
      <c r="AI137" s="22"/>
      <c r="AJ137" s="68"/>
      <c r="AK137" s="22"/>
      <c r="AM137" s="22"/>
      <c r="AN137" s="22"/>
      <c r="AO137" s="68"/>
      <c r="AP137" s="22"/>
      <c r="AR137" s="22"/>
      <c r="AS137" s="22"/>
      <c r="AT137" s="68"/>
      <c r="AU137" s="22"/>
      <c r="AW137" s="22"/>
      <c r="AX137" s="22"/>
      <c r="AY137" s="68"/>
      <c r="AZ137" s="22"/>
      <c r="BB137" s="22"/>
      <c r="BC137" s="22"/>
      <c r="BD137" s="68"/>
      <c r="BE137" s="22"/>
      <c r="BG137" s="22"/>
      <c r="BH137" s="22"/>
      <c r="BI137" s="68"/>
      <c r="BJ137" s="22"/>
      <c r="BL137" s="22"/>
      <c r="BM137" s="22"/>
      <c r="BN137" s="68"/>
      <c r="BO137" s="22"/>
      <c r="BQ137" s="22"/>
      <c r="BR137" s="22"/>
      <c r="BS137" s="68"/>
      <c r="BT137" s="22"/>
      <c r="BV137" s="22"/>
      <c r="BW137" s="22"/>
      <c r="BX137" s="68"/>
      <c r="BY137" s="22"/>
      <c r="CA137" s="22"/>
      <c r="CB137" s="22"/>
      <c r="CC137" s="68"/>
      <c r="CD137" s="22"/>
    </row>
    <row r="138" spans="1:82">
      <c r="A138" s="22"/>
      <c r="B138" s="21"/>
      <c r="D138" s="21"/>
      <c r="E138" s="21"/>
      <c r="F138" s="21"/>
      <c r="G138" s="21"/>
      <c r="I138" s="21"/>
      <c r="J138" s="21"/>
      <c r="K138" s="21"/>
      <c r="L138" s="41"/>
      <c r="N138" s="21"/>
      <c r="O138" s="21"/>
      <c r="P138" s="68"/>
      <c r="Q138" s="21"/>
      <c r="S138" s="22"/>
      <c r="T138" s="22"/>
      <c r="U138" s="68"/>
      <c r="V138" s="22"/>
      <c r="X138" s="22"/>
      <c r="Y138" s="22"/>
      <c r="Z138" s="68"/>
      <c r="AA138" s="22"/>
      <c r="AC138" s="22"/>
      <c r="AD138" s="22"/>
      <c r="AE138" s="68"/>
      <c r="AF138" s="22"/>
      <c r="AH138" s="22"/>
      <c r="AI138" s="22"/>
      <c r="AJ138" s="68"/>
      <c r="AK138" s="22"/>
      <c r="AM138" s="22"/>
      <c r="AN138" s="22"/>
      <c r="AO138" s="68"/>
      <c r="AP138" s="22"/>
      <c r="AR138" s="22"/>
      <c r="AS138" s="22"/>
      <c r="AT138" s="68"/>
      <c r="AU138" s="22"/>
      <c r="AW138" s="22"/>
      <c r="AX138" s="22"/>
      <c r="AY138" s="68"/>
      <c r="AZ138" s="22"/>
      <c r="BB138" s="22"/>
      <c r="BC138" s="22"/>
      <c r="BD138" s="68"/>
      <c r="BE138" s="22"/>
      <c r="BG138" s="22"/>
      <c r="BH138" s="22"/>
      <c r="BI138" s="68"/>
      <c r="BJ138" s="22"/>
      <c r="BL138" s="22"/>
      <c r="BM138" s="22"/>
      <c r="BN138" s="68"/>
      <c r="BO138" s="22"/>
      <c r="BQ138" s="22"/>
      <c r="BR138" s="22"/>
      <c r="BS138" s="68"/>
      <c r="BT138" s="22"/>
      <c r="BV138" s="22"/>
      <c r="BW138" s="22"/>
      <c r="BX138" s="68"/>
      <c r="BY138" s="22"/>
      <c r="CA138" s="22"/>
      <c r="CB138" s="22"/>
      <c r="CC138" s="68"/>
      <c r="CD138" s="22"/>
    </row>
    <row r="139" spans="1:82">
      <c r="A139" s="22"/>
      <c r="B139" s="21"/>
      <c r="D139" s="21"/>
      <c r="E139" s="21"/>
      <c r="F139" s="21"/>
      <c r="G139" s="21"/>
      <c r="I139" s="21"/>
      <c r="J139" s="21"/>
      <c r="K139" s="21"/>
      <c r="L139" s="41"/>
      <c r="N139" s="21"/>
      <c r="O139" s="21"/>
      <c r="P139" s="68"/>
      <c r="Q139" s="21"/>
      <c r="S139" s="22"/>
      <c r="T139" s="22"/>
      <c r="U139" s="68"/>
      <c r="V139" s="22"/>
      <c r="X139" s="22"/>
      <c r="Y139" s="22"/>
      <c r="Z139" s="68"/>
      <c r="AA139" s="22"/>
      <c r="AC139" s="22"/>
      <c r="AD139" s="22"/>
      <c r="AE139" s="68"/>
      <c r="AF139" s="22"/>
      <c r="AH139" s="22"/>
      <c r="AI139" s="22"/>
      <c r="AJ139" s="68"/>
      <c r="AK139" s="22"/>
      <c r="AM139" s="22"/>
      <c r="AN139" s="22"/>
      <c r="AO139" s="68"/>
      <c r="AP139" s="22"/>
      <c r="AR139" s="22"/>
      <c r="AS139" s="22"/>
      <c r="AT139" s="68"/>
      <c r="AU139" s="22"/>
      <c r="AW139" s="22"/>
      <c r="AX139" s="22"/>
      <c r="AY139" s="68"/>
      <c r="AZ139" s="22"/>
      <c r="BB139" s="22"/>
      <c r="BC139" s="22"/>
      <c r="BD139" s="68"/>
      <c r="BE139" s="22"/>
      <c r="BG139" s="22"/>
      <c r="BH139" s="22"/>
      <c r="BI139" s="68"/>
      <c r="BJ139" s="22"/>
      <c r="BL139" s="22"/>
      <c r="BM139" s="22"/>
      <c r="BN139" s="68"/>
      <c r="BO139" s="22"/>
      <c r="BQ139" s="22"/>
      <c r="BR139" s="22"/>
      <c r="BS139" s="68"/>
      <c r="BT139" s="22"/>
      <c r="BV139" s="22"/>
      <c r="BW139" s="22"/>
      <c r="BX139" s="68"/>
      <c r="BY139" s="22"/>
      <c r="CA139" s="22"/>
      <c r="CB139" s="22"/>
      <c r="CC139" s="68"/>
      <c r="CD139" s="22"/>
    </row>
    <row r="140" spans="1:82">
      <c r="A140" s="22"/>
      <c r="B140" s="21"/>
      <c r="D140" s="21"/>
      <c r="E140" s="21"/>
      <c r="F140" s="21"/>
      <c r="G140" s="21"/>
      <c r="I140" s="21"/>
      <c r="J140" s="21"/>
      <c r="K140" s="21"/>
      <c r="L140" s="41"/>
      <c r="N140" s="21"/>
      <c r="O140" s="21"/>
      <c r="P140" s="68"/>
      <c r="Q140" s="21"/>
      <c r="S140" s="22"/>
      <c r="T140" s="22"/>
      <c r="U140" s="68"/>
      <c r="V140" s="22"/>
      <c r="X140" s="22"/>
      <c r="Y140" s="22"/>
      <c r="Z140" s="68"/>
      <c r="AA140" s="22"/>
      <c r="AC140" s="22"/>
      <c r="AD140" s="22"/>
      <c r="AE140" s="68"/>
      <c r="AF140" s="22"/>
      <c r="AH140" s="22"/>
      <c r="AI140" s="22"/>
      <c r="AJ140" s="68"/>
      <c r="AK140" s="22"/>
      <c r="AM140" s="22"/>
      <c r="AN140" s="22"/>
      <c r="AO140" s="68"/>
      <c r="AP140" s="22"/>
      <c r="AR140" s="22"/>
      <c r="AS140" s="22"/>
      <c r="AT140" s="68"/>
      <c r="AU140" s="22"/>
      <c r="AW140" s="22"/>
      <c r="AX140" s="22"/>
      <c r="AY140" s="68"/>
      <c r="AZ140" s="22"/>
      <c r="BB140" s="22"/>
      <c r="BC140" s="22"/>
      <c r="BD140" s="68"/>
      <c r="BE140" s="22"/>
      <c r="BG140" s="22"/>
      <c r="BH140" s="22"/>
      <c r="BI140" s="68"/>
      <c r="BJ140" s="22"/>
      <c r="BL140" s="22"/>
      <c r="BM140" s="22"/>
      <c r="BN140" s="68"/>
      <c r="BO140" s="22"/>
      <c r="BQ140" s="22"/>
      <c r="BR140" s="22"/>
      <c r="BS140" s="68"/>
      <c r="BT140" s="22"/>
      <c r="BV140" s="22"/>
      <c r="BW140" s="22"/>
      <c r="BX140" s="68"/>
      <c r="BY140" s="22"/>
      <c r="CA140" s="22"/>
      <c r="CB140" s="22"/>
      <c r="CC140" s="68"/>
      <c r="CD140" s="22"/>
    </row>
    <row r="141" spans="1:82">
      <c r="A141" s="22"/>
      <c r="B141" s="21"/>
      <c r="D141" s="21"/>
      <c r="E141" s="21"/>
      <c r="F141" s="21"/>
      <c r="G141" s="21"/>
      <c r="I141" s="21"/>
      <c r="J141" s="21"/>
      <c r="K141" s="21"/>
      <c r="L141" s="41"/>
      <c r="N141" s="21"/>
      <c r="O141" s="21"/>
      <c r="P141" s="68"/>
      <c r="Q141" s="21"/>
      <c r="S141" s="22"/>
      <c r="T141" s="22"/>
      <c r="U141" s="68"/>
      <c r="V141" s="22"/>
      <c r="X141" s="22"/>
      <c r="Y141" s="22"/>
      <c r="Z141" s="68"/>
      <c r="AA141" s="22"/>
      <c r="AC141" s="22"/>
      <c r="AD141" s="22"/>
      <c r="AE141" s="68"/>
      <c r="AF141" s="22"/>
      <c r="AH141" s="22"/>
      <c r="AI141" s="22"/>
      <c r="AJ141" s="68"/>
      <c r="AK141" s="22"/>
      <c r="AM141" s="22"/>
      <c r="AN141" s="22"/>
      <c r="AO141" s="68"/>
      <c r="AP141" s="22"/>
      <c r="AR141" s="22"/>
      <c r="AS141" s="22"/>
      <c r="AT141" s="68"/>
      <c r="AU141" s="22"/>
      <c r="AW141" s="22"/>
      <c r="AX141" s="22"/>
      <c r="AY141" s="68"/>
      <c r="AZ141" s="22"/>
      <c r="BB141" s="22"/>
      <c r="BC141" s="22"/>
      <c r="BD141" s="68"/>
      <c r="BE141" s="22"/>
      <c r="BG141" s="22"/>
      <c r="BH141" s="22"/>
      <c r="BI141" s="68"/>
      <c r="BJ141" s="22"/>
      <c r="BL141" s="22"/>
      <c r="BM141" s="22"/>
      <c r="BN141" s="68"/>
      <c r="BO141" s="22"/>
      <c r="BQ141" s="22"/>
      <c r="BR141" s="22"/>
      <c r="BS141" s="68"/>
      <c r="BT141" s="22"/>
      <c r="BV141" s="22"/>
      <c r="BW141" s="22"/>
      <c r="BX141" s="68"/>
      <c r="BY141" s="22"/>
      <c r="CA141" s="22"/>
      <c r="CB141" s="22"/>
      <c r="CC141" s="68"/>
      <c r="CD141" s="22"/>
    </row>
    <row r="142" spans="1:82">
      <c r="A142" s="22"/>
      <c r="B142" s="21"/>
      <c r="D142" s="21"/>
      <c r="E142" s="21"/>
      <c r="F142" s="21"/>
      <c r="G142" s="21"/>
      <c r="I142" s="21"/>
      <c r="J142" s="21"/>
      <c r="K142" s="21"/>
      <c r="L142" s="41"/>
      <c r="N142" s="21"/>
      <c r="O142" s="21"/>
      <c r="P142" s="68"/>
      <c r="Q142" s="21"/>
      <c r="S142" s="22"/>
      <c r="T142" s="22"/>
      <c r="U142" s="68"/>
      <c r="V142" s="22"/>
      <c r="X142" s="22"/>
      <c r="Y142" s="22"/>
      <c r="Z142" s="68"/>
      <c r="AA142" s="22"/>
      <c r="AC142" s="22"/>
      <c r="AD142" s="22"/>
      <c r="AE142" s="68"/>
      <c r="AF142" s="22"/>
      <c r="AH142" s="22"/>
      <c r="AI142" s="22"/>
      <c r="AJ142" s="68"/>
      <c r="AK142" s="22"/>
      <c r="AM142" s="22"/>
      <c r="AN142" s="22"/>
      <c r="AO142" s="68"/>
      <c r="AP142" s="22"/>
      <c r="AR142" s="22"/>
      <c r="AS142" s="22"/>
      <c r="AT142" s="68"/>
      <c r="AU142" s="22"/>
      <c r="AW142" s="22"/>
      <c r="AX142" s="22"/>
      <c r="AY142" s="68"/>
      <c r="AZ142" s="22"/>
      <c r="BB142" s="22"/>
      <c r="BC142" s="22"/>
      <c r="BD142" s="68"/>
      <c r="BE142" s="22"/>
      <c r="BG142" s="22"/>
      <c r="BH142" s="22"/>
      <c r="BI142" s="68"/>
      <c r="BJ142" s="22"/>
      <c r="BL142" s="22"/>
      <c r="BM142" s="22"/>
      <c r="BN142" s="68"/>
      <c r="BO142" s="22"/>
      <c r="BQ142" s="22"/>
      <c r="BR142" s="22"/>
      <c r="BS142" s="68"/>
      <c r="BT142" s="22"/>
      <c r="BV142" s="22"/>
      <c r="BW142" s="22"/>
      <c r="BX142" s="68"/>
      <c r="BY142" s="22"/>
      <c r="CA142" s="22"/>
      <c r="CB142" s="22"/>
      <c r="CC142" s="68"/>
      <c r="CD142" s="22"/>
    </row>
    <row r="143" spans="1:82">
      <c r="A143" s="22"/>
      <c r="B143" s="21"/>
      <c r="D143" s="21"/>
      <c r="E143" s="21"/>
      <c r="F143" s="21"/>
      <c r="G143" s="21"/>
      <c r="I143" s="21"/>
      <c r="J143" s="21"/>
      <c r="K143" s="21"/>
      <c r="L143" s="41"/>
      <c r="N143" s="21"/>
      <c r="O143" s="21"/>
      <c r="P143" s="68"/>
      <c r="Q143" s="21"/>
      <c r="S143" s="22"/>
      <c r="T143" s="22"/>
      <c r="U143" s="68"/>
      <c r="V143" s="22"/>
      <c r="X143" s="22"/>
      <c r="Y143" s="22"/>
      <c r="Z143" s="68"/>
      <c r="AA143" s="22"/>
      <c r="AC143" s="22"/>
      <c r="AD143" s="22"/>
      <c r="AE143" s="68"/>
      <c r="AF143" s="22"/>
      <c r="AH143" s="22"/>
      <c r="AI143" s="22"/>
      <c r="AJ143" s="68"/>
      <c r="AK143" s="22"/>
      <c r="AM143" s="22"/>
      <c r="AN143" s="22"/>
      <c r="AO143" s="68"/>
      <c r="AP143" s="22"/>
      <c r="AR143" s="22"/>
      <c r="AS143" s="22"/>
      <c r="AT143" s="68"/>
      <c r="AU143" s="22"/>
      <c r="AW143" s="22"/>
      <c r="AX143" s="22"/>
      <c r="AY143" s="68"/>
      <c r="AZ143" s="22"/>
      <c r="BB143" s="22"/>
      <c r="BC143" s="22"/>
      <c r="BD143" s="68"/>
      <c r="BE143" s="22"/>
      <c r="BG143" s="22"/>
      <c r="BH143" s="22"/>
      <c r="BI143" s="68"/>
      <c r="BJ143" s="22"/>
      <c r="BL143" s="22"/>
      <c r="BM143" s="22"/>
      <c r="BN143" s="68"/>
      <c r="BO143" s="22"/>
      <c r="BQ143" s="22"/>
      <c r="BR143" s="22"/>
      <c r="BS143" s="68"/>
      <c r="BT143" s="22"/>
      <c r="BV143" s="22"/>
      <c r="BW143" s="22"/>
      <c r="BX143" s="68"/>
      <c r="BY143" s="22"/>
      <c r="CA143" s="22"/>
      <c r="CB143" s="22"/>
      <c r="CC143" s="68"/>
      <c r="CD143" s="22"/>
    </row>
    <row r="144" spans="1:82">
      <c r="A144" s="22"/>
      <c r="B144" s="21"/>
      <c r="D144" s="21"/>
      <c r="E144" s="21"/>
      <c r="F144" s="21"/>
      <c r="G144" s="21"/>
      <c r="I144" s="21"/>
      <c r="J144" s="21"/>
      <c r="K144" s="21"/>
      <c r="L144" s="41"/>
      <c r="N144" s="21"/>
      <c r="O144" s="21"/>
      <c r="P144" s="68"/>
      <c r="Q144" s="21"/>
      <c r="S144" s="22"/>
      <c r="T144" s="22"/>
      <c r="U144" s="68"/>
      <c r="V144" s="22"/>
      <c r="X144" s="22"/>
      <c r="Y144" s="22"/>
      <c r="Z144" s="68"/>
      <c r="AA144" s="22"/>
      <c r="AC144" s="22"/>
      <c r="AD144" s="22"/>
      <c r="AE144" s="68"/>
      <c r="AF144" s="22"/>
      <c r="AH144" s="22"/>
      <c r="AI144" s="22"/>
      <c r="AJ144" s="68"/>
      <c r="AK144" s="22"/>
      <c r="AM144" s="22"/>
      <c r="AN144" s="22"/>
      <c r="AO144" s="68"/>
      <c r="AP144" s="22"/>
      <c r="AR144" s="22"/>
      <c r="AS144" s="22"/>
      <c r="AT144" s="68"/>
      <c r="AU144" s="22"/>
      <c r="AW144" s="22"/>
      <c r="AX144" s="22"/>
      <c r="AY144" s="68"/>
      <c r="AZ144" s="22"/>
      <c r="BB144" s="22"/>
      <c r="BC144" s="22"/>
      <c r="BD144" s="68"/>
      <c r="BE144" s="22"/>
      <c r="BG144" s="22"/>
      <c r="BH144" s="22"/>
      <c r="BI144" s="68"/>
      <c r="BJ144" s="22"/>
      <c r="BL144" s="22"/>
      <c r="BM144" s="22"/>
      <c r="BN144" s="68"/>
      <c r="BO144" s="22"/>
      <c r="BQ144" s="22"/>
      <c r="BR144" s="22"/>
      <c r="BS144" s="68"/>
      <c r="BT144" s="22"/>
      <c r="BV144" s="22"/>
      <c r="BW144" s="22"/>
      <c r="BX144" s="68"/>
      <c r="BY144" s="22"/>
      <c r="CA144" s="22"/>
      <c r="CB144" s="22"/>
      <c r="CC144" s="68"/>
      <c r="CD144" s="22"/>
    </row>
    <row r="145" spans="1:82">
      <c r="A145" s="22"/>
      <c r="B145" s="21"/>
      <c r="D145" s="21"/>
      <c r="E145" s="21"/>
      <c r="F145" s="21"/>
      <c r="G145" s="21"/>
      <c r="I145" s="21"/>
      <c r="J145" s="21"/>
      <c r="K145" s="21"/>
      <c r="L145" s="41"/>
      <c r="N145" s="21"/>
      <c r="O145" s="21"/>
      <c r="P145" s="68"/>
      <c r="Q145" s="21"/>
      <c r="S145" s="22"/>
      <c r="T145" s="22"/>
      <c r="U145" s="68"/>
      <c r="V145" s="22"/>
      <c r="X145" s="22"/>
      <c r="Y145" s="22"/>
      <c r="Z145" s="68"/>
      <c r="AA145" s="22"/>
      <c r="AC145" s="22"/>
      <c r="AD145" s="22"/>
      <c r="AE145" s="68"/>
      <c r="AF145" s="22"/>
      <c r="AH145" s="22"/>
      <c r="AI145" s="22"/>
      <c r="AJ145" s="68"/>
      <c r="AK145" s="22"/>
      <c r="AM145" s="22"/>
      <c r="AN145" s="22"/>
      <c r="AO145" s="68"/>
      <c r="AP145" s="22"/>
      <c r="AR145" s="22"/>
      <c r="AS145" s="22"/>
      <c r="AT145" s="68"/>
      <c r="AU145" s="22"/>
      <c r="AW145" s="22"/>
      <c r="AX145" s="22"/>
      <c r="AY145" s="68"/>
      <c r="AZ145" s="22"/>
      <c r="BB145" s="22"/>
      <c r="BC145" s="22"/>
      <c r="BD145" s="68"/>
      <c r="BE145" s="22"/>
      <c r="BG145" s="22"/>
      <c r="BH145" s="22"/>
      <c r="BI145" s="68"/>
      <c r="BJ145" s="22"/>
      <c r="BL145" s="22"/>
      <c r="BM145" s="22"/>
      <c r="BN145" s="68"/>
      <c r="BO145" s="22"/>
      <c r="BQ145" s="22"/>
      <c r="BR145" s="22"/>
      <c r="BS145" s="68"/>
      <c r="BT145" s="22"/>
      <c r="BV145" s="22"/>
      <c r="BW145" s="22"/>
      <c r="BX145" s="68"/>
      <c r="BY145" s="22"/>
      <c r="CA145" s="22"/>
      <c r="CB145" s="22"/>
      <c r="CC145" s="68"/>
      <c r="CD145" s="22"/>
    </row>
    <row r="146" spans="1:82">
      <c r="A146" s="22"/>
      <c r="B146" s="21"/>
      <c r="D146" s="21"/>
      <c r="E146" s="21"/>
      <c r="F146" s="21"/>
      <c r="G146" s="21"/>
      <c r="I146" s="21"/>
      <c r="J146" s="21"/>
      <c r="K146" s="21"/>
      <c r="L146" s="41"/>
      <c r="N146" s="21"/>
      <c r="O146" s="21"/>
      <c r="P146" s="68"/>
      <c r="Q146" s="21"/>
      <c r="S146" s="22"/>
      <c r="T146" s="22"/>
      <c r="U146" s="68"/>
      <c r="V146" s="22"/>
      <c r="X146" s="22"/>
      <c r="Y146" s="22"/>
      <c r="Z146" s="68"/>
      <c r="AA146" s="22"/>
      <c r="AC146" s="22"/>
      <c r="AD146" s="22"/>
      <c r="AE146" s="68"/>
      <c r="AF146" s="22"/>
      <c r="AH146" s="22"/>
      <c r="AI146" s="22"/>
      <c r="AJ146" s="68"/>
      <c r="AK146" s="22"/>
      <c r="AM146" s="22"/>
      <c r="AN146" s="22"/>
      <c r="AO146" s="68"/>
      <c r="AP146" s="22"/>
      <c r="AR146" s="22"/>
      <c r="AS146" s="22"/>
      <c r="AT146" s="68"/>
      <c r="AU146" s="22"/>
      <c r="AW146" s="22"/>
      <c r="AX146" s="22"/>
      <c r="AY146" s="68"/>
      <c r="AZ146" s="22"/>
      <c r="BB146" s="22"/>
      <c r="BC146" s="22"/>
      <c r="BD146" s="68"/>
      <c r="BE146" s="22"/>
      <c r="BG146" s="22"/>
      <c r="BH146" s="22"/>
      <c r="BI146" s="68"/>
      <c r="BJ146" s="22"/>
      <c r="BL146" s="22"/>
      <c r="BM146" s="22"/>
      <c r="BN146" s="68"/>
      <c r="BO146" s="22"/>
      <c r="BQ146" s="22"/>
      <c r="BR146" s="22"/>
      <c r="BS146" s="68"/>
      <c r="BT146" s="22"/>
      <c r="BV146" s="22"/>
      <c r="BW146" s="22"/>
      <c r="BX146" s="68"/>
      <c r="BY146" s="22"/>
      <c r="CA146" s="22"/>
      <c r="CB146" s="22"/>
      <c r="CC146" s="68"/>
      <c r="CD146" s="22"/>
    </row>
    <row r="147" spans="1:82">
      <c r="A147" s="22"/>
      <c r="B147" s="21"/>
      <c r="D147" s="21"/>
      <c r="E147" s="21"/>
      <c r="F147" s="21"/>
      <c r="G147" s="21"/>
      <c r="I147" s="21"/>
      <c r="J147" s="21"/>
      <c r="K147" s="21"/>
      <c r="L147" s="41"/>
      <c r="N147" s="21"/>
      <c r="O147" s="21"/>
      <c r="P147" s="68"/>
      <c r="Q147" s="21"/>
      <c r="S147" s="22"/>
      <c r="T147" s="22"/>
      <c r="U147" s="68"/>
      <c r="V147" s="22"/>
      <c r="X147" s="22"/>
      <c r="Y147" s="22"/>
      <c r="Z147" s="68"/>
      <c r="AA147" s="22"/>
      <c r="AC147" s="22"/>
      <c r="AD147" s="22"/>
      <c r="AE147" s="68"/>
      <c r="AF147" s="22"/>
      <c r="AH147" s="22"/>
      <c r="AI147" s="22"/>
      <c r="AJ147" s="68"/>
      <c r="AK147" s="22"/>
      <c r="AM147" s="22"/>
      <c r="AN147" s="22"/>
      <c r="AO147" s="68"/>
      <c r="AP147" s="22"/>
      <c r="AR147" s="22"/>
      <c r="AS147" s="22"/>
      <c r="AT147" s="68"/>
      <c r="AU147" s="22"/>
      <c r="AW147" s="22"/>
      <c r="AX147" s="22"/>
      <c r="AY147" s="68"/>
      <c r="AZ147" s="22"/>
      <c r="BB147" s="22"/>
      <c r="BC147" s="22"/>
      <c r="BD147" s="68"/>
      <c r="BE147" s="22"/>
      <c r="BG147" s="22"/>
      <c r="BH147" s="22"/>
      <c r="BI147" s="68"/>
      <c r="BJ147" s="22"/>
      <c r="BL147" s="22"/>
      <c r="BM147" s="22"/>
      <c r="BN147" s="68"/>
      <c r="BO147" s="22"/>
      <c r="BQ147" s="22"/>
      <c r="BR147" s="22"/>
      <c r="BS147" s="68"/>
      <c r="BT147" s="22"/>
      <c r="BV147" s="22"/>
      <c r="BW147" s="22"/>
      <c r="BX147" s="68"/>
      <c r="BY147" s="22"/>
      <c r="CA147" s="22"/>
      <c r="CB147" s="22"/>
      <c r="CC147" s="68"/>
      <c r="CD147" s="22"/>
    </row>
    <row r="148" spans="1:82">
      <c r="A148" s="22"/>
      <c r="B148" s="21"/>
      <c r="D148" s="21"/>
      <c r="E148" s="21"/>
      <c r="F148" s="21"/>
      <c r="G148" s="21"/>
      <c r="I148" s="21"/>
      <c r="J148" s="21"/>
      <c r="K148" s="21"/>
      <c r="L148" s="41"/>
      <c r="N148" s="21"/>
      <c r="O148" s="21"/>
      <c r="P148" s="68"/>
      <c r="Q148" s="21"/>
      <c r="S148" s="22"/>
      <c r="T148" s="22"/>
      <c r="U148" s="68"/>
      <c r="V148" s="22"/>
      <c r="X148" s="22"/>
      <c r="Y148" s="22"/>
      <c r="Z148" s="68"/>
      <c r="AA148" s="22"/>
      <c r="AC148" s="22"/>
      <c r="AD148" s="22"/>
      <c r="AE148" s="68"/>
      <c r="AF148" s="22"/>
      <c r="AH148" s="22"/>
      <c r="AI148" s="22"/>
      <c r="AJ148" s="68"/>
      <c r="AK148" s="22"/>
      <c r="AM148" s="22"/>
      <c r="AN148" s="22"/>
      <c r="AO148" s="68"/>
      <c r="AP148" s="22"/>
      <c r="AR148" s="22"/>
      <c r="AS148" s="22"/>
      <c r="AT148" s="68"/>
      <c r="AU148" s="22"/>
      <c r="AW148" s="22"/>
      <c r="AX148" s="22"/>
      <c r="AY148" s="68"/>
      <c r="AZ148" s="22"/>
      <c r="BB148" s="22"/>
      <c r="BC148" s="22"/>
      <c r="BD148" s="68"/>
      <c r="BE148" s="22"/>
      <c r="BG148" s="22"/>
      <c r="BH148" s="22"/>
      <c r="BI148" s="68"/>
      <c r="BJ148" s="22"/>
      <c r="BL148" s="22"/>
      <c r="BM148" s="22"/>
      <c r="BN148" s="68"/>
      <c r="BO148" s="22"/>
      <c r="BQ148" s="22"/>
      <c r="BR148" s="22"/>
      <c r="BS148" s="68"/>
      <c r="BT148" s="22"/>
      <c r="BV148" s="22"/>
      <c r="BW148" s="22"/>
      <c r="BX148" s="68"/>
      <c r="BY148" s="22"/>
      <c r="CA148" s="22"/>
      <c r="CB148" s="22"/>
      <c r="CC148" s="68"/>
      <c r="CD148" s="22"/>
    </row>
    <row r="149" spans="1:82">
      <c r="A149" s="22"/>
      <c r="B149" s="21"/>
      <c r="D149" s="21"/>
      <c r="E149" s="21"/>
      <c r="F149" s="21"/>
      <c r="G149" s="21"/>
      <c r="I149" s="21"/>
      <c r="J149" s="21"/>
      <c r="K149" s="21"/>
      <c r="L149" s="41"/>
      <c r="N149" s="21"/>
      <c r="O149" s="21"/>
      <c r="P149" s="68"/>
      <c r="Q149" s="21"/>
      <c r="S149" s="22"/>
      <c r="T149" s="22"/>
      <c r="U149" s="68"/>
      <c r="V149" s="22"/>
      <c r="X149" s="22"/>
      <c r="Y149" s="22"/>
      <c r="Z149" s="68"/>
      <c r="AA149" s="22"/>
      <c r="AC149" s="22"/>
      <c r="AD149" s="22"/>
      <c r="AE149" s="68"/>
      <c r="AF149" s="22"/>
      <c r="AH149" s="22"/>
      <c r="AI149" s="22"/>
      <c r="AJ149" s="68"/>
      <c r="AK149" s="22"/>
      <c r="AM149" s="22"/>
      <c r="AN149" s="22"/>
      <c r="AO149" s="68"/>
      <c r="AP149" s="22"/>
      <c r="AR149" s="22"/>
      <c r="AS149" s="22"/>
      <c r="AT149" s="68"/>
      <c r="AU149" s="22"/>
      <c r="AW149" s="22"/>
      <c r="AX149" s="22"/>
      <c r="AY149" s="68"/>
      <c r="AZ149" s="22"/>
      <c r="BB149" s="22"/>
      <c r="BC149" s="22"/>
      <c r="BD149" s="68"/>
      <c r="BE149" s="22"/>
      <c r="BG149" s="22"/>
      <c r="BH149" s="22"/>
      <c r="BI149" s="68"/>
      <c r="BJ149" s="22"/>
      <c r="BL149" s="22"/>
      <c r="BM149" s="22"/>
      <c r="BN149" s="68"/>
      <c r="BO149" s="22"/>
      <c r="BQ149" s="22"/>
      <c r="BR149" s="22"/>
      <c r="BS149" s="68"/>
      <c r="BT149" s="22"/>
      <c r="BV149" s="22"/>
      <c r="BW149" s="22"/>
      <c r="BX149" s="68"/>
      <c r="BY149" s="22"/>
      <c r="CA149" s="22"/>
      <c r="CB149" s="22"/>
      <c r="CC149" s="68"/>
      <c r="CD149" s="22"/>
    </row>
    <row r="150" spans="1:82">
      <c r="A150" s="22"/>
      <c r="B150" s="21"/>
      <c r="D150" s="21"/>
      <c r="E150" s="21"/>
      <c r="F150" s="21"/>
      <c r="G150" s="21"/>
      <c r="I150" s="21"/>
      <c r="J150" s="21"/>
      <c r="K150" s="21"/>
      <c r="L150" s="41"/>
      <c r="N150" s="21"/>
      <c r="O150" s="21"/>
      <c r="P150" s="68"/>
      <c r="Q150" s="21"/>
      <c r="S150" s="22"/>
      <c r="T150" s="22"/>
      <c r="U150" s="68"/>
      <c r="V150" s="22"/>
      <c r="X150" s="22"/>
      <c r="Y150" s="22"/>
      <c r="Z150" s="68"/>
      <c r="AA150" s="22"/>
      <c r="AC150" s="22"/>
      <c r="AD150" s="22"/>
      <c r="AE150" s="68"/>
      <c r="AF150" s="22"/>
      <c r="AH150" s="22"/>
      <c r="AI150" s="22"/>
      <c r="AJ150" s="68"/>
      <c r="AK150" s="22"/>
      <c r="AM150" s="22"/>
      <c r="AN150" s="22"/>
      <c r="AO150" s="68"/>
      <c r="AP150" s="22"/>
      <c r="AR150" s="22"/>
      <c r="AS150" s="22"/>
      <c r="AT150" s="68"/>
      <c r="AU150" s="22"/>
      <c r="AW150" s="22"/>
      <c r="AX150" s="22"/>
      <c r="AY150" s="68"/>
      <c r="AZ150" s="22"/>
      <c r="BB150" s="22"/>
      <c r="BC150" s="22"/>
      <c r="BD150" s="68"/>
      <c r="BE150" s="22"/>
      <c r="BG150" s="22"/>
      <c r="BH150" s="22"/>
      <c r="BI150" s="68"/>
      <c r="BJ150" s="22"/>
      <c r="BL150" s="22"/>
      <c r="BM150" s="22"/>
      <c r="BN150" s="68"/>
      <c r="BO150" s="22"/>
      <c r="BQ150" s="22"/>
      <c r="BR150" s="22"/>
      <c r="BS150" s="68"/>
      <c r="BT150" s="22"/>
      <c r="BV150" s="22"/>
      <c r="BW150" s="22"/>
      <c r="BX150" s="68"/>
      <c r="BY150" s="22"/>
      <c r="CA150" s="22"/>
      <c r="CB150" s="22"/>
      <c r="CC150" s="68"/>
      <c r="CD150" s="22"/>
    </row>
    <row r="151" spans="1:82">
      <c r="A151" s="22"/>
      <c r="B151" s="21"/>
      <c r="D151" s="21"/>
      <c r="E151" s="21"/>
      <c r="F151" s="21"/>
      <c r="G151" s="21"/>
      <c r="I151" s="21"/>
      <c r="J151" s="21"/>
      <c r="K151" s="21"/>
      <c r="L151" s="41"/>
      <c r="N151" s="21"/>
      <c r="O151" s="21"/>
      <c r="P151" s="68"/>
      <c r="Q151" s="21"/>
      <c r="S151" s="22"/>
      <c r="T151" s="22"/>
      <c r="U151" s="68"/>
      <c r="V151" s="22"/>
      <c r="X151" s="22"/>
      <c r="Y151" s="22"/>
      <c r="Z151" s="68"/>
      <c r="AA151" s="22"/>
      <c r="AC151" s="22"/>
      <c r="AD151" s="22"/>
      <c r="AE151" s="68"/>
      <c r="AF151" s="22"/>
      <c r="AH151" s="22"/>
      <c r="AI151" s="22"/>
      <c r="AJ151" s="68"/>
      <c r="AK151" s="22"/>
      <c r="AM151" s="22"/>
      <c r="AN151" s="22"/>
      <c r="AO151" s="68"/>
      <c r="AP151" s="22"/>
      <c r="AR151" s="22"/>
      <c r="AS151" s="22"/>
      <c r="AT151" s="68"/>
      <c r="AU151" s="22"/>
      <c r="AW151" s="22"/>
      <c r="AX151" s="22"/>
      <c r="AY151" s="68"/>
      <c r="AZ151" s="22"/>
      <c r="BB151" s="22"/>
      <c r="BC151" s="22"/>
      <c r="BD151" s="68"/>
      <c r="BE151" s="22"/>
      <c r="BG151" s="22"/>
      <c r="BH151" s="22"/>
      <c r="BI151" s="68"/>
      <c r="BJ151" s="22"/>
      <c r="BL151" s="22"/>
      <c r="BM151" s="22"/>
      <c r="BN151" s="68"/>
      <c r="BO151" s="22"/>
      <c r="BQ151" s="22"/>
      <c r="BR151" s="22"/>
      <c r="BS151" s="68"/>
      <c r="BT151" s="22"/>
      <c r="BV151" s="22"/>
      <c r="BW151" s="22"/>
      <c r="BX151" s="68"/>
      <c r="BY151" s="22"/>
      <c r="CA151" s="22"/>
      <c r="CB151" s="22"/>
      <c r="CC151" s="68"/>
      <c r="CD151" s="22"/>
    </row>
    <row r="152" spans="1:82">
      <c r="A152" s="22"/>
      <c r="B152" s="21"/>
      <c r="D152" s="21"/>
      <c r="E152" s="21"/>
      <c r="F152" s="21"/>
      <c r="G152" s="21"/>
      <c r="I152" s="21"/>
      <c r="J152" s="21"/>
      <c r="K152" s="21"/>
      <c r="L152" s="41"/>
      <c r="N152" s="21"/>
      <c r="O152" s="21"/>
      <c r="P152" s="68"/>
      <c r="Q152" s="21"/>
      <c r="S152" s="22"/>
      <c r="T152" s="22"/>
      <c r="U152" s="68"/>
      <c r="V152" s="22"/>
      <c r="X152" s="22"/>
      <c r="Y152" s="22"/>
      <c r="Z152" s="68"/>
      <c r="AA152" s="22"/>
      <c r="AC152" s="22"/>
      <c r="AD152" s="22"/>
      <c r="AE152" s="68"/>
      <c r="AF152" s="22"/>
      <c r="AH152" s="22"/>
      <c r="AI152" s="22"/>
      <c r="AJ152" s="68"/>
      <c r="AK152" s="22"/>
      <c r="AM152" s="22"/>
      <c r="AN152" s="22"/>
      <c r="AO152" s="68"/>
      <c r="AP152" s="22"/>
      <c r="AR152" s="22"/>
      <c r="AS152" s="22"/>
      <c r="AT152" s="68"/>
      <c r="AU152" s="22"/>
      <c r="AW152" s="22"/>
      <c r="AX152" s="22"/>
      <c r="AY152" s="68"/>
      <c r="AZ152" s="22"/>
      <c r="BB152" s="22"/>
      <c r="BC152" s="22"/>
      <c r="BD152" s="68"/>
      <c r="BE152" s="22"/>
      <c r="BG152" s="22"/>
      <c r="BH152" s="22"/>
      <c r="BI152" s="68"/>
      <c r="BJ152" s="22"/>
      <c r="BL152" s="22"/>
      <c r="BM152" s="22"/>
      <c r="BN152" s="68"/>
      <c r="BO152" s="22"/>
      <c r="BQ152" s="22"/>
      <c r="BR152" s="22"/>
      <c r="BS152" s="68"/>
      <c r="BT152" s="22"/>
      <c r="BV152" s="22"/>
      <c r="BW152" s="22"/>
      <c r="BX152" s="68"/>
      <c r="BY152" s="22"/>
      <c r="CA152" s="22"/>
      <c r="CB152" s="22"/>
      <c r="CC152" s="68"/>
      <c r="CD152" s="22"/>
    </row>
    <row r="153" spans="1:82">
      <c r="A153" s="22"/>
      <c r="B153" s="21"/>
      <c r="D153" s="21"/>
      <c r="E153" s="21"/>
      <c r="F153" s="21"/>
      <c r="G153" s="21"/>
      <c r="I153" s="21"/>
      <c r="J153" s="21"/>
      <c r="K153" s="21"/>
      <c r="L153" s="41"/>
      <c r="N153" s="21"/>
      <c r="O153" s="21"/>
      <c r="P153" s="68"/>
      <c r="Q153" s="21"/>
      <c r="S153" s="22"/>
      <c r="T153" s="22"/>
      <c r="U153" s="68"/>
      <c r="V153" s="22"/>
      <c r="X153" s="22"/>
      <c r="Y153" s="22"/>
      <c r="Z153" s="68"/>
      <c r="AA153" s="22"/>
      <c r="AC153" s="22"/>
      <c r="AD153" s="22"/>
      <c r="AE153" s="68"/>
      <c r="AF153" s="22"/>
      <c r="AH153" s="22"/>
      <c r="AI153" s="22"/>
      <c r="AJ153" s="68"/>
      <c r="AK153" s="22"/>
      <c r="AM153" s="22"/>
      <c r="AN153" s="22"/>
      <c r="AO153" s="68"/>
      <c r="AP153" s="22"/>
      <c r="AR153" s="22"/>
      <c r="AS153" s="22"/>
      <c r="AT153" s="68"/>
      <c r="AU153" s="22"/>
      <c r="AW153" s="22"/>
      <c r="AX153" s="22"/>
      <c r="AY153" s="68"/>
      <c r="AZ153" s="22"/>
      <c r="BB153" s="22"/>
      <c r="BC153" s="22"/>
      <c r="BD153" s="68"/>
      <c r="BE153" s="22"/>
      <c r="BG153" s="22"/>
      <c r="BH153" s="22"/>
      <c r="BI153" s="68"/>
      <c r="BJ153" s="22"/>
      <c r="BL153" s="22"/>
      <c r="BM153" s="22"/>
      <c r="BN153" s="68"/>
      <c r="BO153" s="22"/>
      <c r="BQ153" s="22"/>
      <c r="BR153" s="22"/>
      <c r="BS153" s="68"/>
      <c r="BT153" s="22"/>
      <c r="BV153" s="22"/>
      <c r="BW153" s="22"/>
      <c r="BX153" s="68"/>
      <c r="BY153" s="22"/>
      <c r="CA153" s="22"/>
      <c r="CB153" s="22"/>
      <c r="CC153" s="68"/>
      <c r="CD153" s="22"/>
    </row>
    <row r="154" spans="1:82">
      <c r="A154" s="22"/>
      <c r="B154" s="21"/>
      <c r="D154" s="21"/>
      <c r="E154" s="21"/>
      <c r="F154" s="21"/>
      <c r="G154" s="21"/>
      <c r="I154" s="21"/>
      <c r="J154" s="21"/>
      <c r="K154" s="21"/>
      <c r="L154" s="41"/>
      <c r="N154" s="21"/>
      <c r="O154" s="21"/>
      <c r="P154" s="68"/>
      <c r="Q154" s="21"/>
      <c r="S154" s="22"/>
      <c r="T154" s="22"/>
      <c r="U154" s="68"/>
      <c r="V154" s="22"/>
      <c r="X154" s="22"/>
      <c r="Y154" s="22"/>
      <c r="Z154" s="68"/>
      <c r="AA154" s="22"/>
      <c r="AC154" s="22"/>
      <c r="AD154" s="22"/>
      <c r="AE154" s="68"/>
      <c r="AF154" s="22"/>
      <c r="AH154" s="22"/>
      <c r="AI154" s="22"/>
      <c r="AJ154" s="68"/>
      <c r="AK154" s="22"/>
      <c r="AM154" s="22"/>
      <c r="AN154" s="22"/>
      <c r="AO154" s="68"/>
      <c r="AP154" s="22"/>
      <c r="AR154" s="22"/>
      <c r="AS154" s="22"/>
      <c r="AT154" s="68"/>
      <c r="AU154" s="22"/>
      <c r="AW154" s="22"/>
      <c r="AX154" s="22"/>
      <c r="AY154" s="68"/>
      <c r="AZ154" s="22"/>
      <c r="BB154" s="22"/>
      <c r="BC154" s="22"/>
      <c r="BD154" s="68"/>
      <c r="BE154" s="22"/>
      <c r="BG154" s="22"/>
      <c r="BH154" s="22"/>
      <c r="BI154" s="68"/>
      <c r="BJ154" s="22"/>
      <c r="BL154" s="22"/>
      <c r="BM154" s="22"/>
      <c r="BN154" s="68"/>
      <c r="BO154" s="22"/>
      <c r="BQ154" s="22"/>
      <c r="BR154" s="22"/>
      <c r="BS154" s="68"/>
      <c r="BT154" s="22"/>
      <c r="BV154" s="22"/>
      <c r="BW154" s="22"/>
      <c r="BX154" s="68"/>
      <c r="BY154" s="22"/>
      <c r="CA154" s="22"/>
      <c r="CB154" s="22"/>
      <c r="CC154" s="68"/>
      <c r="CD154" s="22"/>
    </row>
    <row r="155" spans="1:82">
      <c r="A155" s="22"/>
      <c r="B155" s="21"/>
      <c r="D155" s="21"/>
      <c r="E155" s="21"/>
      <c r="F155" s="21"/>
      <c r="G155" s="21"/>
      <c r="I155" s="21"/>
      <c r="J155" s="21"/>
      <c r="K155" s="21"/>
      <c r="L155" s="41"/>
      <c r="N155" s="21"/>
      <c r="O155" s="21"/>
      <c r="P155" s="68"/>
      <c r="Q155" s="21"/>
      <c r="S155" s="22"/>
      <c r="T155" s="22"/>
      <c r="U155" s="68"/>
      <c r="V155" s="22"/>
      <c r="X155" s="22"/>
      <c r="Y155" s="22"/>
      <c r="Z155" s="68"/>
      <c r="AA155" s="22"/>
      <c r="AC155" s="22"/>
      <c r="AD155" s="22"/>
      <c r="AE155" s="68"/>
      <c r="AF155" s="22"/>
      <c r="AH155" s="22"/>
      <c r="AI155" s="22"/>
      <c r="AJ155" s="68"/>
      <c r="AK155" s="22"/>
      <c r="AM155" s="22"/>
      <c r="AN155" s="22"/>
      <c r="AO155" s="68"/>
      <c r="AP155" s="22"/>
      <c r="AR155" s="22"/>
      <c r="AS155" s="22"/>
      <c r="AT155" s="68"/>
      <c r="AU155" s="22"/>
      <c r="AW155" s="22"/>
      <c r="AX155" s="22"/>
      <c r="AY155" s="68"/>
      <c r="AZ155" s="22"/>
      <c r="BB155" s="22"/>
      <c r="BC155" s="22"/>
      <c r="BD155" s="68"/>
      <c r="BE155" s="22"/>
      <c r="BG155" s="22"/>
      <c r="BH155" s="22"/>
      <c r="BI155" s="68"/>
      <c r="BJ155" s="22"/>
      <c r="BL155" s="22"/>
      <c r="BM155" s="22"/>
      <c r="BN155" s="68"/>
      <c r="BO155" s="22"/>
      <c r="BQ155" s="22"/>
      <c r="BR155" s="22"/>
      <c r="BS155" s="68"/>
      <c r="BT155" s="22"/>
      <c r="BV155" s="22"/>
      <c r="BW155" s="22"/>
      <c r="BX155" s="68"/>
      <c r="BY155" s="22"/>
      <c r="CA155" s="22"/>
      <c r="CB155" s="22"/>
      <c r="CC155" s="68"/>
      <c r="CD155" s="22"/>
    </row>
    <row r="156" spans="1:82">
      <c r="A156" s="22"/>
      <c r="B156" s="21"/>
      <c r="D156" s="21"/>
      <c r="E156" s="21"/>
      <c r="F156" s="21"/>
      <c r="G156" s="21"/>
      <c r="I156" s="21"/>
      <c r="J156" s="21"/>
      <c r="K156" s="21"/>
      <c r="L156" s="41"/>
      <c r="N156" s="21"/>
      <c r="O156" s="21"/>
      <c r="P156" s="68"/>
      <c r="Q156" s="21"/>
      <c r="S156" s="22"/>
      <c r="T156" s="22"/>
      <c r="U156" s="68"/>
      <c r="V156" s="22"/>
      <c r="X156" s="22"/>
      <c r="Y156" s="22"/>
      <c r="Z156" s="68"/>
      <c r="AA156" s="22"/>
      <c r="AC156" s="22"/>
      <c r="AD156" s="22"/>
      <c r="AE156" s="68"/>
      <c r="AF156" s="22"/>
      <c r="AH156" s="22"/>
      <c r="AI156" s="22"/>
      <c r="AJ156" s="68"/>
      <c r="AK156" s="22"/>
      <c r="AM156" s="22"/>
      <c r="AN156" s="22"/>
      <c r="AO156" s="68"/>
      <c r="AP156" s="22"/>
      <c r="AR156" s="22"/>
      <c r="AS156" s="22"/>
      <c r="AT156" s="68"/>
      <c r="AU156" s="22"/>
      <c r="AW156" s="22"/>
      <c r="AX156" s="22"/>
      <c r="AY156" s="68"/>
      <c r="AZ156" s="22"/>
      <c r="BB156" s="22"/>
      <c r="BC156" s="22"/>
      <c r="BD156" s="68"/>
      <c r="BE156" s="22"/>
      <c r="BG156" s="22"/>
      <c r="BH156" s="22"/>
      <c r="BI156" s="68"/>
      <c r="BJ156" s="22"/>
      <c r="BL156" s="22"/>
      <c r="BM156" s="22"/>
      <c r="BN156" s="68"/>
      <c r="BO156" s="22"/>
      <c r="BQ156" s="22"/>
      <c r="BR156" s="22"/>
      <c r="BS156" s="68"/>
      <c r="BT156" s="22"/>
      <c r="BV156" s="22"/>
      <c r="BW156" s="22"/>
      <c r="BX156" s="68"/>
      <c r="BY156" s="22"/>
      <c r="CA156" s="22"/>
      <c r="CB156" s="22"/>
      <c r="CC156" s="68"/>
      <c r="CD156" s="22"/>
    </row>
    <row r="157" spans="1:82">
      <c r="A157" s="22"/>
      <c r="B157" s="21"/>
      <c r="D157" s="21"/>
      <c r="E157" s="21"/>
      <c r="F157" s="21"/>
      <c r="G157" s="21"/>
      <c r="I157" s="21"/>
      <c r="J157" s="21"/>
      <c r="K157" s="21"/>
      <c r="L157" s="41"/>
      <c r="N157" s="21"/>
      <c r="O157" s="21"/>
      <c r="P157" s="68"/>
      <c r="Q157" s="21"/>
      <c r="S157" s="22"/>
      <c r="T157" s="22"/>
      <c r="U157" s="68"/>
      <c r="V157" s="22"/>
      <c r="X157" s="22"/>
      <c r="Y157" s="22"/>
      <c r="Z157" s="68"/>
      <c r="AA157" s="22"/>
      <c r="AC157" s="22"/>
      <c r="AD157" s="22"/>
      <c r="AE157" s="68"/>
      <c r="AF157" s="22"/>
      <c r="AH157" s="22"/>
      <c r="AI157" s="22"/>
      <c r="AJ157" s="68"/>
      <c r="AK157" s="22"/>
      <c r="AM157" s="22"/>
      <c r="AN157" s="22"/>
      <c r="AO157" s="68"/>
      <c r="AP157" s="22"/>
      <c r="AR157" s="22"/>
      <c r="AS157" s="22"/>
      <c r="AT157" s="68"/>
      <c r="AU157" s="22"/>
      <c r="AW157" s="22"/>
      <c r="AX157" s="22"/>
      <c r="AY157" s="68"/>
      <c r="AZ157" s="22"/>
      <c r="BB157" s="22"/>
      <c r="BC157" s="22"/>
      <c r="BD157" s="68"/>
      <c r="BE157" s="22"/>
      <c r="BG157" s="22"/>
      <c r="BH157" s="22"/>
      <c r="BI157" s="68"/>
      <c r="BJ157" s="22"/>
      <c r="BL157" s="22"/>
      <c r="BM157" s="22"/>
      <c r="BN157" s="68"/>
      <c r="BO157" s="22"/>
      <c r="BQ157" s="22"/>
      <c r="BR157" s="22"/>
      <c r="BS157" s="68"/>
      <c r="BT157" s="22"/>
      <c r="BV157" s="22"/>
      <c r="BW157" s="22"/>
      <c r="BX157" s="68"/>
      <c r="BY157" s="22"/>
      <c r="CA157" s="22"/>
      <c r="CB157" s="22"/>
      <c r="CC157" s="68"/>
      <c r="CD157" s="22"/>
    </row>
    <row r="158" spans="1:82">
      <c r="A158" s="22"/>
      <c r="B158" s="21"/>
      <c r="D158" s="21"/>
      <c r="E158" s="21"/>
      <c r="F158" s="21"/>
      <c r="G158" s="21"/>
      <c r="I158" s="21"/>
      <c r="J158" s="21"/>
      <c r="K158" s="21"/>
      <c r="L158" s="41"/>
      <c r="N158" s="21"/>
      <c r="O158" s="21"/>
      <c r="P158" s="68"/>
      <c r="Q158" s="21"/>
      <c r="S158" s="22"/>
      <c r="T158" s="22"/>
      <c r="U158" s="68"/>
      <c r="V158" s="22"/>
      <c r="X158" s="22"/>
      <c r="Y158" s="22"/>
      <c r="Z158" s="68"/>
      <c r="AA158" s="22"/>
      <c r="AC158" s="22"/>
      <c r="AD158" s="22"/>
      <c r="AE158" s="68"/>
      <c r="AF158" s="22"/>
      <c r="AH158" s="22"/>
      <c r="AI158" s="22"/>
      <c r="AJ158" s="68"/>
      <c r="AK158" s="22"/>
      <c r="AM158" s="22"/>
      <c r="AN158" s="22"/>
      <c r="AO158" s="68"/>
      <c r="AP158" s="22"/>
      <c r="AR158" s="22"/>
      <c r="AS158" s="22"/>
      <c r="AT158" s="68"/>
      <c r="AU158" s="22"/>
      <c r="AW158" s="22"/>
      <c r="AX158" s="22"/>
      <c r="AY158" s="68"/>
      <c r="AZ158" s="22"/>
      <c r="BB158" s="22"/>
      <c r="BC158" s="22"/>
      <c r="BD158" s="68"/>
      <c r="BE158" s="22"/>
      <c r="BG158" s="22"/>
      <c r="BH158" s="22"/>
      <c r="BI158" s="68"/>
      <c r="BJ158" s="22"/>
      <c r="BL158" s="22"/>
      <c r="BM158" s="22"/>
      <c r="BN158" s="68"/>
      <c r="BO158" s="22"/>
      <c r="BQ158" s="22"/>
      <c r="BR158" s="22"/>
      <c r="BS158" s="68"/>
      <c r="BT158" s="22"/>
      <c r="BV158" s="22"/>
      <c r="BW158" s="22"/>
      <c r="BX158" s="68"/>
      <c r="BY158" s="22"/>
      <c r="CA158" s="22"/>
      <c r="CB158" s="22"/>
      <c r="CC158" s="68"/>
      <c r="CD158" s="22"/>
    </row>
    <row r="159" spans="1:82">
      <c r="A159" s="22"/>
      <c r="B159" s="21"/>
      <c r="D159" s="21"/>
      <c r="E159" s="21"/>
      <c r="F159" s="21"/>
      <c r="G159" s="21"/>
      <c r="I159" s="21"/>
      <c r="J159" s="21"/>
      <c r="K159" s="21"/>
      <c r="L159" s="41"/>
      <c r="N159" s="21"/>
      <c r="O159" s="21"/>
      <c r="P159" s="68"/>
      <c r="Q159" s="21"/>
      <c r="S159" s="22"/>
      <c r="T159" s="22"/>
      <c r="U159" s="68"/>
      <c r="V159" s="22"/>
      <c r="X159" s="22"/>
      <c r="Y159" s="22"/>
      <c r="Z159" s="68"/>
      <c r="AA159" s="22"/>
      <c r="AC159" s="22"/>
      <c r="AD159" s="22"/>
      <c r="AE159" s="68"/>
      <c r="AF159" s="22"/>
      <c r="AH159" s="22"/>
      <c r="AI159" s="22"/>
      <c r="AJ159" s="68"/>
      <c r="AK159" s="22"/>
      <c r="AM159" s="22"/>
      <c r="AN159" s="22"/>
      <c r="AO159" s="68"/>
      <c r="AP159" s="22"/>
      <c r="AR159" s="22"/>
      <c r="AS159" s="22"/>
      <c r="AT159" s="68"/>
      <c r="AU159" s="22"/>
      <c r="AW159" s="22"/>
      <c r="AX159" s="22"/>
      <c r="AY159" s="68"/>
      <c r="AZ159" s="22"/>
      <c r="BB159" s="22"/>
      <c r="BC159" s="22"/>
      <c r="BD159" s="68"/>
      <c r="BE159" s="22"/>
      <c r="BG159" s="22"/>
      <c r="BH159" s="22"/>
      <c r="BI159" s="68"/>
      <c r="BJ159" s="22"/>
      <c r="BL159" s="22"/>
      <c r="BM159" s="22"/>
      <c r="BN159" s="68"/>
      <c r="BO159" s="22"/>
      <c r="BQ159" s="22"/>
      <c r="BR159" s="22"/>
      <c r="BS159" s="68"/>
      <c r="BT159" s="22"/>
      <c r="BV159" s="22"/>
      <c r="BW159" s="22"/>
      <c r="BX159" s="68"/>
      <c r="BY159" s="22"/>
      <c r="CA159" s="22"/>
      <c r="CB159" s="22"/>
      <c r="CC159" s="68"/>
      <c r="CD159" s="22"/>
    </row>
    <row r="160" spans="1:82">
      <c r="A160" s="22"/>
      <c r="B160" s="21"/>
      <c r="D160" s="21"/>
      <c r="E160" s="21"/>
      <c r="F160" s="21"/>
      <c r="G160" s="21"/>
      <c r="I160" s="21"/>
      <c r="J160" s="21"/>
      <c r="K160" s="21"/>
      <c r="L160" s="41"/>
      <c r="N160" s="21"/>
      <c r="O160" s="21"/>
      <c r="P160" s="68"/>
      <c r="Q160" s="21"/>
      <c r="S160" s="22"/>
      <c r="T160" s="22"/>
      <c r="U160" s="68"/>
      <c r="V160" s="22"/>
      <c r="X160" s="22"/>
      <c r="Y160" s="22"/>
      <c r="Z160" s="68"/>
      <c r="AA160" s="22"/>
      <c r="AC160" s="22"/>
      <c r="AD160" s="22"/>
      <c r="AE160" s="68"/>
      <c r="AF160" s="22"/>
      <c r="AH160" s="22"/>
      <c r="AI160" s="22"/>
      <c r="AJ160" s="68"/>
      <c r="AK160" s="22"/>
      <c r="AM160" s="22"/>
      <c r="AN160" s="22"/>
      <c r="AO160" s="68"/>
      <c r="AP160" s="22"/>
      <c r="AR160" s="22"/>
      <c r="AS160" s="22"/>
      <c r="AT160" s="68"/>
      <c r="AU160" s="22"/>
      <c r="AW160" s="22"/>
      <c r="AX160" s="22"/>
      <c r="AY160" s="68"/>
      <c r="AZ160" s="22"/>
      <c r="BB160" s="22"/>
      <c r="BC160" s="22"/>
      <c r="BD160" s="68"/>
      <c r="BE160" s="22"/>
      <c r="BG160" s="22"/>
      <c r="BH160" s="22"/>
      <c r="BI160" s="68"/>
      <c r="BJ160" s="22"/>
      <c r="BL160" s="22"/>
      <c r="BM160" s="22"/>
      <c r="BN160" s="68"/>
      <c r="BO160" s="22"/>
      <c r="BQ160" s="22"/>
      <c r="BR160" s="22"/>
      <c r="BS160" s="68"/>
      <c r="BT160" s="22"/>
      <c r="BV160" s="22"/>
      <c r="BW160" s="22"/>
      <c r="BX160" s="68"/>
      <c r="BY160" s="22"/>
      <c r="CA160" s="22"/>
      <c r="CB160" s="22"/>
      <c r="CC160" s="68"/>
      <c r="CD160" s="22"/>
    </row>
    <row r="161" spans="1:82">
      <c r="A161" s="22"/>
      <c r="B161" s="21"/>
      <c r="D161" s="21"/>
      <c r="E161" s="21"/>
      <c r="F161" s="21"/>
      <c r="G161" s="21"/>
      <c r="I161" s="21"/>
      <c r="J161" s="21"/>
      <c r="K161" s="21"/>
      <c r="L161" s="41"/>
      <c r="N161" s="21"/>
      <c r="O161" s="21"/>
      <c r="P161" s="68"/>
      <c r="Q161" s="21"/>
      <c r="S161" s="22"/>
      <c r="T161" s="22"/>
      <c r="U161" s="68"/>
      <c r="V161" s="22"/>
      <c r="X161" s="22"/>
      <c r="Y161" s="22"/>
      <c r="Z161" s="68"/>
      <c r="AA161" s="22"/>
      <c r="AC161" s="22"/>
      <c r="AD161" s="22"/>
      <c r="AE161" s="68"/>
      <c r="AF161" s="22"/>
      <c r="AH161" s="22"/>
      <c r="AI161" s="22"/>
      <c r="AJ161" s="68"/>
      <c r="AK161" s="22"/>
      <c r="AM161" s="22"/>
      <c r="AN161" s="22"/>
      <c r="AO161" s="68"/>
      <c r="AP161" s="22"/>
      <c r="AR161" s="22"/>
      <c r="AS161" s="22"/>
      <c r="AT161" s="68"/>
      <c r="AU161" s="22"/>
      <c r="AW161" s="22"/>
      <c r="AX161" s="22"/>
      <c r="AY161" s="68"/>
      <c r="AZ161" s="22"/>
      <c r="BB161" s="22"/>
      <c r="BC161" s="22"/>
      <c r="BD161" s="68"/>
      <c r="BE161" s="22"/>
      <c r="BG161" s="22"/>
      <c r="BH161" s="22"/>
      <c r="BI161" s="68"/>
      <c r="BJ161" s="22"/>
      <c r="BL161" s="22"/>
      <c r="BM161" s="22"/>
      <c r="BN161" s="68"/>
      <c r="BO161" s="22"/>
      <c r="BQ161" s="22"/>
      <c r="BR161" s="22"/>
      <c r="BS161" s="68"/>
      <c r="BT161" s="22"/>
      <c r="BV161" s="22"/>
      <c r="BW161" s="22"/>
      <c r="BX161" s="68"/>
      <c r="BY161" s="22"/>
      <c r="CA161" s="22"/>
      <c r="CB161" s="22"/>
      <c r="CC161" s="68"/>
      <c r="CD161" s="22"/>
    </row>
    <row r="162" spans="1:82">
      <c r="A162" s="22"/>
      <c r="B162" s="21"/>
      <c r="D162" s="21"/>
      <c r="E162" s="21"/>
      <c r="F162" s="21"/>
      <c r="G162" s="21"/>
      <c r="I162" s="21"/>
      <c r="J162" s="21"/>
      <c r="K162" s="21"/>
      <c r="L162" s="41"/>
      <c r="N162" s="21"/>
      <c r="O162" s="21"/>
      <c r="P162" s="68"/>
      <c r="Q162" s="21"/>
      <c r="S162" s="22"/>
      <c r="T162" s="22"/>
      <c r="U162" s="68"/>
      <c r="V162" s="22"/>
      <c r="X162" s="22"/>
      <c r="Y162" s="22"/>
      <c r="Z162" s="68"/>
      <c r="AA162" s="22"/>
      <c r="AC162" s="22"/>
      <c r="AD162" s="22"/>
      <c r="AE162" s="68"/>
      <c r="AF162" s="22"/>
      <c r="AH162" s="22"/>
      <c r="AI162" s="22"/>
      <c r="AJ162" s="68"/>
      <c r="AK162" s="22"/>
      <c r="AM162" s="22"/>
      <c r="AN162" s="22"/>
      <c r="AO162" s="68"/>
      <c r="AP162" s="22"/>
      <c r="AR162" s="22"/>
      <c r="AS162" s="22"/>
      <c r="AT162" s="68"/>
      <c r="AU162" s="22"/>
      <c r="AW162" s="22"/>
      <c r="AX162" s="22"/>
      <c r="AY162" s="68"/>
      <c r="AZ162" s="22"/>
      <c r="BB162" s="22"/>
      <c r="BC162" s="22"/>
      <c r="BD162" s="68"/>
      <c r="BE162" s="22"/>
      <c r="BG162" s="22"/>
      <c r="BH162" s="22"/>
      <c r="BI162" s="68"/>
      <c r="BJ162" s="22"/>
      <c r="BL162" s="22"/>
      <c r="BM162" s="22"/>
      <c r="BN162" s="68"/>
      <c r="BO162" s="22"/>
      <c r="BQ162" s="22"/>
      <c r="BR162" s="22"/>
      <c r="BS162" s="68"/>
      <c r="BT162" s="22"/>
      <c r="BV162" s="22"/>
      <c r="BW162" s="22"/>
      <c r="BX162" s="68"/>
      <c r="BY162" s="22"/>
      <c r="CA162" s="22"/>
      <c r="CB162" s="22"/>
      <c r="CC162" s="68"/>
      <c r="CD162" s="22"/>
    </row>
    <row r="163" spans="1:82">
      <c r="A163" s="22"/>
      <c r="B163" s="21"/>
      <c r="D163" s="21"/>
      <c r="E163" s="21"/>
      <c r="F163" s="21"/>
      <c r="G163" s="21"/>
      <c r="I163" s="21"/>
      <c r="J163" s="21"/>
      <c r="K163" s="21"/>
      <c r="L163" s="41"/>
      <c r="N163" s="21"/>
      <c r="O163" s="21"/>
      <c r="P163" s="68"/>
      <c r="Q163" s="21"/>
      <c r="S163" s="22"/>
      <c r="T163" s="22"/>
      <c r="U163" s="68"/>
      <c r="V163" s="22"/>
      <c r="X163" s="22"/>
      <c r="Y163" s="22"/>
      <c r="Z163" s="68"/>
      <c r="AA163" s="22"/>
      <c r="AC163" s="22"/>
      <c r="AD163" s="22"/>
      <c r="AE163" s="68"/>
      <c r="AF163" s="22"/>
      <c r="AH163" s="22"/>
      <c r="AI163" s="22"/>
      <c r="AJ163" s="68"/>
      <c r="AK163" s="22"/>
      <c r="AM163" s="22"/>
      <c r="AN163" s="22"/>
      <c r="AO163" s="68"/>
      <c r="AP163" s="22"/>
      <c r="AR163" s="22"/>
      <c r="AS163" s="22"/>
      <c r="AT163" s="68"/>
      <c r="AU163" s="22"/>
      <c r="AW163" s="22"/>
      <c r="AX163" s="22"/>
      <c r="AY163" s="68"/>
      <c r="AZ163" s="22"/>
      <c r="BB163" s="22"/>
      <c r="BC163" s="22"/>
      <c r="BD163" s="68"/>
      <c r="BE163" s="22"/>
      <c r="BG163" s="22"/>
      <c r="BH163" s="22"/>
      <c r="BI163" s="68"/>
      <c r="BJ163" s="22"/>
      <c r="BL163" s="22"/>
      <c r="BM163" s="22"/>
      <c r="BN163" s="68"/>
      <c r="BO163" s="22"/>
      <c r="BQ163" s="22"/>
      <c r="BR163" s="22"/>
      <c r="BS163" s="68"/>
      <c r="BT163" s="22"/>
      <c r="BV163" s="22"/>
      <c r="BW163" s="22"/>
      <c r="BX163" s="68"/>
      <c r="BY163" s="22"/>
      <c r="CA163" s="22"/>
      <c r="CB163" s="22"/>
      <c r="CC163" s="68"/>
      <c r="CD163" s="22"/>
    </row>
    <row r="164" spans="1:82">
      <c r="A164" s="22"/>
      <c r="B164" s="21"/>
      <c r="D164" s="21"/>
      <c r="E164" s="21"/>
      <c r="F164" s="21"/>
      <c r="G164" s="21"/>
      <c r="I164" s="21"/>
      <c r="J164" s="21"/>
      <c r="K164" s="21"/>
      <c r="L164" s="41"/>
      <c r="N164" s="21"/>
      <c r="O164" s="21"/>
      <c r="P164" s="68"/>
      <c r="Q164" s="21"/>
      <c r="S164" s="22"/>
      <c r="T164" s="22"/>
      <c r="U164" s="68"/>
      <c r="V164" s="22"/>
      <c r="X164" s="22"/>
      <c r="Y164" s="22"/>
      <c r="Z164" s="68"/>
      <c r="AA164" s="22"/>
      <c r="AC164" s="22"/>
      <c r="AD164" s="22"/>
      <c r="AE164" s="68"/>
      <c r="AF164" s="22"/>
      <c r="AH164" s="22"/>
      <c r="AI164" s="22"/>
      <c r="AJ164" s="68"/>
      <c r="AK164" s="22"/>
      <c r="AM164" s="22"/>
      <c r="AN164" s="22"/>
      <c r="AO164" s="68"/>
      <c r="AP164" s="22"/>
      <c r="AR164" s="22"/>
      <c r="AS164" s="22"/>
      <c r="AT164" s="68"/>
      <c r="AU164" s="22"/>
      <c r="AW164" s="22"/>
      <c r="AX164" s="22"/>
      <c r="AY164" s="68"/>
      <c r="AZ164" s="22"/>
      <c r="BB164" s="22"/>
      <c r="BC164" s="22"/>
      <c r="BD164" s="68"/>
      <c r="BE164" s="22"/>
      <c r="BG164" s="22"/>
      <c r="BH164" s="22"/>
      <c r="BI164" s="68"/>
      <c r="BJ164" s="22"/>
      <c r="BL164" s="22"/>
      <c r="BM164" s="22"/>
      <c r="BN164" s="68"/>
      <c r="BO164" s="22"/>
      <c r="BQ164" s="22"/>
      <c r="BR164" s="22"/>
      <c r="BS164" s="68"/>
      <c r="BT164" s="22"/>
      <c r="BV164" s="22"/>
      <c r="BW164" s="22"/>
      <c r="BX164" s="68"/>
      <c r="BY164" s="22"/>
      <c r="CA164" s="22"/>
      <c r="CB164" s="22"/>
      <c r="CC164" s="68"/>
      <c r="CD164" s="22"/>
    </row>
    <row r="165" spans="1:82">
      <c r="A165" s="22"/>
      <c r="B165" s="21"/>
      <c r="D165" s="21"/>
      <c r="E165" s="21"/>
      <c r="F165" s="21"/>
      <c r="G165" s="21"/>
      <c r="I165" s="21"/>
      <c r="J165" s="21"/>
      <c r="K165" s="21"/>
      <c r="L165" s="41"/>
      <c r="N165" s="21"/>
      <c r="O165" s="21"/>
      <c r="P165" s="68"/>
      <c r="Q165" s="21"/>
      <c r="S165" s="22"/>
      <c r="T165" s="22"/>
      <c r="U165" s="68"/>
      <c r="V165" s="22"/>
      <c r="X165" s="22"/>
      <c r="Y165" s="22"/>
      <c r="Z165" s="68"/>
      <c r="AA165" s="22"/>
      <c r="AC165" s="22"/>
      <c r="AD165" s="22"/>
      <c r="AE165" s="68"/>
      <c r="AF165" s="22"/>
      <c r="AH165" s="22"/>
      <c r="AI165" s="22"/>
      <c r="AJ165" s="68"/>
      <c r="AK165" s="22"/>
      <c r="AM165" s="22"/>
      <c r="AN165" s="22"/>
      <c r="AO165" s="68"/>
      <c r="AP165" s="22"/>
      <c r="AR165" s="22"/>
      <c r="AS165" s="22"/>
      <c r="AT165" s="68"/>
      <c r="AU165" s="22"/>
      <c r="AW165" s="22"/>
      <c r="AX165" s="22"/>
      <c r="AY165" s="68"/>
      <c r="AZ165" s="22"/>
      <c r="BB165" s="22"/>
      <c r="BC165" s="22"/>
      <c r="BD165" s="68"/>
      <c r="BE165" s="22"/>
      <c r="BG165" s="22"/>
      <c r="BH165" s="22"/>
      <c r="BI165" s="68"/>
      <c r="BJ165" s="22"/>
      <c r="BL165" s="22"/>
      <c r="BM165" s="22"/>
      <c r="BN165" s="68"/>
      <c r="BO165" s="22"/>
      <c r="BQ165" s="22"/>
      <c r="BR165" s="22"/>
      <c r="BS165" s="68"/>
      <c r="BT165" s="22"/>
      <c r="BV165" s="22"/>
      <c r="BW165" s="22"/>
      <c r="BX165" s="68"/>
      <c r="BY165" s="22"/>
      <c r="CA165" s="22"/>
      <c r="CB165" s="22"/>
      <c r="CC165" s="68"/>
      <c r="CD165" s="22"/>
    </row>
    <row r="166" spans="1:82">
      <c r="A166" s="22"/>
      <c r="B166" s="21"/>
      <c r="D166" s="21"/>
      <c r="E166" s="21"/>
      <c r="F166" s="21"/>
      <c r="G166" s="21"/>
      <c r="I166" s="21"/>
      <c r="J166" s="21"/>
      <c r="K166" s="21"/>
      <c r="L166" s="41"/>
      <c r="N166" s="21"/>
      <c r="O166" s="21"/>
      <c r="P166" s="68"/>
      <c r="Q166" s="21"/>
      <c r="S166" s="22"/>
      <c r="T166" s="22"/>
      <c r="U166" s="68"/>
      <c r="V166" s="22"/>
      <c r="X166" s="22"/>
      <c r="Y166" s="22"/>
      <c r="Z166" s="68"/>
      <c r="AA166" s="22"/>
      <c r="AC166" s="22"/>
      <c r="AD166" s="22"/>
      <c r="AE166" s="68"/>
      <c r="AF166" s="22"/>
      <c r="AH166" s="22"/>
      <c r="AI166" s="22"/>
      <c r="AJ166" s="68"/>
      <c r="AK166" s="22"/>
      <c r="AM166" s="22"/>
      <c r="AN166" s="22"/>
      <c r="AO166" s="68"/>
      <c r="AP166" s="22"/>
      <c r="AR166" s="22"/>
      <c r="AS166" s="22"/>
      <c r="AT166" s="68"/>
      <c r="AU166" s="22"/>
      <c r="AW166" s="22"/>
      <c r="AX166" s="22"/>
      <c r="AY166" s="68"/>
      <c r="AZ166" s="22"/>
      <c r="BB166" s="22"/>
      <c r="BC166" s="22"/>
      <c r="BD166" s="68"/>
      <c r="BE166" s="22"/>
      <c r="BG166" s="22"/>
      <c r="BH166" s="22"/>
      <c r="BI166" s="68"/>
      <c r="BJ166" s="22"/>
      <c r="BL166" s="22"/>
      <c r="BM166" s="22"/>
      <c r="BN166" s="68"/>
      <c r="BO166" s="22"/>
      <c r="BQ166" s="22"/>
      <c r="BR166" s="22"/>
      <c r="BS166" s="68"/>
      <c r="BT166" s="22"/>
      <c r="BV166" s="22"/>
      <c r="BW166" s="22"/>
      <c r="BX166" s="68"/>
      <c r="BY166" s="22"/>
      <c r="CA166" s="22"/>
      <c r="CB166" s="22"/>
      <c r="CC166" s="68"/>
      <c r="CD166" s="22"/>
    </row>
    <row r="167" spans="1:82">
      <c r="A167" s="22"/>
      <c r="B167" s="21"/>
      <c r="D167" s="21"/>
      <c r="E167" s="21"/>
      <c r="F167" s="21"/>
      <c r="G167" s="21"/>
      <c r="I167" s="21"/>
      <c r="J167" s="21"/>
      <c r="K167" s="21"/>
      <c r="L167" s="41"/>
      <c r="N167" s="21"/>
      <c r="O167" s="21"/>
      <c r="P167" s="68"/>
      <c r="Q167" s="21"/>
      <c r="S167" s="22"/>
      <c r="T167" s="22"/>
      <c r="U167" s="68"/>
      <c r="V167" s="22"/>
      <c r="X167" s="22"/>
      <c r="Y167" s="22"/>
      <c r="Z167" s="68"/>
      <c r="AA167" s="22"/>
      <c r="AC167" s="22"/>
      <c r="AD167" s="22"/>
      <c r="AE167" s="68"/>
      <c r="AF167" s="22"/>
      <c r="AH167" s="22"/>
      <c r="AI167" s="22"/>
      <c r="AJ167" s="68"/>
      <c r="AK167" s="22"/>
      <c r="AM167" s="22"/>
      <c r="AN167" s="22"/>
      <c r="AO167" s="68"/>
      <c r="AP167" s="22"/>
      <c r="AR167" s="22"/>
      <c r="AS167" s="22"/>
      <c r="AT167" s="68"/>
      <c r="AU167" s="22"/>
      <c r="AW167" s="22"/>
      <c r="AX167" s="22"/>
      <c r="AY167" s="68"/>
      <c r="AZ167" s="22"/>
      <c r="BB167" s="22"/>
      <c r="BC167" s="22"/>
      <c r="BD167" s="68"/>
      <c r="BE167" s="22"/>
      <c r="BG167" s="22"/>
      <c r="BH167" s="22"/>
      <c r="BI167" s="68"/>
      <c r="BJ167" s="22"/>
      <c r="BL167" s="22"/>
      <c r="BM167" s="22"/>
      <c r="BN167" s="68"/>
      <c r="BO167" s="22"/>
      <c r="BQ167" s="22"/>
      <c r="BR167" s="22"/>
      <c r="BS167" s="68"/>
      <c r="BT167" s="22"/>
      <c r="BV167" s="22"/>
      <c r="BW167" s="22"/>
      <c r="BX167" s="68"/>
      <c r="BY167" s="22"/>
      <c r="CA167" s="22"/>
      <c r="CB167" s="22"/>
      <c r="CC167" s="68"/>
      <c r="CD167" s="22"/>
    </row>
    <row r="168" spans="1:82">
      <c r="A168" s="22"/>
      <c r="B168" s="21"/>
      <c r="L168" s="41"/>
    </row>
    <row r="169" spans="1:82">
      <c r="A169" s="22"/>
      <c r="B169" s="21"/>
      <c r="L169" s="41"/>
    </row>
    <row r="170" spans="1:82">
      <c r="A170" s="22"/>
      <c r="B170" s="21"/>
      <c r="L170" s="41"/>
    </row>
    <row r="171" spans="1:82">
      <c r="A171" s="22"/>
      <c r="B171" s="21"/>
      <c r="L171" s="41"/>
    </row>
    <row r="172" spans="1:82">
      <c r="A172" s="22"/>
      <c r="B172" s="21"/>
      <c r="L172" s="41"/>
    </row>
    <row r="173" spans="1:82">
      <c r="A173" s="22"/>
      <c r="B173" s="21"/>
      <c r="L173" s="41"/>
    </row>
    <row r="174" spans="1:82">
      <c r="L174" s="41"/>
    </row>
    <row r="175" spans="1:82">
      <c r="L175" s="41"/>
    </row>
    <row r="176" spans="1:82">
      <c r="L176" s="41"/>
    </row>
    <row r="177" spans="12:12">
      <c r="L177" s="41"/>
    </row>
    <row r="178" spans="12:12">
      <c r="L178" s="41"/>
    </row>
    <row r="179" spans="12:12">
      <c r="L179" s="41"/>
    </row>
    <row r="180" spans="12:12">
      <c r="L180" s="41"/>
    </row>
    <row r="181" spans="12:12">
      <c r="L181" s="41"/>
    </row>
  </sheetData>
  <dataConsolidate/>
  <mergeCells count="25">
    <mergeCell ref="X1:AA1"/>
    <mergeCell ref="A1:B1"/>
    <mergeCell ref="D1:G1"/>
    <mergeCell ref="I1:L1"/>
    <mergeCell ref="N1:Q1"/>
    <mergeCell ref="S1:V1"/>
    <mergeCell ref="CF1:CI1"/>
    <mergeCell ref="AC1:AF1"/>
    <mergeCell ref="AH1:AK1"/>
    <mergeCell ref="AM1:AP1"/>
    <mergeCell ref="AR1:AU1"/>
    <mergeCell ref="AW1:AZ1"/>
    <mergeCell ref="BB1:BE1"/>
    <mergeCell ref="BG1:BJ1"/>
    <mergeCell ref="BL1:BO1"/>
    <mergeCell ref="BQ1:BT1"/>
    <mergeCell ref="BV1:BY1"/>
    <mergeCell ref="CA1:CD1"/>
    <mergeCell ref="A74:B74"/>
    <mergeCell ref="A2:B2"/>
    <mergeCell ref="A14:B14"/>
    <mergeCell ref="A26:B26"/>
    <mergeCell ref="A38:B38"/>
    <mergeCell ref="A50:B50"/>
    <mergeCell ref="A62:B6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ECFD-1E85-0445-A848-7601D057BD6E}">
  <sheetPr codeName="Sheet9"/>
  <dimension ref="A1:V97"/>
  <sheetViews>
    <sheetView workbookViewId="0">
      <pane ySplit="1" topLeftCell="A68" activePane="bottomLeft" state="frozen"/>
      <selection activeCell="A2" sqref="A2:B85"/>
      <selection pane="bottomLeft" activeCell="T97" sqref="T2:T97"/>
    </sheetView>
  </sheetViews>
  <sheetFormatPr baseColWidth="10" defaultRowHeight="16"/>
  <cols>
    <col min="1" max="1" width="5" style="65" bestFit="1" customWidth="1"/>
    <col min="2" max="2" width="8" style="65" bestFit="1" customWidth="1"/>
    <col min="3" max="3" width="26.1640625" style="65" bestFit="1" customWidth="1"/>
    <col min="4" max="8" width="10.83203125" style="65"/>
    <col min="9" max="9" width="11" style="65" customWidth="1"/>
    <col min="10" max="20" width="10.83203125" style="65"/>
    <col min="21" max="21" width="10.83203125" style="66"/>
    <col min="22" max="22" width="15.5" bestFit="1" customWidth="1"/>
  </cols>
  <sheetData>
    <row r="1" spans="1:22" ht="17" thickBot="1">
      <c r="A1" s="63" t="s">
        <v>49</v>
      </c>
      <c r="B1" s="69" t="s">
        <v>52</v>
      </c>
      <c r="C1" s="99" t="s">
        <v>53</v>
      </c>
      <c r="D1" s="63">
        <v>1.109</v>
      </c>
      <c r="E1" s="63">
        <v>1.27</v>
      </c>
      <c r="F1" s="63">
        <v>1.355</v>
      </c>
      <c r="G1" s="63">
        <v>1.48</v>
      </c>
      <c r="H1" s="63">
        <v>1.52</v>
      </c>
      <c r="I1" s="63">
        <v>1.54</v>
      </c>
      <c r="J1" s="63">
        <v>1.56</v>
      </c>
      <c r="K1" s="63">
        <v>1.6</v>
      </c>
      <c r="L1" s="63">
        <v>1.71</v>
      </c>
      <c r="M1" s="63">
        <v>1.77</v>
      </c>
      <c r="N1" s="63">
        <v>1.7969999999999999</v>
      </c>
      <c r="O1" s="63">
        <v>1.8149999999999999</v>
      </c>
      <c r="P1" s="63">
        <v>1.89</v>
      </c>
      <c r="Q1" s="63">
        <v>1.92</v>
      </c>
      <c r="R1" s="63">
        <v>1.96</v>
      </c>
      <c r="S1" s="63">
        <v>2.0099999999999998</v>
      </c>
      <c r="T1" s="63">
        <v>2.0299999999999998</v>
      </c>
      <c r="U1" s="64" t="s">
        <v>50</v>
      </c>
      <c r="V1" s="4" t="s">
        <v>157</v>
      </c>
    </row>
    <row r="2" spans="1:22">
      <c r="A2" s="74">
        <v>1</v>
      </c>
      <c r="B2" s="104">
        <v>58</v>
      </c>
      <c r="C2" s="88" t="s">
        <v>80</v>
      </c>
      <c r="D2" s="118"/>
      <c r="E2" s="119"/>
      <c r="F2" s="119"/>
      <c r="G2" s="119">
        <f>'Yields HP4a'!V2</f>
        <v>11.307507063449284</v>
      </c>
      <c r="H2" s="119"/>
      <c r="I2" s="119"/>
      <c r="J2" s="119"/>
      <c r="K2" s="119"/>
      <c r="L2" s="119">
        <f>'Yields HP4a'!AU2</f>
        <v>2.7500538664429364</v>
      </c>
      <c r="M2" s="119"/>
      <c r="N2" s="119"/>
      <c r="O2" s="119"/>
      <c r="P2" s="119">
        <f>'Yields HP4a'!BO2</f>
        <v>7.3228896899631994</v>
      </c>
      <c r="Q2" s="119"/>
      <c r="R2" s="119"/>
      <c r="S2" s="119"/>
      <c r="T2" s="119"/>
      <c r="U2" s="120">
        <f t="shared" ref="U2:U33" si="0">SUM(D2:T2)</f>
        <v>21.38045061985542</v>
      </c>
      <c r="V2" s="14">
        <f>'Yields PhOTf'!L2</f>
        <v>22.522360082123058</v>
      </c>
    </row>
    <row r="3" spans="1:22">
      <c r="A3" s="74">
        <v>2</v>
      </c>
      <c r="B3" s="39">
        <v>59</v>
      </c>
      <c r="C3" s="81" t="s">
        <v>81</v>
      </c>
      <c r="D3" s="121"/>
      <c r="E3" s="75"/>
      <c r="F3" s="75"/>
      <c r="G3" s="75">
        <f>'Yields HP4a'!V3</f>
        <v>10.274529492520099</v>
      </c>
      <c r="H3" s="75"/>
      <c r="I3" s="75"/>
      <c r="J3" s="75"/>
      <c r="K3" s="75"/>
      <c r="L3" s="75">
        <f>'Yields HP4a'!AU3</f>
        <v>3.8781789392427481</v>
      </c>
      <c r="M3" s="75"/>
      <c r="N3" s="75"/>
      <c r="O3" s="75"/>
      <c r="P3" s="75">
        <f>'Yields HP4a'!BO3</f>
        <v>8.0129740290038267</v>
      </c>
      <c r="Q3" s="75"/>
      <c r="R3" s="75"/>
      <c r="S3" s="75"/>
      <c r="T3" s="75"/>
      <c r="U3" s="122">
        <f t="shared" si="0"/>
        <v>22.165682460766675</v>
      </c>
      <c r="V3" s="14">
        <f>'Yields PhOTf'!L3</f>
        <v>0.96424388740524591</v>
      </c>
    </row>
    <row r="4" spans="1:22">
      <c r="A4" s="74">
        <v>3</v>
      </c>
      <c r="B4" s="105">
        <v>60</v>
      </c>
      <c r="C4" s="89" t="s">
        <v>82</v>
      </c>
      <c r="D4" s="121"/>
      <c r="E4" s="75">
        <f>'Yields HP4a'!L4</f>
        <v>2.8398499994803967</v>
      </c>
      <c r="F4" s="75"/>
      <c r="G4" s="75">
        <f>'Yields HP4a'!V4</f>
        <v>18.702288168584804</v>
      </c>
      <c r="H4" s="75">
        <f>'Yields HP4a'!AA4</f>
        <v>0.61108468102826041</v>
      </c>
      <c r="I4" s="75"/>
      <c r="J4" s="75">
        <f>'Yields HP4a'!AK4</f>
        <v>3.7302507786979286</v>
      </c>
      <c r="K4" s="75"/>
      <c r="L4" s="75">
        <f>'Yields HP4a'!AU4</f>
        <v>15.911222865249902</v>
      </c>
      <c r="M4" s="75"/>
      <c r="N4" s="75"/>
      <c r="O4" s="75"/>
      <c r="P4" s="75">
        <f>'Yields HP4a'!BO4</f>
        <v>7.0707836320689443</v>
      </c>
      <c r="Q4" s="75"/>
      <c r="R4" s="75"/>
      <c r="S4" s="75">
        <f>'Yields HP4a'!CD4</f>
        <v>0.84185213204398013</v>
      </c>
      <c r="T4" s="75"/>
      <c r="U4" s="122">
        <f t="shared" si="0"/>
        <v>49.707332257154221</v>
      </c>
      <c r="V4" s="14">
        <f>'Yields PhOTf'!L4</f>
        <v>41.489381449515641</v>
      </c>
    </row>
    <row r="5" spans="1:22">
      <c r="A5" s="74">
        <v>4</v>
      </c>
      <c r="B5" s="102">
        <v>61</v>
      </c>
      <c r="C5" s="87" t="s">
        <v>83</v>
      </c>
      <c r="D5" s="121"/>
      <c r="E5" s="75">
        <f>'Yields HP4a'!L5</f>
        <v>0.67286860929893311</v>
      </c>
      <c r="F5" s="75"/>
      <c r="G5" s="75">
        <f>'Yields HP4a'!V5</f>
        <v>20.51015820341528</v>
      </c>
      <c r="H5" s="75"/>
      <c r="I5" s="75"/>
      <c r="J5" s="75">
        <f>'Yields HP4a'!AK5</f>
        <v>0.43423465240680664</v>
      </c>
      <c r="K5" s="75"/>
      <c r="L5" s="75"/>
      <c r="M5" s="75"/>
      <c r="N5" s="75"/>
      <c r="O5" s="75"/>
      <c r="P5" s="75">
        <f>'Yields HP4a'!BO5</f>
        <v>2.4390688730254704</v>
      </c>
      <c r="Q5" s="75"/>
      <c r="R5" s="75"/>
      <c r="S5" s="75"/>
      <c r="T5" s="75"/>
      <c r="U5" s="122">
        <f t="shared" si="0"/>
        <v>24.056330338146491</v>
      </c>
      <c r="V5" s="14">
        <f>'Yields PhOTf'!L5</f>
        <v>-11.669370281404241</v>
      </c>
    </row>
    <row r="6" spans="1:22">
      <c r="A6" s="74">
        <v>5</v>
      </c>
      <c r="B6" s="103">
        <v>62</v>
      </c>
      <c r="C6" s="86" t="s">
        <v>84</v>
      </c>
      <c r="D6" s="121"/>
      <c r="E6" s="75"/>
      <c r="F6" s="75"/>
      <c r="G6" s="75">
        <f>'Yields HP4a'!V6</f>
        <v>10.421015565459989</v>
      </c>
      <c r="H6" s="75"/>
      <c r="I6" s="75"/>
      <c r="J6" s="75"/>
      <c r="K6" s="75"/>
      <c r="L6" s="75">
        <f>'Yields HP4a'!AU6</f>
        <v>4.1043236352414425</v>
      </c>
      <c r="M6" s="75"/>
      <c r="N6" s="75"/>
      <c r="O6" s="75"/>
      <c r="P6" s="75">
        <f>'Yields HP4a'!BO6</f>
        <v>7.8678726377318364</v>
      </c>
      <c r="Q6" s="75"/>
      <c r="R6" s="75"/>
      <c r="S6" s="75"/>
      <c r="T6" s="75"/>
      <c r="U6" s="122">
        <f t="shared" si="0"/>
        <v>22.393211838433267</v>
      </c>
      <c r="V6" s="14">
        <f>'Yields PhOTf'!L6</f>
        <v>-9.1249206946987726</v>
      </c>
    </row>
    <row r="7" spans="1:22">
      <c r="A7" s="74">
        <v>6</v>
      </c>
      <c r="B7" s="104">
        <v>63</v>
      </c>
      <c r="C7" s="88" t="s">
        <v>85</v>
      </c>
      <c r="D7" s="121"/>
      <c r="E7" s="75"/>
      <c r="F7" s="75"/>
      <c r="G7" s="75">
        <f>'Yields HP4a'!V7</f>
        <v>7.6821278430432347</v>
      </c>
      <c r="H7" s="75"/>
      <c r="I7" s="75"/>
      <c r="J7" s="75"/>
      <c r="K7" s="75"/>
      <c r="L7" s="75"/>
      <c r="M7" s="75"/>
      <c r="N7" s="75"/>
      <c r="O7" s="75"/>
      <c r="P7" s="75">
        <f>'Yields HP4a'!BO7</f>
        <v>0.55085639056762936</v>
      </c>
      <c r="Q7" s="75"/>
      <c r="R7" s="75"/>
      <c r="S7" s="75"/>
      <c r="T7" s="75"/>
      <c r="U7" s="122">
        <f t="shared" si="0"/>
        <v>8.2329842336108641</v>
      </c>
      <c r="V7" s="14">
        <f>'Yields PhOTf'!L7</f>
        <v>-5.041641272330935</v>
      </c>
    </row>
    <row r="8" spans="1:22">
      <c r="A8" s="74">
        <v>7</v>
      </c>
      <c r="B8" s="104">
        <v>64</v>
      </c>
      <c r="C8" s="88" t="s">
        <v>86</v>
      </c>
      <c r="D8" s="121"/>
      <c r="E8" s="75">
        <f>'Yields HP4a'!L8</f>
        <v>1.6540073574218865</v>
      </c>
      <c r="F8" s="75"/>
      <c r="G8" s="75">
        <f>'Yields HP4a'!V8</f>
        <v>7.2462817824150854</v>
      </c>
      <c r="H8" s="75"/>
      <c r="I8" s="75"/>
      <c r="J8" s="75">
        <f>'Yields HP4a'!AK8</f>
        <v>0.4306773768144202</v>
      </c>
      <c r="K8" s="75"/>
      <c r="L8" s="75"/>
      <c r="M8" s="75"/>
      <c r="N8" s="75"/>
      <c r="O8" s="75"/>
      <c r="P8" s="75">
        <f>'Yields HP4a'!BO8</f>
        <v>0.62331340728440698</v>
      </c>
      <c r="Q8" s="75"/>
      <c r="R8" s="75"/>
      <c r="S8" s="75">
        <f>'Yields HP4a'!CD8</f>
        <v>1.2817885233940709</v>
      </c>
      <c r="T8" s="75"/>
      <c r="U8" s="122">
        <f t="shared" si="0"/>
        <v>11.23606844732987</v>
      </c>
      <c r="V8" s="14">
        <f>'Yields PhOTf'!L8</f>
        <v>-28.359213419144396</v>
      </c>
    </row>
    <row r="9" spans="1:22">
      <c r="A9" s="74">
        <v>8</v>
      </c>
      <c r="B9" s="105">
        <v>65</v>
      </c>
      <c r="C9" s="89" t="s">
        <v>87</v>
      </c>
      <c r="D9" s="121"/>
      <c r="E9" s="75"/>
      <c r="F9" s="75">
        <f>'Yields HP4a'!Q9</f>
        <v>0.54266563577217908</v>
      </c>
      <c r="G9" s="75">
        <f>'Yields HP4a'!V9</f>
        <v>20.958959711612295</v>
      </c>
      <c r="H9" s="75"/>
      <c r="I9" s="75"/>
      <c r="J9" s="75">
        <f>'Yields HP4a'!AK9</f>
        <v>0.82875348504977719</v>
      </c>
      <c r="K9" s="75">
        <f>'Yields HP4a'!AP9</f>
        <v>1.5060861360562678</v>
      </c>
      <c r="L9" s="75">
        <f>'Yields HP4a'!AU9</f>
        <v>7.6882210732164671</v>
      </c>
      <c r="M9" s="75"/>
      <c r="N9" s="75"/>
      <c r="O9" s="75"/>
      <c r="P9" s="75">
        <f>'Yields HP4a'!BO9</f>
        <v>21.343699348257186</v>
      </c>
      <c r="Q9" s="75"/>
      <c r="R9" s="75">
        <f>'Yields HP4a'!BY9</f>
        <v>0.43416967645610344</v>
      </c>
      <c r="S9" s="75"/>
      <c r="T9" s="75"/>
      <c r="U9" s="122">
        <f t="shared" si="0"/>
        <v>53.302555066420275</v>
      </c>
      <c r="V9" s="14">
        <f>'Yields PhOTf'!L9</f>
        <v>-54.595437726490331</v>
      </c>
    </row>
    <row r="10" spans="1:22">
      <c r="A10" s="74">
        <v>9</v>
      </c>
      <c r="B10" s="104">
        <v>77</v>
      </c>
      <c r="C10" s="88" t="s">
        <v>88</v>
      </c>
      <c r="D10" s="121"/>
      <c r="E10" s="75"/>
      <c r="F10" s="75"/>
      <c r="G10" s="75">
        <f>'Yields HP4a'!V10</f>
        <v>2.616156726243188</v>
      </c>
      <c r="H10" s="75"/>
      <c r="I10" s="75"/>
      <c r="J10" s="75">
        <f>'Yields HP4a'!AK10</f>
        <v>0.38359063009214583</v>
      </c>
      <c r="K10" s="75"/>
      <c r="L10" s="75">
        <f>'Yields HP4a'!AU10</f>
        <v>4.2255845301155848</v>
      </c>
      <c r="M10" s="75"/>
      <c r="N10" s="75"/>
      <c r="O10" s="75"/>
      <c r="P10" s="75">
        <f>'Yields HP4a'!BO10</f>
        <v>1.2472301493025455</v>
      </c>
      <c r="Q10" s="75"/>
      <c r="R10" s="75"/>
      <c r="S10" s="75">
        <f>'Yields HP4a'!CD10</f>
        <v>1.6559307717295981</v>
      </c>
      <c r="T10" s="75"/>
      <c r="U10" s="122">
        <f t="shared" si="0"/>
        <v>10.128492807483063</v>
      </c>
      <c r="V10" s="14">
        <f>'Yields PhOTf'!L10</f>
        <v>7.414275417561484</v>
      </c>
    </row>
    <row r="11" spans="1:22">
      <c r="A11" s="74">
        <v>10</v>
      </c>
      <c r="B11" s="105">
        <v>136</v>
      </c>
      <c r="C11" s="117" t="s">
        <v>89</v>
      </c>
      <c r="D11" s="121"/>
      <c r="E11" s="75">
        <f>'Yields HP4a'!L11</f>
        <v>1.0709390400240346</v>
      </c>
      <c r="F11" s="75"/>
      <c r="G11" s="75">
        <f>'Yields HP4a'!V11</f>
        <v>1.5033394827614903</v>
      </c>
      <c r="H11" s="75"/>
      <c r="I11" s="75"/>
      <c r="J11" s="75"/>
      <c r="K11" s="75"/>
      <c r="L11" s="75">
        <f>'Yields HP4a'!AU11</f>
        <v>1.2739403117173766</v>
      </c>
      <c r="M11" s="75"/>
      <c r="N11" s="75"/>
      <c r="O11" s="75"/>
      <c r="P11" s="75">
        <f>'Yields HP4a'!BO11</f>
        <v>0.81445309838479985</v>
      </c>
      <c r="Q11" s="75"/>
      <c r="R11" s="75"/>
      <c r="S11" s="75"/>
      <c r="T11" s="75"/>
      <c r="U11" s="122">
        <f t="shared" si="0"/>
        <v>4.6626719328877018</v>
      </c>
      <c r="V11" s="14">
        <f>'Yields PhOTf'!L11</f>
        <v>-37.274716452674852</v>
      </c>
    </row>
    <row r="12" spans="1:22">
      <c r="A12" s="74">
        <v>11</v>
      </c>
      <c r="B12" s="102">
        <v>207</v>
      </c>
      <c r="C12" s="87" t="s">
        <v>90</v>
      </c>
      <c r="D12" s="121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122">
        <f t="shared" si="0"/>
        <v>0</v>
      </c>
      <c r="V12" s="14">
        <f>'Yields PhOTf'!L12</f>
        <v>-36.420560845031389</v>
      </c>
    </row>
    <row r="13" spans="1:22" ht="17" thickBot="1">
      <c r="A13" s="76">
        <v>12</v>
      </c>
      <c r="B13" s="40">
        <v>218</v>
      </c>
      <c r="C13" s="82" t="s">
        <v>91</v>
      </c>
      <c r="D13" s="123"/>
      <c r="E13" s="77"/>
      <c r="F13" s="77"/>
      <c r="G13" s="77">
        <f>'Yields HP4a'!V13</f>
        <v>6.1441187023453088</v>
      </c>
      <c r="H13" s="77"/>
      <c r="I13" s="77"/>
      <c r="J13" s="77">
        <f>'Yields HP4a'!AK13</f>
        <v>1.9291559061058381</v>
      </c>
      <c r="K13" s="77"/>
      <c r="L13" s="77">
        <f>'Yields HP4a'!AU13</f>
        <v>6.124747037353111</v>
      </c>
      <c r="M13" s="77"/>
      <c r="N13" s="77"/>
      <c r="O13" s="77"/>
      <c r="P13" s="77">
        <f>'Yields HP4a'!BO13</f>
        <v>5.5863241372676145</v>
      </c>
      <c r="Q13" s="77"/>
      <c r="R13" s="77"/>
      <c r="S13" s="77"/>
      <c r="T13" s="77"/>
      <c r="U13" s="124">
        <f t="shared" si="0"/>
        <v>19.784345783071871</v>
      </c>
      <c r="V13" s="14">
        <f>'Yields PhOTf'!L13</f>
        <v>12.400442333560875</v>
      </c>
    </row>
    <row r="14" spans="1:22">
      <c r="A14" s="74">
        <v>13</v>
      </c>
      <c r="B14" s="115">
        <v>58</v>
      </c>
      <c r="C14" s="116" t="s">
        <v>80</v>
      </c>
      <c r="D14" s="118"/>
      <c r="E14" s="119"/>
      <c r="F14" s="119"/>
      <c r="G14" s="119">
        <f>'Yields HP4a'!V14</f>
        <v>9.7805280635090952</v>
      </c>
      <c r="H14" s="119"/>
      <c r="I14" s="119"/>
      <c r="J14" s="119"/>
      <c r="K14" s="119"/>
      <c r="L14" s="119">
        <f>'Yields HP4a'!AU14</f>
        <v>3.4887496791267103</v>
      </c>
      <c r="M14" s="119"/>
      <c r="N14" s="119"/>
      <c r="O14" s="119"/>
      <c r="P14" s="119">
        <f>'Yields HP4a'!BO14</f>
        <v>7.4566045190002956</v>
      </c>
      <c r="Q14" s="119"/>
      <c r="R14" s="119"/>
      <c r="S14" s="119"/>
      <c r="T14" s="119"/>
      <c r="U14" s="120">
        <f t="shared" si="0"/>
        <v>20.725882261636102</v>
      </c>
      <c r="V14" s="14">
        <f>'Yields PhOTf'!L14</f>
        <v>-2.6490216069420711</v>
      </c>
    </row>
    <row r="15" spans="1:22">
      <c r="A15" s="74">
        <v>14</v>
      </c>
      <c r="B15" s="39">
        <v>59</v>
      </c>
      <c r="C15" s="81" t="s">
        <v>81</v>
      </c>
      <c r="D15" s="121"/>
      <c r="E15" s="75"/>
      <c r="F15" s="75"/>
      <c r="G15" s="75">
        <f>'Yields HP4a'!V15</f>
        <v>10.066475867533722</v>
      </c>
      <c r="H15" s="75"/>
      <c r="I15" s="75"/>
      <c r="J15" s="75"/>
      <c r="K15" s="75"/>
      <c r="L15" s="75">
        <f>'Yields HP4a'!AU15</f>
        <v>3.4417682817614015</v>
      </c>
      <c r="M15" s="75"/>
      <c r="N15" s="75"/>
      <c r="O15" s="75"/>
      <c r="P15" s="75">
        <f>'Yields HP4a'!BO15</f>
        <v>7.6609784865065533</v>
      </c>
      <c r="Q15" s="75"/>
      <c r="R15" s="75"/>
      <c r="S15" s="75"/>
      <c r="T15" s="75"/>
      <c r="U15" s="122">
        <f t="shared" si="0"/>
        <v>21.169222635801678</v>
      </c>
      <c r="V15" s="14">
        <f>'Yields PhOTf'!L15</f>
        <v>27.419600183260599</v>
      </c>
    </row>
    <row r="16" spans="1:22">
      <c r="A16" s="74">
        <v>15</v>
      </c>
      <c r="B16" s="105">
        <v>60</v>
      </c>
      <c r="C16" s="89" t="s">
        <v>82</v>
      </c>
      <c r="D16" s="121"/>
      <c r="E16" s="75">
        <f>'Yields HP4a'!L16</f>
        <v>3.2866542857363767</v>
      </c>
      <c r="F16" s="75"/>
      <c r="G16" s="75">
        <f>'Yields HP4a'!V16</f>
        <v>18.521497317011473</v>
      </c>
      <c r="H16" s="75">
        <f>'Yields HP4a'!AA16</f>
        <v>0.66659811463883023</v>
      </c>
      <c r="I16" s="75"/>
      <c r="J16" s="75">
        <f>'Yields HP4a'!AK16</f>
        <v>3.4509286291416181</v>
      </c>
      <c r="K16" s="75"/>
      <c r="L16" s="75">
        <f>'Yields HP4a'!AU16</f>
        <v>14.848912122167784</v>
      </c>
      <c r="M16" s="75"/>
      <c r="N16" s="75"/>
      <c r="O16" s="75"/>
      <c r="P16" s="75">
        <f>'Yields HP4a'!BO16</f>
        <v>6.8174001343671726</v>
      </c>
      <c r="Q16" s="75"/>
      <c r="R16" s="75"/>
      <c r="S16" s="75">
        <f>'Yields HP4a'!CD16</f>
        <v>0.83981958337246576</v>
      </c>
      <c r="T16" s="75"/>
      <c r="U16" s="122">
        <f t="shared" si="0"/>
        <v>48.431810186435719</v>
      </c>
      <c r="V16" s="14">
        <f>'Yields PhOTf'!L16</f>
        <v>58.532480492944003</v>
      </c>
    </row>
    <row r="17" spans="1:22">
      <c r="A17" s="74">
        <v>16</v>
      </c>
      <c r="B17" s="102">
        <v>61</v>
      </c>
      <c r="C17" s="87" t="s">
        <v>83</v>
      </c>
      <c r="D17" s="121"/>
      <c r="E17" s="75"/>
      <c r="F17" s="75"/>
      <c r="G17" s="75">
        <f>'Yields HP4a'!V17</f>
        <v>13.176351665921764</v>
      </c>
      <c r="H17" s="75"/>
      <c r="I17" s="75"/>
      <c r="J17" s="75"/>
      <c r="K17" s="75"/>
      <c r="L17" s="75"/>
      <c r="M17" s="75"/>
      <c r="N17" s="75"/>
      <c r="O17" s="75"/>
      <c r="P17" s="75">
        <f>'Yields HP4a'!BO17</f>
        <v>1.7140501825475003</v>
      </c>
      <c r="Q17" s="75"/>
      <c r="R17" s="75"/>
      <c r="S17" s="75"/>
      <c r="T17" s="75"/>
      <c r="U17" s="122">
        <f t="shared" si="0"/>
        <v>14.890401848469265</v>
      </c>
      <c r="V17" s="14">
        <f>'Yields PhOTf'!L17</f>
        <v>28.402370579281126</v>
      </c>
    </row>
    <row r="18" spans="1:22">
      <c r="A18" s="74">
        <v>17</v>
      </c>
      <c r="B18" s="103">
        <v>62</v>
      </c>
      <c r="C18" s="86" t="s">
        <v>84</v>
      </c>
      <c r="D18" s="121"/>
      <c r="E18" s="75"/>
      <c r="F18" s="75"/>
      <c r="G18" s="75">
        <f>'Yields HP4a'!V18</f>
        <v>11.154406691061592</v>
      </c>
      <c r="H18" s="75"/>
      <c r="I18" s="75"/>
      <c r="J18" s="75"/>
      <c r="K18" s="75">
        <f>'Yields HP4a'!AP18</f>
        <v>1.3619619073827176</v>
      </c>
      <c r="L18" s="75">
        <f>'Yields HP4a'!AU18</f>
        <v>4.4022099816647051</v>
      </c>
      <c r="M18" s="75"/>
      <c r="N18" s="75"/>
      <c r="O18" s="75"/>
      <c r="P18" s="75">
        <f>'Yields HP4a'!BO18</f>
        <v>8.398545736318404</v>
      </c>
      <c r="Q18" s="75"/>
      <c r="R18" s="75"/>
      <c r="S18" s="75"/>
      <c r="T18" s="75"/>
      <c r="U18" s="122">
        <f t="shared" si="0"/>
        <v>25.317124316427417</v>
      </c>
      <c r="V18" s="14">
        <f>'Yields PhOTf'!L18</f>
        <v>37.74775357494449</v>
      </c>
    </row>
    <row r="19" spans="1:22">
      <c r="A19" s="74">
        <v>18</v>
      </c>
      <c r="B19" s="104">
        <v>63</v>
      </c>
      <c r="C19" s="88" t="s">
        <v>85</v>
      </c>
      <c r="D19" s="121"/>
      <c r="E19" s="75">
        <f>'Yields HP4a'!L19</f>
        <v>1.0393821763543172</v>
      </c>
      <c r="F19" s="75"/>
      <c r="G19" s="75">
        <f>'Yields HP4a'!V19</f>
        <v>7.9191884987600787</v>
      </c>
      <c r="H19" s="75"/>
      <c r="I19" s="75"/>
      <c r="J19" s="75"/>
      <c r="K19" s="75"/>
      <c r="L19" s="75"/>
      <c r="M19" s="75"/>
      <c r="N19" s="75"/>
      <c r="O19" s="75"/>
      <c r="P19" s="75">
        <f>'Yields HP4a'!BO19</f>
        <v>0.65528662170620366</v>
      </c>
      <c r="Q19" s="75"/>
      <c r="R19" s="75"/>
      <c r="S19" s="75"/>
      <c r="T19" s="75"/>
      <c r="U19" s="122">
        <f t="shared" si="0"/>
        <v>9.6138572968205995</v>
      </c>
      <c r="V19" s="14">
        <f>'Yields PhOTf'!L19</f>
        <v>12.711454098419537</v>
      </c>
    </row>
    <row r="20" spans="1:22">
      <c r="A20" s="74">
        <v>19</v>
      </c>
      <c r="B20" s="104">
        <v>64</v>
      </c>
      <c r="C20" s="88" t="s">
        <v>86</v>
      </c>
      <c r="D20" s="121"/>
      <c r="E20" s="75">
        <f>'Yields HP4a'!L20</f>
        <v>1.2989409127107912</v>
      </c>
      <c r="F20" s="75"/>
      <c r="G20" s="75">
        <f>'Yields HP4a'!V20</f>
        <v>6.3356911458940752</v>
      </c>
      <c r="H20" s="75"/>
      <c r="I20" s="75"/>
      <c r="J20" s="75">
        <f>'Yields HP4a'!AK20</f>
        <v>0.43288466663491321</v>
      </c>
      <c r="K20" s="75"/>
      <c r="L20" s="75"/>
      <c r="M20" s="75"/>
      <c r="N20" s="75"/>
      <c r="O20" s="75"/>
      <c r="P20" s="75">
        <f>'Yields HP4a'!BO20</f>
        <v>0.81177205187519841</v>
      </c>
      <c r="Q20" s="75"/>
      <c r="R20" s="75"/>
      <c r="S20" s="75">
        <f>'Yields HP4a'!CD20</f>
        <v>1.1645788475045544</v>
      </c>
      <c r="T20" s="75"/>
      <c r="U20" s="122">
        <f t="shared" si="0"/>
        <v>10.043867624619534</v>
      </c>
      <c r="V20" s="14">
        <f>'Yields PhOTf'!L20</f>
        <v>-0.82890534456667808</v>
      </c>
    </row>
    <row r="21" spans="1:22">
      <c r="A21" s="74">
        <v>20</v>
      </c>
      <c r="B21" s="105">
        <v>65</v>
      </c>
      <c r="C21" s="89" t="s">
        <v>87</v>
      </c>
      <c r="D21" s="121"/>
      <c r="E21" s="75"/>
      <c r="F21" s="75">
        <f>'Yields HP4a'!Q21</f>
        <v>0.9463914975463571</v>
      </c>
      <c r="G21" s="75">
        <f>'Yields HP4a'!V21</f>
        <v>23.120118499609372</v>
      </c>
      <c r="H21" s="75"/>
      <c r="I21" s="75"/>
      <c r="J21" s="75"/>
      <c r="K21" s="75">
        <f>'Yields HP4a'!AP21</f>
        <v>3.3135322501209861</v>
      </c>
      <c r="L21" s="75">
        <f>'Yields HP4a'!AU21</f>
        <v>10.965972649015239</v>
      </c>
      <c r="M21" s="75">
        <f>'Yields HP4a'!AZ21</f>
        <v>1.9580689424998521</v>
      </c>
      <c r="N21" s="75"/>
      <c r="O21" s="75"/>
      <c r="P21" s="75">
        <f>'Yields HP4a'!BO21</f>
        <v>19.590493013002355</v>
      </c>
      <c r="Q21" s="75">
        <f>'Yields HP4a'!BT21</f>
        <v>2.1460399520431328</v>
      </c>
      <c r="R21" s="75">
        <f>'Yields HP4a'!BY21</f>
        <v>0.95551651819609451</v>
      </c>
      <c r="S21" s="75"/>
      <c r="T21" s="75"/>
      <c r="U21" s="122">
        <f t="shared" si="0"/>
        <v>62.99613332203338</v>
      </c>
      <c r="V21" s="14">
        <f>'Yields PhOTf'!L21</f>
        <v>-27.379184218448842</v>
      </c>
    </row>
    <row r="22" spans="1:22">
      <c r="A22" s="74">
        <v>21</v>
      </c>
      <c r="B22" s="104">
        <v>77</v>
      </c>
      <c r="C22" s="88" t="s">
        <v>88</v>
      </c>
      <c r="D22" s="121"/>
      <c r="E22" s="75"/>
      <c r="F22" s="75"/>
      <c r="G22" s="75">
        <f>'Yields HP4a'!V22</f>
        <v>5.9170315396441806</v>
      </c>
      <c r="H22" s="75"/>
      <c r="I22" s="75"/>
      <c r="J22" s="75">
        <f>'Yields HP4a'!AK22</f>
        <v>0.61113388611714259</v>
      </c>
      <c r="K22" s="75"/>
      <c r="L22" s="75">
        <f>'Yields HP4a'!AU22</f>
        <v>2.4495678511570693</v>
      </c>
      <c r="M22" s="75"/>
      <c r="N22" s="75"/>
      <c r="O22" s="75"/>
      <c r="P22" s="75">
        <f>'Yields HP4a'!BO22</f>
        <v>1.6163654644270831</v>
      </c>
      <c r="Q22" s="75"/>
      <c r="R22" s="75"/>
      <c r="S22" s="75">
        <f>'Yields HP4a'!CD22</f>
        <v>1.841068703655321</v>
      </c>
      <c r="T22" s="75"/>
      <c r="U22" s="122">
        <f t="shared" si="0"/>
        <v>12.435167445000797</v>
      </c>
      <c r="V22" s="14">
        <f>'Yields PhOTf'!L22</f>
        <v>10.609684561888074</v>
      </c>
    </row>
    <row r="23" spans="1:22">
      <c r="A23" s="74">
        <v>22</v>
      </c>
      <c r="B23" s="105">
        <v>136</v>
      </c>
      <c r="C23" s="117" t="s">
        <v>89</v>
      </c>
      <c r="D23" s="121"/>
      <c r="E23" s="75">
        <f>'Yields HP4a'!L23</f>
        <v>1.2262776131213924</v>
      </c>
      <c r="F23" s="75"/>
      <c r="G23" s="75">
        <f>'Yields HP4a'!V23</f>
        <v>1.6004514031805621</v>
      </c>
      <c r="H23" s="75"/>
      <c r="I23" s="75"/>
      <c r="J23" s="75"/>
      <c r="K23" s="75"/>
      <c r="L23" s="75">
        <f>'Yields HP4a'!AU23</f>
        <v>1.2875669671653529</v>
      </c>
      <c r="M23" s="75"/>
      <c r="N23" s="75"/>
      <c r="O23" s="75"/>
      <c r="P23" s="75">
        <f>'Yields HP4a'!BO23</f>
        <v>0.85262552317126783</v>
      </c>
      <c r="Q23" s="75"/>
      <c r="R23" s="75"/>
      <c r="S23" s="75"/>
      <c r="T23" s="75"/>
      <c r="U23" s="122">
        <f t="shared" si="0"/>
        <v>4.9669215066385757</v>
      </c>
      <c r="V23" s="14">
        <f>'Yields PhOTf'!L23</f>
        <v>-9.0711641752199199</v>
      </c>
    </row>
    <row r="24" spans="1:22">
      <c r="A24" s="74">
        <v>23</v>
      </c>
      <c r="B24" s="102">
        <v>207</v>
      </c>
      <c r="C24" s="87" t="s">
        <v>90</v>
      </c>
      <c r="D24" s="121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>
        <f>'Yields HP4a'!BO24</f>
        <v>0.44908701923552541</v>
      </c>
      <c r="Q24" s="75"/>
      <c r="R24" s="75"/>
      <c r="S24" s="75"/>
      <c r="T24" s="75"/>
      <c r="U24" s="122">
        <f t="shared" si="0"/>
        <v>0.44908701923552541</v>
      </c>
      <c r="V24" s="14">
        <f>'Yields PhOTf'!L24</f>
        <v>-24.726054739840109</v>
      </c>
    </row>
    <row r="25" spans="1:22" ht="17" thickBot="1">
      <c r="A25" s="76">
        <v>24</v>
      </c>
      <c r="B25" s="40">
        <v>218</v>
      </c>
      <c r="C25" s="82" t="s">
        <v>91</v>
      </c>
      <c r="D25" s="123"/>
      <c r="E25" s="77"/>
      <c r="F25" s="77"/>
      <c r="G25" s="77">
        <f>'Yields HP4a'!V25</f>
        <v>6.3475962540656514</v>
      </c>
      <c r="H25" s="77">
        <f>'Yields HP4a'!AA25</f>
        <v>0.31522331326283781</v>
      </c>
      <c r="I25" s="77"/>
      <c r="J25" s="77">
        <f>'Yields HP4a'!AK25</f>
        <v>1.9414275291061383</v>
      </c>
      <c r="K25" s="77"/>
      <c r="L25" s="77">
        <f>'Yields HP4a'!AU25</f>
        <v>6.013240735932607</v>
      </c>
      <c r="M25" s="77"/>
      <c r="N25" s="77"/>
      <c r="O25" s="77"/>
      <c r="P25" s="77">
        <f>'Yields HP4a'!BO25</f>
        <v>5.6655695637467023</v>
      </c>
      <c r="Q25" s="77"/>
      <c r="R25" s="77"/>
      <c r="S25" s="77"/>
      <c r="T25" s="77"/>
      <c r="U25" s="124">
        <f t="shared" si="0"/>
        <v>20.283057396113936</v>
      </c>
      <c r="V25" s="14">
        <f>'Yields PhOTf'!L25</f>
        <v>23.853220572899431</v>
      </c>
    </row>
    <row r="26" spans="1:22">
      <c r="A26" s="74">
        <v>25</v>
      </c>
      <c r="B26" s="115">
        <v>58</v>
      </c>
      <c r="C26" s="116" t="s">
        <v>80</v>
      </c>
      <c r="D26" s="118"/>
      <c r="E26" s="119"/>
      <c r="F26" s="119"/>
      <c r="G26" s="119">
        <f>'Yields HP4a'!V26</f>
        <v>10.179516989226663</v>
      </c>
      <c r="H26" s="119"/>
      <c r="I26" s="119"/>
      <c r="J26" s="119"/>
      <c r="K26" s="119"/>
      <c r="L26" s="119">
        <f>'Yields HP4a'!AU26</f>
        <v>3.5611650607682801</v>
      </c>
      <c r="M26" s="119"/>
      <c r="N26" s="119"/>
      <c r="O26" s="119"/>
      <c r="P26" s="119">
        <f>'Yields HP4a'!BO26</f>
        <v>7.778217811616293</v>
      </c>
      <c r="Q26" s="119"/>
      <c r="R26" s="119"/>
      <c r="S26" s="119"/>
      <c r="T26" s="119"/>
      <c r="U26" s="120">
        <f t="shared" si="0"/>
        <v>21.518899861611235</v>
      </c>
      <c r="V26" s="14">
        <f>'Yields PhOTf'!L26</f>
        <v>34.563292099500643</v>
      </c>
    </row>
    <row r="27" spans="1:22">
      <c r="A27" s="74">
        <v>26</v>
      </c>
      <c r="B27" s="39">
        <v>59</v>
      </c>
      <c r="C27" s="81" t="s">
        <v>81</v>
      </c>
      <c r="D27" s="121"/>
      <c r="E27" s="75"/>
      <c r="F27" s="75"/>
      <c r="G27" s="75">
        <f>'Yields HP4a'!V27</f>
        <v>11.073536865814921</v>
      </c>
      <c r="H27" s="75"/>
      <c r="I27" s="75"/>
      <c r="J27" s="75"/>
      <c r="K27" s="75"/>
      <c r="L27" s="75">
        <f>'Yields HP4a'!AU27</f>
        <v>4.490646035578707</v>
      </c>
      <c r="M27" s="75"/>
      <c r="N27" s="75"/>
      <c r="O27" s="75"/>
      <c r="P27" s="75">
        <f>'Yields HP4a'!BO27</f>
        <v>9.7249534389546586</v>
      </c>
      <c r="Q27" s="75"/>
      <c r="R27" s="75"/>
      <c r="S27" s="75"/>
      <c r="T27" s="75"/>
      <c r="U27" s="122">
        <f t="shared" si="0"/>
        <v>25.289136340348286</v>
      </c>
      <c r="V27" s="14">
        <f>'Yields PhOTf'!L27</f>
        <v>11.805435032446368</v>
      </c>
    </row>
    <row r="28" spans="1:22">
      <c r="A28" s="74">
        <v>27</v>
      </c>
      <c r="B28" s="105">
        <v>60</v>
      </c>
      <c r="C28" s="89" t="s">
        <v>82</v>
      </c>
      <c r="D28" s="121"/>
      <c r="E28" s="75">
        <f>'Yields HP4a'!L28</f>
        <v>3.4907292377025056</v>
      </c>
      <c r="F28" s="75"/>
      <c r="G28" s="75">
        <f>'Yields HP4a'!V28</f>
        <v>19.006610919134534</v>
      </c>
      <c r="H28" s="75">
        <f>'Yields HP4a'!AA28</f>
        <v>0.72084987930370525</v>
      </c>
      <c r="I28" s="75"/>
      <c r="J28" s="75">
        <f>'Yields HP4a'!AK28</f>
        <v>3.4388740131999773</v>
      </c>
      <c r="K28" s="75"/>
      <c r="L28" s="75">
        <f>'Yields HP4a'!AU28</f>
        <v>15.223080234716699</v>
      </c>
      <c r="M28" s="75"/>
      <c r="N28" s="75"/>
      <c r="O28" s="75"/>
      <c r="P28" s="75">
        <f>'Yields HP4a'!BO28</f>
        <v>7.0733618525594721</v>
      </c>
      <c r="Q28" s="75"/>
      <c r="R28" s="75"/>
      <c r="S28" s="75">
        <f>'Yields HP4a'!CD28</f>
        <v>0.921648907852337</v>
      </c>
      <c r="T28" s="75"/>
      <c r="U28" s="122">
        <f t="shared" si="0"/>
        <v>49.875155044469231</v>
      </c>
      <c r="V28" s="14">
        <f>'Yields PhOTf'!L28</f>
        <v>59.313923300991625</v>
      </c>
    </row>
    <row r="29" spans="1:22">
      <c r="A29" s="74">
        <v>28</v>
      </c>
      <c r="B29" s="102">
        <v>61</v>
      </c>
      <c r="C29" s="87" t="s">
        <v>83</v>
      </c>
      <c r="D29" s="121"/>
      <c r="E29" s="75">
        <f>'Yields HP4a'!L29</f>
        <v>0.98615362520440064</v>
      </c>
      <c r="F29" s="75"/>
      <c r="G29" s="75">
        <f>'Yields HP4a'!V29</f>
        <v>18.207746114430577</v>
      </c>
      <c r="H29" s="75"/>
      <c r="I29" s="75"/>
      <c r="J29" s="75">
        <f>'Yields HP4a'!AK29</f>
        <v>0.43463144729022768</v>
      </c>
      <c r="K29" s="75"/>
      <c r="L29" s="75"/>
      <c r="M29" s="75"/>
      <c r="N29" s="75"/>
      <c r="O29" s="75"/>
      <c r="P29" s="75">
        <f>'Yields HP4a'!BO29</f>
        <v>2.6133425736598155</v>
      </c>
      <c r="Q29" s="75"/>
      <c r="R29" s="75"/>
      <c r="S29" s="75"/>
      <c r="T29" s="75"/>
      <c r="U29" s="122">
        <f t="shared" si="0"/>
        <v>22.241873760585023</v>
      </c>
      <c r="V29" s="14">
        <f>'Yields PhOTf'!L29</f>
        <v>9.5586238565833526</v>
      </c>
    </row>
    <row r="30" spans="1:22">
      <c r="A30" s="74">
        <v>29</v>
      </c>
      <c r="B30" s="103">
        <v>62</v>
      </c>
      <c r="C30" s="86" t="s">
        <v>84</v>
      </c>
      <c r="D30" s="121"/>
      <c r="E30" s="75"/>
      <c r="F30" s="75"/>
      <c r="G30" s="75">
        <f>'Yields HP4a'!V30</f>
        <v>11.379338292368997</v>
      </c>
      <c r="H30" s="75"/>
      <c r="I30" s="75"/>
      <c r="J30" s="75"/>
      <c r="K30" s="75"/>
      <c r="L30" s="75">
        <f>'Yields HP4a'!AU30</f>
        <v>4.4099402272949773</v>
      </c>
      <c r="M30" s="75"/>
      <c r="N30" s="75"/>
      <c r="O30" s="75"/>
      <c r="P30" s="75">
        <f>'Yields HP4a'!BO30</f>
        <v>9.4531703921833472</v>
      </c>
      <c r="Q30" s="75"/>
      <c r="R30" s="75"/>
      <c r="S30" s="75"/>
      <c r="T30" s="75"/>
      <c r="U30" s="122">
        <f t="shared" si="0"/>
        <v>25.242448911847319</v>
      </c>
      <c r="V30" s="14">
        <f>'Yields PhOTf'!L30</f>
        <v>37.35999368861669</v>
      </c>
    </row>
    <row r="31" spans="1:22">
      <c r="A31" s="74">
        <v>30</v>
      </c>
      <c r="B31" s="104">
        <v>63</v>
      </c>
      <c r="C31" s="88" t="s">
        <v>85</v>
      </c>
      <c r="D31" s="121"/>
      <c r="E31" s="75">
        <f>'Yields HP4a'!L31</f>
        <v>1.1285619841118057</v>
      </c>
      <c r="F31" s="75"/>
      <c r="G31" s="75">
        <f>'Yields HP4a'!V31</f>
        <v>7.7073637452950203</v>
      </c>
      <c r="H31" s="75"/>
      <c r="I31" s="75"/>
      <c r="J31" s="75"/>
      <c r="K31" s="75"/>
      <c r="L31" s="75"/>
      <c r="M31" s="75"/>
      <c r="N31" s="75"/>
      <c r="O31" s="75"/>
      <c r="P31" s="75">
        <f>'Yields HP4a'!BO31</f>
        <v>0.7291806793521276</v>
      </c>
      <c r="Q31" s="75"/>
      <c r="R31" s="75"/>
      <c r="S31" s="75"/>
      <c r="T31" s="75"/>
      <c r="U31" s="122">
        <f t="shared" si="0"/>
        <v>9.5651064087589539</v>
      </c>
      <c r="V31" s="14">
        <f>'Yields PhOTf'!L31</f>
        <v>15.511770685662157</v>
      </c>
    </row>
    <row r="32" spans="1:22">
      <c r="A32" s="74">
        <v>31</v>
      </c>
      <c r="B32" s="104">
        <v>64</v>
      </c>
      <c r="C32" s="88" t="s">
        <v>86</v>
      </c>
      <c r="D32" s="121"/>
      <c r="E32" s="75">
        <f>'Yields HP4a'!L32</f>
        <v>2.0606981412184475</v>
      </c>
      <c r="F32" s="75"/>
      <c r="G32" s="75">
        <f>'Yields HP4a'!V32</f>
        <v>6.5277922287310872</v>
      </c>
      <c r="H32" s="75"/>
      <c r="I32" s="75"/>
      <c r="J32" s="75">
        <f>'Yields HP4a'!AK32</f>
        <v>0.48165511056521731</v>
      </c>
      <c r="K32" s="75"/>
      <c r="L32" s="75"/>
      <c r="M32" s="75"/>
      <c r="N32" s="75"/>
      <c r="O32" s="75"/>
      <c r="P32" s="75">
        <f>'Yields HP4a'!BO32</f>
        <v>0.88203628796435851</v>
      </c>
      <c r="Q32" s="75"/>
      <c r="R32" s="75"/>
      <c r="S32" s="75">
        <f>'Yields HP4a'!CD32</f>
        <v>1.2724982241124476</v>
      </c>
      <c r="T32" s="75"/>
      <c r="U32" s="122">
        <f t="shared" si="0"/>
        <v>11.224679992591559</v>
      </c>
      <c r="V32" s="14">
        <f>'Yields PhOTf'!L32</f>
        <v>0.50322146508008814</v>
      </c>
    </row>
    <row r="33" spans="1:22">
      <c r="A33" s="74">
        <v>32</v>
      </c>
      <c r="B33" s="105">
        <v>65</v>
      </c>
      <c r="C33" s="89" t="s">
        <v>87</v>
      </c>
      <c r="D33" s="121"/>
      <c r="E33" s="75"/>
      <c r="F33" s="75">
        <f>'Yields HP4a'!Q33</f>
        <v>0.90266520606094058</v>
      </c>
      <c r="G33" s="75">
        <f>'Yields HP4a'!V33</f>
        <v>23.496531752047154</v>
      </c>
      <c r="H33" s="75"/>
      <c r="I33" s="75"/>
      <c r="J33" s="75">
        <f>'Yields HP4a'!AK33</f>
        <v>3.3387757223864467</v>
      </c>
      <c r="K33" s="75"/>
      <c r="L33" s="75">
        <f>'Yields HP4a'!AU33</f>
        <v>10.523309791073503</v>
      </c>
      <c r="M33" s="75">
        <f>'Yields HP4a'!AZ33</f>
        <v>0.4365397215705909</v>
      </c>
      <c r="N33" s="75">
        <f>'Yields HP4a'!BE33</f>
        <v>1.2097819224909065</v>
      </c>
      <c r="O33" s="75"/>
      <c r="P33" s="75">
        <f>'Yields HP4a'!BO33</f>
        <v>19.623603621978695</v>
      </c>
      <c r="Q33" s="75">
        <f>'Yields HP4a'!BT33</f>
        <v>2.1444634966954874</v>
      </c>
      <c r="R33" s="75">
        <f>'Yields HP4a'!BY33</f>
        <v>1.0741215999395495</v>
      </c>
      <c r="S33" s="75">
        <f>'Yields HP4a'!CD33</f>
        <v>1.4652314030912528</v>
      </c>
      <c r="T33" s="75"/>
      <c r="U33" s="122">
        <f t="shared" si="0"/>
        <v>64.215024237334532</v>
      </c>
      <c r="V33" s="14">
        <f>'Yields PhOTf'!L33</f>
        <v>-26.459261313527222</v>
      </c>
    </row>
    <row r="34" spans="1:22">
      <c r="A34" s="74">
        <v>33</v>
      </c>
      <c r="B34" s="104">
        <v>77</v>
      </c>
      <c r="C34" s="88" t="s">
        <v>88</v>
      </c>
      <c r="D34" s="121"/>
      <c r="E34" s="75">
        <f>'Yields HP4a'!L34</f>
        <v>2.3524407907106495</v>
      </c>
      <c r="F34" s="75"/>
      <c r="G34" s="75">
        <f>'Yields HP4a'!V34</f>
        <v>4.2630232944101314</v>
      </c>
      <c r="H34" s="75"/>
      <c r="I34" s="75"/>
      <c r="J34" s="75"/>
      <c r="K34" s="75"/>
      <c r="L34" s="75"/>
      <c r="M34" s="75"/>
      <c r="N34" s="75"/>
      <c r="O34" s="75"/>
      <c r="P34" s="75">
        <f>'Yields HP4a'!BO34</f>
        <v>1.6284301737202893</v>
      </c>
      <c r="Q34" s="75"/>
      <c r="R34" s="75"/>
      <c r="S34" s="75"/>
      <c r="T34" s="75"/>
      <c r="U34" s="122">
        <f t="shared" ref="U34:U65" si="1">SUM(D34:T34)</f>
        <v>8.2438942588410704</v>
      </c>
      <c r="V34" s="14">
        <f>'Yields PhOTf'!L34</f>
        <v>62.292786570853231</v>
      </c>
    </row>
    <row r="35" spans="1:22">
      <c r="A35" s="74">
        <v>34</v>
      </c>
      <c r="B35" s="105">
        <v>136</v>
      </c>
      <c r="C35" s="117" t="s">
        <v>89</v>
      </c>
      <c r="D35" s="121"/>
      <c r="E35" s="75">
        <f>'Yields HP4a'!L35</f>
        <v>1.322606037125188</v>
      </c>
      <c r="F35" s="75"/>
      <c r="G35" s="75">
        <f>'Yields HP4a'!V35</f>
        <v>1.5473597431112536</v>
      </c>
      <c r="H35" s="75"/>
      <c r="I35" s="75"/>
      <c r="J35" s="75"/>
      <c r="K35" s="75"/>
      <c r="L35" s="75">
        <f>'Yields HP4a'!AU35</f>
        <v>1.254734556191538</v>
      </c>
      <c r="M35" s="75"/>
      <c r="N35" s="75"/>
      <c r="O35" s="75"/>
      <c r="P35" s="75">
        <f>'Yields HP4a'!BO35</f>
        <v>0.86491354786786201</v>
      </c>
      <c r="Q35" s="75"/>
      <c r="R35" s="75"/>
      <c r="S35" s="75"/>
      <c r="T35" s="75"/>
      <c r="U35" s="122">
        <f t="shared" si="1"/>
        <v>4.9896138842958413</v>
      </c>
      <c r="V35" s="14">
        <f>'Yields PhOTf'!L35</f>
        <v>-4.3240898128294845</v>
      </c>
    </row>
    <row r="36" spans="1:22">
      <c r="A36" s="74">
        <v>35</v>
      </c>
      <c r="B36" s="102">
        <v>207</v>
      </c>
      <c r="C36" s="87" t="s">
        <v>90</v>
      </c>
      <c r="D36" s="121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>
        <f>'Yields HP4a'!BO36</f>
        <v>0.40580609688793939</v>
      </c>
      <c r="Q36" s="75"/>
      <c r="R36" s="75"/>
      <c r="S36" s="75"/>
      <c r="T36" s="75"/>
      <c r="U36" s="122">
        <f t="shared" si="1"/>
        <v>0.40580609688793939</v>
      </c>
      <c r="V36" s="14">
        <f>'Yields PhOTf'!L36</f>
        <v>-13.998195925119617</v>
      </c>
    </row>
    <row r="37" spans="1:22" ht="17" thickBot="1">
      <c r="A37" s="76">
        <v>36</v>
      </c>
      <c r="B37" s="40">
        <v>218</v>
      </c>
      <c r="C37" s="82" t="s">
        <v>91</v>
      </c>
      <c r="D37" s="123"/>
      <c r="E37" s="77"/>
      <c r="F37" s="77"/>
      <c r="G37" s="77">
        <f>'Yields HP4a'!V37</f>
        <v>5.8094565986584614</v>
      </c>
      <c r="H37" s="77"/>
      <c r="I37" s="77"/>
      <c r="J37" s="77">
        <f>'Yields HP4a'!AK37</f>
        <v>1.9841659338070756</v>
      </c>
      <c r="K37" s="77"/>
      <c r="L37" s="77">
        <f>'Yields HP4a'!AU37</f>
        <v>5.949923879892915</v>
      </c>
      <c r="M37" s="77"/>
      <c r="N37" s="77"/>
      <c r="O37" s="77"/>
      <c r="P37" s="77">
        <f>'Yields HP4a'!BO37</f>
        <v>5.2466979971139311</v>
      </c>
      <c r="Q37" s="77"/>
      <c r="R37" s="77"/>
      <c r="S37" s="77"/>
      <c r="T37" s="77"/>
      <c r="U37" s="124">
        <f t="shared" si="1"/>
        <v>18.990244409472382</v>
      </c>
      <c r="V37" s="14">
        <f>'Yields PhOTf'!L37</f>
        <v>19.511959696948239</v>
      </c>
    </row>
    <row r="38" spans="1:22">
      <c r="A38" s="74">
        <v>37</v>
      </c>
      <c r="B38" s="115">
        <v>58</v>
      </c>
      <c r="C38" s="116" t="s">
        <v>80</v>
      </c>
      <c r="D38" s="118"/>
      <c r="E38" s="119"/>
      <c r="F38" s="119"/>
      <c r="G38" s="119">
        <f>'Yields HP4a'!V38</f>
        <v>9.9764879608165167</v>
      </c>
      <c r="H38" s="119"/>
      <c r="I38" s="119"/>
      <c r="J38" s="119"/>
      <c r="K38" s="119"/>
      <c r="L38" s="119">
        <f>'Yields HP4a'!AU38</f>
        <v>3.8032686072610677</v>
      </c>
      <c r="M38" s="119"/>
      <c r="N38" s="119"/>
      <c r="O38" s="119"/>
      <c r="P38" s="119">
        <f>'Yields HP4a'!BO38</f>
        <v>7.9102779618311105</v>
      </c>
      <c r="Q38" s="119"/>
      <c r="R38" s="119"/>
      <c r="S38" s="119"/>
      <c r="T38" s="119"/>
      <c r="U38" s="120">
        <f t="shared" si="1"/>
        <v>21.690034529908694</v>
      </c>
      <c r="V38" s="14">
        <f>'Yields PhOTf'!L38</f>
        <v>39.303772833651337</v>
      </c>
    </row>
    <row r="39" spans="1:22">
      <c r="A39" s="74">
        <v>38</v>
      </c>
      <c r="B39" s="39">
        <v>59</v>
      </c>
      <c r="C39" s="81" t="s">
        <v>81</v>
      </c>
      <c r="D39" s="121"/>
      <c r="E39" s="75"/>
      <c r="F39" s="75"/>
      <c r="G39" s="75">
        <f>'Yields HP4a'!V39</f>
        <v>10.875170334993586</v>
      </c>
      <c r="H39" s="75"/>
      <c r="I39" s="75"/>
      <c r="J39" s="75"/>
      <c r="K39" s="75"/>
      <c r="L39" s="75">
        <f>'Yields HP4a'!AU39</f>
        <v>4.6569472501452065</v>
      </c>
      <c r="M39" s="75"/>
      <c r="N39" s="75"/>
      <c r="O39" s="75"/>
      <c r="P39" s="75">
        <f>'Yields HP4a'!BO39</f>
        <v>9.4692673954269946</v>
      </c>
      <c r="Q39" s="75"/>
      <c r="R39" s="75"/>
      <c r="S39" s="75"/>
      <c r="T39" s="75"/>
      <c r="U39" s="122">
        <f t="shared" si="1"/>
        <v>25.001384980565788</v>
      </c>
      <c r="V39" s="14">
        <f>'Yields PhOTf'!L39</f>
        <v>41.048730290302025</v>
      </c>
    </row>
    <row r="40" spans="1:22">
      <c r="A40" s="74">
        <v>39</v>
      </c>
      <c r="B40" s="105">
        <v>60</v>
      </c>
      <c r="C40" s="89" t="s">
        <v>82</v>
      </c>
      <c r="D40" s="121"/>
      <c r="E40" s="75">
        <f>'Yields HP4a'!L40</f>
        <v>3.0763309183166956</v>
      </c>
      <c r="F40" s="75"/>
      <c r="G40" s="75">
        <f>'Yields HP4a'!V40</f>
        <v>17.751242117320093</v>
      </c>
      <c r="H40" s="75">
        <f>'Yields HP4a'!AA40</f>
        <v>0.66722894911167763</v>
      </c>
      <c r="I40" s="75"/>
      <c r="J40" s="75">
        <f>'Yields HP4a'!AK40</f>
        <v>3.1303505358955626</v>
      </c>
      <c r="K40" s="75"/>
      <c r="L40" s="75">
        <f>'Yields HP4a'!AU40</f>
        <v>14.451570936093294</v>
      </c>
      <c r="M40" s="75"/>
      <c r="N40" s="75"/>
      <c r="O40" s="75"/>
      <c r="P40" s="75">
        <f>'Yields HP4a'!BO40</f>
        <v>6.6775624259366202</v>
      </c>
      <c r="Q40" s="75"/>
      <c r="R40" s="75"/>
      <c r="S40" s="75">
        <f>'Yields HP4a'!CD40</f>
        <v>0.82579865637895988</v>
      </c>
      <c r="T40" s="75"/>
      <c r="U40" s="122">
        <f t="shared" si="1"/>
        <v>46.580084539052905</v>
      </c>
      <c r="V40" s="14">
        <f>'Yields PhOTf'!L40</f>
        <v>61.428887580685135</v>
      </c>
    </row>
    <row r="41" spans="1:22">
      <c r="A41" s="74">
        <v>40</v>
      </c>
      <c r="B41" s="102">
        <v>61</v>
      </c>
      <c r="C41" s="87" t="s">
        <v>83</v>
      </c>
      <c r="D41" s="121"/>
      <c r="E41" s="75">
        <f>'Yields HP4a'!L41</f>
        <v>1.0517276069879404</v>
      </c>
      <c r="F41" s="75"/>
      <c r="G41" s="75">
        <f>'Yields HP4a'!V41</f>
        <v>17.779706630403911</v>
      </c>
      <c r="H41" s="75"/>
      <c r="I41" s="75"/>
      <c r="J41" s="75">
        <f>'Yields HP4a'!AK41</f>
        <v>0.52864849378551015</v>
      </c>
      <c r="K41" s="75"/>
      <c r="L41" s="75"/>
      <c r="M41" s="75"/>
      <c r="N41" s="75"/>
      <c r="O41" s="75"/>
      <c r="P41" s="75">
        <f>'Yields HP4a'!BO41</f>
        <v>2.6710456337256385</v>
      </c>
      <c r="Q41" s="75"/>
      <c r="R41" s="75"/>
      <c r="S41" s="75"/>
      <c r="T41" s="75"/>
      <c r="U41" s="122">
        <f t="shared" si="1"/>
        <v>22.031128364903005</v>
      </c>
      <c r="V41" s="14">
        <f>'Yields PhOTf'!L41</f>
        <v>16.497944313646855</v>
      </c>
    </row>
    <row r="42" spans="1:22">
      <c r="A42" s="74">
        <v>41</v>
      </c>
      <c r="B42" s="103">
        <v>62</v>
      </c>
      <c r="C42" s="86" t="s">
        <v>84</v>
      </c>
      <c r="D42" s="121"/>
      <c r="E42" s="75"/>
      <c r="F42" s="75"/>
      <c r="G42" s="75">
        <f>'Yields HP4a'!V42</f>
        <v>10.768170084212631</v>
      </c>
      <c r="H42" s="75"/>
      <c r="I42" s="75"/>
      <c r="J42" s="75"/>
      <c r="K42" s="75"/>
      <c r="L42" s="75">
        <f>'Yields HP4a'!AU42</f>
        <v>4.1259568418187982</v>
      </c>
      <c r="M42" s="75"/>
      <c r="N42" s="75"/>
      <c r="O42" s="75"/>
      <c r="P42" s="75">
        <f>'Yields HP4a'!BO42</f>
        <v>8.072317258699055</v>
      </c>
      <c r="Q42" s="75"/>
      <c r="R42" s="75"/>
      <c r="S42" s="75"/>
      <c r="T42" s="75"/>
      <c r="U42" s="122">
        <f t="shared" si="1"/>
        <v>22.966444184730484</v>
      </c>
      <c r="V42" s="14">
        <f>'Yields PhOTf'!L42</f>
        <v>40.468067472877969</v>
      </c>
    </row>
    <row r="43" spans="1:22">
      <c r="A43" s="74">
        <v>42</v>
      </c>
      <c r="B43" s="104">
        <v>63</v>
      </c>
      <c r="C43" s="88" t="s">
        <v>85</v>
      </c>
      <c r="D43" s="121"/>
      <c r="E43" s="75">
        <f>'Yields HP4a'!L43</f>
        <v>1.2971764686902372</v>
      </c>
      <c r="F43" s="75"/>
      <c r="G43" s="75">
        <f>'Yields HP4a'!V43</f>
        <v>7.8975988197613507</v>
      </c>
      <c r="H43" s="75"/>
      <c r="I43" s="75"/>
      <c r="J43" s="75"/>
      <c r="K43" s="75"/>
      <c r="L43" s="75"/>
      <c r="M43" s="75"/>
      <c r="N43" s="75"/>
      <c r="O43" s="75"/>
      <c r="P43" s="75">
        <f>'Yields HP4a'!BO43</f>
        <v>0.96331047810812409</v>
      </c>
      <c r="Q43" s="75"/>
      <c r="R43" s="75"/>
      <c r="S43" s="75"/>
      <c r="T43" s="75"/>
      <c r="U43" s="122">
        <f t="shared" si="1"/>
        <v>10.158085766559712</v>
      </c>
      <c r="V43" s="14">
        <f>'Yields PhOTf'!L43</f>
        <v>14.4744929628596</v>
      </c>
    </row>
    <row r="44" spans="1:22">
      <c r="A44" s="74">
        <v>43</v>
      </c>
      <c r="B44" s="104">
        <v>64</v>
      </c>
      <c r="C44" s="88" t="s">
        <v>86</v>
      </c>
      <c r="D44" s="121"/>
      <c r="E44" s="75">
        <f>'Yields HP4a'!L44</f>
        <v>1.2309432648825718</v>
      </c>
      <c r="F44" s="75"/>
      <c r="G44" s="75">
        <f>'Yields HP4a'!V44</f>
        <v>6.4716340822892668</v>
      </c>
      <c r="H44" s="75"/>
      <c r="I44" s="75"/>
      <c r="J44" s="75">
        <f>'Yields HP4a'!AK44</f>
        <v>0.49741650986930908</v>
      </c>
      <c r="K44" s="75"/>
      <c r="L44" s="75"/>
      <c r="M44" s="75"/>
      <c r="N44" s="75"/>
      <c r="O44" s="75"/>
      <c r="P44" s="75">
        <f>'Yields HP4a'!BO44</f>
        <v>1.1247384963718778</v>
      </c>
      <c r="Q44" s="75"/>
      <c r="R44" s="75"/>
      <c r="S44" s="75">
        <f>'Yields HP4a'!CD44</f>
        <v>1.1855818504435349</v>
      </c>
      <c r="T44" s="75"/>
      <c r="U44" s="122">
        <f t="shared" si="1"/>
        <v>10.510314203856561</v>
      </c>
      <c r="V44" s="14">
        <f>'Yields PhOTf'!L44</f>
        <v>8.971148158074584</v>
      </c>
    </row>
    <row r="45" spans="1:22">
      <c r="A45" s="74">
        <v>44</v>
      </c>
      <c r="B45" s="105">
        <v>65</v>
      </c>
      <c r="C45" s="89" t="s">
        <v>87</v>
      </c>
      <c r="D45" s="121"/>
      <c r="E45" s="75"/>
      <c r="F45" s="75">
        <f>'Yields HP4a'!Q45</f>
        <v>0.87900954416363675</v>
      </c>
      <c r="G45" s="75">
        <f>'Yields HP4a'!V45</f>
        <v>23.05423730143756</v>
      </c>
      <c r="H45" s="75"/>
      <c r="I45" s="75"/>
      <c r="J45" s="75">
        <f>'Yields HP4a'!AK45</f>
        <v>0.89195489838093789</v>
      </c>
      <c r="K45" s="75">
        <f>'Yields HP4a'!AP45</f>
        <v>2.0302685787517079</v>
      </c>
      <c r="L45" s="75">
        <f>'Yields HP4a'!AU45</f>
        <v>10.174823580748679</v>
      </c>
      <c r="M45" s="75"/>
      <c r="N45" s="75">
        <f>'Yields HP4a'!BE45</f>
        <v>1.8538374242202247</v>
      </c>
      <c r="O45" s="75"/>
      <c r="P45" s="75">
        <f>'Yields HP4a'!BO45</f>
        <v>19.162282572833554</v>
      </c>
      <c r="Q45" s="75">
        <f>'Yields HP4a'!BT45</f>
        <v>1.9889930791933039</v>
      </c>
      <c r="R45" s="75">
        <f>'Yields HP4a'!BY45</f>
        <v>0.96962639285027197</v>
      </c>
      <c r="S45" s="75"/>
      <c r="T45" s="75"/>
      <c r="U45" s="122">
        <f t="shared" si="1"/>
        <v>61.005033372579881</v>
      </c>
      <c r="V45" s="14">
        <f>'Yields PhOTf'!L45</f>
        <v>-25.904947340436493</v>
      </c>
    </row>
    <row r="46" spans="1:22">
      <c r="A46" s="74">
        <v>45</v>
      </c>
      <c r="B46" s="104">
        <v>77</v>
      </c>
      <c r="C46" s="88" t="s">
        <v>88</v>
      </c>
      <c r="D46" s="121"/>
      <c r="E46" s="75"/>
      <c r="F46" s="75"/>
      <c r="G46" s="75">
        <f>'Yields HP4a'!V46</f>
        <v>2.9005059957136181</v>
      </c>
      <c r="H46" s="75"/>
      <c r="I46" s="75"/>
      <c r="J46" s="75">
        <f>'Yields HP4a'!AK46</f>
        <v>0.77121002610558453</v>
      </c>
      <c r="K46" s="75"/>
      <c r="L46" s="75">
        <f>'Yields HP4a'!AU46</f>
        <v>4.0377396874668738</v>
      </c>
      <c r="M46" s="75"/>
      <c r="N46" s="75"/>
      <c r="O46" s="75"/>
      <c r="P46" s="75">
        <f>'Yields HP4a'!BO46</f>
        <v>1.353437441151131</v>
      </c>
      <c r="Q46" s="75"/>
      <c r="R46" s="75"/>
      <c r="S46" s="75">
        <f>'Yields HP4a'!CD46</f>
        <v>1.7036962963446562</v>
      </c>
      <c r="T46" s="75"/>
      <c r="U46" s="122">
        <f t="shared" si="1"/>
        <v>10.766589446781863</v>
      </c>
      <c r="V46" s="14">
        <f>'Yields PhOTf'!L46</f>
        <v>23.983549811571436</v>
      </c>
    </row>
    <row r="47" spans="1:22">
      <c r="A47" s="74">
        <v>46</v>
      </c>
      <c r="B47" s="105">
        <v>136</v>
      </c>
      <c r="C47" s="117" t="s">
        <v>89</v>
      </c>
      <c r="D47" s="121"/>
      <c r="E47" s="75">
        <f>'Yields HP4a'!L47</f>
        <v>1.5792824907752225</v>
      </c>
      <c r="F47" s="75"/>
      <c r="G47" s="75">
        <f>'Yields HP4a'!V47</f>
        <v>1.7357887384818211</v>
      </c>
      <c r="H47" s="75"/>
      <c r="I47" s="75"/>
      <c r="J47" s="75"/>
      <c r="K47" s="75"/>
      <c r="L47" s="75">
        <f>'Yields HP4a'!AU47</f>
        <v>1.378729487671001</v>
      </c>
      <c r="M47" s="75"/>
      <c r="N47" s="75"/>
      <c r="O47" s="75"/>
      <c r="P47" s="75">
        <f>'Yields HP4a'!BO47</f>
        <v>0.99834576306112188</v>
      </c>
      <c r="Q47" s="75"/>
      <c r="R47" s="75"/>
      <c r="S47" s="75"/>
      <c r="T47" s="75"/>
      <c r="U47" s="122">
        <f t="shared" si="1"/>
        <v>5.6921464799891659</v>
      </c>
      <c r="V47" s="14">
        <f>'Yields PhOTf'!L47</f>
        <v>-9.5567963924837898</v>
      </c>
    </row>
    <row r="48" spans="1:22">
      <c r="A48" s="74">
        <v>47</v>
      </c>
      <c r="B48" s="102">
        <v>207</v>
      </c>
      <c r="C48" s="87" t="s">
        <v>90</v>
      </c>
      <c r="D48" s="121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>
        <f>'Yields HP4a'!BO48</f>
        <v>0.46132457717429171</v>
      </c>
      <c r="Q48" s="75"/>
      <c r="R48" s="75"/>
      <c r="S48" s="75"/>
      <c r="T48" s="75"/>
      <c r="U48" s="122">
        <f t="shared" si="1"/>
        <v>0.46132457717429171</v>
      </c>
      <c r="V48" s="14">
        <f>'Yields PhOTf'!L48</f>
        <v>-15.316465954965182</v>
      </c>
    </row>
    <row r="49" spans="1:22" ht="17" thickBot="1">
      <c r="A49" s="76">
        <v>48</v>
      </c>
      <c r="B49" s="40">
        <v>218</v>
      </c>
      <c r="C49" s="82" t="s">
        <v>91</v>
      </c>
      <c r="D49" s="123"/>
      <c r="E49" s="77"/>
      <c r="F49" s="77"/>
      <c r="G49" s="77">
        <f>'Yields HP4a'!V49</f>
        <v>4.8087001600989003</v>
      </c>
      <c r="H49" s="77"/>
      <c r="I49" s="77"/>
      <c r="J49" s="77">
        <f>'Yields HP4a'!AK49</f>
        <v>2.1587563133467902</v>
      </c>
      <c r="K49" s="77"/>
      <c r="L49" s="77">
        <f>'Yields HP4a'!AU49</f>
        <v>4.7436567101070253</v>
      </c>
      <c r="M49" s="77"/>
      <c r="N49" s="77"/>
      <c r="O49" s="77"/>
      <c r="P49" s="77">
        <f>'Yields HP4a'!BO49</f>
        <v>4.2648167568164368</v>
      </c>
      <c r="Q49" s="77"/>
      <c r="R49" s="77"/>
      <c r="S49" s="77"/>
      <c r="T49" s="77"/>
      <c r="U49" s="124">
        <f t="shared" si="1"/>
        <v>15.975929940369152</v>
      </c>
      <c r="V49" s="14">
        <f>'Yields PhOTf'!L49</f>
        <v>26.196905142346367</v>
      </c>
    </row>
    <row r="50" spans="1:22">
      <c r="A50" s="125">
        <v>49</v>
      </c>
      <c r="B50" s="108">
        <v>219</v>
      </c>
      <c r="C50" s="96" t="s">
        <v>92</v>
      </c>
      <c r="D50" s="119"/>
      <c r="E50" s="119">
        <f>'Yields HP4a'!L50</f>
        <v>0.84480885321821586</v>
      </c>
      <c r="F50" s="119"/>
      <c r="G50" s="119">
        <f>'Yields HP4a'!V50</f>
        <v>12.249657086977907</v>
      </c>
      <c r="H50" s="119"/>
      <c r="I50" s="119"/>
      <c r="J50" s="119">
        <f>'Yields HP4a'!AK50</f>
        <v>2.0363264821944616</v>
      </c>
      <c r="K50" s="119"/>
      <c r="L50" s="119">
        <f>'Yields HP4a'!AU50</f>
        <v>3.2485335893766827</v>
      </c>
      <c r="M50" s="119"/>
      <c r="N50" s="119"/>
      <c r="O50" s="119"/>
      <c r="P50" s="119">
        <f>'Yields HP4a'!BO50</f>
        <v>4.0601469279424132</v>
      </c>
      <c r="Q50" s="119"/>
      <c r="R50" s="119"/>
      <c r="S50" s="119">
        <f>'Yields HP4a'!CD50</f>
        <v>1.1966138837046902</v>
      </c>
      <c r="T50" s="119"/>
      <c r="U50" s="120">
        <f t="shared" si="1"/>
        <v>23.63608682341437</v>
      </c>
      <c r="V50" s="14">
        <f>'Yields PhOTf'!L50</f>
        <v>3.7286650405873871</v>
      </c>
    </row>
    <row r="51" spans="1:22">
      <c r="A51" s="83">
        <v>50</v>
      </c>
      <c r="B51" s="105">
        <v>221</v>
      </c>
      <c r="C51" s="89" t="s">
        <v>94</v>
      </c>
      <c r="D51" s="75"/>
      <c r="E51" s="75">
        <f>'Yields HP4a'!L51</f>
        <v>1.8622249993712037</v>
      </c>
      <c r="F51" s="75"/>
      <c r="G51" s="75">
        <f>'Yields HP4a'!V51</f>
        <v>30.469579194546597</v>
      </c>
      <c r="H51" s="75">
        <f>'Yields HP4a'!AA51</f>
        <v>0.54106205454220091</v>
      </c>
      <c r="I51" s="75"/>
      <c r="J51" s="75">
        <f>'Yields HP4a'!AK51</f>
        <v>2.950325517372268</v>
      </c>
      <c r="K51" s="75"/>
      <c r="L51" s="75">
        <f>'Yields HP4a'!AU51</f>
        <v>2.2032648395785372</v>
      </c>
      <c r="M51" s="75"/>
      <c r="N51" s="75"/>
      <c r="O51" s="75"/>
      <c r="P51" s="75">
        <f>'Yields HP4a'!BO51</f>
        <v>6.8616910227057879</v>
      </c>
      <c r="Q51" s="75"/>
      <c r="R51" s="75"/>
      <c r="S51" s="75">
        <f>'Yields HP4a'!CD51</f>
        <v>0.49302148609698132</v>
      </c>
      <c r="T51" s="75"/>
      <c r="U51" s="122">
        <f t="shared" si="1"/>
        <v>45.381169114213577</v>
      </c>
      <c r="V51" s="14">
        <f>'Yields PhOTf'!L51</f>
        <v>40.292333643830858</v>
      </c>
    </row>
    <row r="52" spans="1:22">
      <c r="A52" s="83">
        <v>51</v>
      </c>
      <c r="B52" s="103">
        <v>222</v>
      </c>
      <c r="C52" s="86" t="s">
        <v>95</v>
      </c>
      <c r="D52" s="75"/>
      <c r="E52" s="75">
        <f>'Yields HP4a'!L52</f>
        <v>2.2300115903927931</v>
      </c>
      <c r="F52" s="75"/>
      <c r="G52" s="75">
        <f>'Yields HP4a'!V52</f>
        <v>16.70191962519943</v>
      </c>
      <c r="H52" s="75">
        <f>'Yields HP4a'!AA52</f>
        <v>0.37389091923764439</v>
      </c>
      <c r="I52" s="75"/>
      <c r="J52" s="75">
        <f>'Yields HP4a'!AK52</f>
        <v>3.9108549032672975</v>
      </c>
      <c r="K52" s="75"/>
      <c r="L52" s="75">
        <f>'Yields HP4a'!AU52</f>
        <v>11.31121447764621</v>
      </c>
      <c r="M52" s="75"/>
      <c r="N52" s="75"/>
      <c r="O52" s="75"/>
      <c r="P52" s="75">
        <f>'Yields HP4a'!BO52</f>
        <v>5.4396330431240481</v>
      </c>
      <c r="Q52" s="75"/>
      <c r="R52" s="75"/>
      <c r="S52" s="75">
        <f>'Yields HP4a'!CD52</f>
        <v>0.7968458774131566</v>
      </c>
      <c r="T52" s="75"/>
      <c r="U52" s="122">
        <f t="shared" si="1"/>
        <v>40.764370436280579</v>
      </c>
      <c r="V52" s="14">
        <f>'Yields PhOTf'!L52</f>
        <v>48.795287315714575</v>
      </c>
    </row>
    <row r="53" spans="1:22">
      <c r="A53" s="83">
        <v>52</v>
      </c>
      <c r="B53" s="103">
        <v>223</v>
      </c>
      <c r="C53" s="86" t="s">
        <v>96</v>
      </c>
      <c r="D53" s="75"/>
      <c r="E53" s="75"/>
      <c r="F53" s="75"/>
      <c r="G53" s="75">
        <f>'Yields HP4a'!V53</f>
        <v>9.8268098654440159</v>
      </c>
      <c r="H53" s="75"/>
      <c r="I53" s="75"/>
      <c r="J53" s="75"/>
      <c r="K53" s="75">
        <f>'Yields HP4a'!AP53</f>
        <v>1.3739925516143903</v>
      </c>
      <c r="L53" s="75">
        <f>'Yields HP4a'!AU53</f>
        <v>1.5243374390246884</v>
      </c>
      <c r="M53" s="75"/>
      <c r="N53" s="75"/>
      <c r="O53" s="75"/>
      <c r="P53" s="75">
        <f>'Yields HP4a'!BO53</f>
        <v>6.8932434705341956</v>
      </c>
      <c r="Q53" s="75"/>
      <c r="R53" s="75"/>
      <c r="S53" s="75"/>
      <c r="T53" s="75"/>
      <c r="U53" s="122">
        <f t="shared" si="1"/>
        <v>19.618383326617291</v>
      </c>
      <c r="V53" s="14">
        <f>'Yields PhOTf'!L53</f>
        <v>32.220210742758866</v>
      </c>
    </row>
    <row r="54" spans="1:22">
      <c r="A54" s="83">
        <v>53</v>
      </c>
      <c r="B54" s="103">
        <v>224</v>
      </c>
      <c r="C54" s="86" t="s">
        <v>97</v>
      </c>
      <c r="D54" s="75"/>
      <c r="E54" s="75">
        <f>'Yields HP4a'!L54</f>
        <v>0.73348486296036541</v>
      </c>
      <c r="F54" s="75"/>
      <c r="G54" s="75">
        <f>'Yields HP4a'!V54</f>
        <v>12.44055138346836</v>
      </c>
      <c r="H54" s="75"/>
      <c r="I54" s="75"/>
      <c r="J54" s="75">
        <f>'Yields HP4a'!AK54</f>
        <v>1.0165617392990629</v>
      </c>
      <c r="K54" s="75">
        <f>'Yields HP4a'!AP54</f>
        <v>1.1549592526281045</v>
      </c>
      <c r="L54" s="75"/>
      <c r="M54" s="75"/>
      <c r="N54" s="75"/>
      <c r="O54" s="75">
        <f>'Yields HP4a'!BJ54</f>
        <v>1.1599624008322571</v>
      </c>
      <c r="P54" s="75">
        <f>'Yields HP4a'!BO54</f>
        <v>2.5453897150791684</v>
      </c>
      <c r="Q54" s="75"/>
      <c r="R54" s="75"/>
      <c r="S54" s="75"/>
      <c r="T54" s="75"/>
      <c r="U54" s="122">
        <f t="shared" si="1"/>
        <v>19.050909354267318</v>
      </c>
      <c r="V54" s="14">
        <f>'Yields PhOTf'!L54</f>
        <v>17.886258675536254</v>
      </c>
    </row>
    <row r="55" spans="1:22">
      <c r="A55" s="83">
        <v>54</v>
      </c>
      <c r="B55" s="102">
        <v>225</v>
      </c>
      <c r="C55" s="87" t="s">
        <v>98</v>
      </c>
      <c r="D55" s="75"/>
      <c r="E55" s="75">
        <f>'Yields HP4a'!L55</f>
        <v>1.1684073819202649</v>
      </c>
      <c r="F55" s="75"/>
      <c r="G55" s="75">
        <f>'Yields HP4a'!V55</f>
        <v>11.992821032206241</v>
      </c>
      <c r="H55" s="75"/>
      <c r="I55" s="75"/>
      <c r="J55" s="75">
        <f>'Yields HP4a'!AK55</f>
        <v>1.443178691589454</v>
      </c>
      <c r="K55" s="75"/>
      <c r="L55" s="75"/>
      <c r="M55" s="75"/>
      <c r="N55" s="75"/>
      <c r="O55" s="75"/>
      <c r="P55" s="75">
        <f>'Yields HP4a'!BO55</f>
        <v>3.0906887109187022</v>
      </c>
      <c r="Q55" s="75"/>
      <c r="R55" s="75"/>
      <c r="S55" s="75"/>
      <c r="T55" s="75"/>
      <c r="U55" s="122">
        <f t="shared" si="1"/>
        <v>17.695095816634662</v>
      </c>
      <c r="V55" s="14">
        <f>'Yields PhOTf'!L55</f>
        <v>17.335323335309965</v>
      </c>
    </row>
    <row r="56" spans="1:22">
      <c r="A56" s="83">
        <v>55</v>
      </c>
      <c r="B56" s="105">
        <v>226</v>
      </c>
      <c r="C56" s="89" t="s">
        <v>99</v>
      </c>
      <c r="D56" s="75"/>
      <c r="E56" s="75">
        <f>'Yields HP4a'!L56</f>
        <v>1.5480214884732706</v>
      </c>
      <c r="F56" s="75"/>
      <c r="G56" s="75">
        <f>'Yields HP4a'!V56</f>
        <v>33.059515542903576</v>
      </c>
      <c r="H56" s="75">
        <f>'Yields HP4a'!AA56</f>
        <v>0.36505923661778128</v>
      </c>
      <c r="I56" s="75"/>
      <c r="J56" s="75"/>
      <c r="K56" s="75">
        <f>'Yields HP4a'!AP56</f>
        <v>2.7029854139203739</v>
      </c>
      <c r="L56" s="75">
        <f>'Yields HP4a'!AU56</f>
        <v>3.9273878131316811</v>
      </c>
      <c r="M56" s="75"/>
      <c r="N56" s="75"/>
      <c r="O56" s="75"/>
      <c r="P56" s="75">
        <f>'Yields HP4a'!BO56</f>
        <v>7.4872567660359506</v>
      </c>
      <c r="Q56" s="75"/>
      <c r="R56" s="75"/>
      <c r="S56" s="75">
        <f>'Yields HP4a'!CD56</f>
        <v>1.0488314459230978</v>
      </c>
      <c r="T56" s="75"/>
      <c r="U56" s="122">
        <f t="shared" si="1"/>
        <v>50.139057707005726</v>
      </c>
      <c r="V56" s="14">
        <f>'Yields PhOTf'!L56</f>
        <v>41.723702847313113</v>
      </c>
    </row>
    <row r="57" spans="1:22">
      <c r="A57" s="83">
        <v>56</v>
      </c>
      <c r="B57" s="103">
        <v>227</v>
      </c>
      <c r="C57" s="86" t="s">
        <v>100</v>
      </c>
      <c r="D57" s="75"/>
      <c r="E57" s="75">
        <f>'Yields HP4a'!L57</f>
        <v>3.1490875814080757</v>
      </c>
      <c r="F57" s="75"/>
      <c r="G57" s="75">
        <f>'Yields HP4a'!V57</f>
        <v>30.623351405647874</v>
      </c>
      <c r="H57" s="75">
        <f>'Yields HP4a'!AA57</f>
        <v>0.45022189045217775</v>
      </c>
      <c r="I57" s="75"/>
      <c r="J57" s="75">
        <f>'Yields HP4a'!AK57</f>
        <v>4.5282784660564168</v>
      </c>
      <c r="K57" s="75">
        <f>'Yields HP4a'!AP57</f>
        <v>2.4739805144217906</v>
      </c>
      <c r="L57" s="75"/>
      <c r="M57" s="75"/>
      <c r="N57" s="75"/>
      <c r="O57" s="75"/>
      <c r="P57" s="75">
        <f>'Yields HP4a'!BO57</f>
        <v>7.7112894282195503</v>
      </c>
      <c r="Q57" s="75"/>
      <c r="R57" s="75"/>
      <c r="S57" s="75"/>
      <c r="T57" s="75"/>
      <c r="U57" s="122">
        <f t="shared" si="1"/>
        <v>48.93620928620588</v>
      </c>
      <c r="V57" s="14"/>
    </row>
    <row r="58" spans="1:22">
      <c r="A58" s="83">
        <v>57</v>
      </c>
      <c r="B58" s="103">
        <v>228</v>
      </c>
      <c r="C58" s="101" t="s">
        <v>101</v>
      </c>
      <c r="D58" s="75"/>
      <c r="E58" s="75"/>
      <c r="F58" s="75"/>
      <c r="G58" s="75">
        <f>'Yields HP4a'!V58</f>
        <v>10.999684443244204</v>
      </c>
      <c r="H58" s="75"/>
      <c r="I58" s="75"/>
      <c r="J58" s="75"/>
      <c r="K58" s="75"/>
      <c r="L58" s="75">
        <f>'Yields HP4a'!AU58</f>
        <v>4.0880342274835764</v>
      </c>
      <c r="M58" s="75"/>
      <c r="N58" s="75"/>
      <c r="O58" s="75"/>
      <c r="P58" s="75">
        <f>'Yields HP4a'!BO58</f>
        <v>9.2194670375309968</v>
      </c>
      <c r="Q58" s="75"/>
      <c r="R58" s="75"/>
      <c r="S58" s="75"/>
      <c r="T58" s="75"/>
      <c r="U58" s="122">
        <f t="shared" si="1"/>
        <v>24.307185708258778</v>
      </c>
      <c r="V58" s="14">
        <f>'Yields PhOTf'!L58</f>
        <v>35.122669209020756</v>
      </c>
    </row>
    <row r="59" spans="1:22">
      <c r="A59" s="83">
        <v>58</v>
      </c>
      <c r="B59" s="103">
        <v>229</v>
      </c>
      <c r="C59" s="86" t="s">
        <v>102</v>
      </c>
      <c r="D59" s="75"/>
      <c r="E59" s="75">
        <f>'Yields HP4a'!L59</f>
        <v>0.6170567909827066</v>
      </c>
      <c r="F59" s="75"/>
      <c r="G59" s="75">
        <f>'Yields HP4a'!V59</f>
        <v>5.6392927846147174</v>
      </c>
      <c r="H59" s="75"/>
      <c r="I59" s="75"/>
      <c r="J59" s="75">
        <f>'Yields HP4a'!AK59</f>
        <v>5.2549606670392857</v>
      </c>
      <c r="K59" s="75"/>
      <c r="L59" s="75"/>
      <c r="M59" s="75"/>
      <c r="N59" s="75"/>
      <c r="O59" s="75"/>
      <c r="P59" s="75">
        <f>'Yields HP4a'!BO59</f>
        <v>2.9692461357163795</v>
      </c>
      <c r="Q59" s="75"/>
      <c r="R59" s="75"/>
      <c r="S59" s="75">
        <f>'Yields HP4a'!CD59</f>
        <v>1.2612189037379362</v>
      </c>
      <c r="T59" s="75"/>
      <c r="U59" s="122">
        <f t="shared" si="1"/>
        <v>15.741775282091025</v>
      </c>
      <c r="V59" s="14">
        <f>'Yields PhOTf'!L59</f>
        <v>4.1108398617622157</v>
      </c>
    </row>
    <row r="60" spans="1:22">
      <c r="A60" s="83">
        <v>59</v>
      </c>
      <c r="B60" s="104">
        <v>230</v>
      </c>
      <c r="C60" s="88" t="s">
        <v>103</v>
      </c>
      <c r="D60" s="75"/>
      <c r="E60" s="75">
        <f>'Yields HP4a'!L60</f>
        <v>2.9192241161919465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>
        <f>'Yields HP4a'!BO60</f>
        <v>0.77649452648462713</v>
      </c>
      <c r="Q60" s="75"/>
      <c r="R60" s="75"/>
      <c r="S60" s="75"/>
      <c r="T60" s="75"/>
      <c r="U60" s="122">
        <f t="shared" si="1"/>
        <v>3.6957186426765736</v>
      </c>
      <c r="V60" s="14">
        <f>'Yields PhOTf'!L60</f>
        <v>-11.15304801347699</v>
      </c>
    </row>
    <row r="61" spans="1:22" ht="17" thickBot="1">
      <c r="A61" s="84">
        <v>60</v>
      </c>
      <c r="B61" s="109">
        <v>231</v>
      </c>
      <c r="C61" s="97" t="s">
        <v>104</v>
      </c>
      <c r="D61" s="77"/>
      <c r="E61" s="77">
        <f>'Yields HP4a'!L61</f>
        <v>1.9696214142011064</v>
      </c>
      <c r="F61" s="77"/>
      <c r="G61" s="77">
        <f>'Yields HP4a'!V61</f>
        <v>18.403046158879395</v>
      </c>
      <c r="H61" s="77"/>
      <c r="I61" s="77"/>
      <c r="J61" s="77">
        <f>'Yields HP4a'!AK61</f>
        <v>2.1499845600018475</v>
      </c>
      <c r="K61" s="77"/>
      <c r="L61" s="77">
        <f>'Yields HP4a'!AU61</f>
        <v>9.6158619718962175</v>
      </c>
      <c r="M61" s="77"/>
      <c r="N61" s="77"/>
      <c r="O61" s="77"/>
      <c r="P61" s="77">
        <f>'Yields HP4a'!BO61</f>
        <v>6.0799104771954831</v>
      </c>
      <c r="Q61" s="77"/>
      <c r="R61" s="77"/>
      <c r="S61" s="77">
        <f>'Yields HP4a'!CD61</f>
        <v>1.1091947349609184</v>
      </c>
      <c r="T61" s="77"/>
      <c r="U61" s="124">
        <f t="shared" si="1"/>
        <v>39.327619317134968</v>
      </c>
      <c r="V61" s="14">
        <f>'Yields PhOTf'!L61</f>
        <v>27.82246712536886</v>
      </c>
    </row>
    <row r="62" spans="1:22">
      <c r="A62" s="125">
        <v>61</v>
      </c>
      <c r="B62" s="108">
        <v>219</v>
      </c>
      <c r="C62" s="96" t="s">
        <v>92</v>
      </c>
      <c r="D62" s="119"/>
      <c r="E62" s="119">
        <f>'Yields HP4a'!L62</f>
        <v>0.95464659745803804</v>
      </c>
      <c r="F62" s="119"/>
      <c r="G62" s="119">
        <f>'Yields HP4a'!V62</f>
        <v>13.031654639546872</v>
      </c>
      <c r="H62" s="119"/>
      <c r="I62" s="119"/>
      <c r="J62" s="119">
        <f>'Yields HP4a'!AK62</f>
        <v>2.2035676401255042</v>
      </c>
      <c r="K62" s="119"/>
      <c r="L62" s="119">
        <f>'Yields HP4a'!AU62</f>
        <v>2.9778172836989572</v>
      </c>
      <c r="M62" s="119"/>
      <c r="N62" s="119"/>
      <c r="O62" s="119"/>
      <c r="P62" s="119">
        <f>'Yields HP4a'!BO62</f>
        <v>4.3089884174396831</v>
      </c>
      <c r="Q62" s="119"/>
      <c r="R62" s="119"/>
      <c r="S62" s="119">
        <f>'Yields HP4a'!CD62</f>
        <v>1.3582652173718319</v>
      </c>
      <c r="T62" s="119"/>
      <c r="U62" s="120">
        <f t="shared" si="1"/>
        <v>24.834939795640885</v>
      </c>
      <c r="V62" s="14">
        <f>'Yields PhOTf'!L62</f>
        <v>31.396736629570213</v>
      </c>
    </row>
    <row r="63" spans="1:22">
      <c r="A63" s="83">
        <v>62</v>
      </c>
      <c r="B63" s="105">
        <v>221</v>
      </c>
      <c r="C63" s="89" t="s">
        <v>94</v>
      </c>
      <c r="D63" s="75"/>
      <c r="E63" s="75">
        <f>'Yields HP4a'!L63</f>
        <v>1.5231413768641697</v>
      </c>
      <c r="F63" s="75"/>
      <c r="G63" s="75">
        <f>'Yields HP4a'!V63</f>
        <v>19.534623788749101</v>
      </c>
      <c r="H63" s="75"/>
      <c r="I63" s="75"/>
      <c r="J63" s="75">
        <f>'Yields HP4a'!AK63</f>
        <v>2.1854235790174674</v>
      </c>
      <c r="K63" s="75"/>
      <c r="L63" s="75">
        <f>'Yields HP4a'!AU63</f>
        <v>3.537142253207779</v>
      </c>
      <c r="M63" s="75"/>
      <c r="N63" s="75"/>
      <c r="O63" s="75"/>
      <c r="P63" s="75">
        <f>'Yields HP4a'!BO63</f>
        <v>5.1189060729424005</v>
      </c>
      <c r="Q63" s="75"/>
      <c r="R63" s="75"/>
      <c r="S63" s="75">
        <f>'Yields HP4a'!CD63</f>
        <v>0.80820594460019202</v>
      </c>
      <c r="T63" s="75"/>
      <c r="U63" s="122">
        <f t="shared" si="1"/>
        <v>32.707443015381109</v>
      </c>
      <c r="V63" s="14">
        <f>'Yields PhOTf'!L63</f>
        <v>14.41104974573804</v>
      </c>
    </row>
    <row r="64" spans="1:22">
      <c r="A64" s="83">
        <v>63</v>
      </c>
      <c r="B64" s="103">
        <v>222</v>
      </c>
      <c r="C64" s="86" t="s">
        <v>95</v>
      </c>
      <c r="D64" s="75"/>
      <c r="E64" s="75">
        <f>'Yields HP4a'!L64</f>
        <v>2.3302328939285304</v>
      </c>
      <c r="F64" s="75"/>
      <c r="G64" s="75">
        <f>'Yields HP4a'!V64</f>
        <v>16.095162842511687</v>
      </c>
      <c r="H64" s="75">
        <f>'Yields HP4a'!AA64</f>
        <v>0.35370421610652836</v>
      </c>
      <c r="I64" s="75"/>
      <c r="J64" s="75">
        <f>'Yields HP4a'!AK64</f>
        <v>3.8200153700117472</v>
      </c>
      <c r="K64" s="75"/>
      <c r="L64" s="75">
        <f>'Yields HP4a'!AU64</f>
        <v>10.702728577668392</v>
      </c>
      <c r="M64" s="75"/>
      <c r="N64" s="75"/>
      <c r="O64" s="75"/>
      <c r="P64" s="75">
        <f>'Yields HP4a'!BO64</f>
        <v>5.1918500938722154</v>
      </c>
      <c r="Q64" s="75"/>
      <c r="R64" s="75"/>
      <c r="S64" s="75">
        <f>'Yields HP4a'!CD64</f>
        <v>0.7885838383222743</v>
      </c>
      <c r="T64" s="75"/>
      <c r="U64" s="122">
        <f t="shared" si="1"/>
        <v>39.282277832421379</v>
      </c>
      <c r="V64" s="14">
        <f>'Yields PhOTf'!L64</f>
        <v>51.524344589294479</v>
      </c>
    </row>
    <row r="65" spans="1:22">
      <c r="A65" s="83">
        <v>64</v>
      </c>
      <c r="B65" s="103">
        <v>223</v>
      </c>
      <c r="C65" s="86" t="s">
        <v>96</v>
      </c>
      <c r="D65" s="75"/>
      <c r="E65" s="75"/>
      <c r="F65" s="75"/>
      <c r="G65" s="75">
        <f>'Yields HP4a'!V65</f>
        <v>11.034473071918317</v>
      </c>
      <c r="H65" s="75"/>
      <c r="I65" s="75"/>
      <c r="J65" s="75"/>
      <c r="K65" s="75">
        <f>'Yields HP4a'!AP65</f>
        <v>1.4198718811556346</v>
      </c>
      <c r="L65" s="75">
        <f>'Yields HP4a'!AU65</f>
        <v>2.8542090537513487</v>
      </c>
      <c r="M65" s="75"/>
      <c r="N65" s="75"/>
      <c r="O65" s="75"/>
      <c r="P65" s="75">
        <f>'Yields HP4a'!BO65</f>
        <v>8.0975765018263353</v>
      </c>
      <c r="Q65" s="75"/>
      <c r="R65" s="75"/>
      <c r="S65" s="75"/>
      <c r="T65" s="75"/>
      <c r="U65" s="122">
        <f t="shared" si="1"/>
        <v>23.406130508651636</v>
      </c>
      <c r="V65" s="14">
        <f>'Yields PhOTf'!L65</f>
        <v>35.583655267459449</v>
      </c>
    </row>
    <row r="66" spans="1:22">
      <c r="A66" s="83">
        <v>65</v>
      </c>
      <c r="B66" s="103">
        <v>224</v>
      </c>
      <c r="C66" s="86" t="s">
        <v>97</v>
      </c>
      <c r="D66" s="75"/>
      <c r="E66" s="75">
        <f>'Yields HP4a'!L66</f>
        <v>0.69831647193359669</v>
      </c>
      <c r="F66" s="75"/>
      <c r="G66" s="75">
        <f>'Yields HP4a'!V66</f>
        <v>11.738373316748776</v>
      </c>
      <c r="H66" s="75"/>
      <c r="I66" s="75"/>
      <c r="J66" s="75">
        <f>'Yields HP4a'!AK66</f>
        <v>0.80778013133102011</v>
      </c>
      <c r="K66" s="75">
        <f>'Yields HP4a'!AP66</f>
        <v>1.1419022407091095</v>
      </c>
      <c r="L66" s="75"/>
      <c r="M66" s="75"/>
      <c r="N66" s="75"/>
      <c r="O66" s="75">
        <f>'Yields HP4a'!BJ66</f>
        <v>1.2353458586685737</v>
      </c>
      <c r="P66" s="75">
        <f>'Yields HP4a'!BO66</f>
        <v>2.3613570051498738</v>
      </c>
      <c r="Q66" s="75"/>
      <c r="R66" s="75"/>
      <c r="S66" s="75"/>
      <c r="T66" s="75"/>
      <c r="U66" s="122">
        <f t="shared" ref="U66:U97" si="2">SUM(D66:T66)</f>
        <v>17.983075024540948</v>
      </c>
      <c r="V66" s="14">
        <f>'Yields PhOTf'!L66</f>
        <v>19.577116294838675</v>
      </c>
    </row>
    <row r="67" spans="1:22">
      <c r="A67" s="83">
        <v>66</v>
      </c>
      <c r="B67" s="102">
        <v>225</v>
      </c>
      <c r="C67" s="87" t="s">
        <v>98</v>
      </c>
      <c r="D67" s="75"/>
      <c r="E67" s="75">
        <f>'Yields HP4a'!L67</f>
        <v>1.2244444081432981</v>
      </c>
      <c r="F67" s="75"/>
      <c r="G67" s="75">
        <f>'Yields HP4a'!V67</f>
        <v>12.082753425489837</v>
      </c>
      <c r="H67" s="75"/>
      <c r="I67" s="75"/>
      <c r="J67" s="75">
        <f>'Yields HP4a'!AK67</f>
        <v>1.4500118905993369</v>
      </c>
      <c r="K67" s="75"/>
      <c r="L67" s="75"/>
      <c r="M67" s="75"/>
      <c r="N67" s="75"/>
      <c r="O67" s="75"/>
      <c r="P67" s="75">
        <f>'Yields HP4a'!BO67</f>
        <v>3.1998495697691585</v>
      </c>
      <c r="Q67" s="75"/>
      <c r="R67" s="75"/>
      <c r="S67" s="75"/>
      <c r="T67" s="75"/>
      <c r="U67" s="122">
        <f t="shared" si="2"/>
        <v>17.957059294001631</v>
      </c>
      <c r="V67" s="14">
        <f>'Yields PhOTf'!L67</f>
        <v>16.202974370356401</v>
      </c>
    </row>
    <row r="68" spans="1:22">
      <c r="A68" s="83">
        <v>67</v>
      </c>
      <c r="B68" s="105">
        <v>226</v>
      </c>
      <c r="C68" s="89" t="s">
        <v>99</v>
      </c>
      <c r="D68" s="75"/>
      <c r="E68" s="75">
        <f>'Yields HP4a'!L68</f>
        <v>1.5765755800522345</v>
      </c>
      <c r="F68" s="75"/>
      <c r="G68" s="75">
        <f>'Yields HP4a'!V68</f>
        <v>33.192830422884882</v>
      </c>
      <c r="H68" s="75">
        <f>'Yields HP4a'!AA68</f>
        <v>0.38524593974889737</v>
      </c>
      <c r="I68" s="75"/>
      <c r="J68" s="75">
        <f>'Yields HP4a'!AK68</f>
        <v>2.7494438495076925</v>
      </c>
      <c r="K68" s="75"/>
      <c r="L68" s="75">
        <f>'Yields HP4a'!AU68</f>
        <v>4.5625384554422865</v>
      </c>
      <c r="M68" s="75"/>
      <c r="N68" s="75"/>
      <c r="O68" s="75"/>
      <c r="P68" s="75">
        <f>'Yields HP4a'!BO68</f>
        <v>7.5013268981183368</v>
      </c>
      <c r="Q68" s="75"/>
      <c r="R68" s="75"/>
      <c r="S68" s="75">
        <f>'Yields HP4a'!CD68</f>
        <v>1.1498652642598619</v>
      </c>
      <c r="T68" s="75"/>
      <c r="U68" s="122">
        <f t="shared" si="2"/>
        <v>51.117826410014189</v>
      </c>
      <c r="V68" s="14">
        <f>'Yields PhOTf'!L68</f>
        <v>40.508920160286607</v>
      </c>
    </row>
    <row r="69" spans="1:22">
      <c r="A69" s="83">
        <v>68</v>
      </c>
      <c r="B69" s="103">
        <v>227</v>
      </c>
      <c r="C69" s="86" t="s">
        <v>100</v>
      </c>
      <c r="D69" s="75">
        <f>'Yields HP4a'!G69</f>
        <v>2.3309451060483748</v>
      </c>
      <c r="E69" s="75">
        <f>'Yields HP4a'!L69</f>
        <v>3.0579566026260698</v>
      </c>
      <c r="F69" s="75"/>
      <c r="G69" s="75">
        <f>'Yields HP4a'!V69</f>
        <v>31.885523126417503</v>
      </c>
      <c r="H69" s="75">
        <f>'Yields HP4a'!AA69</f>
        <v>0.45968440754488848</v>
      </c>
      <c r="I69" s="75"/>
      <c r="J69" s="75">
        <f>'Yields HP4a'!AK69</f>
        <v>4.6781218400608022</v>
      </c>
      <c r="K69" s="75">
        <f>'Yields HP4a'!AP69</f>
        <v>2.5029099525120988</v>
      </c>
      <c r="L69" s="75">
        <f>'Yields HP4a'!AU69</f>
        <v>0.38983147553202507</v>
      </c>
      <c r="M69" s="75"/>
      <c r="N69" s="75"/>
      <c r="O69" s="75"/>
      <c r="P69" s="75">
        <f>'Yields HP4a'!BO69</f>
        <v>7.8875780141601712</v>
      </c>
      <c r="Q69" s="75"/>
      <c r="R69" s="75"/>
      <c r="S69" s="75"/>
      <c r="T69" s="75"/>
      <c r="U69" s="122">
        <f t="shared" si="2"/>
        <v>53.192550524901939</v>
      </c>
      <c r="V69" s="14"/>
    </row>
    <row r="70" spans="1:22">
      <c r="A70" s="83">
        <v>69</v>
      </c>
      <c r="B70" s="103">
        <v>228</v>
      </c>
      <c r="C70" s="101" t="s">
        <v>101</v>
      </c>
      <c r="D70" s="75"/>
      <c r="E70" s="75"/>
      <c r="F70" s="75"/>
      <c r="G70" s="75">
        <f>'Yields HP4a'!V70</f>
        <v>11.224607212868992</v>
      </c>
      <c r="H70" s="75"/>
      <c r="I70" s="75"/>
      <c r="J70" s="75"/>
      <c r="K70" s="75"/>
      <c r="L70" s="75">
        <f>'Yields HP4a'!AU70</f>
        <v>3.7339234969988455</v>
      </c>
      <c r="M70" s="75"/>
      <c r="N70" s="75"/>
      <c r="O70" s="75"/>
      <c r="P70" s="75">
        <f>'Yields HP4a'!BO70</f>
        <v>9.5439304402953198</v>
      </c>
      <c r="Q70" s="75"/>
      <c r="R70" s="75"/>
      <c r="S70" s="75"/>
      <c r="T70" s="75"/>
      <c r="U70" s="122">
        <f t="shared" si="2"/>
        <v>24.502461150163157</v>
      </c>
      <c r="V70" s="14">
        <f>'Yields PhOTf'!L70</f>
        <v>35.250341744927539</v>
      </c>
    </row>
    <row r="71" spans="1:22">
      <c r="A71" s="83">
        <v>70</v>
      </c>
      <c r="B71" s="103">
        <v>229</v>
      </c>
      <c r="C71" s="86" t="s">
        <v>102</v>
      </c>
      <c r="D71" s="75"/>
      <c r="E71" s="75">
        <f>'Yields HP4a'!L71</f>
        <v>0.66459521518753972</v>
      </c>
      <c r="F71" s="75"/>
      <c r="G71" s="75">
        <f>'Yields HP4a'!V71</f>
        <v>5.5349597019849606</v>
      </c>
      <c r="H71" s="75"/>
      <c r="I71" s="75"/>
      <c r="J71" s="75">
        <f>'Yields HP4a'!AK71</f>
        <v>5.0827087908904156</v>
      </c>
      <c r="K71" s="75"/>
      <c r="L71" s="75"/>
      <c r="M71" s="75"/>
      <c r="N71" s="75"/>
      <c r="O71" s="75"/>
      <c r="P71" s="75">
        <f>'Yields HP4a'!BO71</f>
        <v>2.8989604512551423</v>
      </c>
      <c r="Q71" s="75"/>
      <c r="R71" s="75"/>
      <c r="S71" s="75">
        <f>'Yields HP4a'!CD71</f>
        <v>1.2563955433585452</v>
      </c>
      <c r="T71" s="75"/>
      <c r="U71" s="122">
        <f t="shared" si="2"/>
        <v>15.437619702676605</v>
      </c>
      <c r="V71" s="14">
        <f>'Yields PhOTf'!L71</f>
        <v>7.4206401672216202</v>
      </c>
    </row>
    <row r="72" spans="1:22">
      <c r="A72" s="83">
        <v>71</v>
      </c>
      <c r="B72" s="104">
        <v>230</v>
      </c>
      <c r="C72" s="88" t="s">
        <v>103</v>
      </c>
      <c r="D72" s="75"/>
      <c r="E72" s="75">
        <f>'Yields HP4a'!L72</f>
        <v>2.9055924140681868</v>
      </c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>
        <f>'Yields HP4a'!BO72</f>
        <v>0.73794170851103202</v>
      </c>
      <c r="Q72" s="75"/>
      <c r="R72" s="75"/>
      <c r="S72" s="75"/>
      <c r="T72" s="75"/>
      <c r="U72" s="122">
        <f t="shared" si="2"/>
        <v>3.6435341225792186</v>
      </c>
      <c r="V72" s="14">
        <f>'Yields PhOTf'!L72</f>
        <v>-9.103150491483774</v>
      </c>
    </row>
    <row r="73" spans="1:22" ht="17" thickBot="1">
      <c r="A73" s="84">
        <v>72</v>
      </c>
      <c r="B73" s="109">
        <v>231</v>
      </c>
      <c r="C73" s="97" t="s">
        <v>104</v>
      </c>
      <c r="D73" s="77"/>
      <c r="E73" s="77">
        <f>'Yields HP4a'!L73</f>
        <v>2.0207108056535974</v>
      </c>
      <c r="F73" s="77"/>
      <c r="G73" s="77">
        <f>'Yields HP4a'!V73</f>
        <v>18.880244680871634</v>
      </c>
      <c r="H73" s="77"/>
      <c r="I73" s="77"/>
      <c r="J73" s="77">
        <f>'Yields HP4a'!AK73</f>
        <v>2.2175456703748564</v>
      </c>
      <c r="K73" s="77"/>
      <c r="L73" s="77">
        <f>'Yields HP4a'!AU73</f>
        <v>10.0638370869338</v>
      </c>
      <c r="M73" s="77"/>
      <c r="N73" s="77"/>
      <c r="O73" s="77"/>
      <c r="P73" s="77">
        <f>'Yields HP4a'!BO73</f>
        <v>6.2943292220128901</v>
      </c>
      <c r="Q73" s="77"/>
      <c r="R73" s="77"/>
      <c r="S73" s="77">
        <f>'Yields HP4a'!CD73</f>
        <v>1.1739618794536864</v>
      </c>
      <c r="T73" s="77"/>
      <c r="U73" s="124">
        <f t="shared" si="2"/>
        <v>40.650629345300466</v>
      </c>
      <c r="V73" s="14">
        <f>'Yields PhOTf'!L73</f>
        <v>25.36957966576901</v>
      </c>
    </row>
    <row r="74" spans="1:22">
      <c r="A74" s="125">
        <v>73</v>
      </c>
      <c r="B74" s="108">
        <v>219</v>
      </c>
      <c r="C74" s="96" t="s">
        <v>92</v>
      </c>
      <c r="D74" s="119"/>
      <c r="E74" s="119">
        <f>'Yields HP4a'!L74</f>
        <v>0.8993186291824854</v>
      </c>
      <c r="F74" s="119"/>
      <c r="G74" s="119">
        <f>'Yields HP4a'!V74</f>
        <v>12.462228748458816</v>
      </c>
      <c r="H74" s="119"/>
      <c r="I74" s="119"/>
      <c r="J74" s="119">
        <f>'Yields HP4a'!AK74</f>
        <v>2.0974392025860245</v>
      </c>
      <c r="K74" s="119"/>
      <c r="L74" s="119">
        <f>'Yields HP4a'!AU74</f>
        <v>2.8460870599134389</v>
      </c>
      <c r="M74" s="119"/>
      <c r="N74" s="119"/>
      <c r="O74" s="119"/>
      <c r="P74" s="119">
        <f>'Yields HP4a'!BO74</f>
        <v>4.1569610944903008</v>
      </c>
      <c r="Q74" s="119"/>
      <c r="R74" s="119"/>
      <c r="S74" s="119">
        <f>'Yields HP4a'!CD74</f>
        <v>1.2762258250125027</v>
      </c>
      <c r="T74" s="119"/>
      <c r="U74" s="120">
        <f t="shared" si="2"/>
        <v>23.738260559643571</v>
      </c>
      <c r="V74" s="14">
        <f>'Yields PhOTf'!L74</f>
        <v>10.653094486137164</v>
      </c>
    </row>
    <row r="75" spans="1:22">
      <c r="A75" s="83">
        <v>74</v>
      </c>
      <c r="B75" s="105">
        <v>221</v>
      </c>
      <c r="C75" s="89" t="s">
        <v>94</v>
      </c>
      <c r="D75" s="75"/>
      <c r="E75" s="75">
        <f>'Yields HP4a'!L75</f>
        <v>1.5300357668179188</v>
      </c>
      <c r="F75" s="75"/>
      <c r="G75" s="75">
        <f>'Yields HP4a'!V75</f>
        <v>19.727989694704174</v>
      </c>
      <c r="H75" s="75"/>
      <c r="I75" s="75"/>
      <c r="J75" s="75">
        <f>'Yields HP4a'!AK75</f>
        <v>2.3752870919792901</v>
      </c>
      <c r="K75" s="75"/>
      <c r="L75" s="75">
        <f>'Yields HP4a'!AU75</f>
        <v>3.0909839414519946</v>
      </c>
      <c r="M75" s="75"/>
      <c r="N75" s="75"/>
      <c r="O75" s="75"/>
      <c r="P75" s="75">
        <f>'Yields HP4a'!BO75</f>
        <v>5.4359268905960691</v>
      </c>
      <c r="Q75" s="75"/>
      <c r="R75" s="75"/>
      <c r="S75" s="75">
        <f>'Yields HP4a'!CD75</f>
        <v>1.0247461857497846</v>
      </c>
      <c r="T75" s="75"/>
      <c r="U75" s="122">
        <f t="shared" si="2"/>
        <v>33.184969571299234</v>
      </c>
      <c r="V75" s="14">
        <f>'Yields PhOTf'!L75</f>
        <v>16.190514391606513</v>
      </c>
    </row>
    <row r="76" spans="1:22">
      <c r="A76" s="83">
        <v>75</v>
      </c>
      <c r="B76" s="103">
        <v>222</v>
      </c>
      <c r="C76" s="86" t="s">
        <v>95</v>
      </c>
      <c r="D76" s="75"/>
      <c r="E76" s="75">
        <f>'Yields HP4a'!L76</f>
        <v>2.062398240122771</v>
      </c>
      <c r="F76" s="75"/>
      <c r="G76" s="75">
        <f>'Yields HP4a'!V76</f>
        <v>17.275748110073486</v>
      </c>
      <c r="H76" s="75"/>
      <c r="I76" s="75"/>
      <c r="J76" s="75">
        <f>'Yields HP4a'!AK76</f>
        <v>2.307830069294301</v>
      </c>
      <c r="K76" s="75"/>
      <c r="L76" s="75">
        <f>'Yields HP4a'!AU76</f>
        <v>10.999370287676724</v>
      </c>
      <c r="M76" s="75"/>
      <c r="N76" s="75"/>
      <c r="O76" s="75"/>
      <c r="P76" s="75">
        <f>'Yields HP4a'!BO76</f>
        <v>5.49975093755193</v>
      </c>
      <c r="Q76" s="75"/>
      <c r="R76" s="75"/>
      <c r="S76" s="75">
        <f>'Yields HP4a'!CD76</f>
        <v>0.90981382230724739</v>
      </c>
      <c r="T76" s="75"/>
      <c r="U76" s="122">
        <f t="shared" si="2"/>
        <v>39.054911467026464</v>
      </c>
      <c r="V76" s="14">
        <f>'Yields PhOTf'!L76</f>
        <v>45.473307247336372</v>
      </c>
    </row>
    <row r="77" spans="1:22">
      <c r="A77" s="83">
        <v>76</v>
      </c>
      <c r="B77" s="103">
        <v>223</v>
      </c>
      <c r="C77" s="86" t="s">
        <v>96</v>
      </c>
      <c r="D77" s="75"/>
      <c r="E77" s="75"/>
      <c r="F77" s="75"/>
      <c r="G77" s="75">
        <f>'Yields HP4a'!V77</f>
        <v>11.291694566552893</v>
      </c>
      <c r="H77" s="75"/>
      <c r="I77" s="75"/>
      <c r="J77" s="75">
        <f>'Yields HP4a'!AK77</f>
        <v>1.4539281110067734</v>
      </c>
      <c r="K77" s="75"/>
      <c r="L77" s="75">
        <f>'Yields HP4a'!AU77</f>
        <v>3.2219659955527149</v>
      </c>
      <c r="M77" s="75"/>
      <c r="N77" s="75"/>
      <c r="O77" s="75"/>
      <c r="P77" s="75">
        <f>'Yields HP4a'!BO77</f>
        <v>9.2268597867182969</v>
      </c>
      <c r="Q77" s="75"/>
      <c r="R77" s="75"/>
      <c r="S77" s="75"/>
      <c r="T77" s="75"/>
      <c r="U77" s="122">
        <f t="shared" si="2"/>
        <v>25.194448459830678</v>
      </c>
      <c r="V77" s="14">
        <f>'Yields PhOTf'!L77</f>
        <v>37.314596584924061</v>
      </c>
    </row>
    <row r="78" spans="1:22">
      <c r="A78" s="83">
        <v>77</v>
      </c>
      <c r="B78" s="103">
        <v>224</v>
      </c>
      <c r="C78" s="86" t="s">
        <v>97</v>
      </c>
      <c r="D78" s="75"/>
      <c r="E78" s="75">
        <f>'Yields HP4a'!L78</f>
        <v>0.63898775143124598</v>
      </c>
      <c r="F78" s="75"/>
      <c r="G78" s="75">
        <f>'Yields HP4a'!V78</f>
        <v>11.910584188656911</v>
      </c>
      <c r="H78" s="75"/>
      <c r="I78" s="75"/>
      <c r="J78" s="75">
        <f>'Yields HP4a'!AK78</f>
        <v>0.78462472117068405</v>
      </c>
      <c r="K78" s="75">
        <f>'Yields HP4a'!AP78</f>
        <v>1.1304096982827758</v>
      </c>
      <c r="L78" s="75"/>
      <c r="M78" s="75"/>
      <c r="N78" s="75"/>
      <c r="O78" s="75">
        <f>'Yields HP4a'!BJ78</f>
        <v>1.2197642471892434</v>
      </c>
      <c r="P78" s="75">
        <f>'Yields HP4a'!BO78</f>
        <v>2.198211224616557</v>
      </c>
      <c r="Q78" s="75"/>
      <c r="R78" s="75"/>
      <c r="S78" s="75"/>
      <c r="T78" s="75"/>
      <c r="U78" s="122">
        <f t="shared" si="2"/>
        <v>17.882581831347416</v>
      </c>
      <c r="V78" s="14">
        <f>'Yields PhOTf'!L78</f>
        <v>20.703213879895827</v>
      </c>
    </row>
    <row r="79" spans="1:22">
      <c r="A79" s="83">
        <v>78</v>
      </c>
      <c r="B79" s="102">
        <v>225</v>
      </c>
      <c r="C79" s="87" t="s">
        <v>98</v>
      </c>
      <c r="D79" s="75"/>
      <c r="E79" s="75">
        <f>'Yields HP4a'!L79</f>
        <v>1.0624221438061219</v>
      </c>
      <c r="F79" s="75"/>
      <c r="G79" s="75">
        <f>'Yields HP4a'!V79</f>
        <v>12.66193138669364</v>
      </c>
      <c r="H79" s="75"/>
      <c r="I79" s="75"/>
      <c r="J79" s="75">
        <f>'Yields HP4a'!AK79</f>
        <v>1.2413753745600489</v>
      </c>
      <c r="K79" s="75"/>
      <c r="L79" s="75"/>
      <c r="M79" s="75"/>
      <c r="N79" s="75"/>
      <c r="O79" s="75"/>
      <c r="P79" s="75">
        <f>'Yields HP4a'!BO79</f>
        <v>3.6434132593381214</v>
      </c>
      <c r="Q79" s="75"/>
      <c r="R79" s="75"/>
      <c r="S79" s="75"/>
      <c r="T79" s="75"/>
      <c r="U79" s="122">
        <f t="shared" si="2"/>
        <v>18.60914216439793</v>
      </c>
      <c r="V79" s="14">
        <f>'Yields PhOTf'!L79</f>
        <v>13.311365176578548</v>
      </c>
    </row>
    <row r="80" spans="1:22">
      <c r="A80" s="83">
        <v>79</v>
      </c>
      <c r="B80" s="105">
        <v>226</v>
      </c>
      <c r="C80" s="89" t="s">
        <v>99</v>
      </c>
      <c r="D80" s="75"/>
      <c r="E80" s="75">
        <f>'Yields HP4a'!L80</f>
        <v>1.4935905668181071</v>
      </c>
      <c r="F80" s="75"/>
      <c r="G80" s="75">
        <f>'Yields HP4a'!V80</f>
        <v>32.485805024075944</v>
      </c>
      <c r="H80" s="75">
        <f>'Yields HP4a'!AA80</f>
        <v>0.36064339530784945</v>
      </c>
      <c r="I80" s="75"/>
      <c r="J80" s="75">
        <f>'Yields HP4a'!AK80</f>
        <v>2.7224176390219652</v>
      </c>
      <c r="K80" s="75"/>
      <c r="L80" s="75">
        <f>'Yields HP4a'!AU80</f>
        <v>3.7700804056445665</v>
      </c>
      <c r="M80" s="75"/>
      <c r="N80" s="75"/>
      <c r="O80" s="75"/>
      <c r="P80" s="75">
        <f>'Yields HP4a'!BO80</f>
        <v>7.2146403869260078</v>
      </c>
      <c r="Q80" s="75"/>
      <c r="R80" s="75"/>
      <c r="S80" s="75">
        <f>'Yields HP4a'!CD80</f>
        <v>1.2144892093272937</v>
      </c>
      <c r="T80" s="75"/>
      <c r="U80" s="122">
        <f t="shared" si="2"/>
        <v>49.261666627121727</v>
      </c>
      <c r="V80" s="14">
        <f>'Yields PhOTf'!L80</f>
        <v>35.207102944850135</v>
      </c>
    </row>
    <row r="81" spans="1:22">
      <c r="A81" s="83">
        <v>80</v>
      </c>
      <c r="B81" s="103">
        <v>227</v>
      </c>
      <c r="C81" s="86" t="s">
        <v>100</v>
      </c>
      <c r="D81" s="75"/>
      <c r="E81" s="75"/>
      <c r="F81" s="75"/>
      <c r="G81" s="75">
        <f>'Yields HP4a'!V81</f>
        <v>14.476090210383925</v>
      </c>
      <c r="H81" s="75"/>
      <c r="I81" s="75"/>
      <c r="J81" s="75">
        <f>'Yields HP4a'!AK81</f>
        <v>1.1774958141705774</v>
      </c>
      <c r="K81" s="75"/>
      <c r="L81" s="75"/>
      <c r="M81" s="75"/>
      <c r="N81" s="75"/>
      <c r="O81" s="75"/>
      <c r="P81" s="75">
        <f>'Yields HP4a'!BO81</f>
        <v>2.8894499907424951</v>
      </c>
      <c r="Q81" s="75"/>
      <c r="R81" s="75"/>
      <c r="S81" s="75"/>
      <c r="T81" s="75"/>
      <c r="U81" s="122">
        <f t="shared" si="2"/>
        <v>18.543036015296998</v>
      </c>
      <c r="V81" s="14">
        <f>'Yields PhOTf'!L81</f>
        <v>15.044751430645945</v>
      </c>
    </row>
    <row r="82" spans="1:22">
      <c r="A82" s="83">
        <v>81</v>
      </c>
      <c r="B82" s="103">
        <v>228</v>
      </c>
      <c r="C82" s="101" t="s">
        <v>101</v>
      </c>
      <c r="D82" s="75"/>
      <c r="E82" s="75"/>
      <c r="F82" s="75"/>
      <c r="G82" s="75">
        <f>'Yields HP4a'!V82</f>
        <v>10.793288651252468</v>
      </c>
      <c r="H82" s="75"/>
      <c r="I82" s="75"/>
      <c r="J82" s="75"/>
      <c r="K82" s="75"/>
      <c r="L82" s="75">
        <f>'Yields HP4a'!AU82</f>
        <v>2.9954409063668943</v>
      </c>
      <c r="M82" s="75"/>
      <c r="N82" s="75"/>
      <c r="O82" s="75"/>
      <c r="P82" s="75">
        <f>'Yields HP4a'!BO82</f>
        <v>8.9781154457298431</v>
      </c>
      <c r="Q82" s="75"/>
      <c r="R82" s="75"/>
      <c r="S82" s="75"/>
      <c r="T82" s="75"/>
      <c r="U82" s="122">
        <f t="shared" si="2"/>
        <v>22.766845003349204</v>
      </c>
      <c r="V82" s="14">
        <f>'Yields PhOTf'!L82</f>
        <v>34.715999032197061</v>
      </c>
    </row>
    <row r="83" spans="1:22">
      <c r="A83" s="83">
        <v>82</v>
      </c>
      <c r="B83" s="103">
        <v>229</v>
      </c>
      <c r="C83" s="86" t="s">
        <v>102</v>
      </c>
      <c r="D83" s="75"/>
      <c r="E83" s="75">
        <f>'Yields HP4a'!L83</f>
        <v>0.79970229590620934</v>
      </c>
      <c r="F83" s="75"/>
      <c r="G83" s="75">
        <f>'Yields HP4a'!V83</f>
        <v>5.4877789609262333</v>
      </c>
      <c r="H83" s="75"/>
      <c r="I83" s="75"/>
      <c r="J83" s="75">
        <f>'Yields HP4a'!AK83</f>
        <v>5.1037256721878004</v>
      </c>
      <c r="K83" s="75"/>
      <c r="L83" s="75"/>
      <c r="M83" s="75"/>
      <c r="N83" s="75"/>
      <c r="O83" s="75"/>
      <c r="P83" s="75">
        <f>'Yields HP4a'!BO83</f>
        <v>2.8720282351058692</v>
      </c>
      <c r="Q83" s="75"/>
      <c r="R83" s="75"/>
      <c r="S83" s="75">
        <f>'Yields HP4a'!CD83</f>
        <v>1.2032830657516325</v>
      </c>
      <c r="T83" s="75"/>
      <c r="U83" s="122">
        <f t="shared" si="2"/>
        <v>15.466518229877744</v>
      </c>
      <c r="V83" s="14">
        <f>'Yields PhOTf'!L83</f>
        <v>8.2732214324857267</v>
      </c>
    </row>
    <row r="84" spans="1:22">
      <c r="A84" s="83">
        <v>83</v>
      </c>
      <c r="B84" s="104">
        <v>230</v>
      </c>
      <c r="C84" s="88" t="s">
        <v>103</v>
      </c>
      <c r="D84" s="75"/>
      <c r="E84" s="75">
        <f>'Yields HP4a'!L84</f>
        <v>3.0998276099268423</v>
      </c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>
        <f>'Yields HP4a'!BO84</f>
        <v>0.79495148149119566</v>
      </c>
      <c r="Q84" s="75"/>
      <c r="R84" s="75"/>
      <c r="S84" s="75"/>
      <c r="T84" s="75"/>
      <c r="U84" s="122">
        <f t="shared" si="2"/>
        <v>3.8947790914180378</v>
      </c>
      <c r="V84" s="14">
        <f>'Yields PhOTf'!L84</f>
        <v>-8.6664191453275237</v>
      </c>
    </row>
    <row r="85" spans="1:22" ht="17" thickBot="1">
      <c r="A85" s="84">
        <v>84</v>
      </c>
      <c r="B85" s="109">
        <v>231</v>
      </c>
      <c r="C85" s="97" t="s">
        <v>104</v>
      </c>
      <c r="D85" s="77"/>
      <c r="E85" s="77">
        <f>'Yields HP4a'!L85</f>
        <v>1.9912634524610815</v>
      </c>
      <c r="F85" s="77"/>
      <c r="G85" s="77">
        <f>'Yields HP4a'!V85</f>
        <v>17.665951404087707</v>
      </c>
      <c r="H85" s="77"/>
      <c r="I85" s="77"/>
      <c r="J85" s="77">
        <f>'Yields HP4a'!AK85</f>
        <v>2.0190895610583794</v>
      </c>
      <c r="K85" s="77"/>
      <c r="L85" s="77">
        <f>'Yields HP4a'!AU85</f>
        <v>10.0987329574683</v>
      </c>
      <c r="M85" s="77"/>
      <c r="N85" s="77"/>
      <c r="O85" s="77"/>
      <c r="P85" s="77">
        <f>'Yields HP4a'!BO85</f>
        <v>5.9364101438155794</v>
      </c>
      <c r="Q85" s="77"/>
      <c r="R85" s="77"/>
      <c r="S85" s="77">
        <f>'Yields HP4a'!CD85</f>
        <v>1.0213176003898594</v>
      </c>
      <c r="T85" s="77"/>
      <c r="U85" s="124">
        <f t="shared" si="2"/>
        <v>38.732765119280906</v>
      </c>
      <c r="V85" s="14">
        <f>'Yields PhOTf'!L85</f>
        <v>30.837510323226368</v>
      </c>
    </row>
    <row r="86" spans="1:22">
      <c r="A86" s="125">
        <v>85</v>
      </c>
      <c r="B86" s="108">
        <v>219</v>
      </c>
      <c r="C86" s="96" t="s">
        <v>92</v>
      </c>
      <c r="D86" s="119"/>
      <c r="E86" s="119">
        <f>'Yields HP4a'!L86</f>
        <v>0.93411987454605705</v>
      </c>
      <c r="F86" s="119"/>
      <c r="G86" s="119">
        <f>'Yields HP4a'!V86</f>
        <v>12.337019460619121</v>
      </c>
      <c r="H86" s="119"/>
      <c r="I86" s="119"/>
      <c r="J86" s="119">
        <f>'Yields HP4a'!AK86</f>
        <v>3.2235739926240035</v>
      </c>
      <c r="K86" s="119"/>
      <c r="L86" s="119">
        <f>'Yields HP4a'!AU86</f>
        <v>2.9894870906121604</v>
      </c>
      <c r="M86" s="119"/>
      <c r="N86" s="119"/>
      <c r="O86" s="119"/>
      <c r="P86" s="119">
        <f>'Yields HP4a'!BO86</f>
        <v>4.2314039781276032</v>
      </c>
      <c r="Q86" s="119"/>
      <c r="R86" s="119"/>
      <c r="S86" s="119">
        <f>'Yields HP4a'!CD86</f>
        <v>1.34638975842048</v>
      </c>
      <c r="T86" s="119"/>
      <c r="U86" s="120">
        <f t="shared" si="2"/>
        <v>25.061994154949424</v>
      </c>
      <c r="V86" s="14">
        <f>'Yields PhOTf'!L86</f>
        <v>13.842137811277539</v>
      </c>
    </row>
    <row r="87" spans="1:22">
      <c r="A87" s="83">
        <v>86</v>
      </c>
      <c r="B87" s="105">
        <v>221</v>
      </c>
      <c r="C87" s="89" t="s">
        <v>94</v>
      </c>
      <c r="D87" s="75"/>
      <c r="E87" s="75">
        <f>'Yields HP4a'!L87</f>
        <v>1.6157939283946834</v>
      </c>
      <c r="F87" s="75"/>
      <c r="G87" s="75">
        <f>'Yields HP4a'!V87</f>
        <v>22.171229271407331</v>
      </c>
      <c r="H87" s="75">
        <f>'Yields HP4a'!AA87</f>
        <v>0.34865754032374924</v>
      </c>
      <c r="I87" s="75"/>
      <c r="J87" s="75">
        <f>'Yields HP4a'!AK87</f>
        <v>2.5593601753148469</v>
      </c>
      <c r="K87" s="75"/>
      <c r="L87" s="75">
        <f>'Yields HP4a'!AU87</f>
        <v>3.8103755884321662</v>
      </c>
      <c r="M87" s="75"/>
      <c r="N87" s="75"/>
      <c r="O87" s="75"/>
      <c r="P87" s="75">
        <f>'Yields HP4a'!BO87</f>
        <v>6.0784753287697555</v>
      </c>
      <c r="Q87" s="75"/>
      <c r="R87" s="75"/>
      <c r="S87" s="75">
        <f>'Yields HP4a'!CD87</f>
        <v>0.9871263719615313</v>
      </c>
      <c r="T87" s="75"/>
      <c r="U87" s="122">
        <f t="shared" si="2"/>
        <v>37.571018204604066</v>
      </c>
      <c r="V87" s="14">
        <f>'Yields PhOTf'!L87</f>
        <v>25.547325273359363</v>
      </c>
    </row>
    <row r="88" spans="1:22">
      <c r="A88" s="83">
        <v>87</v>
      </c>
      <c r="B88" s="103">
        <v>222</v>
      </c>
      <c r="C88" s="86" t="s">
        <v>95</v>
      </c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122">
        <f t="shared" si="2"/>
        <v>0</v>
      </c>
      <c r="V88" s="14">
        <f>'Yields PhOTf'!L88</f>
        <v>100.69886356841069</v>
      </c>
    </row>
    <row r="89" spans="1:22">
      <c r="A89" s="83">
        <v>88</v>
      </c>
      <c r="B89" s="103">
        <v>223</v>
      </c>
      <c r="C89" s="86" t="s">
        <v>96</v>
      </c>
      <c r="D89" s="75"/>
      <c r="E89" s="75"/>
      <c r="F89" s="75"/>
      <c r="G89" s="75">
        <f>'Yields HP4a'!V89</f>
        <v>10.890702741384034</v>
      </c>
      <c r="H89" s="75"/>
      <c r="I89" s="75"/>
      <c r="J89" s="75"/>
      <c r="K89" s="75"/>
      <c r="L89" s="75">
        <f>'Yields HP4a'!AU89</f>
        <v>3.1454028772521743</v>
      </c>
      <c r="M89" s="75"/>
      <c r="N89" s="75"/>
      <c r="O89" s="75"/>
      <c r="P89" s="75">
        <f>'Yields HP4a'!BO89</f>
        <v>8.0820920388558246</v>
      </c>
      <c r="Q89" s="75"/>
      <c r="R89" s="75"/>
      <c r="S89" s="75"/>
      <c r="T89" s="75"/>
      <c r="U89" s="122">
        <f t="shared" si="2"/>
        <v>22.118197657492033</v>
      </c>
      <c r="V89" s="14">
        <f>'Yields PhOTf'!L89</f>
        <v>38.025841049173323</v>
      </c>
    </row>
    <row r="90" spans="1:22">
      <c r="A90" s="83">
        <v>89</v>
      </c>
      <c r="B90" s="103">
        <v>224</v>
      </c>
      <c r="C90" s="86" t="s">
        <v>97</v>
      </c>
      <c r="D90" s="75"/>
      <c r="E90" s="75">
        <f>'Yields HP4a'!L90</f>
        <v>0.50989315407328462</v>
      </c>
      <c r="F90" s="75"/>
      <c r="G90" s="75">
        <f>'Yields HP4a'!V90</f>
        <v>12.110765630256624</v>
      </c>
      <c r="H90" s="75"/>
      <c r="I90" s="75"/>
      <c r="J90" s="75">
        <f>'Yields HP4a'!AK90</f>
        <v>0.61505452236588898</v>
      </c>
      <c r="K90" s="75">
        <f>'Yields HP4a'!AP90</f>
        <v>1.0506381558533329</v>
      </c>
      <c r="L90" s="75"/>
      <c r="M90" s="75"/>
      <c r="N90" s="75"/>
      <c r="O90" s="75">
        <f>'Yields HP4a'!BJ90</f>
        <v>1.350039766680375</v>
      </c>
      <c r="P90" s="75">
        <f>'Yields HP4a'!BO90</f>
        <v>1.6661818319133679</v>
      </c>
      <c r="Q90" s="75"/>
      <c r="R90" s="75"/>
      <c r="S90" s="75"/>
      <c r="T90" s="75"/>
      <c r="U90" s="122">
        <f t="shared" si="2"/>
        <v>17.302573061142873</v>
      </c>
      <c r="V90" s="14">
        <f>'Yields PhOTf'!L90</f>
        <v>18.041810547586749</v>
      </c>
    </row>
    <row r="91" spans="1:22">
      <c r="A91" s="83">
        <v>90</v>
      </c>
      <c r="B91" s="102">
        <v>225</v>
      </c>
      <c r="C91" s="87" t="s">
        <v>98</v>
      </c>
      <c r="D91" s="75"/>
      <c r="E91" s="75">
        <f>'Yields HP4a'!L91</f>
        <v>1.0882693246620978</v>
      </c>
      <c r="F91" s="75"/>
      <c r="G91" s="75">
        <f>'Yields HP4a'!V91</f>
        <v>13.314666539934866</v>
      </c>
      <c r="H91" s="75"/>
      <c r="I91" s="75"/>
      <c r="J91" s="75">
        <f>'Yields HP4a'!AK91</f>
        <v>1.4490460830214076</v>
      </c>
      <c r="K91" s="75"/>
      <c r="L91" s="75"/>
      <c r="M91" s="75"/>
      <c r="N91" s="75"/>
      <c r="O91" s="75"/>
      <c r="P91" s="75">
        <f>'Yields HP4a'!BO91</f>
        <v>2.6853504362319258</v>
      </c>
      <c r="Q91" s="75"/>
      <c r="R91" s="75"/>
      <c r="S91" s="75"/>
      <c r="T91" s="75"/>
      <c r="U91" s="122">
        <f t="shared" si="2"/>
        <v>18.537332383850298</v>
      </c>
      <c r="V91" s="14">
        <f>'Yields PhOTf'!L91</f>
        <v>2.2285039200927059</v>
      </c>
    </row>
    <row r="92" spans="1:22">
      <c r="A92" s="83">
        <v>91</v>
      </c>
      <c r="B92" s="105">
        <v>226</v>
      </c>
      <c r="C92" s="89" t="s">
        <v>99</v>
      </c>
      <c r="D92" s="75"/>
      <c r="E92" s="75"/>
      <c r="F92" s="75"/>
      <c r="G92" s="75">
        <f>'Yields HP4a'!V92</f>
        <v>0.4092422522615391</v>
      </c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122">
        <f t="shared" si="2"/>
        <v>0.4092422522615391</v>
      </c>
      <c r="V92" s="14">
        <f>'Yields PhOTf'!L92</f>
        <v>100.69886356841069</v>
      </c>
    </row>
    <row r="93" spans="1:22">
      <c r="A93" s="83">
        <v>92</v>
      </c>
      <c r="B93" s="103">
        <v>227</v>
      </c>
      <c r="C93" s="86" t="s">
        <v>100</v>
      </c>
      <c r="D93" s="75"/>
      <c r="E93" s="75"/>
      <c r="F93" s="75"/>
      <c r="G93" s="75">
        <f>'Yields HP4a'!V93</f>
        <v>14.996546313848258</v>
      </c>
      <c r="H93" s="75"/>
      <c r="I93" s="75"/>
      <c r="J93" s="75">
        <f>'Yields HP4a'!AK93</f>
        <v>1.5212728451555959</v>
      </c>
      <c r="K93" s="75"/>
      <c r="L93" s="75"/>
      <c r="M93" s="75"/>
      <c r="N93" s="75"/>
      <c r="O93" s="75"/>
      <c r="P93" s="75">
        <f>'Yields HP4a'!BO93</f>
        <v>3.0879641368304744</v>
      </c>
      <c r="Q93" s="75"/>
      <c r="R93" s="75"/>
      <c r="S93" s="75"/>
      <c r="T93" s="75"/>
      <c r="U93" s="122">
        <f t="shared" si="2"/>
        <v>19.605783295834328</v>
      </c>
      <c r="V93" s="14">
        <f>'Yields PhOTf'!L93</f>
        <v>5.7948749742452748</v>
      </c>
    </row>
    <row r="94" spans="1:22">
      <c r="A94" s="83">
        <v>93</v>
      </c>
      <c r="B94" s="103">
        <v>228</v>
      </c>
      <c r="C94" s="101" t="s">
        <v>101</v>
      </c>
      <c r="D94" s="75"/>
      <c r="E94" s="75"/>
      <c r="F94" s="75"/>
      <c r="G94" s="75">
        <f>'Yields HP4a'!V94</f>
        <v>0.74599304888798335</v>
      </c>
      <c r="H94" s="75"/>
      <c r="I94" s="75"/>
      <c r="J94" s="75"/>
      <c r="K94" s="75"/>
      <c r="L94" s="75"/>
      <c r="M94" s="75"/>
      <c r="N94" s="75"/>
      <c r="O94" s="75"/>
      <c r="P94" s="75">
        <f>'Yields HP4a'!BO94</f>
        <v>0.48441311888050592</v>
      </c>
      <c r="Q94" s="75"/>
      <c r="R94" s="75"/>
      <c r="S94" s="75"/>
      <c r="T94" s="75"/>
      <c r="U94" s="122">
        <f t="shared" si="2"/>
        <v>1.2304061677684892</v>
      </c>
      <c r="V94" s="14">
        <f>'Yields PhOTf'!L94</f>
        <v>75.707684188325487</v>
      </c>
    </row>
    <row r="95" spans="1:22">
      <c r="A95" s="83">
        <v>94</v>
      </c>
      <c r="B95" s="103">
        <v>229</v>
      </c>
      <c r="C95" s="86" t="s">
        <v>102</v>
      </c>
      <c r="D95" s="75"/>
      <c r="E95" s="75">
        <f>'Yields HP4a'!L95</f>
        <v>0.7158221285551114</v>
      </c>
      <c r="F95" s="75"/>
      <c r="G95" s="75">
        <f>'Yields HP4a'!V95</f>
        <v>5.5275802003215926</v>
      </c>
      <c r="H95" s="75"/>
      <c r="I95" s="75"/>
      <c r="J95" s="75">
        <f>'Yields HP4a'!AK95</f>
        <v>5.1800692600917913</v>
      </c>
      <c r="K95" s="75"/>
      <c r="L95" s="75"/>
      <c r="M95" s="75"/>
      <c r="N95" s="75"/>
      <c r="O95" s="75"/>
      <c r="P95" s="75">
        <f>'Yields HP4a'!BO95</f>
        <v>2.8761236125035947</v>
      </c>
      <c r="Q95" s="75"/>
      <c r="R95" s="75"/>
      <c r="S95" s="75">
        <f>'Yields HP4a'!CD95</f>
        <v>1.27039628364892</v>
      </c>
      <c r="T95" s="75"/>
      <c r="U95" s="122">
        <f t="shared" si="2"/>
        <v>15.56999148512101</v>
      </c>
      <c r="V95" s="14">
        <f>'Yields PhOTf'!L95</f>
        <v>6.9719065994747211</v>
      </c>
    </row>
    <row r="96" spans="1:22">
      <c r="A96" s="83">
        <v>95</v>
      </c>
      <c r="B96" s="104">
        <v>230</v>
      </c>
      <c r="C96" s="88" t="s">
        <v>103</v>
      </c>
      <c r="D96" s="75"/>
      <c r="E96" s="75">
        <f>'Yields HP4a'!L96</f>
        <v>2.4775094024628985</v>
      </c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>
        <f>'Yields HP4a'!BO96</f>
        <v>0.77897875263869998</v>
      </c>
      <c r="Q96" s="75"/>
      <c r="R96" s="75"/>
      <c r="S96" s="75"/>
      <c r="T96" s="75"/>
      <c r="U96" s="122">
        <f t="shared" si="2"/>
        <v>3.2564881551015983</v>
      </c>
      <c r="V96" s="14">
        <f>'Yields PhOTf'!L96</f>
        <v>-6.264514924099359</v>
      </c>
    </row>
    <row r="97" spans="1:22" ht="17" thickBot="1">
      <c r="A97" s="84">
        <v>96</v>
      </c>
      <c r="B97" s="109">
        <v>231</v>
      </c>
      <c r="C97" s="97" t="s">
        <v>104</v>
      </c>
      <c r="D97" s="77"/>
      <c r="E97" s="77">
        <f>'Yields HP4a'!L97</f>
        <v>1.9547621081931861</v>
      </c>
      <c r="F97" s="77"/>
      <c r="G97" s="77">
        <f>'Yields HP4a'!V97</f>
        <v>17.827819113979039</v>
      </c>
      <c r="H97" s="77">
        <f>'Yields HP4a'!AA97</f>
        <v>0.41994183575550348</v>
      </c>
      <c r="I97" s="77"/>
      <c r="J97" s="77">
        <f>'Yields HP4a'!AK97</f>
        <v>3.8359105062240819</v>
      </c>
      <c r="K97" s="77"/>
      <c r="L97" s="77">
        <f>'Yields HP4a'!AU97</f>
        <v>10.810416438024747</v>
      </c>
      <c r="M97" s="77"/>
      <c r="N97" s="77"/>
      <c r="O97" s="77"/>
      <c r="P97" s="77">
        <f>'Yields HP4a'!BO97</f>
        <v>6.0974520913819497</v>
      </c>
      <c r="Q97" s="77"/>
      <c r="R97" s="77"/>
      <c r="S97" s="77">
        <f>'Yields HP4a'!CD97</f>
        <v>1.0476221362386497</v>
      </c>
      <c r="T97" s="77"/>
      <c r="U97" s="124">
        <f t="shared" si="2"/>
        <v>41.993924229797152</v>
      </c>
      <c r="V97" s="14">
        <f>'Yields PhOTf'!L97</f>
        <v>29.990225351075566</v>
      </c>
    </row>
  </sheetData>
  <conditionalFormatting sqref="D2:U97">
    <cfRule type="cellIs" dxfId="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Calibration PhOTf</vt:lpstr>
      <vt:lpstr>Yields PhOTf</vt:lpstr>
      <vt:lpstr>Calibration</vt:lpstr>
      <vt:lpstr>Yields HP2a</vt:lpstr>
      <vt:lpstr>Total data HP2a</vt:lpstr>
      <vt:lpstr>Yields HP3a</vt:lpstr>
      <vt:lpstr>Total data HP3a</vt:lpstr>
      <vt:lpstr>Yields HP4a</vt:lpstr>
      <vt:lpstr>Total data HP4a</vt:lpstr>
      <vt:lpstr>Yields HP5a</vt:lpstr>
      <vt:lpstr>Total data HP5a</vt:lpstr>
      <vt:lpstr>Data Totals</vt:lpstr>
      <vt:lpstr>'Yields PhOTf'!HP3a_PhOTf</vt:lpstr>
      <vt:lpstr>'Yields PhOTf'!HP3a_PhOTf_1</vt:lpstr>
      <vt:lpstr>'Yields PhOTf'!HP4a_PhOTf</vt:lpstr>
      <vt:lpstr>'Yields PhOTf'!HP5a_PhOTf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2020-08-17T16:46:15Z</dcterms:created>
  <dcterms:modified xsi:type="dcterms:W3CDTF">2020-08-24T14:55:26Z</dcterms:modified>
</cp:coreProperties>
</file>