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b1j\OneDrive\Documents\GitHub\phosphine-ligands\fragmented_approach\weighted\"/>
    </mc:Choice>
  </mc:AlternateContent>
  <xr:revisionPtr revIDLastSave="0" documentId="13_ncr:1_{79257DC6-1256-4065-AE04-9DEA339E373B}" xr6:coauthVersionLast="45" xr6:coauthVersionMax="45" xr10:uidLastSave="{00000000-0000-0000-0000-000000000000}"/>
  <bookViews>
    <workbookView xWindow="-109" yWindow="-109" windowWidth="26301" windowHeight="14427" tabRatio="833" xr2:uid="{2E17C37E-AF91-4B54-9371-76F13C3D1455}"/>
  </bookViews>
  <sheets>
    <sheet name="old_nobadboys" sheetId="10" r:id="rId1"/>
    <sheet name="truly_all" sheetId="15" r:id="rId2"/>
    <sheet name="trulyall_nobadboys" sheetId="9" r:id="rId3"/>
    <sheet name="all_nobadboys" sheetId="11" r:id="rId4"/>
    <sheet name="80-20_similarity" sheetId="12" r:id="rId5"/>
    <sheet name="in_matches_old" sheetId="7" r:id="rId6"/>
    <sheet name="input" sheetId="1" r:id="rId7"/>
    <sheet name="ligs_as_frags" sheetId="6" r:id="rId8"/>
    <sheet name="fragment_lookup" sheetId="5" r:id="rId9"/>
    <sheet name="name_lookup" sheetId="3" r:id="rId10"/>
    <sheet name="sterics_lookup" sheetId="2" r:id="rId11"/>
    <sheet name="compare_added" sheetId="8" r:id="rId12"/>
    <sheet name="DFT vs. MC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8" i="12" l="1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4" i="12"/>
  <c r="O29" i="12"/>
  <c r="O28" i="12"/>
  <c r="Y99" i="12"/>
  <c r="X99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4" i="12"/>
  <c r="U3" i="14" l="1"/>
  <c r="U4" i="14"/>
  <c r="U5" i="14"/>
  <c r="U6" i="14"/>
  <c r="U7" i="14"/>
  <c r="U8" i="14"/>
  <c r="U9" i="14"/>
  <c r="U10" i="14"/>
  <c r="U11" i="14"/>
  <c r="U12" i="14"/>
  <c r="U14" i="14"/>
  <c r="U15" i="14"/>
  <c r="U16" i="14"/>
  <c r="U17" i="14"/>
  <c r="U18" i="14"/>
  <c r="U19" i="14"/>
  <c r="U20" i="14"/>
  <c r="U21" i="14"/>
  <c r="U22" i="14"/>
  <c r="U23" i="14"/>
  <c r="U24" i="14"/>
  <c r="U26" i="14"/>
  <c r="U27" i="14"/>
  <c r="U28" i="14"/>
  <c r="U29" i="14"/>
  <c r="U30" i="14"/>
  <c r="U31" i="14"/>
  <c r="U32" i="14"/>
  <c r="U33" i="14"/>
  <c r="U34" i="14"/>
  <c r="U35" i="14"/>
  <c r="U36" i="14"/>
  <c r="U37" i="14"/>
  <c r="U38" i="14"/>
  <c r="U39" i="14"/>
  <c r="U40" i="14"/>
  <c r="U41" i="14"/>
  <c r="U42" i="14"/>
  <c r="U43" i="14"/>
  <c r="U44" i="14"/>
  <c r="U45" i="14"/>
  <c r="U46" i="14"/>
  <c r="U47" i="14"/>
  <c r="U48" i="14"/>
  <c r="U49" i="14"/>
  <c r="U50" i="14"/>
  <c r="U51" i="14"/>
  <c r="U52" i="14"/>
  <c r="U53" i="14"/>
  <c r="U54" i="14"/>
  <c r="U55" i="14"/>
  <c r="U56" i="14"/>
  <c r="U57" i="14"/>
  <c r="U58" i="14"/>
  <c r="U59" i="14"/>
  <c r="U60" i="14"/>
  <c r="U61" i="14"/>
  <c r="U62" i="14"/>
  <c r="U63" i="14"/>
  <c r="U64" i="14"/>
  <c r="U65" i="14"/>
  <c r="U66" i="14"/>
  <c r="U67" i="14"/>
  <c r="U68" i="14"/>
  <c r="U69" i="14"/>
  <c r="U70" i="14"/>
  <c r="U71" i="14"/>
  <c r="U72" i="14"/>
  <c r="U73" i="14"/>
  <c r="U74" i="14"/>
  <c r="U75" i="14"/>
  <c r="U76" i="14"/>
  <c r="U77" i="14"/>
  <c r="U78" i="14"/>
  <c r="U79" i="14"/>
  <c r="U80" i="14"/>
  <c r="U81" i="14"/>
  <c r="U82" i="14"/>
  <c r="U83" i="14"/>
  <c r="U84" i="14"/>
  <c r="U85" i="14"/>
  <c r="U87" i="14"/>
  <c r="U89" i="14"/>
  <c r="U90" i="14"/>
  <c r="U91" i="14"/>
  <c r="U92" i="14"/>
  <c r="U93" i="14"/>
  <c r="U94" i="14"/>
  <c r="U2" i="14"/>
  <c r="S3" i="14"/>
  <c r="S4" i="14"/>
  <c r="S5" i="14"/>
  <c r="S6" i="14"/>
  <c r="S7" i="14"/>
  <c r="S8" i="14"/>
  <c r="S9" i="14"/>
  <c r="S10" i="14"/>
  <c r="S11" i="14"/>
  <c r="S12" i="14"/>
  <c r="S14" i="14"/>
  <c r="S15" i="14"/>
  <c r="S16" i="14"/>
  <c r="S17" i="14"/>
  <c r="S18" i="14"/>
  <c r="S19" i="14"/>
  <c r="S20" i="14"/>
  <c r="S21" i="14"/>
  <c r="S22" i="14"/>
  <c r="S23" i="14"/>
  <c r="S24" i="14"/>
  <c r="S26" i="14"/>
  <c r="S27" i="14"/>
  <c r="S28" i="14"/>
  <c r="S29" i="14"/>
  <c r="S30" i="14"/>
  <c r="S31" i="14"/>
  <c r="S32" i="14"/>
  <c r="S33" i="14"/>
  <c r="S34" i="14"/>
  <c r="S35" i="14"/>
  <c r="S36" i="14"/>
  <c r="S37" i="14"/>
  <c r="S38" i="14"/>
  <c r="S39" i="14"/>
  <c r="S40" i="14"/>
  <c r="S41" i="14"/>
  <c r="S42" i="14"/>
  <c r="S43" i="14"/>
  <c r="S44" i="14"/>
  <c r="S45" i="14"/>
  <c r="S46" i="14"/>
  <c r="S47" i="14"/>
  <c r="S48" i="14"/>
  <c r="S49" i="14"/>
  <c r="S50" i="14"/>
  <c r="S51" i="14"/>
  <c r="S52" i="14"/>
  <c r="S53" i="14"/>
  <c r="S54" i="14"/>
  <c r="S55" i="14"/>
  <c r="S56" i="14"/>
  <c r="S57" i="14"/>
  <c r="S58" i="14"/>
  <c r="S59" i="14"/>
  <c r="S60" i="14"/>
  <c r="S61" i="14"/>
  <c r="S62" i="14"/>
  <c r="S63" i="14"/>
  <c r="S64" i="14"/>
  <c r="S65" i="14"/>
  <c r="S66" i="14"/>
  <c r="S67" i="14"/>
  <c r="S68" i="14"/>
  <c r="S69" i="14"/>
  <c r="S70" i="14"/>
  <c r="S71" i="14"/>
  <c r="S72" i="14"/>
  <c r="S73" i="14"/>
  <c r="S74" i="14"/>
  <c r="S75" i="14"/>
  <c r="S76" i="14"/>
  <c r="S77" i="14"/>
  <c r="S78" i="14"/>
  <c r="S79" i="14"/>
  <c r="S80" i="14"/>
  <c r="S81" i="14"/>
  <c r="S82" i="14"/>
  <c r="S83" i="14"/>
  <c r="S84" i="14"/>
  <c r="S85" i="14"/>
  <c r="S87" i="14"/>
  <c r="S89" i="14"/>
  <c r="S90" i="14"/>
  <c r="S91" i="14"/>
  <c r="S92" i="14"/>
  <c r="S93" i="14"/>
  <c r="S94" i="14"/>
  <c r="S2" i="14"/>
  <c r="Q3" i="14"/>
  <c r="Q4" i="14"/>
  <c r="Q5" i="14"/>
  <c r="Q6" i="14"/>
  <c r="Q7" i="14"/>
  <c r="Q8" i="14"/>
  <c r="Q9" i="14"/>
  <c r="Q10" i="14"/>
  <c r="Q11" i="14"/>
  <c r="Q12" i="14"/>
  <c r="Q14" i="14"/>
  <c r="Q15" i="14"/>
  <c r="Q16" i="14"/>
  <c r="Q17" i="14"/>
  <c r="Q18" i="14"/>
  <c r="Q19" i="14"/>
  <c r="Q20" i="14"/>
  <c r="Q21" i="14"/>
  <c r="Q22" i="14"/>
  <c r="Q23" i="14"/>
  <c r="Q24" i="14"/>
  <c r="Q26" i="14"/>
  <c r="Q27" i="14"/>
  <c r="Q28" i="14"/>
  <c r="Q29" i="14"/>
  <c r="Q30" i="14"/>
  <c r="Q31" i="14"/>
  <c r="Q32" i="14"/>
  <c r="Q33" i="14"/>
  <c r="Q34" i="14"/>
  <c r="Q35" i="14"/>
  <c r="Q36" i="14"/>
  <c r="Q37" i="14"/>
  <c r="Q38" i="14"/>
  <c r="Q39" i="14"/>
  <c r="Q40" i="14"/>
  <c r="Q41" i="14"/>
  <c r="Q42" i="14"/>
  <c r="Q43" i="14"/>
  <c r="Q44" i="14"/>
  <c r="Q45" i="14"/>
  <c r="Q46" i="14"/>
  <c r="Q47" i="14"/>
  <c r="Q48" i="14"/>
  <c r="Q49" i="14"/>
  <c r="Q50" i="14"/>
  <c r="Q51" i="14"/>
  <c r="Q52" i="14"/>
  <c r="Q53" i="14"/>
  <c r="Q54" i="14"/>
  <c r="Q55" i="14"/>
  <c r="Q56" i="14"/>
  <c r="Q57" i="14"/>
  <c r="Q58" i="14"/>
  <c r="Q59" i="14"/>
  <c r="Q60" i="14"/>
  <c r="Q61" i="14"/>
  <c r="Q62" i="14"/>
  <c r="Q63" i="14"/>
  <c r="Q64" i="14"/>
  <c r="Q65" i="14"/>
  <c r="Q66" i="14"/>
  <c r="Q67" i="14"/>
  <c r="Q68" i="14"/>
  <c r="Q69" i="14"/>
  <c r="Q70" i="14"/>
  <c r="Q71" i="14"/>
  <c r="Q72" i="14"/>
  <c r="Q73" i="14"/>
  <c r="Q74" i="14"/>
  <c r="Q75" i="14"/>
  <c r="Q76" i="14"/>
  <c r="Q77" i="14"/>
  <c r="Q78" i="14"/>
  <c r="Q79" i="14"/>
  <c r="Q80" i="14"/>
  <c r="Q81" i="14"/>
  <c r="Q82" i="14"/>
  <c r="Q83" i="14"/>
  <c r="Q84" i="14"/>
  <c r="Q85" i="14"/>
  <c r="Q87" i="14"/>
  <c r="Q89" i="14"/>
  <c r="Q90" i="14"/>
  <c r="Q91" i="14"/>
  <c r="Q92" i="14"/>
  <c r="Q93" i="14"/>
  <c r="Q94" i="14"/>
  <c r="Q2" i="14"/>
  <c r="M3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7" i="14"/>
  <c r="M88" i="14"/>
  <c r="M89" i="14"/>
  <c r="M90" i="14"/>
  <c r="M91" i="14"/>
  <c r="M92" i="14"/>
  <c r="M93" i="14"/>
  <c r="M94" i="14"/>
  <c r="M2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7" i="14"/>
  <c r="K88" i="14"/>
  <c r="K89" i="14"/>
  <c r="K90" i="14"/>
  <c r="K91" i="14"/>
  <c r="K92" i="14"/>
  <c r="K93" i="14"/>
  <c r="K94" i="14"/>
  <c r="K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7" i="14"/>
  <c r="I88" i="14"/>
  <c r="I89" i="14"/>
  <c r="I90" i="14"/>
  <c r="I91" i="14"/>
  <c r="I92" i="14"/>
  <c r="I93" i="14"/>
  <c r="I94" i="14"/>
  <c r="I2" i="14"/>
  <c r="G8" i="14"/>
  <c r="G9" i="14"/>
  <c r="G3" i="14"/>
  <c r="G4" i="14"/>
  <c r="G5" i="14"/>
  <c r="G6" i="14"/>
  <c r="G7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7" i="14"/>
  <c r="G88" i="14"/>
  <c r="G89" i="14"/>
  <c r="G90" i="14"/>
  <c r="G91" i="14"/>
  <c r="G92" i="14"/>
  <c r="G93" i="14"/>
  <c r="G94" i="14"/>
  <c r="G2" i="14"/>
  <c r="E94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7" i="14"/>
  <c r="E88" i="14"/>
  <c r="E89" i="14"/>
  <c r="E90" i="14"/>
  <c r="E91" i="14"/>
  <c r="E92" i="14"/>
  <c r="E93" i="14"/>
  <c r="E2" i="14"/>
  <c r="C2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7" i="14"/>
  <c r="C88" i="14"/>
  <c r="C89" i="14"/>
  <c r="C90" i="14"/>
  <c r="C91" i="14"/>
  <c r="C92" i="14"/>
  <c r="C93" i="14"/>
  <c r="C94" i="14"/>
  <c r="C3" i="14"/>
  <c r="Y10" i="14" l="1"/>
  <c r="Y13" i="14"/>
  <c r="Y15" i="14"/>
  <c r="Y9" i="14"/>
  <c r="Y12" i="14"/>
  <c r="X7" i="14"/>
  <c r="X8" i="14"/>
  <c r="Y14" i="14"/>
  <c r="Y11" i="14"/>
  <c r="X9" i="14"/>
  <c r="X10" i="14"/>
  <c r="X11" i="14"/>
  <c r="X12" i="14"/>
  <c r="X13" i="14"/>
  <c r="X14" i="14"/>
  <c r="X15" i="14"/>
  <c r="Y7" i="14"/>
  <c r="Y8" i="14"/>
  <c r="F61" i="12"/>
  <c r="F4" i="12"/>
  <c r="AX4" i="1" l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Q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AX2" i="1"/>
  <c r="AJ72" i="1"/>
  <c r="AL72" i="1"/>
  <c r="AM72" i="1"/>
  <c r="AM12" i="1" s="1"/>
  <c r="AN72" i="1"/>
  <c r="AO72" i="1"/>
  <c r="AP72" i="1"/>
  <c r="AQ72" i="1"/>
  <c r="AQ69" i="1" s="1"/>
  <c r="AR72" i="1"/>
  <c r="AS72" i="1"/>
  <c r="AT72" i="1"/>
  <c r="AT12" i="1" s="1"/>
  <c r="AU72" i="1"/>
  <c r="AV72" i="1"/>
  <c r="AW72" i="1"/>
  <c r="AK89" i="1"/>
  <c r="AL89" i="1"/>
  <c r="AL12" i="1" s="1"/>
  <c r="AM89" i="1"/>
  <c r="AN89" i="1"/>
  <c r="AO89" i="1"/>
  <c r="AP89" i="1"/>
  <c r="AQ89" i="1"/>
  <c r="AR89" i="1"/>
  <c r="AS89" i="1"/>
  <c r="AS69" i="1" s="1"/>
  <c r="AT89" i="1"/>
  <c r="AU89" i="1"/>
  <c r="AU12" i="1" s="1"/>
  <c r="AV89" i="1"/>
  <c r="AW89" i="1"/>
  <c r="AW12" i="1" s="1"/>
  <c r="AK72" i="1"/>
  <c r="AK69" i="1" s="1"/>
  <c r="AJ89" i="1"/>
  <c r="AL69" i="1"/>
  <c r="AN69" i="1"/>
  <c r="AO69" i="1"/>
  <c r="AP69" i="1"/>
  <c r="AR69" i="1"/>
  <c r="AT69" i="1"/>
  <c r="AV69" i="1"/>
  <c r="AN12" i="1"/>
  <c r="AO12" i="1"/>
  <c r="AP12" i="1"/>
  <c r="AQ12" i="1"/>
  <c r="AR12" i="1"/>
  <c r="AS12" i="1"/>
  <c r="AV12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V69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J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V2" i="1"/>
  <c r="I2" i="1"/>
  <c r="J2" i="1"/>
  <c r="K2" i="1"/>
  <c r="L2" i="1"/>
  <c r="M2" i="1"/>
  <c r="N2" i="1"/>
  <c r="O2" i="1"/>
  <c r="P2" i="1"/>
  <c r="Q2" i="1"/>
  <c r="R2" i="1"/>
  <c r="S2" i="1"/>
  <c r="T2" i="1"/>
  <c r="U2" i="1"/>
  <c r="H2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G2" i="1"/>
  <c r="E2" i="1"/>
  <c r="F2" i="1"/>
  <c r="AJ69" i="1" l="1"/>
  <c r="AM69" i="1"/>
  <c r="AW69" i="1"/>
  <c r="AU69" i="1"/>
  <c r="AK12" i="1"/>
  <c r="AJ12" i="1"/>
  <c r="K34" i="5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2" i="1"/>
</calcChain>
</file>

<file path=xl/sharedStrings.xml><?xml version="1.0" encoding="utf-8"?>
<sst xmlns="http://schemas.openxmlformats.org/spreadsheetml/2006/main" count="3735" uniqueCount="323">
  <si>
    <t>bmo</t>
  </si>
  <si>
    <t>err</t>
  </si>
  <si>
    <t>None</t>
  </si>
  <si>
    <t>Row Labels</t>
  </si>
  <si>
    <t>Average of ligand num</t>
  </si>
  <si>
    <t>Min of B5</t>
  </si>
  <si>
    <t>Max of B5</t>
  </si>
  <si>
    <t>Min of B1</t>
  </si>
  <si>
    <t>Max of B1</t>
  </si>
  <si>
    <t>Min of L</t>
  </si>
  <si>
    <t>Max of L</t>
  </si>
  <si>
    <t>Min of buried volume</t>
  </si>
  <si>
    <t>Max of buried volume</t>
  </si>
  <si>
    <t>Min of S3-P-S1 angle</t>
  </si>
  <si>
    <t>Max of S3-P-S1 angle</t>
  </si>
  <si>
    <t>Min of S2-P-S3-S1 angle</t>
  </si>
  <si>
    <t>Max of S2-P-S3-S1 angle</t>
  </si>
  <si>
    <t>Min of S1-P-S2 angle</t>
  </si>
  <si>
    <t>Max of S1-P-S2 angle</t>
  </si>
  <si>
    <t>Min of P-A3 bond length</t>
  </si>
  <si>
    <t>Max of P-A3 bond length</t>
  </si>
  <si>
    <t>Max of P-A1 bond length</t>
  </si>
  <si>
    <t>Min of P-A1 bond length</t>
  </si>
  <si>
    <t>Max of P-A2 bond length</t>
  </si>
  <si>
    <t>Min of P-A2 bond length</t>
  </si>
  <si>
    <t>1-L1</t>
  </si>
  <si>
    <t>1-L11</t>
  </si>
  <si>
    <t>1-L12</t>
  </si>
  <si>
    <t>1-L13</t>
  </si>
  <si>
    <t>1-L2</t>
  </si>
  <si>
    <t>1-L3</t>
  </si>
  <si>
    <t>1-L4</t>
  </si>
  <si>
    <t>1-L5</t>
  </si>
  <si>
    <t>1-L6</t>
  </si>
  <si>
    <t>1-L7</t>
  </si>
  <si>
    <t>1-L8</t>
  </si>
  <si>
    <t>1-L9</t>
  </si>
  <si>
    <t>2-L1</t>
  </si>
  <si>
    <t>2-L10</t>
  </si>
  <si>
    <t>2-L11</t>
  </si>
  <si>
    <t>2-L12</t>
  </si>
  <si>
    <t>2-L13</t>
  </si>
  <si>
    <t>2-L14</t>
  </si>
  <si>
    <t>2-L15</t>
  </si>
  <si>
    <t>2-L16</t>
  </si>
  <si>
    <t>2-L17</t>
  </si>
  <si>
    <t>2-L18</t>
  </si>
  <si>
    <t>2-L19</t>
  </si>
  <si>
    <t>2-L2</t>
  </si>
  <si>
    <t>2-L20</t>
  </si>
  <si>
    <t>2-L21</t>
  </si>
  <si>
    <t>2-L22</t>
  </si>
  <si>
    <t>2-L24</t>
  </si>
  <si>
    <t>2-L25</t>
  </si>
  <si>
    <t>2-L26</t>
  </si>
  <si>
    <t>2-L27</t>
  </si>
  <si>
    <t>2-L28</t>
  </si>
  <si>
    <t>2-L29</t>
  </si>
  <si>
    <t>2-L3</t>
  </si>
  <si>
    <t>2-L30</t>
  </si>
  <si>
    <t>2-L33</t>
  </si>
  <si>
    <t>2-L4</t>
  </si>
  <si>
    <t>2-L7</t>
  </si>
  <si>
    <t>2-L8</t>
  </si>
  <si>
    <t>2-L9</t>
  </si>
  <si>
    <t>3-L1</t>
  </si>
  <si>
    <t>3-L10</t>
  </si>
  <si>
    <t>3-L11</t>
  </si>
  <si>
    <t>3-L12</t>
  </si>
  <si>
    <t>3-L14</t>
  </si>
  <si>
    <t>3-L15</t>
  </si>
  <si>
    <t>3-L16</t>
  </si>
  <si>
    <t>3-L2</t>
  </si>
  <si>
    <t>3-L3</t>
  </si>
  <si>
    <t>3-L4</t>
  </si>
  <si>
    <t>3-L5</t>
  </si>
  <si>
    <t>3-L6</t>
  </si>
  <si>
    <t>3-L7</t>
  </si>
  <si>
    <t>3-L8</t>
  </si>
  <si>
    <t>3-L9</t>
  </si>
  <si>
    <t>4-L1</t>
  </si>
  <si>
    <t>4-L10</t>
  </si>
  <si>
    <t>4-L11</t>
  </si>
  <si>
    <t>4-L12</t>
  </si>
  <si>
    <t>4-L13</t>
  </si>
  <si>
    <t>4-L14</t>
  </si>
  <si>
    <t>4-L15</t>
  </si>
  <si>
    <t>4-L16</t>
  </si>
  <si>
    <t>4-L17</t>
  </si>
  <si>
    <t>4-L18</t>
  </si>
  <si>
    <t>4-L19</t>
  </si>
  <si>
    <t>4-L2</t>
  </si>
  <si>
    <t>4-L20</t>
  </si>
  <si>
    <t>4-L21</t>
  </si>
  <si>
    <t>4-L22</t>
  </si>
  <si>
    <t>4-L23</t>
  </si>
  <si>
    <t>4-L24</t>
  </si>
  <si>
    <t>4-L25</t>
  </si>
  <si>
    <t>4-L26</t>
  </si>
  <si>
    <t>4-L27</t>
  </si>
  <si>
    <t>4-L29</t>
  </si>
  <si>
    <t>4-L3</t>
  </si>
  <si>
    <t>4-L4</t>
  </si>
  <si>
    <t>4-L5</t>
  </si>
  <si>
    <t>4-L6</t>
  </si>
  <si>
    <t>4-L7</t>
  </si>
  <si>
    <t>4-L8</t>
  </si>
  <si>
    <t>4-L9</t>
  </si>
  <si>
    <t>Grand Total</t>
  </si>
  <si>
    <t>rname</t>
  </si>
  <si>
    <t>austin_num</t>
  </si>
  <si>
    <t>robert_name</t>
  </si>
  <si>
    <t>1-L10</t>
  </si>
  <si>
    <t>2-L23</t>
  </si>
  <si>
    <t>4-L28</t>
  </si>
  <si>
    <t>3-L17</t>
  </si>
  <si>
    <t>3-L13</t>
  </si>
  <si>
    <t>2-L6</t>
  </si>
  <si>
    <t>2-L32</t>
  </si>
  <si>
    <t>2-L5</t>
  </si>
  <si>
    <t>1-L14</t>
  </si>
  <si>
    <t>2-L31</t>
  </si>
  <si>
    <t>4-L30</t>
  </si>
  <si>
    <t>4-L31</t>
  </si>
  <si>
    <t>anum</t>
  </si>
  <si>
    <t>AL1</t>
  </si>
  <si>
    <t>AL8</t>
  </si>
  <si>
    <t>AL11</t>
  </si>
  <si>
    <t>AL2</t>
  </si>
  <si>
    <t>AL4</t>
  </si>
  <si>
    <t>AL5</t>
  </si>
  <si>
    <t>AL6</t>
  </si>
  <si>
    <t>AL7</t>
  </si>
  <si>
    <t>SP1</t>
  </si>
  <si>
    <t>BP3</t>
  </si>
  <si>
    <t>SP21</t>
  </si>
  <si>
    <t>SP10</t>
  </si>
  <si>
    <t>HC6</t>
  </si>
  <si>
    <t>BP4</t>
  </si>
  <si>
    <t>BP1</t>
  </si>
  <si>
    <t>BP5</t>
  </si>
  <si>
    <t>FR7</t>
  </si>
  <si>
    <t>HC5</t>
  </si>
  <si>
    <t>SP17</t>
  </si>
  <si>
    <t>SP8</t>
  </si>
  <si>
    <t>OT1</t>
  </si>
  <si>
    <t>SP19</t>
  </si>
  <si>
    <t>SP20</t>
  </si>
  <si>
    <t>SP11</t>
  </si>
  <si>
    <t>SP12</t>
  </si>
  <si>
    <t>SP24</t>
  </si>
  <si>
    <t>SP18</t>
  </si>
  <si>
    <t>SP9</t>
  </si>
  <si>
    <t>SP16</t>
  </si>
  <si>
    <t>SP13</t>
  </si>
  <si>
    <t>SP7</t>
  </si>
  <si>
    <t>SP5</t>
  </si>
  <si>
    <t>SP6</t>
  </si>
  <si>
    <t>HC4</t>
  </si>
  <si>
    <t>SP2</t>
  </si>
  <si>
    <t>SP4</t>
  </si>
  <si>
    <t>SP25</t>
  </si>
  <si>
    <t>SP26</t>
  </si>
  <si>
    <t>FR4</t>
  </si>
  <si>
    <t>HC1</t>
  </si>
  <si>
    <t>HC2</t>
  </si>
  <si>
    <t>SP15</t>
  </si>
  <si>
    <t>filename</t>
  </si>
  <si>
    <t>P Mulliken Charge</t>
  </si>
  <si>
    <t>A1 Mulliken Charge</t>
  </si>
  <si>
    <t>A2 Mulliken Charge</t>
  </si>
  <si>
    <t>A3 Mulliken Charge</t>
  </si>
  <si>
    <t>P APT Charge</t>
  </si>
  <si>
    <t>A1 APT Charge</t>
  </si>
  <si>
    <t>A2 APT Charge</t>
  </si>
  <si>
    <t>A3 APT Charge</t>
  </si>
  <si>
    <t>P-NMR Shielding (ppm)</t>
  </si>
  <si>
    <t>A1 C-NMR Shielding (ppm)</t>
  </si>
  <si>
    <t>P-A1 Bond Stretch (cm-1)</t>
  </si>
  <si>
    <t>HOMO eigenvalue</t>
  </si>
  <si>
    <t>LUMO eigenvalue</t>
  </si>
  <si>
    <t>HOMO-LUMO Gap</t>
  </si>
  <si>
    <t>AL10</t>
  </si>
  <si>
    <t>AL3</t>
  </si>
  <si>
    <t>AL9</t>
  </si>
  <si>
    <t>B1</t>
  </si>
  <si>
    <t>BP2</t>
  </si>
  <si>
    <t>BP6</t>
  </si>
  <si>
    <t>FR1</t>
  </si>
  <si>
    <t>FR2</t>
  </si>
  <si>
    <t>FR3</t>
  </si>
  <si>
    <t>FR5</t>
  </si>
  <si>
    <t>FR6</t>
  </si>
  <si>
    <t>HC3</t>
  </si>
  <si>
    <t>HC7</t>
  </si>
  <si>
    <t>HC8</t>
  </si>
  <si>
    <t>OT2</t>
  </si>
  <si>
    <t>SP14</t>
  </si>
  <si>
    <t>SP22</t>
  </si>
  <si>
    <t>SP23</t>
  </si>
  <si>
    <t>SP27</t>
  </si>
  <si>
    <t>SP3</t>
  </si>
  <si>
    <t xml:space="preserve">None </t>
  </si>
  <si>
    <t>Cyclo</t>
  </si>
  <si>
    <t>ligand</t>
  </si>
  <si>
    <t>sub1</t>
  </si>
  <si>
    <t>sub2</t>
  </si>
  <si>
    <t>sub3</t>
  </si>
  <si>
    <t>sub1_P Mulliken Charge</t>
  </si>
  <si>
    <t>sub1_A1 Mulliken Charge</t>
  </si>
  <si>
    <t>sub1_A2 Mulliken Charge</t>
  </si>
  <si>
    <t>sub1_A3 Mulliken Charge</t>
  </si>
  <si>
    <t>sub1_P APT Charge</t>
  </si>
  <si>
    <t>sub1_A1 APT Charge</t>
  </si>
  <si>
    <t>sub1_A2 APT Charge</t>
  </si>
  <si>
    <t>sub1_A3 APT Charge</t>
  </si>
  <si>
    <t>sub1_P-NMR Shielding (ppm)</t>
  </si>
  <si>
    <t>sub1_A1 C-NMR Shielding (ppm)</t>
  </si>
  <si>
    <t>sub1_P-A1 Bond Stretch (cm-1)</t>
  </si>
  <si>
    <t>sub1_HOMO eigenvalue</t>
  </si>
  <si>
    <t>sub1_LUMO eigenvalue</t>
  </si>
  <si>
    <t>sub1_HOMO-LUMO Gap</t>
  </si>
  <si>
    <t>sub2_P Mulliken Charge</t>
  </si>
  <si>
    <t>sub2_A1 Mulliken Charge</t>
  </si>
  <si>
    <t>sub2_A2 Mulliken Charge</t>
  </si>
  <si>
    <t>sub2_A3 Mulliken Charge</t>
  </si>
  <si>
    <t>sub2_P APT Charge</t>
  </si>
  <si>
    <t>sub2_A1 APT Charge</t>
  </si>
  <si>
    <t>sub2_A2 APT Charge</t>
  </si>
  <si>
    <t>sub2_A3 APT Charge</t>
  </si>
  <si>
    <t>sub2_P-NMR Shielding (ppm)</t>
  </si>
  <si>
    <t>sub2_A1 C-NMR Shielding (ppm)</t>
  </si>
  <si>
    <t>sub2_P-A1 Bond Stretch (cm-1)</t>
  </si>
  <si>
    <t>sub2_HOMO eigenvalue</t>
  </si>
  <si>
    <t>sub2_LUMO eigenvalue</t>
  </si>
  <si>
    <t>sub2_HOMO-LUMO Gap</t>
  </si>
  <si>
    <t>sub3_P Mulliken Charge</t>
  </si>
  <si>
    <t>sub3_A1 Mulliken Charge</t>
  </si>
  <si>
    <t>sub3_A2 Mulliken Charge</t>
  </si>
  <si>
    <t>sub3_A3 Mulliken Charge</t>
  </si>
  <si>
    <t>sub3_P APT Charge</t>
  </si>
  <si>
    <t>sub3_A1 APT Charge</t>
  </si>
  <si>
    <t>sub3_A2 APT Charge</t>
  </si>
  <si>
    <t>sub3_A3 APT Charge</t>
  </si>
  <si>
    <t>sub3_P-NMR Shielding (ppm)</t>
  </si>
  <si>
    <t>sub3_A1 C-NMR Shielding (ppm)</t>
  </si>
  <si>
    <t>sub3_P-A1 Bond Stretch (cm-1)</t>
  </si>
  <si>
    <t>sub3_HOMO eigenvalue</t>
  </si>
  <si>
    <t>sub3_LUMO eigenvalue</t>
  </si>
  <si>
    <t>sub3_HOMO-LUMO Gap</t>
  </si>
  <si>
    <t>revised</t>
  </si>
  <si>
    <t>prev</t>
  </si>
  <si>
    <t>training set:</t>
  </si>
  <si>
    <t>Mean Absolute Error:  0.23846930063178345</t>
  </si>
  <si>
    <t>R2 of training data:  0.4361152308870644</t>
  </si>
  <si>
    <t>test set:</t>
  </si>
  <si>
    <t>Mean Absolute Error:  0.23061960710741594</t>
  </si>
  <si>
    <t>R2 of training data:  0.4189046299611633</t>
  </si>
  <si>
    <t>Mean Absolute Error:  0.22225804740460955</t>
  </si>
  <si>
    <t>R2 of training data:  0.3831260239256452</t>
  </si>
  <si>
    <t>Mean Absolute Error:  0.23946611582413754</t>
  </si>
  <si>
    <t>R2 of training data:  0.42005942316667544</t>
  </si>
  <si>
    <t>Mean Absolute Error:  0.24667148360776323</t>
  </si>
  <si>
    <t>R2 of training data:  0.4666437190645133</t>
  </si>
  <si>
    <t>Item</t>
  </si>
  <si>
    <t>Occurrences</t>
  </si>
  <si>
    <t>Present in</t>
  </si>
  <si>
    <t>List A, List B, List C, List D, List E</t>
  </si>
  <si>
    <t>List A, List B, List C, List D</t>
  </si>
  <si>
    <t>List A, List B, List C, List E</t>
  </si>
  <si>
    <t>List A, List B, List D, List E</t>
  </si>
  <si>
    <t>List A, List C, List D, List E</t>
  </si>
  <si>
    <t>List B, List C, List D, List E</t>
  </si>
  <si>
    <t>List A, List C, List E</t>
  </si>
  <si>
    <t>List B, List D, List E</t>
  </si>
  <si>
    <t>List A, List D, List E</t>
  </si>
  <si>
    <t>List B, List C, List D</t>
  </si>
  <si>
    <t>List A, List C, List D</t>
  </si>
  <si>
    <t>List A, List B, List D</t>
  </si>
  <si>
    <t>List C, List D, List E</t>
  </si>
  <si>
    <t>List B, List C, List E</t>
  </si>
  <si>
    <t>List C, List E</t>
  </si>
  <si>
    <t>List A, List B</t>
  </si>
  <si>
    <t>List A, List C</t>
  </si>
  <si>
    <t>List A, List D</t>
  </si>
  <si>
    <t>List B, List E</t>
  </si>
  <si>
    <t>List B, List D</t>
  </si>
  <si>
    <t>List B, List C</t>
  </si>
  <si>
    <t>List A, List E</t>
  </si>
  <si>
    <t>List A</t>
  </si>
  <si>
    <t>List B</t>
  </si>
  <si>
    <t>List C</t>
  </si>
  <si>
    <t>List D</t>
  </si>
  <si>
    <t>List E</t>
  </si>
  <si>
    <t>All of these have no gross errors</t>
  </si>
  <si>
    <t>Bond Lengths_angstrom1</t>
  </si>
  <si>
    <t>Bond Lengths_angstrom2</t>
  </si>
  <si>
    <t>Bond Lengths_angstrom3</t>
  </si>
  <si>
    <t>Bond Angles_degrees1</t>
  </si>
  <si>
    <t>Bond Angles_degrees2</t>
  </si>
  <si>
    <t>Bond Angles_degrees3</t>
  </si>
  <si>
    <t>Cone Angle _Ligand only</t>
  </si>
  <si>
    <t>Sterimol_Parameters1</t>
  </si>
  <si>
    <t>Sterimol_Parameters2</t>
  </si>
  <si>
    <t>Sterimol_Parameters3</t>
  </si>
  <si>
    <t>Cone Angle - Dummy Pd - P = 2.28</t>
  </si>
  <si>
    <t>NaN</t>
  </si>
  <si>
    <t>2-L6-old</t>
  </si>
  <si>
    <t>2-L29-old</t>
  </si>
  <si>
    <t>3-L16-old</t>
  </si>
  <si>
    <t>steric % difference</t>
  </si>
  <si>
    <t>bond_length_1</t>
  </si>
  <si>
    <t>bond_length_2</t>
  </si>
  <si>
    <t>bond_angle_1</t>
  </si>
  <si>
    <t>bond_angle_2</t>
  </si>
  <si>
    <t>bond_angle_3</t>
  </si>
  <si>
    <t>L</t>
  </si>
  <si>
    <t>B5</t>
  </si>
  <si>
    <t>stdev</t>
  </si>
  <si>
    <t>average % difference</t>
  </si>
  <si>
    <t>parameter</t>
  </si>
  <si>
    <t>These results are from old_nobadboys which is most ligand in the set EXCEPT the two nitrogen containing and the one large thing</t>
  </si>
  <si>
    <t>http://www.molbiotools.com/listcompare.html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</si>
</sst>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1C6B"/>
      <name val="Arial"/>
      <family val="2"/>
    </font>
    <font>
      <sz val="9"/>
      <color rgb="FF000000"/>
      <name val="Arial"/>
      <family val="2"/>
    </font>
    <font>
      <sz val="9"/>
      <color rgb="FF222222"/>
      <name val="Arial"/>
      <family val="2"/>
    </font>
    <font>
      <sz val="8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C400"/>
        <bgColor indexed="64"/>
      </patternFill>
    </fill>
    <fill>
      <patternFill patternType="solid">
        <fgColor rgb="FFFFBB00"/>
        <bgColor indexed="64"/>
      </patternFill>
    </fill>
    <fill>
      <patternFill patternType="solid">
        <fgColor rgb="FFFFB3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D500"/>
        <bgColor indexed="64"/>
      </patternFill>
    </fill>
    <fill>
      <patternFill patternType="solid">
        <fgColor rgb="FFFFF5C2"/>
        <bgColor indexed="64"/>
      </patternFill>
    </fill>
    <fill>
      <patternFill patternType="solid">
        <fgColor rgb="FFFFF1AD"/>
        <bgColor indexed="64"/>
      </patternFill>
    </fill>
    <fill>
      <patternFill patternType="solid">
        <fgColor rgb="FFFFEE99"/>
        <bgColor indexed="64"/>
      </patternFill>
    </fill>
    <fill>
      <patternFill patternType="solid">
        <fgColor rgb="FFFFF7D1"/>
        <bgColor indexed="64"/>
      </patternFill>
    </fill>
    <fill>
      <patternFill patternType="solid">
        <fgColor rgb="FFFFFAE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0" borderId="1" xfId="0" applyFont="1" applyBorder="1"/>
    <xf numFmtId="0" fontId="0" fillId="0" borderId="0" xfId="0" applyFill="1" applyAlignment="1">
      <alignment horizontal="center" vertical="center"/>
    </xf>
    <xf numFmtId="0" fontId="2" fillId="0" borderId="0" xfId="0" applyFont="1"/>
    <xf numFmtId="0" fontId="6" fillId="2" borderId="0" xfId="0" applyFont="1" applyFill="1" applyBorder="1" applyAlignment="1">
      <alignment horizontal="center" vertical="top" wrapText="1"/>
    </xf>
    <xf numFmtId="0" fontId="4" fillId="2" borderId="5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  <xf numFmtId="0" fontId="5" fillId="7" borderId="0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6" fillId="8" borderId="6" xfId="0" applyFont="1" applyFill="1" applyBorder="1" applyAlignment="1">
      <alignment horizontal="center" vertical="center" wrapText="1"/>
    </xf>
    <xf numFmtId="0" fontId="5" fillId="8" borderId="0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 wrapText="1"/>
    </xf>
    <xf numFmtId="0" fontId="5" fillId="9" borderId="0" xfId="0" applyFont="1" applyFill="1" applyBorder="1" applyAlignment="1">
      <alignment horizontal="center" vertical="center" wrapText="1"/>
    </xf>
    <xf numFmtId="0" fontId="5" fillId="10" borderId="0" xfId="0" applyFont="1" applyFill="1" applyBorder="1" applyAlignment="1">
      <alignment horizontal="center" vertical="center" wrapText="1"/>
    </xf>
    <xf numFmtId="0" fontId="5" fillId="11" borderId="0" xfId="0" applyFont="1" applyFill="1" applyBorder="1" applyAlignment="1">
      <alignment horizontal="center" vertical="center" wrapText="1"/>
    </xf>
    <xf numFmtId="0" fontId="5" fillId="12" borderId="6" xfId="0" applyFont="1" applyFill="1" applyBorder="1" applyAlignment="1">
      <alignment horizontal="center" vertical="center" wrapText="1"/>
    </xf>
    <xf numFmtId="0" fontId="6" fillId="9" borderId="0" xfId="0" applyFont="1" applyFill="1" applyBorder="1" applyAlignment="1">
      <alignment horizontal="center" vertical="center" wrapText="1"/>
    </xf>
    <xf numFmtId="0" fontId="6" fillId="10" borderId="0" xfId="0" applyFont="1" applyFill="1" applyBorder="1" applyAlignment="1">
      <alignment horizontal="center" vertical="center" wrapText="1"/>
    </xf>
    <xf numFmtId="0" fontId="6" fillId="11" borderId="0" xfId="0" applyFont="1" applyFill="1" applyBorder="1" applyAlignment="1">
      <alignment horizontal="center" vertical="center" wrapText="1"/>
    </xf>
    <xf numFmtId="0" fontId="6" fillId="12" borderId="6" xfId="0" applyFont="1" applyFill="1" applyBorder="1" applyAlignment="1">
      <alignment horizontal="center" vertical="center" wrapText="1"/>
    </xf>
    <xf numFmtId="0" fontId="5" fillId="12" borderId="0" xfId="0" applyFont="1" applyFill="1" applyBorder="1" applyAlignment="1">
      <alignment horizontal="center" vertical="center" wrapText="1"/>
    </xf>
    <xf numFmtId="0" fontId="5" fillId="9" borderId="6" xfId="0" applyFont="1" applyFill="1" applyBorder="1" applyAlignment="1">
      <alignment horizontal="center" vertical="center" wrapText="1"/>
    </xf>
    <xf numFmtId="0" fontId="6" fillId="12" borderId="0" xfId="0" applyFont="1" applyFill="1" applyBorder="1" applyAlignment="1">
      <alignment horizontal="center" vertical="center" wrapText="1"/>
    </xf>
    <xf numFmtId="0" fontId="6" fillId="9" borderId="6" xfId="0" applyFont="1" applyFill="1" applyBorder="1" applyAlignment="1">
      <alignment horizontal="center" vertical="center" wrapText="1"/>
    </xf>
    <xf numFmtId="0" fontId="5" fillId="10" borderId="6" xfId="0" applyFont="1" applyFill="1" applyBorder="1" applyAlignment="1">
      <alignment horizontal="center" vertical="center" wrapText="1"/>
    </xf>
    <xf numFmtId="0" fontId="6" fillId="10" borderId="6" xfId="0" applyFont="1" applyFill="1" applyBorder="1" applyAlignment="1">
      <alignment horizontal="center" vertical="center" wrapText="1"/>
    </xf>
    <xf numFmtId="0" fontId="5" fillId="13" borderId="6" xfId="0" applyFont="1" applyFill="1" applyBorder="1" applyAlignment="1">
      <alignment horizontal="center" vertical="center" wrapText="1"/>
    </xf>
    <xf numFmtId="0" fontId="6" fillId="13" borderId="6" xfId="0" applyFont="1" applyFill="1" applyBorder="1" applyAlignment="1">
      <alignment horizontal="center" vertical="center" wrapText="1"/>
    </xf>
    <xf numFmtId="0" fontId="5" fillId="13" borderId="0" xfId="0" applyFont="1" applyFill="1" applyBorder="1" applyAlignment="1">
      <alignment horizontal="center" vertical="center" wrapText="1"/>
    </xf>
    <xf numFmtId="0" fontId="6" fillId="12" borderId="8" xfId="0" applyFont="1" applyFill="1" applyBorder="1" applyAlignment="1">
      <alignment horizontal="center" vertical="center" wrapText="1"/>
    </xf>
    <xf numFmtId="0" fontId="6" fillId="9" borderId="8" xfId="0" applyFont="1" applyFill="1" applyBorder="1" applyAlignment="1">
      <alignment horizontal="center" vertical="center" wrapText="1"/>
    </xf>
    <xf numFmtId="0" fontId="6" fillId="10" borderId="8" xfId="0" applyFont="1" applyFill="1" applyBorder="1" applyAlignment="1">
      <alignment horizontal="center" vertical="center" wrapText="1"/>
    </xf>
    <xf numFmtId="0" fontId="6" fillId="13" borderId="8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1" fillId="0" borderId="0" xfId="0" applyFont="1"/>
    <xf numFmtId="0" fontId="0" fillId="2" borderId="2" xfId="0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 wrapText="1"/>
    </xf>
    <xf numFmtId="0" fontId="4" fillId="2" borderId="4" xfId="0" applyFont="1" applyFill="1" applyBorder="1" applyAlignment="1">
      <alignment horizontal="center" vertical="top" wrapText="1"/>
    </xf>
    <xf numFmtId="0" fontId="0" fillId="0" borderId="5" xfId="0" applyBorder="1"/>
    <xf numFmtId="0" fontId="6" fillId="2" borderId="6" xfId="0" applyFont="1" applyFill="1" applyBorder="1" applyAlignment="1">
      <alignment horizontal="center" vertical="top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0" fillId="14" borderId="2" xfId="0" applyFill="1" applyBorder="1"/>
    <xf numFmtId="0" fontId="0" fillId="14" borderId="5" xfId="0" applyFill="1" applyBorder="1"/>
    <xf numFmtId="0" fontId="0" fillId="15" borderId="0" xfId="0" applyFill="1"/>
    <xf numFmtId="0" fontId="0" fillId="0" borderId="0" xfId="0" applyFill="1"/>
    <xf numFmtId="10" fontId="0" fillId="0" borderId="0" xfId="1" applyNumberFormat="1" applyFont="1" applyFill="1"/>
    <xf numFmtId="0" fontId="0" fillId="16" borderId="2" xfId="0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10" fontId="0" fillId="16" borderId="6" xfId="1" applyNumberFormat="1" applyFont="1" applyFill="1" applyBorder="1" applyAlignment="1">
      <alignment horizontal="center" vertical="center"/>
    </xf>
    <xf numFmtId="0" fontId="0" fillId="16" borderId="7" xfId="0" applyFill="1" applyBorder="1" applyAlignment="1">
      <alignment horizontal="center" vertical="center"/>
    </xf>
    <xf numFmtId="10" fontId="0" fillId="16" borderId="9" xfId="1" applyNumberFormat="1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11" xfId="0" applyFont="1" applyFill="1" applyBorder="1" applyAlignment="1">
      <alignment horizontal="center" vertical="center"/>
    </xf>
    <xf numFmtId="0" fontId="1" fillId="17" borderId="12" xfId="0" applyFont="1" applyFill="1" applyBorder="1" applyAlignment="1">
      <alignment horizontal="center" vertical="center"/>
    </xf>
    <xf numFmtId="10" fontId="0" fillId="16" borderId="4" xfId="1" applyNumberFormat="1" applyFont="1" applyFill="1" applyBorder="1" applyAlignment="1">
      <alignment horizontal="center" vertical="center"/>
    </xf>
    <xf numFmtId="10" fontId="0" fillId="16" borderId="13" xfId="0" applyNumberFormat="1" applyFill="1" applyBorder="1" applyAlignment="1">
      <alignment horizontal="center" vertical="center"/>
    </xf>
    <xf numFmtId="10" fontId="0" fillId="16" borderId="14" xfId="0" applyNumberFormat="1" applyFill="1" applyBorder="1" applyAlignment="1">
      <alignment horizontal="center" vertical="center"/>
    </xf>
    <xf numFmtId="10" fontId="0" fillId="16" borderId="15" xfId="0" applyNumberForma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7">
    <dxf>
      <border outline="0">
        <top style="thin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  <color rgb="FFFED6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CCA7ECB-A39E-46B9-9412-2B58917B7B5C}" name="Table3" displayName="Table3" ref="W4:Y97" totalsRowShown="0" headerRowDxfId="9">
  <autoFilter ref="W4:Y97" xr:uid="{6552848D-60DD-4D10-960A-FD607FD09AA0}"/>
  <sortState xmlns:xlrd2="http://schemas.microsoft.com/office/spreadsheetml/2017/richdata2" ref="W5:Y97">
    <sortCondition ref="W4:W97"/>
  </sortState>
  <tableColumns count="3">
    <tableColumn id="1" xr3:uid="{7DD38EEB-98D0-4C08-95F1-14BC8893BF41}" name="rname" dataDxfId="8"/>
    <tableColumn id="2" xr3:uid="{A57DE884-807D-477E-B42F-65DC38D21054}" name="bmo" dataDxfId="7"/>
    <tableColumn id="3" xr3:uid="{971B7044-E5CC-4063-9B8B-6001CE59161C}" name="err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42FCF72-BEF8-41AF-96EB-CA69708B534A}" name="frags" displayName="frags" ref="A1:D95" totalsRowShown="0">
  <autoFilter ref="A1:D95" xr:uid="{3E5E1CEF-31CE-4D1C-B5D7-5066E417D87C}"/>
  <sortState xmlns:xlrd2="http://schemas.microsoft.com/office/spreadsheetml/2017/richdata2" ref="A2:D95">
    <sortCondition ref="A1:A95"/>
  </sortState>
  <tableColumns count="4">
    <tableColumn id="1" xr3:uid="{00DB72D2-7EBB-4B27-B667-B884588274B8}" name="ligand"/>
    <tableColumn id="2" xr3:uid="{36243A76-8A83-4293-8A34-A13998957C9A}" name="sub1"/>
    <tableColumn id="3" xr3:uid="{1B99D8AF-78D9-4459-B251-0DAE87272232}" name="sub2"/>
    <tableColumn id="4" xr3:uid="{D8F76A36-F8A2-4ED8-89F5-9D7458DB38C9}" name="sub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FDFE3CF-BDDD-4DF8-90A6-CD2146554D68}" name="Table5" displayName="Table5" ref="A1:O62" totalsRowShown="0">
  <autoFilter ref="A1:O62" xr:uid="{0125B94D-45F6-42EB-8DCF-5D70EB933C8F}"/>
  <sortState xmlns:xlrd2="http://schemas.microsoft.com/office/spreadsheetml/2017/richdata2" ref="A2:O62">
    <sortCondition ref="A1:A62"/>
  </sortState>
  <tableColumns count="15">
    <tableColumn id="1" xr3:uid="{D62B3906-ADF9-41DD-99C1-14FFC354D5CD}" name="filename"/>
    <tableColumn id="2" xr3:uid="{05C1F125-8AF7-46E2-B5E1-CF66176327D1}" name="P Mulliken Charge"/>
    <tableColumn id="3" xr3:uid="{74158750-3772-43E2-A736-55AF1DEC16FC}" name="A1 Mulliken Charge"/>
    <tableColumn id="4" xr3:uid="{840B26DB-505A-4EA6-8856-11A86C34CE7D}" name="A2 Mulliken Charge"/>
    <tableColumn id="5" xr3:uid="{C8FFEB1A-7329-46EF-BC20-9C0D2A53666E}" name="A3 Mulliken Charge"/>
    <tableColumn id="6" xr3:uid="{88593611-6B01-422B-B5D6-157A0753B5E9}" name="P APT Charge"/>
    <tableColumn id="7" xr3:uid="{F431515F-4D3D-4E83-89E3-07E0101433E7}" name="A1 APT Charge"/>
    <tableColumn id="8" xr3:uid="{29217E9E-07B5-43B2-8299-863377981061}" name="A2 APT Charge"/>
    <tableColumn id="9" xr3:uid="{2003D4FB-DFFB-47EA-A02F-B50ADB14763E}" name="A3 APT Charge"/>
    <tableColumn id="10" xr3:uid="{929788D9-2E11-46F3-AA1E-553B25149066}" name="P-NMR Shielding (ppm)"/>
    <tableColumn id="11" xr3:uid="{0BFA90D0-241B-4720-B0DE-B7967F320656}" name="A1 C-NMR Shielding (ppm)"/>
    <tableColumn id="12" xr3:uid="{6C646842-6EE6-4A8A-8196-05EA96EF9CAB}" name="P-A1 Bond Stretch (cm-1)"/>
    <tableColumn id="13" xr3:uid="{65612C47-A12C-4089-B0EE-DEB4595AC2D9}" name="HOMO eigenvalue"/>
    <tableColumn id="14" xr3:uid="{CDC211F2-7140-4C65-BB2C-F342C53519DD}" name="LUMO eigenvalue"/>
    <tableColumn id="15" xr3:uid="{F1BD488B-860B-4D2F-A092-AB473AD6E2D0}" name="HOMO-LUMO Gap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11B9F8-3FEC-4480-93BB-F08BA0548144}" name="names" displayName="names" ref="A1:B94" totalsRowShown="0" headerRowDxfId="2" headerRowBorderDxfId="1" tableBorderDxfId="0">
  <autoFilter ref="A1:B94" xr:uid="{5A616D51-EAB8-4C36-A0FA-A7E30DB0C4D0}"/>
  <sortState xmlns:xlrd2="http://schemas.microsoft.com/office/spreadsheetml/2017/richdata2" ref="A2:B94">
    <sortCondition ref="A1:A94"/>
  </sortState>
  <tableColumns count="2">
    <tableColumn id="1" xr3:uid="{9186B86F-52BC-4FB4-B20C-C7D0C05AD333}" name="austin_num"/>
    <tableColumn id="2" xr3:uid="{E4DC7403-CD04-48A4-AC84-AB4F3934ADF0}" name="robert_nam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14200E-62A3-4EBC-B82A-A360E8C43B20}" name="sterics" displayName="sterics" ref="A1:V85" totalsRowShown="0">
  <autoFilter ref="A1:V85" xr:uid="{B992DD7B-C70E-4FEC-B582-C785F1406616}"/>
  <sortState xmlns:xlrd2="http://schemas.microsoft.com/office/spreadsheetml/2017/richdata2" ref="A2:V85">
    <sortCondition ref="A1:A85"/>
  </sortState>
  <tableColumns count="22">
    <tableColumn id="1" xr3:uid="{DBB2D880-6A20-41D7-A8DD-D7702650572A}" name="Row Labels"/>
    <tableColumn id="2" xr3:uid="{27BA8ECA-B140-43AE-A0A6-2B9FAF219C24}" name="Average of ligand num"/>
    <tableColumn id="3" xr3:uid="{92E38195-8B05-4C4C-9E50-6AF4BEA50782}" name="Min of B5"/>
    <tableColumn id="4" xr3:uid="{B5DF4FE2-C0C5-42E3-B261-837A6C2A7BF8}" name="Max of B5"/>
    <tableColumn id="5" xr3:uid="{E01C6BBA-05AA-41C5-A6BF-A42BDCB8F772}" name="Min of B1"/>
    <tableColumn id="6" xr3:uid="{A99D4FA5-F7FC-4163-A076-06572E173C3D}" name="Max of B1"/>
    <tableColumn id="7" xr3:uid="{A9D885FC-7551-4F36-A823-C0E2855E525F}" name="Min of L"/>
    <tableColumn id="8" xr3:uid="{64C36127-280B-4CF2-98EA-7F0568D91000}" name="Max of L"/>
    <tableColumn id="9" xr3:uid="{C5EF1B3B-F255-43D7-A551-7B6F34E02DFC}" name="Min of buried volume"/>
    <tableColumn id="10" xr3:uid="{2D1A6BC6-04BD-4CA9-907A-AD6BF6407D1D}" name="Max of buried volume"/>
    <tableColumn id="11" xr3:uid="{8AAA02AB-5517-4B8F-960E-A0EA890F96E6}" name="Min of S3-P-S1 angle"/>
    <tableColumn id="12" xr3:uid="{6E0A0416-0884-468D-B088-BAEEA13C42D9}" name="Max of S3-P-S1 angle"/>
    <tableColumn id="13" xr3:uid="{51DE3383-8BF9-4D7C-9EA8-C1A70A877E3F}" name="Min of S2-P-S3-S1 angle"/>
    <tableColumn id="14" xr3:uid="{665C5672-71DB-4CE0-B699-95F3E99114F6}" name="Max of S2-P-S3-S1 angle"/>
    <tableColumn id="15" xr3:uid="{18F008C9-FF87-4F31-BC15-A9A46C519FAC}" name="Min of S1-P-S2 angle"/>
    <tableColumn id="16" xr3:uid="{94AA82C9-905D-493C-863D-92E79A78CF97}" name="Max of S1-P-S2 angle"/>
    <tableColumn id="17" xr3:uid="{12B333CF-7D7D-409D-9283-34DF7323CB0D}" name="Min of P-A3 bond length"/>
    <tableColumn id="18" xr3:uid="{5F5742DE-B01F-4DAE-AE49-E282397145FA}" name="Max of P-A3 bond length"/>
    <tableColumn id="19" xr3:uid="{FE089332-2CB8-42D9-9587-9938DCFB443D}" name="Max of P-A1 bond length"/>
    <tableColumn id="20" xr3:uid="{83D9E922-FB13-440B-939A-CCF279C4044B}" name="Min of P-A1 bond length"/>
    <tableColumn id="21" xr3:uid="{6CFC54C6-F280-43B2-8519-090579EE5C49}" name="Max of P-A2 bond length"/>
    <tableColumn id="22" xr3:uid="{29B704E9-1705-448B-AE33-84061284F594}" name="Min of P-A2 bond lengt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DD390-0829-4881-812B-11021E1D665D}">
  <dimension ref="A1:BQ73"/>
  <sheetViews>
    <sheetView tabSelected="1" zoomScale="90" zoomScaleNormal="90" workbookViewId="0">
      <selection activeCell="F12" sqref="F12"/>
    </sheetView>
  </sheetViews>
  <sheetFormatPr defaultRowHeight="14.3" x14ac:dyDescent="0.25"/>
  <cols>
    <col min="1" max="7" width="9" style="1"/>
    <col min="8" max="8" width="8.75" style="1" customWidth="1"/>
    <col min="9" max="21" width="9" style="1" customWidth="1"/>
    <col min="22" max="22" width="8.875" style="1" customWidth="1"/>
    <col min="23" max="30" width="9" style="1" customWidth="1"/>
    <col min="31" max="35" width="9.125" style="1" customWidth="1"/>
    <col min="36" max="36" width="8.25" style="1" customWidth="1"/>
    <col min="37" max="48" width="9" style="1" customWidth="1"/>
    <col min="49" max="49" width="8.125" style="1" customWidth="1"/>
    <col min="50" max="69" width="9" style="1"/>
    <col min="70" max="70" width="12.375" style="1" customWidth="1"/>
    <col min="71" max="16384" width="9" style="1"/>
  </cols>
  <sheetData>
    <row r="1" spans="1:69" x14ac:dyDescent="0.25">
      <c r="A1" s="1" t="s">
        <v>124</v>
      </c>
      <c r="B1" s="1" t="s">
        <v>109</v>
      </c>
      <c r="C1" s="1" t="s">
        <v>0</v>
      </c>
      <c r="D1" s="1" t="s">
        <v>1</v>
      </c>
      <c r="E1" s="1" t="s">
        <v>205</v>
      </c>
      <c r="F1" s="1" t="s">
        <v>206</v>
      </c>
      <c r="G1" s="1" t="s">
        <v>207</v>
      </c>
      <c r="H1" s="1" t="s">
        <v>208</v>
      </c>
      <c r="I1" s="1" t="s">
        <v>209</v>
      </c>
      <c r="J1" s="1" t="s">
        <v>210</v>
      </c>
      <c r="K1" s="1" t="s">
        <v>211</v>
      </c>
      <c r="L1" s="1" t="s">
        <v>212</v>
      </c>
      <c r="M1" s="1" t="s">
        <v>213</v>
      </c>
      <c r="N1" s="1" t="s">
        <v>214</v>
      </c>
      <c r="O1" s="1" t="s">
        <v>215</v>
      </c>
      <c r="P1" s="1" t="s">
        <v>216</v>
      </c>
      <c r="Q1" s="1" t="s">
        <v>217</v>
      </c>
      <c r="R1" s="1" t="s">
        <v>218</v>
      </c>
      <c r="S1" s="1" t="s">
        <v>219</v>
      </c>
      <c r="T1" s="1" t="s">
        <v>220</v>
      </c>
      <c r="U1" s="1" t="s">
        <v>221</v>
      </c>
      <c r="V1" s="1" t="s">
        <v>222</v>
      </c>
      <c r="W1" s="1" t="s">
        <v>223</v>
      </c>
      <c r="X1" s="1" t="s">
        <v>224</v>
      </c>
      <c r="Y1" s="1" t="s">
        <v>225</v>
      </c>
      <c r="Z1" s="1" t="s">
        <v>226</v>
      </c>
      <c r="AA1" s="1" t="s">
        <v>227</v>
      </c>
      <c r="AB1" s="1" t="s">
        <v>228</v>
      </c>
      <c r="AC1" s="1" t="s">
        <v>229</v>
      </c>
      <c r="AD1" s="1" t="s">
        <v>230</v>
      </c>
      <c r="AE1" s="1" t="s">
        <v>231</v>
      </c>
      <c r="AF1" s="1" t="s">
        <v>232</v>
      </c>
      <c r="AG1" s="1" t="s">
        <v>233</v>
      </c>
      <c r="AH1" s="1" t="s">
        <v>234</v>
      </c>
      <c r="AI1" s="1" t="s">
        <v>235</v>
      </c>
      <c r="AJ1" s="1" t="s">
        <v>236</v>
      </c>
      <c r="AK1" s="1" t="s">
        <v>237</v>
      </c>
      <c r="AL1" s="1" t="s">
        <v>238</v>
      </c>
      <c r="AM1" s="1" t="s">
        <v>239</v>
      </c>
      <c r="AN1" s="1" t="s">
        <v>240</v>
      </c>
      <c r="AO1" s="1" t="s">
        <v>241</v>
      </c>
      <c r="AP1" s="1" t="s">
        <v>242</v>
      </c>
      <c r="AQ1" s="1" t="s">
        <v>243</v>
      </c>
      <c r="AR1" s="1" t="s">
        <v>244</v>
      </c>
      <c r="AS1" s="1" t="s">
        <v>245</v>
      </c>
      <c r="AT1" s="1" t="s">
        <v>246</v>
      </c>
      <c r="AU1" s="1" t="s">
        <v>247</v>
      </c>
      <c r="AV1" s="1" t="s">
        <v>248</v>
      </c>
      <c r="AW1" s="1" t="s">
        <v>249</v>
      </c>
      <c r="AX1" s="1" t="s">
        <v>5</v>
      </c>
      <c r="AY1" s="1" t="s">
        <v>6</v>
      </c>
      <c r="AZ1" s="1" t="s">
        <v>7</v>
      </c>
      <c r="BA1" s="1" t="s">
        <v>8</v>
      </c>
      <c r="BB1" s="1" t="s">
        <v>9</v>
      </c>
      <c r="BC1" s="1" t="s">
        <v>10</v>
      </c>
      <c r="BD1" s="1" t="s">
        <v>11</v>
      </c>
      <c r="BE1" s="1" t="s">
        <v>12</v>
      </c>
      <c r="BF1" s="1" t="s">
        <v>13</v>
      </c>
      <c r="BG1" s="1" t="s">
        <v>14</v>
      </c>
      <c r="BH1" s="1" t="s">
        <v>15</v>
      </c>
      <c r="BI1" s="1" t="s">
        <v>16</v>
      </c>
      <c r="BJ1" s="1" t="s">
        <v>17</v>
      </c>
      <c r="BK1" s="1" t="s">
        <v>18</v>
      </c>
      <c r="BL1" s="1" t="s">
        <v>19</v>
      </c>
      <c r="BM1" s="1" t="s">
        <v>20</v>
      </c>
      <c r="BN1" s="1" t="s">
        <v>21</v>
      </c>
      <c r="BO1" s="1" t="s">
        <v>22</v>
      </c>
      <c r="BP1" s="1" t="s">
        <v>23</v>
      </c>
      <c r="BQ1" s="1" t="s">
        <v>24</v>
      </c>
    </row>
    <row r="2" spans="1:69" x14ac:dyDescent="0.25">
      <c r="A2" s="3">
        <v>3</v>
      </c>
      <c r="B2" s="1" t="s">
        <v>25</v>
      </c>
      <c r="C2" s="2">
        <v>-6.0000000000000053E-2</v>
      </c>
      <c r="D2" s="2">
        <v>2.2009316209278289</v>
      </c>
      <c r="E2" s="1" t="s">
        <v>125</v>
      </c>
      <c r="F2" s="2" t="s">
        <v>125</v>
      </c>
      <c r="G2" s="2" t="s">
        <v>125</v>
      </c>
      <c r="H2" s="1">
        <v>0.15546399999999999</v>
      </c>
      <c r="I2" s="1">
        <v>-3.7927000000000002E-2</v>
      </c>
      <c r="J2" s="1">
        <v>-3.7895999999999999E-2</v>
      </c>
      <c r="K2" s="1">
        <v>-0.43332700000000002</v>
      </c>
      <c r="L2" s="1">
        <v>0.39064500000000002</v>
      </c>
      <c r="M2" s="1">
        <v>-0.17117199999999999</v>
      </c>
      <c r="N2" s="1">
        <v>-0.17145299999999999</v>
      </c>
      <c r="O2" s="1">
        <v>6.7978999999999998E-2</v>
      </c>
      <c r="P2" s="1">
        <v>464.04</v>
      </c>
      <c r="Q2" s="1">
        <v>158.369</v>
      </c>
      <c r="R2" s="1">
        <v>1200.6500000000001</v>
      </c>
      <c r="S2" s="1">
        <v>-0.25013999999999997</v>
      </c>
      <c r="T2" s="1">
        <v>2.3949999999999999E-2</v>
      </c>
      <c r="U2" s="1">
        <v>171.9942159</v>
      </c>
      <c r="V2" s="1">
        <v>0.15546399999999999</v>
      </c>
      <c r="W2" s="1">
        <v>-3.7927000000000002E-2</v>
      </c>
      <c r="X2" s="1">
        <v>-3.7895999999999999E-2</v>
      </c>
      <c r="Y2" s="1">
        <v>-0.43332700000000002</v>
      </c>
      <c r="Z2" s="1">
        <v>0.39064500000000002</v>
      </c>
      <c r="AA2" s="1">
        <v>-0.17117199999999999</v>
      </c>
      <c r="AB2" s="1">
        <v>-0.17145299999999999</v>
      </c>
      <c r="AC2" s="1">
        <v>6.7978999999999998E-2</v>
      </c>
      <c r="AD2" s="1">
        <v>464.04</v>
      </c>
      <c r="AE2" s="1">
        <v>158.369</v>
      </c>
      <c r="AF2" s="1">
        <v>1200.6500000000001</v>
      </c>
      <c r="AG2" s="1">
        <v>-0.25013999999999997</v>
      </c>
      <c r="AH2" s="1">
        <v>2.3949999999999999E-2</v>
      </c>
      <c r="AI2" s="1">
        <v>171.9942159</v>
      </c>
      <c r="AJ2" s="1">
        <v>0.15546399999999999</v>
      </c>
      <c r="AK2" s="1">
        <v>-3.7927000000000002E-2</v>
      </c>
      <c r="AL2" s="1">
        <v>-3.7895999999999999E-2</v>
      </c>
      <c r="AM2" s="1">
        <v>-0.43332700000000002</v>
      </c>
      <c r="AN2" s="1">
        <v>0.39064500000000002</v>
      </c>
      <c r="AO2" s="1">
        <v>-0.17117199999999999</v>
      </c>
      <c r="AP2" s="1">
        <v>-0.17145299999999999</v>
      </c>
      <c r="AQ2" s="1">
        <v>6.7978999999999998E-2</v>
      </c>
      <c r="AR2" s="1">
        <v>464.04</v>
      </c>
      <c r="AS2" s="1">
        <v>158.369</v>
      </c>
      <c r="AT2" s="1">
        <v>1200.6500000000001</v>
      </c>
      <c r="AU2" s="1">
        <v>-0.25013999999999997</v>
      </c>
      <c r="AV2" s="1">
        <v>2.3949999999999999E-2</v>
      </c>
      <c r="AW2" s="1">
        <v>171.9942159</v>
      </c>
      <c r="AX2" s="1">
        <v>4.9433039522105098</v>
      </c>
      <c r="AY2" s="1">
        <v>4.9441673273951796</v>
      </c>
      <c r="AZ2" s="1">
        <v>4.0860169076727404</v>
      </c>
      <c r="BA2" s="1">
        <v>4.0864346470159898</v>
      </c>
      <c r="BB2" s="1">
        <v>6.4396501432351796</v>
      </c>
      <c r="BC2" s="1">
        <v>6.4423952442991697</v>
      </c>
      <c r="BD2" s="1">
        <v>50.9</v>
      </c>
      <c r="BE2" s="1">
        <v>51</v>
      </c>
      <c r="BF2" s="1">
        <v>113.43750992400101</v>
      </c>
      <c r="BG2" s="1">
        <v>113.482928358877</v>
      </c>
      <c r="BH2" s="1">
        <v>113.417803103735</v>
      </c>
      <c r="BI2" s="1">
        <v>113.46012912663301</v>
      </c>
      <c r="BJ2" s="1">
        <v>113.409813902685</v>
      </c>
      <c r="BK2" s="1">
        <v>113.46123145505101</v>
      </c>
      <c r="BL2" s="1">
        <v>1.9169574851832201</v>
      </c>
      <c r="BM2" s="1">
        <v>1.91742561785327</v>
      </c>
      <c r="BN2" s="1">
        <v>1.91795828943175</v>
      </c>
      <c r="BO2" s="1">
        <v>1.9169624409466099</v>
      </c>
      <c r="BP2" s="1">
        <v>1.91795828943175</v>
      </c>
      <c r="BQ2" s="1">
        <v>1.9171314508921899</v>
      </c>
    </row>
    <row r="3" spans="1:69" x14ac:dyDescent="0.25">
      <c r="A3" s="1">
        <v>265</v>
      </c>
      <c r="B3" s="1" t="s">
        <v>26</v>
      </c>
      <c r="C3" s="1">
        <v>-0.72</v>
      </c>
      <c r="D3" s="2">
        <v>1.9380660463462023</v>
      </c>
      <c r="E3" s="1" t="s">
        <v>127</v>
      </c>
      <c r="F3" s="2" t="s">
        <v>126</v>
      </c>
      <c r="G3" s="2" t="s">
        <v>126</v>
      </c>
      <c r="H3" s="1">
        <v>0.15173600000000001</v>
      </c>
      <c r="I3" s="1">
        <v>-3.4506000000000002E-2</v>
      </c>
      <c r="J3" s="1">
        <v>-3.4562000000000002E-2</v>
      </c>
      <c r="K3" s="1">
        <v>-0.12188300000000001</v>
      </c>
      <c r="L3" s="1">
        <v>0.41831699999999999</v>
      </c>
      <c r="M3" s="1">
        <v>-0.151834</v>
      </c>
      <c r="N3" s="1">
        <v>-0.15231600000000001</v>
      </c>
      <c r="O3" s="1">
        <v>-8.7807999999999997E-2</v>
      </c>
      <c r="P3" s="1">
        <v>465.73599999999999</v>
      </c>
      <c r="Q3" s="1">
        <v>161.79400000000001</v>
      </c>
      <c r="R3" s="1">
        <v>1249.75</v>
      </c>
      <c r="S3" s="1">
        <v>-0.23638000000000001</v>
      </c>
      <c r="T3" s="1">
        <v>-1.5970000000000002E-2</v>
      </c>
      <c r="U3" s="1">
        <v>138.3094791</v>
      </c>
      <c r="V3" s="1">
        <v>0.17913699999999999</v>
      </c>
      <c r="W3" s="1">
        <v>-4.0078000000000003E-2</v>
      </c>
      <c r="X3" s="1">
        <v>-4.0072000000000003E-2</v>
      </c>
      <c r="Y3" s="1">
        <v>-0.47377799999999998</v>
      </c>
      <c r="Z3" s="1">
        <v>0.41362199999999999</v>
      </c>
      <c r="AA3" s="1">
        <v>-0.17389099999999999</v>
      </c>
      <c r="AB3" s="1">
        <v>-0.17425599999999999</v>
      </c>
      <c r="AC3" s="1">
        <v>-2.4944000000000001E-2</v>
      </c>
      <c r="AD3" s="1">
        <v>465.96600000000001</v>
      </c>
      <c r="AE3" s="1">
        <v>154.71700000000001</v>
      </c>
      <c r="AF3" s="1">
        <v>1379.14</v>
      </c>
      <c r="AG3" s="1">
        <v>-0.24607000000000001</v>
      </c>
      <c r="AH3" s="1">
        <v>2.155E-2</v>
      </c>
      <c r="AI3" s="1">
        <v>167.93422620000001</v>
      </c>
      <c r="AJ3" s="1">
        <v>0.17913699999999999</v>
      </c>
      <c r="AK3" s="1">
        <v>-4.0078000000000003E-2</v>
      </c>
      <c r="AL3" s="1">
        <v>-4.0072000000000003E-2</v>
      </c>
      <c r="AM3" s="1">
        <v>-0.47377799999999998</v>
      </c>
      <c r="AN3" s="1">
        <v>0.41362199999999999</v>
      </c>
      <c r="AO3" s="1">
        <v>-0.17389099999999999</v>
      </c>
      <c r="AP3" s="1">
        <v>-0.17425599999999999</v>
      </c>
      <c r="AQ3" s="1">
        <v>-2.4944000000000001E-2</v>
      </c>
      <c r="AR3" s="1">
        <v>465.96600000000001</v>
      </c>
      <c r="AS3" s="1">
        <v>154.71700000000001</v>
      </c>
      <c r="AT3" s="1">
        <v>1379.14</v>
      </c>
      <c r="AU3" s="1">
        <v>-0.24607000000000001</v>
      </c>
      <c r="AV3" s="1">
        <v>2.155E-2</v>
      </c>
      <c r="AW3" s="1">
        <v>167.93422620000001</v>
      </c>
      <c r="AX3" s="1">
        <v>7.3412173859567602</v>
      </c>
      <c r="AY3" s="1">
        <v>7.4667710696631904</v>
      </c>
      <c r="AZ3" s="1">
        <v>3.7887117219212398</v>
      </c>
      <c r="BA3" s="1">
        <v>3.9992523720433999</v>
      </c>
      <c r="BB3" s="1">
        <v>7.3579187240818698</v>
      </c>
      <c r="BC3" s="1">
        <v>7.44833135202565</v>
      </c>
      <c r="BD3" s="1">
        <v>50.2</v>
      </c>
      <c r="BE3" s="1">
        <v>51.5</v>
      </c>
      <c r="BF3" s="1">
        <v>103.32467895372601</v>
      </c>
      <c r="BG3" s="1">
        <v>107.746571582588</v>
      </c>
      <c r="BH3" s="1">
        <v>115.72044370623</v>
      </c>
      <c r="BI3" s="1">
        <v>118.877560099373</v>
      </c>
      <c r="BJ3" s="1">
        <v>103.307308979159</v>
      </c>
      <c r="BK3" s="1">
        <v>107.71434145296401</v>
      </c>
      <c r="BL3" s="1">
        <v>1.9014470805152499</v>
      </c>
      <c r="BM3" s="1">
        <v>1.90793736794476</v>
      </c>
      <c r="BN3" s="1">
        <v>1.8702588056202201</v>
      </c>
      <c r="BO3" s="1">
        <v>1.86717808470429</v>
      </c>
      <c r="BP3" s="1">
        <v>1.9069454632998799</v>
      </c>
      <c r="BQ3" s="1">
        <v>1.9021926821434201</v>
      </c>
    </row>
    <row r="4" spans="1:69" x14ac:dyDescent="0.25">
      <c r="A4" s="3">
        <v>240</v>
      </c>
      <c r="B4" s="1" t="s">
        <v>27</v>
      </c>
      <c r="C4" s="2">
        <v>-1</v>
      </c>
      <c r="D4" s="2">
        <v>1.0241581909060729</v>
      </c>
      <c r="E4" s="1" t="s">
        <v>126</v>
      </c>
      <c r="F4" s="2" t="s">
        <v>126</v>
      </c>
      <c r="G4" s="2" t="s">
        <v>126</v>
      </c>
      <c r="H4" s="1">
        <v>0.17913699999999999</v>
      </c>
      <c r="I4" s="1">
        <v>-4.0078000000000003E-2</v>
      </c>
      <c r="J4" s="1">
        <v>-4.0072000000000003E-2</v>
      </c>
      <c r="K4" s="1">
        <v>-0.47377799999999998</v>
      </c>
      <c r="L4" s="1">
        <v>0.41362199999999999</v>
      </c>
      <c r="M4" s="1">
        <v>-0.17389099999999999</v>
      </c>
      <c r="N4" s="1">
        <v>-0.17425599999999999</v>
      </c>
      <c r="O4" s="1">
        <v>-2.4944000000000001E-2</v>
      </c>
      <c r="P4" s="1">
        <v>465.96600000000001</v>
      </c>
      <c r="Q4" s="1">
        <v>154.71700000000001</v>
      </c>
      <c r="R4" s="1">
        <v>1379.14</v>
      </c>
      <c r="S4" s="1">
        <v>-0.24607000000000001</v>
      </c>
      <c r="T4" s="1">
        <v>2.155E-2</v>
      </c>
      <c r="U4" s="1">
        <v>167.93422620000001</v>
      </c>
      <c r="V4" s="1">
        <v>0.17913699999999999</v>
      </c>
      <c r="W4" s="1">
        <v>-4.0078000000000003E-2</v>
      </c>
      <c r="X4" s="1">
        <v>-4.0072000000000003E-2</v>
      </c>
      <c r="Y4" s="1">
        <v>-0.47377799999999998</v>
      </c>
      <c r="Z4" s="1">
        <v>0.41362199999999999</v>
      </c>
      <c r="AA4" s="1">
        <v>-0.17389099999999999</v>
      </c>
      <c r="AB4" s="1">
        <v>-0.17425599999999999</v>
      </c>
      <c r="AC4" s="1">
        <v>-2.4944000000000001E-2</v>
      </c>
      <c r="AD4" s="1">
        <v>465.96600000000001</v>
      </c>
      <c r="AE4" s="1">
        <v>154.71700000000001</v>
      </c>
      <c r="AF4" s="1">
        <v>1379.14</v>
      </c>
      <c r="AG4" s="1">
        <v>-0.24607000000000001</v>
      </c>
      <c r="AH4" s="1">
        <v>2.155E-2</v>
      </c>
      <c r="AI4" s="1">
        <v>167.93422620000001</v>
      </c>
      <c r="AJ4" s="1">
        <v>0.17913699999999999</v>
      </c>
      <c r="AK4" s="1">
        <v>-4.0078000000000003E-2</v>
      </c>
      <c r="AL4" s="1">
        <v>-4.0072000000000003E-2</v>
      </c>
      <c r="AM4" s="1">
        <v>-0.47377799999999998</v>
      </c>
      <c r="AN4" s="1">
        <v>0.41362199999999999</v>
      </c>
      <c r="AO4" s="1">
        <v>-0.17389099999999999</v>
      </c>
      <c r="AP4" s="1">
        <v>-0.17425599999999999</v>
      </c>
      <c r="AQ4" s="1">
        <v>-2.4944000000000001E-2</v>
      </c>
      <c r="AR4" s="1">
        <v>465.96600000000001</v>
      </c>
      <c r="AS4" s="1">
        <v>154.71700000000001</v>
      </c>
      <c r="AT4" s="1">
        <v>1379.14</v>
      </c>
      <c r="AU4" s="1">
        <v>-0.24607000000000001</v>
      </c>
      <c r="AV4" s="1">
        <v>2.155E-2</v>
      </c>
      <c r="AW4" s="1">
        <v>167.93422620000001</v>
      </c>
      <c r="AX4" s="1">
        <v>6.9419789485778702</v>
      </c>
      <c r="AY4" s="1">
        <v>6.9428900553929997</v>
      </c>
      <c r="AZ4" s="1">
        <v>5.2571162124263902</v>
      </c>
      <c r="BA4" s="1">
        <v>5.2587509454919701</v>
      </c>
      <c r="BB4" s="1">
        <v>7.1663282348528696</v>
      </c>
      <c r="BC4" s="1">
        <v>7.1726179399854804</v>
      </c>
      <c r="BD4" s="1">
        <v>51.1</v>
      </c>
      <c r="BE4" s="1">
        <v>51.1</v>
      </c>
      <c r="BF4" s="1">
        <v>113.64829419534099</v>
      </c>
      <c r="BG4" s="1">
        <v>113.68887489892801</v>
      </c>
      <c r="BH4" s="1">
        <v>113.657137312003</v>
      </c>
      <c r="BI4" s="1">
        <v>113.729625056576</v>
      </c>
      <c r="BJ4" s="1">
        <v>113.645515874827</v>
      </c>
      <c r="BK4" s="1">
        <v>113.70571596849</v>
      </c>
      <c r="BL4" s="1">
        <v>1.92524388065512</v>
      </c>
      <c r="BM4" s="1">
        <v>1.9262040390363599</v>
      </c>
      <c r="BN4" s="1">
        <v>1.92658921412946</v>
      </c>
      <c r="BO4" s="1">
        <v>1.9253386715069101</v>
      </c>
      <c r="BP4" s="1">
        <v>1.9265835045489199</v>
      </c>
      <c r="BQ4" s="1">
        <v>1.9255973099274899</v>
      </c>
    </row>
    <row r="5" spans="1:69" x14ac:dyDescent="0.25">
      <c r="A5" s="3">
        <v>64</v>
      </c>
      <c r="B5" s="1" t="s">
        <v>28</v>
      </c>
      <c r="C5" s="2">
        <v>0.82000000000000006</v>
      </c>
      <c r="D5" s="2">
        <v>0.24331050121192879</v>
      </c>
      <c r="E5" s="1" t="s">
        <v>127</v>
      </c>
      <c r="F5" s="2" t="s">
        <v>126</v>
      </c>
      <c r="G5" s="2" t="s">
        <v>127</v>
      </c>
      <c r="H5" s="1">
        <v>0.15173600000000001</v>
      </c>
      <c r="I5" s="1">
        <v>-3.4506000000000002E-2</v>
      </c>
      <c r="J5" s="1">
        <v>-3.4562000000000002E-2</v>
      </c>
      <c r="K5" s="1">
        <v>-0.12188300000000001</v>
      </c>
      <c r="L5" s="1">
        <v>0.41831699999999999</v>
      </c>
      <c r="M5" s="1">
        <v>-0.151834</v>
      </c>
      <c r="N5" s="1">
        <v>-0.15231600000000001</v>
      </c>
      <c r="O5" s="1">
        <v>-8.7807999999999997E-2</v>
      </c>
      <c r="P5" s="1">
        <v>465.73599999999999</v>
      </c>
      <c r="Q5" s="1">
        <v>161.79400000000001</v>
      </c>
      <c r="R5" s="1">
        <v>1249.75</v>
      </c>
      <c r="S5" s="1">
        <v>-0.23638000000000001</v>
      </c>
      <c r="T5" s="1">
        <v>-1.5970000000000002E-2</v>
      </c>
      <c r="U5" s="1">
        <v>138.3094791</v>
      </c>
      <c r="V5" s="1">
        <v>0.17913699999999999</v>
      </c>
      <c r="W5" s="1">
        <v>-4.0078000000000003E-2</v>
      </c>
      <c r="X5" s="1">
        <v>-4.0072000000000003E-2</v>
      </c>
      <c r="Y5" s="1">
        <v>-0.47377799999999998</v>
      </c>
      <c r="Z5" s="1">
        <v>0.41362199999999999</v>
      </c>
      <c r="AA5" s="1">
        <v>-0.17389099999999999</v>
      </c>
      <c r="AB5" s="1">
        <v>-0.17425599999999999</v>
      </c>
      <c r="AC5" s="1">
        <v>-2.4944000000000001E-2</v>
      </c>
      <c r="AD5" s="1">
        <v>465.96600000000001</v>
      </c>
      <c r="AE5" s="1">
        <v>154.71700000000001</v>
      </c>
      <c r="AF5" s="1">
        <v>1379.14</v>
      </c>
      <c r="AG5" s="1">
        <v>-0.24607000000000001</v>
      </c>
      <c r="AH5" s="1">
        <v>2.155E-2</v>
      </c>
      <c r="AI5" s="1">
        <v>167.93422620000001</v>
      </c>
      <c r="AJ5" s="1">
        <v>0.15173600000000001</v>
      </c>
      <c r="AK5" s="1">
        <v>-3.4506000000000002E-2</v>
      </c>
      <c r="AL5" s="1">
        <v>-3.4562000000000002E-2</v>
      </c>
      <c r="AM5" s="1">
        <v>-0.12188300000000001</v>
      </c>
      <c r="AN5" s="1">
        <v>0.41831699999999999</v>
      </c>
      <c r="AO5" s="1">
        <v>-0.151834</v>
      </c>
      <c r="AP5" s="1">
        <v>-0.15231600000000001</v>
      </c>
      <c r="AQ5" s="1">
        <v>-8.7807999999999997E-2</v>
      </c>
      <c r="AR5" s="1">
        <v>465.73599999999999</v>
      </c>
      <c r="AS5" s="1">
        <v>161.79400000000001</v>
      </c>
      <c r="AT5" s="1">
        <v>1249.75</v>
      </c>
      <c r="AU5" s="1">
        <v>-0.23638000000000001</v>
      </c>
      <c r="AV5" s="1">
        <v>-1.5970000000000002E-2</v>
      </c>
      <c r="AW5" s="1">
        <v>138.3094791</v>
      </c>
      <c r="AX5" s="1">
        <v>7.4244657984529496</v>
      </c>
      <c r="AY5" s="1">
        <v>7.4847890096166596</v>
      </c>
      <c r="AZ5" s="1">
        <v>3.03230670660004</v>
      </c>
      <c r="BA5" s="1">
        <v>4.4633838669950103</v>
      </c>
      <c r="BB5" s="1">
        <v>6.3122742516364996</v>
      </c>
      <c r="BC5" s="1">
        <v>9.9154241005569101</v>
      </c>
      <c r="BD5" s="1">
        <v>45</v>
      </c>
      <c r="BE5" s="1">
        <v>47.4</v>
      </c>
      <c r="BF5" s="1">
        <v>99.3458947352173</v>
      </c>
      <c r="BG5" s="1">
        <v>104.968416776411</v>
      </c>
      <c r="BH5" s="1">
        <v>99.3691483453686</v>
      </c>
      <c r="BI5" s="1">
        <v>104.543993361456</v>
      </c>
      <c r="BJ5" s="1">
        <v>99.302682203687695</v>
      </c>
      <c r="BK5" s="1">
        <v>103.802987677557</v>
      </c>
      <c r="BL5" s="1">
        <v>1.8573341110311801</v>
      </c>
      <c r="BM5" s="1">
        <v>1.8614064574939</v>
      </c>
      <c r="BN5" s="1">
        <v>1.8614384222960401</v>
      </c>
      <c r="BO5" s="1">
        <v>1.85741702371869</v>
      </c>
      <c r="BP5" s="1">
        <v>1.8594071635873599</v>
      </c>
      <c r="BQ5" s="1">
        <v>1.85728996120691</v>
      </c>
    </row>
    <row r="6" spans="1:69" x14ac:dyDescent="0.25">
      <c r="A6" s="3">
        <v>1</v>
      </c>
      <c r="B6" s="1" t="s">
        <v>29</v>
      </c>
      <c r="C6" s="2">
        <v>0.1100000000000001</v>
      </c>
      <c r="D6" s="2">
        <v>1.3364131097830492</v>
      </c>
      <c r="E6" s="1" t="s">
        <v>125</v>
      </c>
      <c r="F6" s="2" t="s">
        <v>125</v>
      </c>
      <c r="G6" s="2" t="s">
        <v>128</v>
      </c>
      <c r="H6" s="1">
        <v>0.15546399999999999</v>
      </c>
      <c r="I6" s="1">
        <v>-3.7927000000000002E-2</v>
      </c>
      <c r="J6" s="1">
        <v>-3.7895999999999999E-2</v>
      </c>
      <c r="K6" s="1">
        <v>-0.43332700000000002</v>
      </c>
      <c r="L6" s="1">
        <v>0.39064500000000002</v>
      </c>
      <c r="M6" s="1">
        <v>-0.17117199999999999</v>
      </c>
      <c r="N6" s="1">
        <v>-0.17145299999999999</v>
      </c>
      <c r="O6" s="1">
        <v>6.7978999999999998E-2</v>
      </c>
      <c r="P6" s="1">
        <v>464.04</v>
      </c>
      <c r="Q6" s="1">
        <v>158.369</v>
      </c>
      <c r="R6" s="1">
        <v>1200.6500000000001</v>
      </c>
      <c r="S6" s="1">
        <v>-0.25013999999999997</v>
      </c>
      <c r="T6" s="1">
        <v>2.3949999999999999E-2</v>
      </c>
      <c r="U6" s="1">
        <v>171.9942159</v>
      </c>
      <c r="V6" s="1">
        <v>0.15546399999999999</v>
      </c>
      <c r="W6" s="1">
        <v>-3.7927000000000002E-2</v>
      </c>
      <c r="X6" s="1">
        <v>-3.7895999999999999E-2</v>
      </c>
      <c r="Y6" s="1">
        <v>-0.43332700000000002</v>
      </c>
      <c r="Z6" s="1">
        <v>0.39064500000000002</v>
      </c>
      <c r="AA6" s="1">
        <v>-0.17117199999999999</v>
      </c>
      <c r="AB6" s="1">
        <v>-0.17145299999999999</v>
      </c>
      <c r="AC6" s="1">
        <v>6.7978999999999998E-2</v>
      </c>
      <c r="AD6" s="1">
        <v>464.04</v>
      </c>
      <c r="AE6" s="1">
        <v>158.369</v>
      </c>
      <c r="AF6" s="1">
        <v>1200.6500000000001</v>
      </c>
      <c r="AG6" s="1">
        <v>-0.25013999999999997</v>
      </c>
      <c r="AH6" s="1">
        <v>2.3949999999999999E-2</v>
      </c>
      <c r="AI6" s="1">
        <v>171.9942159</v>
      </c>
      <c r="AJ6" s="1">
        <v>0.112469</v>
      </c>
      <c r="AK6" s="1">
        <v>-3.7032000000000002E-2</v>
      </c>
      <c r="AL6" s="1">
        <v>-3.7026999999999997E-2</v>
      </c>
      <c r="AM6" s="1">
        <v>-0.218081</v>
      </c>
      <c r="AN6" s="1">
        <v>0.49265900000000001</v>
      </c>
      <c r="AO6" s="1">
        <v>-0.17632500000000001</v>
      </c>
      <c r="AP6" s="1">
        <v>-0.17619299999999999</v>
      </c>
      <c r="AQ6" s="1">
        <v>-0.13664899999999999</v>
      </c>
      <c r="AR6" s="1">
        <v>533.56399999999996</v>
      </c>
      <c r="AS6" s="1">
        <v>189.25299999999999</v>
      </c>
      <c r="AT6" s="1">
        <v>1297.81</v>
      </c>
      <c r="AU6" s="1">
        <v>-0.25402000000000002</v>
      </c>
      <c r="AV6" s="1">
        <v>3.3210000000000003E-2</v>
      </c>
      <c r="AW6" s="1">
        <v>180.23969729999999</v>
      </c>
      <c r="AX6" s="1">
        <v>4.9260860677777503</v>
      </c>
      <c r="AY6" s="1">
        <v>4.9266833624709703</v>
      </c>
      <c r="AZ6" s="1">
        <v>3.34783146527931</v>
      </c>
      <c r="BA6" s="1">
        <v>3.3480696393706602</v>
      </c>
      <c r="BB6" s="1">
        <v>6.4785647951802199</v>
      </c>
      <c r="BC6" s="1">
        <v>6.4830043484109003</v>
      </c>
      <c r="BD6" s="1">
        <v>45.1</v>
      </c>
      <c r="BE6" s="1">
        <v>45.1</v>
      </c>
      <c r="BF6" s="1">
        <v>103.877014464442</v>
      </c>
      <c r="BG6" s="1">
        <v>105.056721481599</v>
      </c>
      <c r="BH6" s="1">
        <v>116.390616736521</v>
      </c>
      <c r="BI6" s="1">
        <v>116.451439318407</v>
      </c>
      <c r="BJ6" s="1">
        <v>103.853101595373</v>
      </c>
      <c r="BK6" s="1">
        <v>105.03373036924</v>
      </c>
      <c r="BL6" s="1">
        <v>1.8977030853112899</v>
      </c>
      <c r="BM6" s="1">
        <v>1.8980292410813899</v>
      </c>
      <c r="BN6" s="1">
        <v>1.8577766281229799</v>
      </c>
      <c r="BO6" s="1">
        <v>1.85730826735897</v>
      </c>
      <c r="BP6" s="1">
        <v>1.8994285982894901</v>
      </c>
      <c r="BQ6" s="1">
        <v>1.89847228054559</v>
      </c>
    </row>
    <row r="7" spans="1:69" x14ac:dyDescent="0.25">
      <c r="A7" s="3">
        <v>59</v>
      </c>
      <c r="B7" s="1" t="s">
        <v>31</v>
      </c>
      <c r="C7" s="2">
        <v>0.18999999999999995</v>
      </c>
      <c r="D7" s="2">
        <v>1.4668333238647122</v>
      </c>
      <c r="E7" s="1" t="s">
        <v>125</v>
      </c>
      <c r="F7" s="2" t="s">
        <v>125</v>
      </c>
      <c r="G7" s="2" t="s">
        <v>129</v>
      </c>
      <c r="H7" s="1">
        <v>0.15546399999999999</v>
      </c>
      <c r="I7" s="1">
        <v>-3.7927000000000002E-2</v>
      </c>
      <c r="J7" s="1">
        <v>-3.7895999999999999E-2</v>
      </c>
      <c r="K7" s="1">
        <v>-0.43332700000000002</v>
      </c>
      <c r="L7" s="1">
        <v>0.39064500000000002</v>
      </c>
      <c r="M7" s="1">
        <v>-0.17117199999999999</v>
      </c>
      <c r="N7" s="1">
        <v>-0.17145299999999999</v>
      </c>
      <c r="O7" s="1">
        <v>6.7978999999999998E-2</v>
      </c>
      <c r="P7" s="1">
        <v>464.04</v>
      </c>
      <c r="Q7" s="1">
        <v>158.369</v>
      </c>
      <c r="R7" s="1">
        <v>1200.6500000000001</v>
      </c>
      <c r="S7" s="1">
        <v>-0.25013999999999997</v>
      </c>
      <c r="T7" s="1">
        <v>2.3949999999999999E-2</v>
      </c>
      <c r="U7" s="1">
        <v>171.9942159</v>
      </c>
      <c r="V7" s="1">
        <v>0.15546399999999999</v>
      </c>
      <c r="W7" s="1">
        <v>-3.7927000000000002E-2</v>
      </c>
      <c r="X7" s="1">
        <v>-3.7895999999999999E-2</v>
      </c>
      <c r="Y7" s="1">
        <v>-0.43332700000000002</v>
      </c>
      <c r="Z7" s="1">
        <v>0.39064500000000002</v>
      </c>
      <c r="AA7" s="1">
        <v>-0.17117199999999999</v>
      </c>
      <c r="AB7" s="1">
        <v>-0.17145299999999999</v>
      </c>
      <c r="AC7" s="1">
        <v>6.7978999999999998E-2</v>
      </c>
      <c r="AD7" s="1">
        <v>464.04</v>
      </c>
      <c r="AE7" s="1">
        <v>158.369</v>
      </c>
      <c r="AF7" s="1">
        <v>1200.6500000000001</v>
      </c>
      <c r="AG7" s="1">
        <v>-0.25013999999999997</v>
      </c>
      <c r="AH7" s="1">
        <v>2.3949999999999999E-2</v>
      </c>
      <c r="AI7" s="1">
        <v>171.9942159</v>
      </c>
      <c r="AJ7" s="1">
        <v>0.153248</v>
      </c>
      <c r="AK7" s="1">
        <v>-3.7562999999999999E-2</v>
      </c>
      <c r="AL7" s="1">
        <v>-3.7512999999999998E-2</v>
      </c>
      <c r="AM7" s="1">
        <v>-0.273613</v>
      </c>
      <c r="AN7" s="1">
        <v>0.43281799999999998</v>
      </c>
      <c r="AO7" s="1">
        <v>-0.18011099999999999</v>
      </c>
      <c r="AP7" s="1">
        <v>-0.18074100000000001</v>
      </c>
      <c r="AQ7" s="1">
        <v>3.7199999999999999E-4</v>
      </c>
      <c r="AR7" s="1">
        <v>504.39800000000002</v>
      </c>
      <c r="AS7" s="1">
        <v>159.078</v>
      </c>
      <c r="AT7" s="1">
        <v>1213.46</v>
      </c>
      <c r="AU7" s="1">
        <v>-0.25091000000000002</v>
      </c>
      <c r="AV7" s="1">
        <v>2.6839999999999999E-2</v>
      </c>
      <c r="AW7" s="1">
        <v>174.29090249999999</v>
      </c>
      <c r="AX7" s="1">
        <v>6.5844980180210699</v>
      </c>
      <c r="AY7" s="1">
        <v>6.6441475825951697</v>
      </c>
      <c r="AZ7" s="1">
        <v>4.0135511381411897</v>
      </c>
      <c r="BA7" s="1">
        <v>4.0350648690276403</v>
      </c>
      <c r="BB7" s="1">
        <v>7.2820160480529497</v>
      </c>
      <c r="BC7" s="1">
        <v>7.3488943135878202</v>
      </c>
      <c r="BD7" s="1">
        <v>49.3</v>
      </c>
      <c r="BE7" s="1">
        <v>50.7</v>
      </c>
      <c r="BF7" s="1">
        <v>107.142714935996</v>
      </c>
      <c r="BG7" s="1">
        <v>115.272633779044</v>
      </c>
      <c r="BH7" s="1">
        <v>107.141792357897</v>
      </c>
      <c r="BI7" s="1">
        <v>115.19358289451</v>
      </c>
      <c r="BJ7" s="1">
        <v>115.887064473846</v>
      </c>
      <c r="BK7" s="1">
        <v>117.15061926254999</v>
      </c>
      <c r="BL7" s="1">
        <v>1.8841605557913499</v>
      </c>
      <c r="BM7" s="1">
        <v>1.8883278317071901</v>
      </c>
      <c r="BN7" s="1">
        <v>1.90779715902922</v>
      </c>
      <c r="BO7" s="1">
        <v>1.9025009855450801</v>
      </c>
      <c r="BP7" s="1">
        <v>1.9058407593500499</v>
      </c>
      <c r="BQ7" s="1">
        <v>1.90278375019338</v>
      </c>
    </row>
    <row r="8" spans="1:69" x14ac:dyDescent="0.25">
      <c r="A8" s="3">
        <v>58</v>
      </c>
      <c r="B8" s="1" t="s">
        <v>32</v>
      </c>
      <c r="C8" s="2">
        <v>0.25</v>
      </c>
      <c r="D8" s="2">
        <v>0.80118661995817186</v>
      </c>
      <c r="E8" s="1" t="s">
        <v>125</v>
      </c>
      <c r="F8" s="2" t="s">
        <v>129</v>
      </c>
      <c r="G8" s="2" t="s">
        <v>129</v>
      </c>
      <c r="H8" s="1">
        <v>0.15546399999999999</v>
      </c>
      <c r="I8" s="1">
        <v>-3.7927000000000002E-2</v>
      </c>
      <c r="J8" s="1">
        <v>-3.7895999999999999E-2</v>
      </c>
      <c r="K8" s="1">
        <v>-0.43332700000000002</v>
      </c>
      <c r="L8" s="1">
        <v>0.39064500000000002</v>
      </c>
      <c r="M8" s="1">
        <v>-0.17117199999999999</v>
      </c>
      <c r="N8" s="1">
        <v>-0.17145299999999999</v>
      </c>
      <c r="O8" s="1">
        <v>6.7978999999999998E-2</v>
      </c>
      <c r="P8" s="1">
        <v>464.04</v>
      </c>
      <c r="Q8" s="1">
        <v>158.369</v>
      </c>
      <c r="R8" s="1">
        <v>1200.6500000000001</v>
      </c>
      <c r="S8" s="1">
        <v>-0.25013999999999997</v>
      </c>
      <c r="T8" s="1">
        <v>2.3949999999999999E-2</v>
      </c>
      <c r="U8" s="1">
        <v>171.9942159</v>
      </c>
      <c r="V8" s="1">
        <v>0.153248</v>
      </c>
      <c r="W8" s="1">
        <v>-3.7562999999999999E-2</v>
      </c>
      <c r="X8" s="1">
        <v>-3.7512999999999998E-2</v>
      </c>
      <c r="Y8" s="1">
        <v>-0.273613</v>
      </c>
      <c r="Z8" s="1">
        <v>0.43281799999999998</v>
      </c>
      <c r="AA8" s="1">
        <v>-0.18011099999999999</v>
      </c>
      <c r="AB8" s="1">
        <v>-0.18074100000000001</v>
      </c>
      <c r="AC8" s="1">
        <v>3.7199999999999999E-4</v>
      </c>
      <c r="AD8" s="1">
        <v>504.39800000000002</v>
      </c>
      <c r="AE8" s="1">
        <v>159.078</v>
      </c>
      <c r="AF8" s="1">
        <v>1213.46</v>
      </c>
      <c r="AG8" s="1">
        <v>-0.25091000000000002</v>
      </c>
      <c r="AH8" s="1">
        <v>2.6839999999999999E-2</v>
      </c>
      <c r="AI8" s="1">
        <v>174.29090249999999</v>
      </c>
      <c r="AJ8" s="1">
        <v>0.153248</v>
      </c>
      <c r="AK8" s="1">
        <v>-3.7562999999999999E-2</v>
      </c>
      <c r="AL8" s="1">
        <v>-3.7512999999999998E-2</v>
      </c>
      <c r="AM8" s="1">
        <v>-0.273613</v>
      </c>
      <c r="AN8" s="1">
        <v>0.43281799999999998</v>
      </c>
      <c r="AO8" s="1">
        <v>-0.18011099999999999</v>
      </c>
      <c r="AP8" s="1">
        <v>-0.18074100000000001</v>
      </c>
      <c r="AQ8" s="1">
        <v>3.7199999999999999E-4</v>
      </c>
      <c r="AR8" s="1">
        <v>504.39800000000002</v>
      </c>
      <c r="AS8" s="1">
        <v>159.078</v>
      </c>
      <c r="AT8" s="1">
        <v>1213.46</v>
      </c>
      <c r="AU8" s="1">
        <v>-0.25091000000000002</v>
      </c>
      <c r="AV8" s="1">
        <v>2.6839999999999999E-2</v>
      </c>
      <c r="AW8" s="1">
        <v>174.29090249999999</v>
      </c>
      <c r="AX8" s="1">
        <v>6.4366763451222102</v>
      </c>
      <c r="AY8" s="1">
        <v>6.9058209317227197</v>
      </c>
      <c r="AZ8" s="1">
        <v>3.9286241901346002</v>
      </c>
      <c r="BA8" s="1">
        <v>4.3425922857888404</v>
      </c>
      <c r="BB8" s="1">
        <v>6.6215502431253501</v>
      </c>
      <c r="BC8" s="1">
        <v>7.5121266192267697</v>
      </c>
      <c r="BD8" s="1">
        <v>46.2</v>
      </c>
      <c r="BE8" s="1">
        <v>54.1</v>
      </c>
      <c r="BF8" s="1">
        <v>103.908519152309</v>
      </c>
      <c r="BG8" s="1">
        <v>117.24578047337199</v>
      </c>
      <c r="BH8" s="1">
        <v>104.06829966766</v>
      </c>
      <c r="BI8" s="1">
        <v>114.946102010621</v>
      </c>
      <c r="BJ8" s="1">
        <v>103.859584169858</v>
      </c>
      <c r="BK8" s="1">
        <v>117.255546301224</v>
      </c>
      <c r="BL8" s="1">
        <v>1.8784624031371999</v>
      </c>
      <c r="BM8" s="1">
        <v>1.89645695970143</v>
      </c>
      <c r="BN8" s="1">
        <v>1.9112888321758099</v>
      </c>
      <c r="BO8" s="1">
        <v>1.8929096650395101</v>
      </c>
      <c r="BP8" s="1">
        <v>1.8961819532945601</v>
      </c>
      <c r="BQ8" s="1">
        <v>1.87908967321945</v>
      </c>
    </row>
    <row r="9" spans="1:69" x14ac:dyDescent="0.25">
      <c r="A9" s="3">
        <v>249</v>
      </c>
      <c r="B9" s="1" t="s">
        <v>33</v>
      </c>
      <c r="C9" s="2">
        <v>5.0000000000000044E-2</v>
      </c>
      <c r="D9" s="2">
        <v>3.9364069911532269</v>
      </c>
      <c r="E9" s="1" t="s">
        <v>130</v>
      </c>
      <c r="F9" s="2" t="s">
        <v>129</v>
      </c>
      <c r="G9" s="2" t="s">
        <v>129</v>
      </c>
      <c r="H9" s="1">
        <v>0.122739</v>
      </c>
      <c r="I9" s="1">
        <v>-4.0029000000000002E-2</v>
      </c>
      <c r="J9" s="1">
        <v>-4.002E-2</v>
      </c>
      <c r="K9" s="1">
        <v>-0.21212400000000001</v>
      </c>
      <c r="L9" s="1">
        <v>0.43942199999999998</v>
      </c>
      <c r="M9" s="1">
        <v>-0.17041600000000001</v>
      </c>
      <c r="N9" s="1">
        <v>-0.17039000000000001</v>
      </c>
      <c r="O9" s="1">
        <v>-1.2173E-2</v>
      </c>
      <c r="P9" s="1">
        <v>497.351</v>
      </c>
      <c r="Q9" s="1">
        <v>174.46100000000001</v>
      </c>
      <c r="R9" s="1">
        <v>1276.72</v>
      </c>
      <c r="S9" s="1">
        <v>-0.25290000000000001</v>
      </c>
      <c r="T9" s="1">
        <v>3.3649999999999999E-2</v>
      </c>
      <c r="U9" s="1">
        <v>179.81299050000001</v>
      </c>
      <c r="V9" s="1">
        <v>0.153248</v>
      </c>
      <c r="W9" s="1">
        <v>-3.7562999999999999E-2</v>
      </c>
      <c r="X9" s="1">
        <v>-3.7512999999999998E-2</v>
      </c>
      <c r="Y9" s="1">
        <v>-0.273613</v>
      </c>
      <c r="Z9" s="1">
        <v>0.43281799999999998</v>
      </c>
      <c r="AA9" s="1">
        <v>-0.18011099999999999</v>
      </c>
      <c r="AB9" s="1">
        <v>-0.18074100000000001</v>
      </c>
      <c r="AC9" s="1">
        <v>3.7199999999999999E-4</v>
      </c>
      <c r="AD9" s="1">
        <v>504.39800000000002</v>
      </c>
      <c r="AE9" s="1">
        <v>159.078</v>
      </c>
      <c r="AF9" s="1">
        <v>1213.46</v>
      </c>
      <c r="AG9" s="1">
        <v>-0.25091000000000002</v>
      </c>
      <c r="AH9" s="1">
        <v>2.6839999999999999E-2</v>
      </c>
      <c r="AI9" s="1">
        <v>174.29090249999999</v>
      </c>
      <c r="AJ9" s="1">
        <v>0.153248</v>
      </c>
      <c r="AK9" s="1">
        <v>-3.7562999999999999E-2</v>
      </c>
      <c r="AL9" s="1">
        <v>-3.7512999999999998E-2</v>
      </c>
      <c r="AM9" s="1">
        <v>-0.273613</v>
      </c>
      <c r="AN9" s="1">
        <v>0.43281799999999998</v>
      </c>
      <c r="AO9" s="1">
        <v>-0.18011099999999999</v>
      </c>
      <c r="AP9" s="1">
        <v>-0.18074100000000001</v>
      </c>
      <c r="AQ9" s="1">
        <v>3.7199999999999999E-4</v>
      </c>
      <c r="AR9" s="1">
        <v>504.39800000000002</v>
      </c>
      <c r="AS9" s="1">
        <v>159.078</v>
      </c>
      <c r="AT9" s="1">
        <v>1213.46</v>
      </c>
      <c r="AU9" s="1">
        <v>-0.25091000000000002</v>
      </c>
      <c r="AV9" s="1">
        <v>2.6839999999999999E-2</v>
      </c>
      <c r="AW9" s="1">
        <v>174.29090249999999</v>
      </c>
      <c r="AX9" s="1">
        <v>6.54952807403515</v>
      </c>
      <c r="AY9" s="1">
        <v>6.8462731726229098</v>
      </c>
      <c r="AZ9" s="1">
        <v>3.1742233865360299</v>
      </c>
      <c r="BA9" s="1">
        <v>3.6741994411965901</v>
      </c>
      <c r="BB9" s="1">
        <v>6.3344095977548101</v>
      </c>
      <c r="BC9" s="1">
        <v>7.8040082094670202</v>
      </c>
      <c r="BD9" s="1">
        <v>41</v>
      </c>
      <c r="BE9" s="1">
        <v>43.1</v>
      </c>
      <c r="BF9" s="1">
        <v>99.342036090722999</v>
      </c>
      <c r="BG9" s="1">
        <v>110.087509915151</v>
      </c>
      <c r="BH9" s="1">
        <v>103.536245648342</v>
      </c>
      <c r="BI9" s="1">
        <v>114.844657583298</v>
      </c>
      <c r="BJ9" s="1">
        <v>99.311894756386593</v>
      </c>
      <c r="BK9" s="1">
        <v>110.149066386199</v>
      </c>
      <c r="BL9" s="1">
        <v>1.87673279930841</v>
      </c>
      <c r="BM9" s="1">
        <v>1.8882595160623401</v>
      </c>
      <c r="BN9" s="1">
        <v>1.87023287320055</v>
      </c>
      <c r="BO9" s="1">
        <v>1.8627992377065199</v>
      </c>
      <c r="BP9" s="1">
        <v>1.8890256747858101</v>
      </c>
      <c r="BQ9" s="1">
        <v>1.87737343115321</v>
      </c>
    </row>
    <row r="10" spans="1:69" x14ac:dyDescent="0.25">
      <c r="A10" s="3">
        <v>4</v>
      </c>
      <c r="B10" s="1" t="s">
        <v>34</v>
      </c>
      <c r="C10" s="2">
        <v>-0.42</v>
      </c>
      <c r="D10" s="2">
        <v>0.61294371682887816</v>
      </c>
      <c r="E10" s="1" t="s">
        <v>129</v>
      </c>
      <c r="F10" s="2" t="s">
        <v>129</v>
      </c>
      <c r="G10" s="2" t="s">
        <v>129</v>
      </c>
      <c r="H10" s="1">
        <v>0.153248</v>
      </c>
      <c r="I10" s="1">
        <v>-3.7562999999999999E-2</v>
      </c>
      <c r="J10" s="1">
        <v>-3.7512999999999998E-2</v>
      </c>
      <c r="K10" s="1">
        <v>-0.273613</v>
      </c>
      <c r="L10" s="1">
        <v>0.43281799999999998</v>
      </c>
      <c r="M10" s="1">
        <v>-0.18011099999999999</v>
      </c>
      <c r="N10" s="1">
        <v>-0.18074100000000001</v>
      </c>
      <c r="O10" s="1">
        <v>3.7199999999999999E-4</v>
      </c>
      <c r="P10" s="1">
        <v>504.39800000000002</v>
      </c>
      <c r="Q10" s="1">
        <v>159.078</v>
      </c>
      <c r="R10" s="1">
        <v>1213.46</v>
      </c>
      <c r="S10" s="1">
        <v>-0.25091000000000002</v>
      </c>
      <c r="T10" s="1">
        <v>2.6839999999999999E-2</v>
      </c>
      <c r="U10" s="1">
        <v>174.29090249999999</v>
      </c>
      <c r="V10" s="1">
        <v>0.153248</v>
      </c>
      <c r="W10" s="1">
        <v>-3.7562999999999999E-2</v>
      </c>
      <c r="X10" s="1">
        <v>-3.7512999999999998E-2</v>
      </c>
      <c r="Y10" s="1">
        <v>-0.273613</v>
      </c>
      <c r="Z10" s="1">
        <v>0.43281799999999998</v>
      </c>
      <c r="AA10" s="1">
        <v>-0.18011099999999999</v>
      </c>
      <c r="AB10" s="1">
        <v>-0.18074100000000001</v>
      </c>
      <c r="AC10" s="1">
        <v>3.7199999999999999E-4</v>
      </c>
      <c r="AD10" s="1">
        <v>504.39800000000002</v>
      </c>
      <c r="AE10" s="1">
        <v>159.078</v>
      </c>
      <c r="AF10" s="1">
        <v>1213.46</v>
      </c>
      <c r="AG10" s="1">
        <v>-0.25091000000000002</v>
      </c>
      <c r="AH10" s="1">
        <v>2.6839999999999999E-2</v>
      </c>
      <c r="AI10" s="1">
        <v>174.29090249999999</v>
      </c>
      <c r="AJ10" s="1">
        <v>0.153248</v>
      </c>
      <c r="AK10" s="1">
        <v>-3.7562999999999999E-2</v>
      </c>
      <c r="AL10" s="1">
        <v>-3.7512999999999998E-2</v>
      </c>
      <c r="AM10" s="1">
        <v>-0.273613</v>
      </c>
      <c r="AN10" s="1">
        <v>0.43281799999999998</v>
      </c>
      <c r="AO10" s="1">
        <v>-0.18011099999999999</v>
      </c>
      <c r="AP10" s="1">
        <v>-0.18074100000000001</v>
      </c>
      <c r="AQ10" s="1">
        <v>3.7199999999999999E-4</v>
      </c>
      <c r="AR10" s="1">
        <v>504.39800000000002</v>
      </c>
      <c r="AS10" s="1">
        <v>159.078</v>
      </c>
      <c r="AT10" s="1">
        <v>1213.46</v>
      </c>
      <c r="AU10" s="1">
        <v>-0.25091000000000002</v>
      </c>
      <c r="AV10" s="1">
        <v>2.6839999999999999E-2</v>
      </c>
      <c r="AW10" s="1">
        <v>174.29090249999999</v>
      </c>
      <c r="AX10" s="1">
        <v>6.5833278378574098</v>
      </c>
      <c r="AY10" s="1">
        <v>6.9288651366150704</v>
      </c>
      <c r="AZ10" s="1">
        <v>3.5551549844656698</v>
      </c>
      <c r="BA10" s="1">
        <v>4.6396228582353896</v>
      </c>
      <c r="BB10" s="1">
        <v>5.7708197159397097</v>
      </c>
      <c r="BC10" s="1">
        <v>27.988188359159199</v>
      </c>
      <c r="BD10" s="1">
        <v>16.2</v>
      </c>
      <c r="BE10" s="1">
        <v>71.099999999999994</v>
      </c>
      <c r="BF10" s="1">
        <v>12.1967551804153</v>
      </c>
      <c r="BG10" s="1">
        <v>126.58558124200501</v>
      </c>
      <c r="BH10" s="1">
        <v>23.4294627312531</v>
      </c>
      <c r="BI10" s="1">
        <v>113.255377388754</v>
      </c>
      <c r="BJ10" s="1">
        <v>66.486840032294097</v>
      </c>
      <c r="BK10" s="1">
        <v>115.92226891863901</v>
      </c>
      <c r="BL10" s="1">
        <v>1.8396157207416901</v>
      </c>
      <c r="BM10" s="1">
        <v>13.2628479596201</v>
      </c>
      <c r="BN10" s="1">
        <v>13.4710169623529</v>
      </c>
      <c r="BO10" s="1">
        <v>1.8397491676856299</v>
      </c>
      <c r="BP10" s="1">
        <v>1.89417686608194</v>
      </c>
      <c r="BQ10" s="1">
        <v>1.8397103032814699</v>
      </c>
    </row>
    <row r="11" spans="1:69" x14ac:dyDescent="0.25">
      <c r="A11" s="3">
        <v>57</v>
      </c>
      <c r="B11" s="1" t="s">
        <v>35</v>
      </c>
      <c r="C11" s="2">
        <v>-3.0000000000000027E-2</v>
      </c>
      <c r="D11" s="2">
        <v>1.5731814898478815</v>
      </c>
      <c r="E11" s="1" t="s">
        <v>131</v>
      </c>
      <c r="F11" s="2" t="s">
        <v>131</v>
      </c>
      <c r="G11" s="2" t="s">
        <v>131</v>
      </c>
      <c r="H11" s="1">
        <v>0.165352</v>
      </c>
      <c r="I11" s="1">
        <v>-3.8466E-2</v>
      </c>
      <c r="J11" s="1">
        <v>-4.1852E-2</v>
      </c>
      <c r="K11" s="1">
        <v>-0.29164800000000002</v>
      </c>
      <c r="L11" s="1">
        <v>0.44260899999999997</v>
      </c>
      <c r="M11" s="1">
        <v>-0.17845</v>
      </c>
      <c r="N11" s="1">
        <v>-0.16891999999999999</v>
      </c>
      <c r="O11" s="1">
        <v>-1.2258E-2</v>
      </c>
      <c r="P11" s="1">
        <v>500.904</v>
      </c>
      <c r="Q11" s="1">
        <v>154.66</v>
      </c>
      <c r="R11" s="1">
        <v>1165.29</v>
      </c>
      <c r="S11" s="1">
        <v>-0.25062000000000001</v>
      </c>
      <c r="T11" s="1">
        <v>2.9190000000000001E-2</v>
      </c>
      <c r="U11" s="1">
        <v>175.5835731</v>
      </c>
      <c r="V11" s="1">
        <v>0.165352</v>
      </c>
      <c r="W11" s="1">
        <v>-3.8466E-2</v>
      </c>
      <c r="X11" s="1">
        <v>-4.1852E-2</v>
      </c>
      <c r="Y11" s="1">
        <v>-0.29164800000000002</v>
      </c>
      <c r="Z11" s="1">
        <v>0.44260899999999997</v>
      </c>
      <c r="AA11" s="1">
        <v>-0.17845</v>
      </c>
      <c r="AB11" s="1">
        <v>-0.16891999999999999</v>
      </c>
      <c r="AC11" s="1">
        <v>-1.2258E-2</v>
      </c>
      <c r="AD11" s="1">
        <v>500.904</v>
      </c>
      <c r="AE11" s="1">
        <v>154.66</v>
      </c>
      <c r="AF11" s="1">
        <v>1165.29</v>
      </c>
      <c r="AG11" s="1">
        <v>-0.25062000000000001</v>
      </c>
      <c r="AH11" s="1">
        <v>2.9190000000000001E-2</v>
      </c>
      <c r="AI11" s="1">
        <v>175.5835731</v>
      </c>
      <c r="AJ11" s="1">
        <v>0.165352</v>
      </c>
      <c r="AK11" s="1">
        <v>-3.8466E-2</v>
      </c>
      <c r="AL11" s="1">
        <v>-4.1852E-2</v>
      </c>
      <c r="AM11" s="1">
        <v>-0.29164800000000002</v>
      </c>
      <c r="AN11" s="1">
        <v>0.44260899999999997</v>
      </c>
      <c r="AO11" s="1">
        <v>-0.17845</v>
      </c>
      <c r="AP11" s="1">
        <v>-0.16891999999999999</v>
      </c>
      <c r="AQ11" s="1">
        <v>-1.2258E-2</v>
      </c>
      <c r="AR11" s="1">
        <v>500.904</v>
      </c>
      <c r="AS11" s="1">
        <v>154.66</v>
      </c>
      <c r="AT11" s="1">
        <v>1165.29</v>
      </c>
      <c r="AU11" s="1">
        <v>-0.25062000000000001</v>
      </c>
      <c r="AV11" s="1">
        <v>2.9190000000000001E-2</v>
      </c>
      <c r="AW11" s="1">
        <v>175.5835731</v>
      </c>
      <c r="AX11" s="1">
        <v>5.8961496530474502</v>
      </c>
      <c r="AY11" s="1">
        <v>6.05075119127756</v>
      </c>
      <c r="AZ11" s="1">
        <v>3.3589280682348002</v>
      </c>
      <c r="BA11" s="1">
        <v>4.5120792470651798</v>
      </c>
      <c r="BB11" s="1">
        <v>5.6343492582332004</v>
      </c>
      <c r="BC11" s="1">
        <v>7.2760756209362496</v>
      </c>
      <c r="BD11" s="1">
        <v>41.5</v>
      </c>
      <c r="BE11" s="1">
        <v>48.1</v>
      </c>
      <c r="BF11" s="1">
        <v>101.864830892204</v>
      </c>
      <c r="BG11" s="1">
        <v>110.084243436422</v>
      </c>
      <c r="BH11" s="1">
        <v>100.156576148206</v>
      </c>
      <c r="BI11" s="1">
        <v>110.06633845713201</v>
      </c>
      <c r="BJ11" s="1">
        <v>101.80180371951</v>
      </c>
      <c r="BK11" s="1">
        <v>113.234677218988</v>
      </c>
      <c r="BL11" s="1">
        <v>1.86514396227208</v>
      </c>
      <c r="BM11" s="1">
        <v>1.8832044498673</v>
      </c>
      <c r="BN11" s="1">
        <v>1.8832044498673</v>
      </c>
      <c r="BO11" s="1">
        <v>1.86658672447866</v>
      </c>
      <c r="BP11" s="1">
        <v>1.8829731809030099</v>
      </c>
      <c r="BQ11" s="1">
        <v>1.8670206212037399</v>
      </c>
    </row>
    <row r="12" spans="1:69" x14ac:dyDescent="0.25">
      <c r="A12" s="3">
        <v>2</v>
      </c>
      <c r="B12" s="1" t="s">
        <v>36</v>
      </c>
      <c r="C12" s="2">
        <v>5.0000000000000044E-2</v>
      </c>
      <c r="D12" s="2">
        <v>3.5232229563284809</v>
      </c>
      <c r="E12" s="1" t="s">
        <v>132</v>
      </c>
      <c r="F12" s="2" t="s">
        <v>132</v>
      </c>
      <c r="G12" s="2" t="s">
        <v>132</v>
      </c>
      <c r="H12" s="1">
        <v>0.13614100000000001</v>
      </c>
      <c r="I12" s="1">
        <v>-4.0851999999999999E-2</v>
      </c>
      <c r="J12" s="1">
        <v>-4.0846E-2</v>
      </c>
      <c r="K12" s="1">
        <v>-0.18326200000000001</v>
      </c>
      <c r="L12" s="1">
        <v>0.44565300000000002</v>
      </c>
      <c r="M12" s="1">
        <v>-0.170596</v>
      </c>
      <c r="N12" s="1">
        <v>-0.17070199999999999</v>
      </c>
      <c r="O12" s="1">
        <v>-3.5645000000000003E-2</v>
      </c>
      <c r="P12" s="1">
        <v>504.423</v>
      </c>
      <c r="Q12" s="1">
        <v>167.51499999999999</v>
      </c>
      <c r="R12" s="1">
        <v>1237.23</v>
      </c>
      <c r="S12" s="1">
        <v>-0.25135000000000002</v>
      </c>
      <c r="T12" s="1">
        <v>3.4619999999999998E-2</v>
      </c>
      <c r="U12" s="1">
        <v>179.4490347</v>
      </c>
      <c r="V12" s="1">
        <v>0.13614100000000001</v>
      </c>
      <c r="W12" s="1">
        <v>-4.0851999999999999E-2</v>
      </c>
      <c r="X12" s="1">
        <v>-4.0846E-2</v>
      </c>
      <c r="Y12" s="1">
        <v>-0.18326200000000001</v>
      </c>
      <c r="Z12" s="1">
        <v>0.44565300000000002</v>
      </c>
      <c r="AA12" s="1">
        <v>-0.170596</v>
      </c>
      <c r="AB12" s="1">
        <v>-0.17070199999999999</v>
      </c>
      <c r="AC12" s="1">
        <v>-3.5645000000000003E-2</v>
      </c>
      <c r="AD12" s="1">
        <v>504.423</v>
      </c>
      <c r="AE12" s="1">
        <v>167.51499999999999</v>
      </c>
      <c r="AF12" s="1">
        <v>1237.23</v>
      </c>
      <c r="AG12" s="1">
        <v>-0.25135000000000002</v>
      </c>
      <c r="AH12" s="1">
        <v>3.4619999999999998E-2</v>
      </c>
      <c r="AI12" s="1">
        <v>179.4490347</v>
      </c>
      <c r="AJ12" s="1">
        <v>0.13614100000000001</v>
      </c>
      <c r="AK12" s="1">
        <v>-4.0851999999999999E-2</v>
      </c>
      <c r="AL12" s="1">
        <v>-4.0846E-2</v>
      </c>
      <c r="AM12" s="1">
        <v>-0.18326200000000001</v>
      </c>
      <c r="AN12" s="1">
        <v>0.44565300000000002</v>
      </c>
      <c r="AO12" s="1">
        <v>-0.170596</v>
      </c>
      <c r="AP12" s="1">
        <v>-0.17070199999999999</v>
      </c>
      <c r="AQ12" s="1">
        <v>-3.5645000000000003E-2</v>
      </c>
      <c r="AR12" s="1">
        <v>504.423</v>
      </c>
      <c r="AS12" s="1">
        <v>167.51499999999999</v>
      </c>
      <c r="AT12" s="1">
        <v>1237.23</v>
      </c>
      <c r="AU12" s="1">
        <v>-0.25135000000000002</v>
      </c>
      <c r="AV12" s="1">
        <v>3.4619999999999998E-2</v>
      </c>
      <c r="AW12" s="1">
        <v>179.4490347</v>
      </c>
      <c r="AX12" s="1">
        <v>6.2669240688300301</v>
      </c>
      <c r="AY12" s="1">
        <v>7.4428943364980604</v>
      </c>
      <c r="AZ12" s="1">
        <v>3.0182340105782002</v>
      </c>
      <c r="BA12" s="1">
        <v>4.6849530120317198</v>
      </c>
      <c r="BB12" s="1">
        <v>5.7225999154120997</v>
      </c>
      <c r="BC12" s="1">
        <v>8.8788348135491599</v>
      </c>
      <c r="BD12" s="1">
        <v>37.6</v>
      </c>
      <c r="BE12" s="1">
        <v>51.8</v>
      </c>
      <c r="BF12" s="1">
        <v>98.1085660339822</v>
      </c>
      <c r="BG12" s="1">
        <v>106.421804876895</v>
      </c>
      <c r="BH12" s="1">
        <v>98.015391787677103</v>
      </c>
      <c r="BI12" s="1">
        <v>104.38795751076501</v>
      </c>
      <c r="BJ12" s="1">
        <v>98.067602126248801</v>
      </c>
      <c r="BK12" s="1">
        <v>104.310085715537</v>
      </c>
      <c r="BL12" s="1">
        <v>1.8626032857267201</v>
      </c>
      <c r="BM12" s="1">
        <v>1.86785652553936</v>
      </c>
      <c r="BN12" s="1">
        <v>1.8673034033064899</v>
      </c>
      <c r="BO12" s="1">
        <v>1.86231791056199</v>
      </c>
      <c r="BP12" s="1">
        <v>1.8679357590666701</v>
      </c>
      <c r="BQ12" s="1">
        <v>1.8625431538624799</v>
      </c>
    </row>
    <row r="13" spans="1:69" x14ac:dyDescent="0.25">
      <c r="A13" s="3">
        <v>65</v>
      </c>
      <c r="B13" s="1" t="s">
        <v>37</v>
      </c>
      <c r="C13" s="2">
        <v>0.06</v>
      </c>
      <c r="D13" s="2">
        <v>3.6432403159824638</v>
      </c>
      <c r="E13" s="1" t="s">
        <v>125</v>
      </c>
      <c r="F13" s="2" t="s">
        <v>125</v>
      </c>
      <c r="G13" s="2" t="s">
        <v>133</v>
      </c>
      <c r="H13" s="1">
        <v>0.15546399999999999</v>
      </c>
      <c r="I13" s="1">
        <v>-3.7927000000000002E-2</v>
      </c>
      <c r="J13" s="1">
        <v>-3.7895999999999999E-2</v>
      </c>
      <c r="K13" s="1">
        <v>-0.43332700000000002</v>
      </c>
      <c r="L13" s="1">
        <v>0.39064500000000002</v>
      </c>
      <c r="M13" s="1">
        <v>-0.17117199999999999</v>
      </c>
      <c r="N13" s="1">
        <v>-0.17145299999999999</v>
      </c>
      <c r="O13" s="1">
        <v>6.7978999999999998E-2</v>
      </c>
      <c r="P13" s="1">
        <v>464.04</v>
      </c>
      <c r="Q13" s="1">
        <v>158.369</v>
      </c>
      <c r="R13" s="1">
        <v>1200.6500000000001</v>
      </c>
      <c r="S13" s="1">
        <v>-0.25013999999999997</v>
      </c>
      <c r="T13" s="1">
        <v>2.3949999999999999E-2</v>
      </c>
      <c r="U13" s="1">
        <v>171.9942159</v>
      </c>
      <c r="V13" s="1">
        <v>0.15546399999999999</v>
      </c>
      <c r="W13" s="1">
        <v>-3.7927000000000002E-2</v>
      </c>
      <c r="X13" s="1">
        <v>-3.7895999999999999E-2</v>
      </c>
      <c r="Y13" s="1">
        <v>-0.43332700000000002</v>
      </c>
      <c r="Z13" s="1">
        <v>0.39064500000000002</v>
      </c>
      <c r="AA13" s="1">
        <v>-0.17117199999999999</v>
      </c>
      <c r="AB13" s="1">
        <v>-0.17145299999999999</v>
      </c>
      <c r="AC13" s="1">
        <v>6.7978999999999998E-2</v>
      </c>
      <c r="AD13" s="1">
        <v>464.04</v>
      </c>
      <c r="AE13" s="1">
        <v>158.369</v>
      </c>
      <c r="AF13" s="1">
        <v>1200.6500000000001</v>
      </c>
      <c r="AG13" s="1">
        <v>-0.25013999999999997</v>
      </c>
      <c r="AH13" s="1">
        <v>2.3949999999999999E-2</v>
      </c>
      <c r="AI13" s="1">
        <v>171.9942159</v>
      </c>
      <c r="AJ13" s="1">
        <v>0.19575999999999999</v>
      </c>
      <c r="AK13" s="1">
        <v>-1.7198000000000001E-2</v>
      </c>
      <c r="AL13" s="1">
        <v>-2.7101E-2</v>
      </c>
      <c r="AM13" s="1">
        <v>-0.15559300000000001</v>
      </c>
      <c r="AN13" s="1">
        <v>0.52158599999999999</v>
      </c>
      <c r="AO13" s="1">
        <v>-0.184866</v>
      </c>
      <c r="AP13" s="1">
        <v>-0.150033</v>
      </c>
      <c r="AQ13" s="1">
        <v>-8.6227999999999999E-2</v>
      </c>
      <c r="AR13" s="1">
        <v>497.02800000000002</v>
      </c>
      <c r="AS13" s="1">
        <v>58.020899999999997</v>
      </c>
      <c r="AT13" s="1">
        <v>1117.57</v>
      </c>
      <c r="AU13" s="1">
        <v>-0.24285999999999999</v>
      </c>
      <c r="AV13" s="1">
        <v>-2.409E-2</v>
      </c>
      <c r="AW13" s="1">
        <v>137.28036270000001</v>
      </c>
      <c r="AX13" s="1">
        <v>6.3741593647922601</v>
      </c>
      <c r="AY13" s="1">
        <v>6.4418349048368801</v>
      </c>
      <c r="AZ13" s="1">
        <v>3.9605097926437498</v>
      </c>
      <c r="BA13" s="1">
        <v>4.0013595377103401</v>
      </c>
      <c r="BB13" s="1">
        <v>7.4329733541800698</v>
      </c>
      <c r="BC13" s="1">
        <v>7.5513498613735903</v>
      </c>
      <c r="BD13" s="1">
        <v>49.9</v>
      </c>
      <c r="BE13" s="1">
        <v>50.9</v>
      </c>
      <c r="BF13" s="1">
        <v>107.45585111497</v>
      </c>
      <c r="BG13" s="1">
        <v>109.66682194790199</v>
      </c>
      <c r="BH13" s="1">
        <v>107.28977206452601</v>
      </c>
      <c r="BI13" s="1">
        <v>109.47362432364901</v>
      </c>
      <c r="BJ13" s="1">
        <v>118.989991263352</v>
      </c>
      <c r="BK13" s="1">
        <v>122.06458611475399</v>
      </c>
      <c r="BL13" s="1">
        <v>1.8419712267025199</v>
      </c>
      <c r="BM13" s="1">
        <v>1.8431228933524699</v>
      </c>
      <c r="BN13" s="1">
        <v>1.8925482820789501</v>
      </c>
      <c r="BO13" s="1">
        <v>1.8922531543110099</v>
      </c>
      <c r="BP13" s="1">
        <v>1.8928309486058099</v>
      </c>
      <c r="BQ13" s="1">
        <v>1.8925052179584601</v>
      </c>
    </row>
    <row r="14" spans="1:69" x14ac:dyDescent="0.25">
      <c r="A14" s="1">
        <v>260</v>
      </c>
      <c r="B14" s="1" t="s">
        <v>38</v>
      </c>
      <c r="C14" s="1">
        <v>-0.5</v>
      </c>
      <c r="D14" s="2">
        <v>0.46679760067935228</v>
      </c>
      <c r="E14" s="1" t="s">
        <v>125</v>
      </c>
      <c r="F14" s="2" t="s">
        <v>125</v>
      </c>
      <c r="G14" s="2" t="s">
        <v>182</v>
      </c>
      <c r="H14" s="1">
        <v>0.15546399999999999</v>
      </c>
      <c r="I14" s="1">
        <v>-3.7927000000000002E-2</v>
      </c>
      <c r="J14" s="1">
        <v>-3.7895999999999999E-2</v>
      </c>
      <c r="K14" s="1">
        <v>-0.43332700000000002</v>
      </c>
      <c r="L14" s="1">
        <v>0.39064500000000002</v>
      </c>
      <c r="M14" s="1">
        <v>-0.17117199999999999</v>
      </c>
      <c r="N14" s="1">
        <v>-0.17145299999999999</v>
      </c>
      <c r="O14" s="1">
        <v>6.7978999999999998E-2</v>
      </c>
      <c r="P14" s="1">
        <v>464.04</v>
      </c>
      <c r="Q14" s="1">
        <v>158.369</v>
      </c>
      <c r="R14" s="1">
        <v>1200.6500000000001</v>
      </c>
      <c r="S14" s="1">
        <v>-0.25013999999999997</v>
      </c>
      <c r="T14" s="1">
        <v>2.3949999999999999E-2</v>
      </c>
      <c r="U14" s="1">
        <v>171.9942159</v>
      </c>
      <c r="V14" s="1">
        <v>0.15546399999999999</v>
      </c>
      <c r="W14" s="1">
        <v>-3.7927000000000002E-2</v>
      </c>
      <c r="X14" s="1">
        <v>-3.7895999999999999E-2</v>
      </c>
      <c r="Y14" s="1">
        <v>-0.43332700000000002</v>
      </c>
      <c r="Z14" s="1">
        <v>0.39064500000000002</v>
      </c>
      <c r="AA14" s="1">
        <v>-0.17117199999999999</v>
      </c>
      <c r="AB14" s="1">
        <v>-0.17145299999999999</v>
      </c>
      <c r="AC14" s="1">
        <v>6.7978999999999998E-2</v>
      </c>
      <c r="AD14" s="1">
        <v>464.04</v>
      </c>
      <c r="AE14" s="1">
        <v>158.369</v>
      </c>
      <c r="AF14" s="1">
        <v>1200.6500000000001</v>
      </c>
      <c r="AG14" s="1">
        <v>-0.25013999999999997</v>
      </c>
      <c r="AH14" s="1">
        <v>2.3949999999999999E-2</v>
      </c>
      <c r="AI14" s="1">
        <v>171.9942159</v>
      </c>
      <c r="AJ14" s="1">
        <v>0.19836699999999999</v>
      </c>
      <c r="AK14" s="1">
        <v>-3.6912E-2</v>
      </c>
      <c r="AL14" s="1">
        <v>-3.9061999999999999E-2</v>
      </c>
      <c r="AM14" s="1">
        <v>-0.40319700000000003</v>
      </c>
      <c r="AN14" s="1">
        <v>0.53734899999999997</v>
      </c>
      <c r="AO14" s="1">
        <v>-0.18404499999999999</v>
      </c>
      <c r="AP14" s="1">
        <v>-0.19808400000000001</v>
      </c>
      <c r="AQ14" s="1">
        <v>-8.7044999999999997E-2</v>
      </c>
      <c r="AR14" s="1">
        <v>479.16899999999998</v>
      </c>
      <c r="AS14" s="1">
        <v>166.21</v>
      </c>
      <c r="AT14" s="1">
        <v>1220.21</v>
      </c>
      <c r="AU14" s="1">
        <v>-0.23999000000000001</v>
      </c>
      <c r="AV14" s="1">
        <v>-2.7890000000000002E-2</v>
      </c>
      <c r="AW14" s="1">
        <v>133.09487100000001</v>
      </c>
      <c r="AX14" s="1">
        <v>7.7111508155915498</v>
      </c>
      <c r="AY14" s="1">
        <v>7.7231987046655401</v>
      </c>
      <c r="AZ14" s="1">
        <v>3.9722735119187802</v>
      </c>
      <c r="BA14" s="1">
        <v>3.9737002099750298</v>
      </c>
      <c r="BB14" s="1">
        <v>7.3070842721540199</v>
      </c>
      <c r="BC14" s="1">
        <v>7.31397617299654</v>
      </c>
      <c r="BD14" s="1">
        <v>71.3</v>
      </c>
      <c r="BE14" s="1">
        <v>72.099999999999994</v>
      </c>
      <c r="BF14" s="1">
        <v>109.113215588057</v>
      </c>
      <c r="BG14" s="1">
        <v>111.69803889344701</v>
      </c>
      <c r="BH14" s="1">
        <v>109.142150749865</v>
      </c>
      <c r="BI14" s="1">
        <v>111.66305977233</v>
      </c>
      <c r="BJ14" s="1">
        <v>113.499708678597</v>
      </c>
      <c r="BK14" s="1">
        <v>113.623993986252</v>
      </c>
      <c r="BL14" s="1">
        <v>1.86131405195361</v>
      </c>
      <c r="BM14" s="1">
        <v>1.8627165645905399</v>
      </c>
      <c r="BN14" s="1">
        <v>1.910088479626</v>
      </c>
      <c r="BO14" s="1">
        <v>1.8969662622197501</v>
      </c>
      <c r="BP14" s="1">
        <v>1.90965782275254</v>
      </c>
      <c r="BQ14" s="1">
        <v>1.8970210858079499</v>
      </c>
    </row>
    <row r="15" spans="1:69" x14ac:dyDescent="0.25">
      <c r="A15" s="3">
        <v>13</v>
      </c>
      <c r="B15" s="1" t="s">
        <v>40</v>
      </c>
      <c r="C15" s="2">
        <v>-0.60000000000000009</v>
      </c>
      <c r="D15" s="2">
        <v>0.9170605214488301</v>
      </c>
      <c r="E15" s="1" t="s">
        <v>125</v>
      </c>
      <c r="F15" s="2" t="s">
        <v>125</v>
      </c>
      <c r="G15" s="2" t="s">
        <v>134</v>
      </c>
      <c r="H15" s="1">
        <v>0.15546399999999999</v>
      </c>
      <c r="I15" s="1">
        <v>-3.7927000000000002E-2</v>
      </c>
      <c r="J15" s="1">
        <v>-3.7895999999999999E-2</v>
      </c>
      <c r="K15" s="1">
        <v>-0.43332700000000002</v>
      </c>
      <c r="L15" s="1">
        <v>0.39064500000000002</v>
      </c>
      <c r="M15" s="1">
        <v>-0.17117199999999999</v>
      </c>
      <c r="N15" s="1">
        <v>-0.17145299999999999</v>
      </c>
      <c r="O15" s="1">
        <v>6.7978999999999998E-2</v>
      </c>
      <c r="P15" s="1">
        <v>464.04</v>
      </c>
      <c r="Q15" s="1">
        <v>158.369</v>
      </c>
      <c r="R15" s="1">
        <v>1200.6500000000001</v>
      </c>
      <c r="S15" s="1">
        <v>-0.25013999999999997</v>
      </c>
      <c r="T15" s="1">
        <v>2.3949999999999999E-2</v>
      </c>
      <c r="U15" s="1">
        <v>171.9942159</v>
      </c>
      <c r="V15" s="1">
        <v>0.15546399999999999</v>
      </c>
      <c r="W15" s="1">
        <v>-3.7927000000000002E-2</v>
      </c>
      <c r="X15" s="1">
        <v>-3.7895999999999999E-2</v>
      </c>
      <c r="Y15" s="1">
        <v>-0.43332700000000002</v>
      </c>
      <c r="Z15" s="1">
        <v>0.39064500000000002</v>
      </c>
      <c r="AA15" s="1">
        <v>-0.17117199999999999</v>
      </c>
      <c r="AB15" s="1">
        <v>-0.17145299999999999</v>
      </c>
      <c r="AC15" s="1">
        <v>6.7978999999999998E-2</v>
      </c>
      <c r="AD15" s="1">
        <v>464.04</v>
      </c>
      <c r="AE15" s="1">
        <v>158.369</v>
      </c>
      <c r="AF15" s="1">
        <v>1200.6500000000001</v>
      </c>
      <c r="AG15" s="1">
        <v>-0.25013999999999997</v>
      </c>
      <c r="AH15" s="1">
        <v>2.3949999999999999E-2</v>
      </c>
      <c r="AI15" s="1">
        <v>171.9942159</v>
      </c>
      <c r="AJ15" s="1">
        <v>0.19655700000000001</v>
      </c>
      <c r="AK15" s="1">
        <v>-0.15474499999999999</v>
      </c>
      <c r="AL15" s="1">
        <v>-2.1359E-2</v>
      </c>
      <c r="AM15" s="1">
        <v>-2.0971E-2</v>
      </c>
      <c r="AN15" s="1">
        <v>0.58389199999999997</v>
      </c>
      <c r="AO15" s="1">
        <v>-0.24593000000000001</v>
      </c>
      <c r="AP15" s="1">
        <v>-0.16448699999999999</v>
      </c>
      <c r="AQ15" s="1">
        <v>-0.162995</v>
      </c>
      <c r="AR15" s="1">
        <v>509.89400000000001</v>
      </c>
      <c r="AS15" s="1">
        <v>59.310899999999997</v>
      </c>
      <c r="AT15" s="1">
        <v>1057.7</v>
      </c>
      <c r="AU15" s="1">
        <v>-0.23705999999999999</v>
      </c>
      <c r="AV15" s="1">
        <v>-2.997E-2</v>
      </c>
      <c r="AW15" s="1">
        <v>129.9510459</v>
      </c>
      <c r="AX15" s="1">
        <v>6.4311667393650902</v>
      </c>
      <c r="AY15" s="1">
        <v>6.8499407020847203</v>
      </c>
      <c r="AZ15" s="1">
        <v>3.97324257872789</v>
      </c>
      <c r="BA15" s="1">
        <v>4.62740145513947</v>
      </c>
      <c r="BB15" s="1">
        <v>7.5363130084626002</v>
      </c>
      <c r="BC15" s="1">
        <v>7.7740233337099003</v>
      </c>
      <c r="BD15" s="1">
        <v>43.4</v>
      </c>
      <c r="BE15" s="1">
        <v>52</v>
      </c>
      <c r="BF15" s="1">
        <v>98.671170274169498</v>
      </c>
      <c r="BG15" s="1">
        <v>105.047957570893</v>
      </c>
      <c r="BH15" s="1">
        <v>98.718208912939403</v>
      </c>
      <c r="BI15" s="1">
        <v>105.20103731333801</v>
      </c>
      <c r="BJ15" s="1">
        <v>106.732886603756</v>
      </c>
      <c r="BK15" s="1">
        <v>110.324443605025</v>
      </c>
      <c r="BL15" s="1">
        <v>1.84373561011333</v>
      </c>
      <c r="BM15" s="1">
        <v>1.84599837486385</v>
      </c>
      <c r="BN15" s="1">
        <v>1.8831125829328399</v>
      </c>
      <c r="BO15" s="1">
        <v>1.8762489173880901</v>
      </c>
      <c r="BP15" s="1">
        <v>1.8844343979029801</v>
      </c>
      <c r="BQ15" s="1">
        <v>1.87634831521228</v>
      </c>
    </row>
    <row r="16" spans="1:69" x14ac:dyDescent="0.25">
      <c r="A16" s="3">
        <v>10</v>
      </c>
      <c r="B16" s="1" t="s">
        <v>41</v>
      </c>
      <c r="C16" s="2">
        <v>-0.3299999999999999</v>
      </c>
      <c r="D16" s="2">
        <v>7.9538418390108818</v>
      </c>
      <c r="E16" s="1" t="s">
        <v>133</v>
      </c>
      <c r="F16" s="2" t="s">
        <v>129</v>
      </c>
      <c r="G16" s="2" t="s">
        <v>129</v>
      </c>
      <c r="H16" s="1">
        <v>0.19575999999999999</v>
      </c>
      <c r="I16" s="1">
        <v>-1.7198000000000001E-2</v>
      </c>
      <c r="J16" s="1">
        <v>-2.7101E-2</v>
      </c>
      <c r="K16" s="1">
        <v>-0.15559300000000001</v>
      </c>
      <c r="L16" s="1">
        <v>0.52158599999999999</v>
      </c>
      <c r="M16" s="1">
        <v>-0.184866</v>
      </c>
      <c r="N16" s="1">
        <v>-0.150033</v>
      </c>
      <c r="O16" s="1">
        <v>-8.6227999999999999E-2</v>
      </c>
      <c r="P16" s="1">
        <v>497.02800000000002</v>
      </c>
      <c r="Q16" s="1">
        <v>58.020899999999997</v>
      </c>
      <c r="R16" s="1">
        <v>1117.57</v>
      </c>
      <c r="S16" s="1">
        <v>-0.24285999999999999</v>
      </c>
      <c r="T16" s="1">
        <v>-2.409E-2</v>
      </c>
      <c r="U16" s="1">
        <v>137.28036270000001</v>
      </c>
      <c r="V16" s="1">
        <v>0.153248</v>
      </c>
      <c r="W16" s="1">
        <v>-3.7562999999999999E-2</v>
      </c>
      <c r="X16" s="1">
        <v>-3.7512999999999998E-2</v>
      </c>
      <c r="Y16" s="1">
        <v>-0.273613</v>
      </c>
      <c r="Z16" s="1">
        <v>0.43281799999999998</v>
      </c>
      <c r="AA16" s="1">
        <v>-0.18011099999999999</v>
      </c>
      <c r="AB16" s="1">
        <v>-0.18074100000000001</v>
      </c>
      <c r="AC16" s="1">
        <v>3.7199999999999999E-4</v>
      </c>
      <c r="AD16" s="1">
        <v>504.39800000000002</v>
      </c>
      <c r="AE16" s="1">
        <v>159.078</v>
      </c>
      <c r="AF16" s="1">
        <v>1213.46</v>
      </c>
      <c r="AG16" s="1">
        <v>-0.25091000000000002</v>
      </c>
      <c r="AH16" s="1">
        <v>2.6839999999999999E-2</v>
      </c>
      <c r="AI16" s="1">
        <v>174.29090249999999</v>
      </c>
      <c r="AJ16" s="1">
        <v>0.153248</v>
      </c>
      <c r="AK16" s="1">
        <v>-3.7562999999999999E-2</v>
      </c>
      <c r="AL16" s="1">
        <v>-3.7512999999999998E-2</v>
      </c>
      <c r="AM16" s="1">
        <v>-0.273613</v>
      </c>
      <c r="AN16" s="1">
        <v>0.43281799999999998</v>
      </c>
      <c r="AO16" s="1">
        <v>-0.18011099999999999</v>
      </c>
      <c r="AP16" s="1">
        <v>-0.18074100000000001</v>
      </c>
      <c r="AQ16" s="1">
        <v>3.7199999999999999E-4</v>
      </c>
      <c r="AR16" s="1">
        <v>504.39800000000002</v>
      </c>
      <c r="AS16" s="1">
        <v>159.078</v>
      </c>
      <c r="AT16" s="1">
        <v>1213.46</v>
      </c>
      <c r="AU16" s="1">
        <v>-0.25091000000000002</v>
      </c>
      <c r="AV16" s="1">
        <v>2.6839999999999999E-2</v>
      </c>
      <c r="AW16" s="1">
        <v>174.29090249999999</v>
      </c>
      <c r="AX16" s="1">
        <v>8.2463504715781006</v>
      </c>
      <c r="AY16" s="1">
        <v>8.8206962550115993</v>
      </c>
      <c r="AZ16" s="1">
        <v>4.2836397462826197</v>
      </c>
      <c r="BA16" s="1">
        <v>4.9430669333084598</v>
      </c>
      <c r="BB16" s="1">
        <v>8.0850993244217708</v>
      </c>
      <c r="BC16" s="1">
        <v>8.6038458839233307</v>
      </c>
      <c r="BD16" s="1">
        <v>43.3</v>
      </c>
      <c r="BE16" s="1">
        <v>51.9</v>
      </c>
      <c r="BF16" s="1">
        <v>98.600258367635007</v>
      </c>
      <c r="BG16" s="1">
        <v>104.9208818683</v>
      </c>
      <c r="BH16" s="1">
        <v>106.691766465764</v>
      </c>
      <c r="BI16" s="1">
        <v>110.277218314417</v>
      </c>
      <c r="BJ16" s="1">
        <v>98.536070610598799</v>
      </c>
      <c r="BK16" s="1">
        <v>105.12459965407901</v>
      </c>
      <c r="BL16" s="1">
        <v>1.8762489173880901</v>
      </c>
      <c r="BM16" s="1">
        <v>1.8834449819413299</v>
      </c>
      <c r="BN16" s="1">
        <v>1.8447430715413999</v>
      </c>
      <c r="BO16" s="1">
        <v>1.8428179508567799</v>
      </c>
      <c r="BP16" s="1">
        <v>1.88471828133543</v>
      </c>
      <c r="BQ16" s="1">
        <v>1.87594749393473</v>
      </c>
    </row>
    <row r="17" spans="1:69" x14ac:dyDescent="0.25">
      <c r="A17" s="3">
        <v>77</v>
      </c>
      <c r="B17" s="1" t="s">
        <v>42</v>
      </c>
      <c r="C17" s="2">
        <v>-0.12000000000000005</v>
      </c>
      <c r="D17" s="2">
        <v>4.7907097595241561</v>
      </c>
      <c r="E17" s="1" t="s">
        <v>135</v>
      </c>
      <c r="F17" s="2" t="s">
        <v>129</v>
      </c>
      <c r="G17" s="2" t="s">
        <v>129</v>
      </c>
      <c r="H17" s="1">
        <v>0.17983299999999999</v>
      </c>
      <c r="I17" s="1">
        <v>-3.8869000000000001E-2</v>
      </c>
      <c r="J17" s="1">
        <v>-3.8897000000000001E-2</v>
      </c>
      <c r="K17" s="1">
        <v>-0.16137699999999999</v>
      </c>
      <c r="L17" s="1">
        <v>0.73704599999999998</v>
      </c>
      <c r="M17" s="1">
        <v>-0.22905900000000001</v>
      </c>
      <c r="N17" s="1">
        <v>-0.22885</v>
      </c>
      <c r="O17" s="1">
        <v>-0.54333100000000001</v>
      </c>
      <c r="P17" s="1">
        <v>511.279</v>
      </c>
      <c r="Q17" s="1">
        <v>80.517799999999994</v>
      </c>
      <c r="R17" s="1">
        <v>1126.25</v>
      </c>
      <c r="S17" s="1">
        <v>-0.19825000000000001</v>
      </c>
      <c r="T17" s="1">
        <v>-1.5640000000000001E-2</v>
      </c>
      <c r="U17" s="1">
        <v>114.5896011</v>
      </c>
      <c r="V17" s="1">
        <v>0.153248</v>
      </c>
      <c r="W17" s="1">
        <v>-3.7562999999999999E-2</v>
      </c>
      <c r="X17" s="1">
        <v>-3.7512999999999998E-2</v>
      </c>
      <c r="Y17" s="1">
        <v>-0.273613</v>
      </c>
      <c r="Z17" s="1">
        <v>0.43281799999999998</v>
      </c>
      <c r="AA17" s="1">
        <v>-0.18011099999999999</v>
      </c>
      <c r="AB17" s="1">
        <v>-0.18074100000000001</v>
      </c>
      <c r="AC17" s="1">
        <v>3.7199999999999999E-4</v>
      </c>
      <c r="AD17" s="1">
        <v>504.39800000000002</v>
      </c>
      <c r="AE17" s="1">
        <v>159.078</v>
      </c>
      <c r="AF17" s="1">
        <v>1213.46</v>
      </c>
      <c r="AG17" s="1">
        <v>-0.25091000000000002</v>
      </c>
      <c r="AH17" s="1">
        <v>2.6839999999999999E-2</v>
      </c>
      <c r="AI17" s="1">
        <v>174.29090249999999</v>
      </c>
      <c r="AJ17" s="1">
        <v>0.153248</v>
      </c>
      <c r="AK17" s="1">
        <v>-3.7562999999999999E-2</v>
      </c>
      <c r="AL17" s="1">
        <v>-3.7512999999999998E-2</v>
      </c>
      <c r="AM17" s="1">
        <v>-0.273613</v>
      </c>
      <c r="AN17" s="1">
        <v>0.43281799999999998</v>
      </c>
      <c r="AO17" s="1">
        <v>-0.18011099999999999</v>
      </c>
      <c r="AP17" s="1">
        <v>-0.18074100000000001</v>
      </c>
      <c r="AQ17" s="1">
        <v>3.7199999999999999E-4</v>
      </c>
      <c r="AR17" s="1">
        <v>504.39800000000002</v>
      </c>
      <c r="AS17" s="1">
        <v>159.078</v>
      </c>
      <c r="AT17" s="1">
        <v>1213.46</v>
      </c>
      <c r="AU17" s="1">
        <v>-0.25091000000000002</v>
      </c>
      <c r="AV17" s="1">
        <v>2.6839999999999999E-2</v>
      </c>
      <c r="AW17" s="1">
        <v>174.29090249999999</v>
      </c>
      <c r="AX17" s="1">
        <v>6.8667901786041003</v>
      </c>
      <c r="AY17" s="1">
        <v>6.8855171158165298</v>
      </c>
      <c r="AZ17" s="1">
        <v>4.4233477630228304</v>
      </c>
      <c r="BA17" s="1">
        <v>4.8841484375302802</v>
      </c>
      <c r="BB17" s="1">
        <v>8.5726865688119709</v>
      </c>
      <c r="BC17" s="1">
        <v>8.6282799813366395</v>
      </c>
      <c r="BD17" s="1">
        <v>57</v>
      </c>
      <c r="BE17" s="1">
        <v>61.6</v>
      </c>
      <c r="BF17" s="1">
        <v>106.196014483273</v>
      </c>
      <c r="BG17" s="1">
        <v>115.19703431134501</v>
      </c>
      <c r="BH17" s="1">
        <v>112.90026985808301</v>
      </c>
      <c r="BI17" s="1">
        <v>116.82233600792701</v>
      </c>
      <c r="BJ17" s="1">
        <v>107.89487981573799</v>
      </c>
      <c r="BK17" s="1">
        <v>116.123068575335</v>
      </c>
      <c r="BL17" s="1">
        <v>1.87077871486715</v>
      </c>
      <c r="BM17" s="1">
        <v>1.8805610864845601</v>
      </c>
      <c r="BN17" s="1">
        <v>1.8617642170801301</v>
      </c>
      <c r="BO17" s="1">
        <v>1.85560933388469</v>
      </c>
      <c r="BP17" s="1">
        <v>1.8778037703657899</v>
      </c>
      <c r="BQ17" s="1">
        <v>1.87203659152271</v>
      </c>
    </row>
    <row r="18" spans="1:69" x14ac:dyDescent="0.25">
      <c r="A18" s="3">
        <v>238</v>
      </c>
      <c r="B18" s="1" t="s">
        <v>43</v>
      </c>
      <c r="C18" s="2">
        <v>-0.60000000000000009</v>
      </c>
      <c r="D18" s="2">
        <v>0.49416596402423352</v>
      </c>
      <c r="E18" s="1" t="s">
        <v>136</v>
      </c>
      <c r="F18" s="2" t="s">
        <v>129</v>
      </c>
      <c r="G18" s="2" t="s">
        <v>129</v>
      </c>
      <c r="H18" s="1">
        <v>0.17224300000000001</v>
      </c>
      <c r="I18" s="1">
        <v>-1.7232000000000001E-2</v>
      </c>
      <c r="J18" s="1">
        <v>-1.7132000000000001E-2</v>
      </c>
      <c r="K18" s="1">
        <v>-0.208619</v>
      </c>
      <c r="L18" s="1">
        <v>0.453625</v>
      </c>
      <c r="M18" s="1">
        <v>-0.149233</v>
      </c>
      <c r="N18" s="1">
        <v>-0.148867</v>
      </c>
      <c r="O18" s="1">
        <v>-9.0648999999999993E-2</v>
      </c>
      <c r="P18" s="1">
        <v>522.11699999999996</v>
      </c>
      <c r="Q18" s="1">
        <v>59.5777</v>
      </c>
      <c r="R18" s="1">
        <v>1075.02</v>
      </c>
      <c r="S18" s="1">
        <v>-0.23172000000000001</v>
      </c>
      <c r="T18" s="1">
        <v>-1.618E-2</v>
      </c>
      <c r="U18" s="1">
        <v>135.25350539999999</v>
      </c>
      <c r="V18" s="1">
        <v>0.153248</v>
      </c>
      <c r="W18" s="1">
        <v>-3.7562999999999999E-2</v>
      </c>
      <c r="X18" s="1">
        <v>-3.7512999999999998E-2</v>
      </c>
      <c r="Y18" s="1">
        <v>-0.273613</v>
      </c>
      <c r="Z18" s="1">
        <v>0.43281799999999998</v>
      </c>
      <c r="AA18" s="1">
        <v>-0.18011099999999999</v>
      </c>
      <c r="AB18" s="1">
        <v>-0.18074100000000001</v>
      </c>
      <c r="AC18" s="1">
        <v>3.7199999999999999E-4</v>
      </c>
      <c r="AD18" s="1">
        <v>504.39800000000002</v>
      </c>
      <c r="AE18" s="1">
        <v>159.078</v>
      </c>
      <c r="AF18" s="1">
        <v>1213.46</v>
      </c>
      <c r="AG18" s="1">
        <v>-0.25091000000000002</v>
      </c>
      <c r="AH18" s="1">
        <v>2.6839999999999999E-2</v>
      </c>
      <c r="AI18" s="1">
        <v>174.29090249999999</v>
      </c>
      <c r="AJ18" s="1">
        <v>0.153248</v>
      </c>
      <c r="AK18" s="1">
        <v>-3.7562999999999999E-2</v>
      </c>
      <c r="AL18" s="1">
        <v>-3.7512999999999998E-2</v>
      </c>
      <c r="AM18" s="1">
        <v>-0.273613</v>
      </c>
      <c r="AN18" s="1">
        <v>0.43281799999999998</v>
      </c>
      <c r="AO18" s="1">
        <v>-0.18011099999999999</v>
      </c>
      <c r="AP18" s="1">
        <v>-0.18074100000000001</v>
      </c>
      <c r="AQ18" s="1">
        <v>3.7199999999999999E-4</v>
      </c>
      <c r="AR18" s="1">
        <v>504.39800000000002</v>
      </c>
      <c r="AS18" s="1">
        <v>159.078</v>
      </c>
      <c r="AT18" s="1">
        <v>1213.46</v>
      </c>
      <c r="AU18" s="1">
        <v>-0.25091000000000002</v>
      </c>
      <c r="AV18" s="1">
        <v>2.6839999999999999E-2</v>
      </c>
      <c r="AW18" s="1">
        <v>174.29090249999999</v>
      </c>
      <c r="AX18" s="1">
        <v>6.8203600795337804</v>
      </c>
      <c r="AY18" s="1">
        <v>7.1157056866864696</v>
      </c>
      <c r="AZ18" s="1">
        <v>4.35750756016935</v>
      </c>
      <c r="BA18" s="1">
        <v>4.7933222019989801</v>
      </c>
      <c r="BB18" s="1">
        <v>7.6538556097996597</v>
      </c>
      <c r="BC18" s="1">
        <v>11.191996334289</v>
      </c>
      <c r="BD18" s="1">
        <v>46.3</v>
      </c>
      <c r="BE18" s="1">
        <v>64.7</v>
      </c>
      <c r="BF18" s="1">
        <v>97.454616797991903</v>
      </c>
      <c r="BG18" s="1">
        <v>108.252539345633</v>
      </c>
      <c r="BH18" s="1">
        <v>106.301421325698</v>
      </c>
      <c r="BI18" s="1">
        <v>110.462448096853</v>
      </c>
      <c r="BJ18" s="1">
        <v>97.383751728717002</v>
      </c>
      <c r="BK18" s="1">
        <v>108.282479354302</v>
      </c>
      <c r="BL18" s="1">
        <v>1.8749671997131001</v>
      </c>
      <c r="BM18" s="1">
        <v>1.88493448161998</v>
      </c>
      <c r="BN18" s="1">
        <v>1.85607219687166</v>
      </c>
      <c r="BO18" s="1">
        <v>1.8532935547289799</v>
      </c>
      <c r="BP18" s="1">
        <v>1.88491060795996</v>
      </c>
      <c r="BQ18" s="1">
        <v>1.8755484531197799</v>
      </c>
    </row>
    <row r="19" spans="1:69" x14ac:dyDescent="0.25">
      <c r="A19" s="3">
        <v>243</v>
      </c>
      <c r="B19" s="1" t="s">
        <v>44</v>
      </c>
      <c r="C19" s="2">
        <v>-0.10000000000000003</v>
      </c>
      <c r="D19" s="2">
        <v>0.28231188426986209</v>
      </c>
      <c r="E19" s="1" t="s">
        <v>137</v>
      </c>
      <c r="F19" s="2" t="s">
        <v>129</v>
      </c>
      <c r="G19" s="2" t="s">
        <v>129</v>
      </c>
      <c r="H19" s="1">
        <v>0.205571</v>
      </c>
      <c r="I19" s="1">
        <v>-2.1642999999999999E-2</v>
      </c>
      <c r="J19" s="1">
        <v>-1.9637000000000002E-2</v>
      </c>
      <c r="K19" s="1">
        <v>-8.1958000000000003E-2</v>
      </c>
      <c r="L19" s="1">
        <v>0.753996</v>
      </c>
      <c r="M19" s="1">
        <v>-0.20081299999999999</v>
      </c>
      <c r="N19" s="1">
        <v>-0.19378400000000001</v>
      </c>
      <c r="O19" s="1">
        <v>3.4000000000000002E-4</v>
      </c>
      <c r="P19" s="1">
        <v>543.69299999999998</v>
      </c>
      <c r="Q19" s="1">
        <v>61.252299999999998</v>
      </c>
      <c r="R19" s="1">
        <v>1062.58</v>
      </c>
      <c r="S19" s="1">
        <v>-0.21682999999999999</v>
      </c>
      <c r="T19" s="1">
        <v>-3.6139999999999999E-2</v>
      </c>
      <c r="U19" s="1">
        <v>113.38478189999999</v>
      </c>
      <c r="V19" s="1">
        <v>0.153248</v>
      </c>
      <c r="W19" s="1">
        <v>-3.7562999999999999E-2</v>
      </c>
      <c r="X19" s="1">
        <v>-3.7512999999999998E-2</v>
      </c>
      <c r="Y19" s="1">
        <v>-0.273613</v>
      </c>
      <c r="Z19" s="1">
        <v>0.43281799999999998</v>
      </c>
      <c r="AA19" s="1">
        <v>-0.18011099999999999</v>
      </c>
      <c r="AB19" s="1">
        <v>-0.18074100000000001</v>
      </c>
      <c r="AC19" s="1">
        <v>3.7199999999999999E-4</v>
      </c>
      <c r="AD19" s="1">
        <v>504.39800000000002</v>
      </c>
      <c r="AE19" s="1">
        <v>159.078</v>
      </c>
      <c r="AF19" s="1">
        <v>1213.46</v>
      </c>
      <c r="AG19" s="1">
        <v>-0.25091000000000002</v>
      </c>
      <c r="AH19" s="1">
        <v>2.6839999999999999E-2</v>
      </c>
      <c r="AI19" s="1">
        <v>174.29090249999999</v>
      </c>
      <c r="AJ19" s="1">
        <v>0.153248</v>
      </c>
      <c r="AK19" s="1">
        <v>-3.7562999999999999E-2</v>
      </c>
      <c r="AL19" s="1">
        <v>-3.7512999999999998E-2</v>
      </c>
      <c r="AM19" s="1">
        <v>-0.273613</v>
      </c>
      <c r="AN19" s="1">
        <v>0.43281799999999998</v>
      </c>
      <c r="AO19" s="1">
        <v>-0.18011099999999999</v>
      </c>
      <c r="AP19" s="1">
        <v>-0.18074100000000001</v>
      </c>
      <c r="AQ19" s="1">
        <v>3.7199999999999999E-4</v>
      </c>
      <c r="AR19" s="1">
        <v>504.39800000000002</v>
      </c>
      <c r="AS19" s="1">
        <v>159.078</v>
      </c>
      <c r="AT19" s="1">
        <v>1213.46</v>
      </c>
      <c r="AU19" s="1">
        <v>-0.25091000000000002</v>
      </c>
      <c r="AV19" s="1">
        <v>2.6839999999999999E-2</v>
      </c>
      <c r="AW19" s="1">
        <v>174.29090249999999</v>
      </c>
      <c r="AX19" s="1">
        <v>8.0360563463642993</v>
      </c>
      <c r="AY19" s="1">
        <v>8.3829848109878995</v>
      </c>
      <c r="AZ19" s="1">
        <v>4.2719777302227202</v>
      </c>
      <c r="BA19" s="1">
        <v>4.6983204468008903</v>
      </c>
      <c r="BB19" s="1">
        <v>8.0366057867454597</v>
      </c>
      <c r="BC19" s="1">
        <v>10.113826954512099</v>
      </c>
      <c r="BD19" s="1">
        <v>50.1</v>
      </c>
      <c r="BE19" s="1">
        <v>62.6</v>
      </c>
      <c r="BF19" s="1">
        <v>96.146793852291594</v>
      </c>
      <c r="BG19" s="1">
        <v>107.45126753490401</v>
      </c>
      <c r="BH19" s="1">
        <v>97.733964441212294</v>
      </c>
      <c r="BI19" s="1">
        <v>108.228050358476</v>
      </c>
      <c r="BJ19" s="1">
        <v>106.391815580935</v>
      </c>
      <c r="BK19" s="1">
        <v>109.791028550494</v>
      </c>
      <c r="BL19" s="1">
        <v>1.8377146133173099</v>
      </c>
      <c r="BM19" s="1">
        <v>1.8445872166964601</v>
      </c>
      <c r="BN19" s="1">
        <v>1.8852742506065201</v>
      </c>
      <c r="BO19" s="1">
        <v>1.8765593515793699</v>
      </c>
      <c r="BP19" s="1">
        <v>1.88496525166911</v>
      </c>
      <c r="BQ19" s="1">
        <v>1.8767101534333901</v>
      </c>
    </row>
    <row r="20" spans="1:69" x14ac:dyDescent="0.25">
      <c r="A20" s="3">
        <v>30</v>
      </c>
      <c r="B20" s="1" t="s">
        <v>46</v>
      </c>
      <c r="C20" s="2">
        <v>-0.99</v>
      </c>
      <c r="D20" s="2">
        <v>4.8989794855663564E-2</v>
      </c>
      <c r="E20" s="1" t="s">
        <v>200</v>
      </c>
      <c r="F20" s="2" t="s">
        <v>129</v>
      </c>
      <c r="G20" s="2" t="s">
        <v>129</v>
      </c>
      <c r="H20" s="1">
        <v>0.18398300000000001</v>
      </c>
      <c r="I20" s="1">
        <v>-1.4593999999999999E-2</v>
      </c>
      <c r="J20" s="1">
        <v>-1.8844E-2</v>
      </c>
      <c r="K20" s="1">
        <v>-0.17915800000000001</v>
      </c>
      <c r="L20" s="1">
        <v>0.579183</v>
      </c>
      <c r="M20" s="1">
        <v>-0.127859</v>
      </c>
      <c r="N20" s="1">
        <v>-0.18520400000000001</v>
      </c>
      <c r="O20" s="1">
        <v>-0.172601</v>
      </c>
      <c r="P20" s="1">
        <v>530.11199999999997</v>
      </c>
      <c r="Q20" s="1">
        <v>60.668799999999997</v>
      </c>
      <c r="R20" s="1">
        <v>1059.54</v>
      </c>
      <c r="S20" s="1">
        <v>-0.25871</v>
      </c>
      <c r="T20" s="1">
        <v>-3.3959999999999997E-2</v>
      </c>
      <c r="U20" s="1">
        <v>141.0328725</v>
      </c>
      <c r="V20" s="1">
        <v>0.153248</v>
      </c>
      <c r="W20" s="1">
        <v>-3.7562999999999999E-2</v>
      </c>
      <c r="X20" s="1">
        <v>-3.7512999999999998E-2</v>
      </c>
      <c r="Y20" s="1">
        <v>-0.273613</v>
      </c>
      <c r="Z20" s="1">
        <v>0.43281799999999998</v>
      </c>
      <c r="AA20" s="1">
        <v>-0.18011099999999999</v>
      </c>
      <c r="AB20" s="1">
        <v>-0.18074100000000001</v>
      </c>
      <c r="AC20" s="1">
        <v>3.7199999999999999E-4</v>
      </c>
      <c r="AD20" s="1">
        <v>504.39800000000002</v>
      </c>
      <c r="AE20" s="1">
        <v>159.078</v>
      </c>
      <c r="AF20" s="1">
        <v>1213.46</v>
      </c>
      <c r="AG20" s="1">
        <v>-0.25091000000000002</v>
      </c>
      <c r="AH20" s="1">
        <v>2.6839999999999999E-2</v>
      </c>
      <c r="AI20" s="1">
        <v>174.29090249999999</v>
      </c>
      <c r="AJ20" s="1">
        <v>0.153248</v>
      </c>
      <c r="AK20" s="1">
        <v>-3.7562999999999999E-2</v>
      </c>
      <c r="AL20" s="1">
        <v>-3.7512999999999998E-2</v>
      </c>
      <c r="AM20" s="1">
        <v>-0.273613</v>
      </c>
      <c r="AN20" s="1">
        <v>0.43281799999999998</v>
      </c>
      <c r="AO20" s="1">
        <v>-0.18011099999999999</v>
      </c>
      <c r="AP20" s="1">
        <v>-0.18074100000000001</v>
      </c>
      <c r="AQ20" s="1">
        <v>3.7199999999999999E-4</v>
      </c>
      <c r="AR20" s="1">
        <v>504.39800000000002</v>
      </c>
      <c r="AS20" s="1">
        <v>159.078</v>
      </c>
      <c r="AT20" s="1">
        <v>1213.46</v>
      </c>
      <c r="AU20" s="1">
        <v>-0.25091000000000002</v>
      </c>
      <c r="AV20" s="1">
        <v>2.6839999999999999E-2</v>
      </c>
      <c r="AW20" s="1">
        <v>174.29090249999999</v>
      </c>
      <c r="AX20" s="1">
        <v>6.6435558574560902</v>
      </c>
      <c r="AY20" s="1">
        <v>7.0190314610231104</v>
      </c>
      <c r="AZ20" s="1">
        <v>3.5184123177200699</v>
      </c>
      <c r="BA20" s="1">
        <v>4.8219660760799696</v>
      </c>
      <c r="BB20" s="1">
        <v>17.661420081968799</v>
      </c>
      <c r="BC20" s="1">
        <v>26.160170818664401</v>
      </c>
      <c r="BD20" s="1">
        <v>16.2</v>
      </c>
      <c r="BE20" s="1">
        <v>16.2</v>
      </c>
      <c r="BF20" s="1">
        <v>98.952277691844401</v>
      </c>
      <c r="BG20" s="1">
        <v>116.93709280804801</v>
      </c>
      <c r="BH20" s="1">
        <v>96.949444733804995</v>
      </c>
      <c r="BI20" s="1">
        <v>108.964810383572</v>
      </c>
      <c r="BJ20" s="1">
        <v>98.095459766464799</v>
      </c>
      <c r="BK20" s="1">
        <v>115.89935269721001</v>
      </c>
      <c r="BL20" s="1">
        <v>1.8406463538659401</v>
      </c>
      <c r="BM20" s="1">
        <v>1.8881999364474</v>
      </c>
      <c r="BN20" s="1">
        <v>1.90553955613626</v>
      </c>
      <c r="BO20" s="1">
        <v>1.8401176592816</v>
      </c>
      <c r="BP20" s="1">
        <v>1.9042807040980001</v>
      </c>
      <c r="BQ20" s="1">
        <v>1.83966790481325</v>
      </c>
    </row>
    <row r="21" spans="1:69" x14ac:dyDescent="0.25">
      <c r="A21" s="3">
        <v>136</v>
      </c>
      <c r="B21" s="1" t="s">
        <v>47</v>
      </c>
      <c r="C21" s="2">
        <v>-0.15999999999999998</v>
      </c>
      <c r="D21" s="2">
        <v>0.18788294228055935</v>
      </c>
      <c r="E21" s="1" t="s">
        <v>138</v>
      </c>
      <c r="F21" s="2" t="s">
        <v>129</v>
      </c>
      <c r="G21" s="2" t="s">
        <v>129</v>
      </c>
      <c r="H21" s="1">
        <v>0.19153100000000001</v>
      </c>
      <c r="I21" s="1">
        <v>1.1310000000000001E-3</v>
      </c>
      <c r="J21" s="1">
        <v>1.1310000000000001E-3</v>
      </c>
      <c r="K21" s="1">
        <v>1.1310000000000001E-3</v>
      </c>
      <c r="L21" s="1">
        <v>0.55915800000000004</v>
      </c>
      <c r="M21" s="1">
        <v>2.8558E-2</v>
      </c>
      <c r="N21" s="1">
        <v>2.8558E-2</v>
      </c>
      <c r="O21" s="1">
        <v>2.8558E-2</v>
      </c>
      <c r="P21" s="1">
        <v>505.327</v>
      </c>
      <c r="Q21" s="1">
        <v>61.268000000000001</v>
      </c>
      <c r="R21" s="1">
        <v>1058.9100000000001</v>
      </c>
      <c r="S21" s="1">
        <v>-0.24124999999999999</v>
      </c>
      <c r="T21" s="1">
        <v>-3.9399999999999998E-2</v>
      </c>
      <c r="U21" s="1">
        <v>126.6628935</v>
      </c>
      <c r="V21" s="1">
        <v>0.153248</v>
      </c>
      <c r="W21" s="1">
        <v>-3.7562999999999999E-2</v>
      </c>
      <c r="X21" s="1">
        <v>-3.7512999999999998E-2</v>
      </c>
      <c r="Y21" s="1">
        <v>-0.273613</v>
      </c>
      <c r="Z21" s="1">
        <v>0.43281799999999998</v>
      </c>
      <c r="AA21" s="1">
        <v>-0.18011099999999999</v>
      </c>
      <c r="AB21" s="1">
        <v>-0.18074100000000001</v>
      </c>
      <c r="AC21" s="1">
        <v>3.7199999999999999E-4</v>
      </c>
      <c r="AD21" s="1">
        <v>504.39800000000002</v>
      </c>
      <c r="AE21" s="1">
        <v>159.078</v>
      </c>
      <c r="AF21" s="1">
        <v>1213.46</v>
      </c>
      <c r="AG21" s="1">
        <v>-0.25091000000000002</v>
      </c>
      <c r="AH21" s="1">
        <v>2.6839999999999999E-2</v>
      </c>
      <c r="AI21" s="1">
        <v>174.29090249999999</v>
      </c>
      <c r="AJ21" s="1">
        <v>0.153248</v>
      </c>
      <c r="AK21" s="1">
        <v>-3.7562999999999999E-2</v>
      </c>
      <c r="AL21" s="1">
        <v>-3.7512999999999998E-2</v>
      </c>
      <c r="AM21" s="1">
        <v>-0.273613</v>
      </c>
      <c r="AN21" s="1">
        <v>0.43281799999999998</v>
      </c>
      <c r="AO21" s="1">
        <v>-0.18011099999999999</v>
      </c>
      <c r="AP21" s="1">
        <v>-0.18074100000000001</v>
      </c>
      <c r="AQ21" s="1">
        <v>3.7199999999999999E-4</v>
      </c>
      <c r="AR21" s="1">
        <v>504.39800000000002</v>
      </c>
      <c r="AS21" s="1">
        <v>159.078</v>
      </c>
      <c r="AT21" s="1">
        <v>1213.46</v>
      </c>
      <c r="AU21" s="1">
        <v>-0.25091000000000002</v>
      </c>
      <c r="AV21" s="1">
        <v>2.6839999999999999E-2</v>
      </c>
      <c r="AW21" s="1">
        <v>174.29090249999999</v>
      </c>
      <c r="AX21" s="1">
        <v>6.4270545073886396</v>
      </c>
      <c r="AY21" s="1">
        <v>6.8587631929194099</v>
      </c>
      <c r="AZ21" s="1">
        <v>4.3348043174605397</v>
      </c>
      <c r="BA21" s="1">
        <v>4.9521846596177097</v>
      </c>
      <c r="BB21" s="1">
        <v>7.5426287079257301</v>
      </c>
      <c r="BC21" s="1">
        <v>7.8017404786929498</v>
      </c>
      <c r="BD21" s="1">
        <v>60.5</v>
      </c>
      <c r="BE21" s="1">
        <v>70.5</v>
      </c>
      <c r="BF21" s="1">
        <v>100.003388511766</v>
      </c>
      <c r="BG21" s="1">
        <v>107.668039277708</v>
      </c>
      <c r="BH21" s="1">
        <v>106.36729529627</v>
      </c>
      <c r="BI21" s="1">
        <v>111.04341392340901</v>
      </c>
      <c r="BJ21" s="1">
        <v>99.957960638107494</v>
      </c>
      <c r="BK21" s="1">
        <v>106.78064565477401</v>
      </c>
      <c r="BL21" s="1">
        <v>1.8747781202051601</v>
      </c>
      <c r="BM21" s="1">
        <v>1.8841151769464599</v>
      </c>
      <c r="BN21" s="1">
        <v>1.8565152840739001</v>
      </c>
      <c r="BO21" s="1">
        <v>1.85081738699418</v>
      </c>
      <c r="BP21" s="1">
        <v>1.8848546363048699</v>
      </c>
      <c r="BQ21" s="1">
        <v>1.87532130580335</v>
      </c>
    </row>
    <row r="22" spans="1:69" x14ac:dyDescent="0.25">
      <c r="A22" s="3">
        <v>31</v>
      </c>
      <c r="B22" s="1" t="s">
        <v>48</v>
      </c>
      <c r="C22" s="2">
        <v>-0.39999999999999997</v>
      </c>
      <c r="D22" s="2">
        <v>12.730380984086848</v>
      </c>
      <c r="E22" s="1" t="s">
        <v>125</v>
      </c>
      <c r="F22" s="2" t="s">
        <v>125</v>
      </c>
      <c r="G22" s="2" t="s">
        <v>135</v>
      </c>
      <c r="H22" s="1">
        <v>0.15546399999999999</v>
      </c>
      <c r="I22" s="1">
        <v>-3.7927000000000002E-2</v>
      </c>
      <c r="J22" s="1">
        <v>-3.7895999999999999E-2</v>
      </c>
      <c r="K22" s="1">
        <v>-0.43332700000000002</v>
      </c>
      <c r="L22" s="1">
        <v>0.39064500000000002</v>
      </c>
      <c r="M22" s="1">
        <v>-0.17117199999999999</v>
      </c>
      <c r="N22" s="1">
        <v>-0.17145299999999999</v>
      </c>
      <c r="O22" s="1">
        <v>6.7978999999999998E-2</v>
      </c>
      <c r="P22" s="1">
        <v>464.04</v>
      </c>
      <c r="Q22" s="1">
        <v>158.369</v>
      </c>
      <c r="R22" s="1">
        <v>1200.6500000000001</v>
      </c>
      <c r="S22" s="1">
        <v>-0.25013999999999997</v>
      </c>
      <c r="T22" s="1">
        <v>2.3949999999999999E-2</v>
      </c>
      <c r="U22" s="1">
        <v>171.9942159</v>
      </c>
      <c r="V22" s="1">
        <v>0.15546399999999999</v>
      </c>
      <c r="W22" s="1">
        <v>-3.7927000000000002E-2</v>
      </c>
      <c r="X22" s="1">
        <v>-3.7895999999999999E-2</v>
      </c>
      <c r="Y22" s="1">
        <v>-0.43332700000000002</v>
      </c>
      <c r="Z22" s="1">
        <v>0.39064500000000002</v>
      </c>
      <c r="AA22" s="1">
        <v>-0.17117199999999999</v>
      </c>
      <c r="AB22" s="1">
        <v>-0.17145299999999999</v>
      </c>
      <c r="AC22" s="1">
        <v>6.7978999999999998E-2</v>
      </c>
      <c r="AD22" s="1">
        <v>464.04</v>
      </c>
      <c r="AE22" s="1">
        <v>158.369</v>
      </c>
      <c r="AF22" s="1">
        <v>1200.6500000000001</v>
      </c>
      <c r="AG22" s="1">
        <v>-0.25013999999999997</v>
      </c>
      <c r="AH22" s="1">
        <v>2.3949999999999999E-2</v>
      </c>
      <c r="AI22" s="1">
        <v>171.9942159</v>
      </c>
      <c r="AJ22" s="1">
        <v>0.17983299999999999</v>
      </c>
      <c r="AK22" s="1">
        <v>-3.8869000000000001E-2</v>
      </c>
      <c r="AL22" s="1">
        <v>-3.8897000000000001E-2</v>
      </c>
      <c r="AM22" s="1">
        <v>-0.16137699999999999</v>
      </c>
      <c r="AN22" s="1">
        <v>0.73704599999999998</v>
      </c>
      <c r="AO22" s="1">
        <v>-0.22905900000000001</v>
      </c>
      <c r="AP22" s="1">
        <v>-0.22885</v>
      </c>
      <c r="AQ22" s="1">
        <v>-0.54333100000000001</v>
      </c>
      <c r="AR22" s="1">
        <v>511.279</v>
      </c>
      <c r="AS22" s="1">
        <v>80.517799999999994</v>
      </c>
      <c r="AT22" s="1">
        <v>1126.25</v>
      </c>
      <c r="AU22" s="1">
        <v>-0.19825000000000001</v>
      </c>
      <c r="AV22" s="1">
        <v>-1.5640000000000001E-2</v>
      </c>
      <c r="AW22" s="1">
        <v>114.5896011</v>
      </c>
      <c r="AX22" s="1">
        <v>8.48969300299715</v>
      </c>
      <c r="AY22" s="1">
        <v>8.83626405900519</v>
      </c>
      <c r="AZ22" s="1">
        <v>3.9599416679994799</v>
      </c>
      <c r="BA22" s="1">
        <v>3.9610349796019602</v>
      </c>
      <c r="BB22" s="1">
        <v>7.4323336877594199</v>
      </c>
      <c r="BC22" s="1">
        <v>8.0918680343934497</v>
      </c>
      <c r="BD22" s="1">
        <v>49.8</v>
      </c>
      <c r="BE22" s="1">
        <v>49.9</v>
      </c>
      <c r="BF22" s="1">
        <v>107.26293956244299</v>
      </c>
      <c r="BG22" s="1">
        <v>109.33296305818899</v>
      </c>
      <c r="BH22" s="1">
        <v>107.384773775366</v>
      </c>
      <c r="BI22" s="1">
        <v>109.521672180641</v>
      </c>
      <c r="BJ22" s="1">
        <v>118.952143018534</v>
      </c>
      <c r="BK22" s="1">
        <v>118.99508576143801</v>
      </c>
      <c r="BL22" s="1">
        <v>1.8418778461124901</v>
      </c>
      <c r="BM22" s="1">
        <v>1.84239463742163</v>
      </c>
      <c r="BN22" s="1">
        <v>1.8930095086924399</v>
      </c>
      <c r="BO22" s="1">
        <v>1.8917476047295501</v>
      </c>
      <c r="BP22" s="1">
        <v>1.8931869955184</v>
      </c>
      <c r="BQ22" s="1">
        <v>1.89205734585397</v>
      </c>
    </row>
    <row r="23" spans="1:69" x14ac:dyDescent="0.25">
      <c r="A23" s="3">
        <v>25</v>
      </c>
      <c r="B23" s="1" t="s">
        <v>50</v>
      </c>
      <c r="C23" s="2">
        <v>-0.43999999999999995</v>
      </c>
      <c r="D23" s="2">
        <v>0.27892651361962706</v>
      </c>
      <c r="E23" s="1" t="s">
        <v>139</v>
      </c>
      <c r="F23" s="2" t="s">
        <v>129</v>
      </c>
      <c r="G23" s="2" t="s">
        <v>129</v>
      </c>
      <c r="H23" s="1">
        <v>0.210537</v>
      </c>
      <c r="I23" s="1">
        <v>-0.18282599999999999</v>
      </c>
      <c r="J23" s="1">
        <v>-2.5245E-2</v>
      </c>
      <c r="K23" s="1">
        <v>-8.1609999999999999E-3</v>
      </c>
      <c r="L23" s="1">
        <v>0.50115699999999996</v>
      </c>
      <c r="M23" s="1">
        <v>-0.142571</v>
      </c>
      <c r="N23" s="1">
        <v>-0.15087999999999999</v>
      </c>
      <c r="O23" s="1">
        <v>-0.130694</v>
      </c>
      <c r="P23" s="1">
        <v>524.41399999999999</v>
      </c>
      <c r="Q23" s="1">
        <v>65.549800000000005</v>
      </c>
      <c r="R23" s="1">
        <v>1095.94</v>
      </c>
      <c r="S23" s="1">
        <v>-0.20849000000000001</v>
      </c>
      <c r="T23" s="1">
        <v>-2.1530000000000001E-2</v>
      </c>
      <c r="U23" s="1">
        <v>117.3192696</v>
      </c>
      <c r="V23" s="1">
        <v>0.153248</v>
      </c>
      <c r="W23" s="1">
        <v>-3.7562999999999999E-2</v>
      </c>
      <c r="X23" s="1">
        <v>-3.7512999999999998E-2</v>
      </c>
      <c r="Y23" s="1">
        <v>-0.273613</v>
      </c>
      <c r="Z23" s="1">
        <v>0.43281799999999998</v>
      </c>
      <c r="AA23" s="1">
        <v>-0.18011099999999999</v>
      </c>
      <c r="AB23" s="1">
        <v>-0.18074100000000001</v>
      </c>
      <c r="AC23" s="1">
        <v>3.7199999999999999E-4</v>
      </c>
      <c r="AD23" s="1">
        <v>504.39800000000002</v>
      </c>
      <c r="AE23" s="1">
        <v>159.078</v>
      </c>
      <c r="AF23" s="1">
        <v>1213.46</v>
      </c>
      <c r="AG23" s="1">
        <v>-0.25091000000000002</v>
      </c>
      <c r="AH23" s="1">
        <v>2.6839999999999999E-2</v>
      </c>
      <c r="AI23" s="1">
        <v>174.29090249999999</v>
      </c>
      <c r="AJ23" s="1">
        <v>0.153248</v>
      </c>
      <c r="AK23" s="1">
        <v>-3.7562999999999999E-2</v>
      </c>
      <c r="AL23" s="1">
        <v>-3.7512999999999998E-2</v>
      </c>
      <c r="AM23" s="1">
        <v>-0.273613</v>
      </c>
      <c r="AN23" s="1">
        <v>0.43281799999999998</v>
      </c>
      <c r="AO23" s="1">
        <v>-0.18011099999999999</v>
      </c>
      <c r="AP23" s="1">
        <v>-0.18074100000000001</v>
      </c>
      <c r="AQ23" s="1">
        <v>3.7199999999999999E-4</v>
      </c>
      <c r="AR23" s="1">
        <v>504.39800000000002</v>
      </c>
      <c r="AS23" s="1">
        <v>159.078</v>
      </c>
      <c r="AT23" s="1">
        <v>1213.46</v>
      </c>
      <c r="AU23" s="1">
        <v>-0.25091000000000002</v>
      </c>
      <c r="AV23" s="1">
        <v>2.6839999999999999E-2</v>
      </c>
      <c r="AW23" s="1">
        <v>174.29090249999999</v>
      </c>
      <c r="AX23" s="1">
        <v>7.8388603579337799</v>
      </c>
      <c r="AY23" s="1">
        <v>8.7724287885107408</v>
      </c>
      <c r="AZ23" s="1">
        <v>4.3414798813244104</v>
      </c>
      <c r="BA23" s="1">
        <v>5.0515390126559696</v>
      </c>
      <c r="BB23" s="1">
        <v>7.4569048413018697</v>
      </c>
      <c r="BC23" s="1">
        <v>7.8011799094540502</v>
      </c>
      <c r="BD23" s="1">
        <v>61.2</v>
      </c>
      <c r="BE23" s="1">
        <v>72.3</v>
      </c>
      <c r="BF23" s="1">
        <v>99.340742548370699</v>
      </c>
      <c r="BG23" s="1">
        <v>109.65161311852501</v>
      </c>
      <c r="BH23" s="1">
        <v>104.63412135980801</v>
      </c>
      <c r="BI23" s="1">
        <v>111.29275956761199</v>
      </c>
      <c r="BJ23" s="1">
        <v>99.208140219997802</v>
      </c>
      <c r="BK23" s="1">
        <v>109.64559150052</v>
      </c>
      <c r="BL23" s="1">
        <v>1.8746951752218199</v>
      </c>
      <c r="BM23" s="1">
        <v>1.8849628643556799</v>
      </c>
      <c r="BN23" s="1">
        <v>1.85646384290133</v>
      </c>
      <c r="BO23" s="1">
        <v>1.8496975428431499</v>
      </c>
      <c r="BP23" s="1">
        <v>1.88513792598844</v>
      </c>
      <c r="BQ23" s="1">
        <v>1.87431400784393</v>
      </c>
    </row>
    <row r="24" spans="1:69" x14ac:dyDescent="0.25">
      <c r="A24" s="3">
        <v>24</v>
      </c>
      <c r="B24" s="1" t="s">
        <v>51</v>
      </c>
      <c r="C24" s="2">
        <v>0.26</v>
      </c>
      <c r="D24" s="2">
        <v>0.29154759474226505</v>
      </c>
      <c r="E24" s="1" t="s">
        <v>140</v>
      </c>
      <c r="F24" s="2" t="s">
        <v>129</v>
      </c>
      <c r="G24" s="2" t="s">
        <v>129</v>
      </c>
      <c r="H24" s="1">
        <v>0.18133099999999999</v>
      </c>
      <c r="I24" s="1">
        <v>1.2633E-2</v>
      </c>
      <c r="J24" s="1">
        <v>1.2633E-2</v>
      </c>
      <c r="K24" s="1">
        <v>1.2633E-2</v>
      </c>
      <c r="L24" s="1">
        <v>0.57125400000000004</v>
      </c>
      <c r="M24" s="1">
        <v>-6.8256999999999998E-2</v>
      </c>
      <c r="N24" s="1">
        <v>-6.8256999999999998E-2</v>
      </c>
      <c r="O24" s="1">
        <v>-6.8256999999999998E-2</v>
      </c>
      <c r="P24" s="1">
        <v>517.27599999999995</v>
      </c>
      <c r="Q24" s="1">
        <v>59.159599999999998</v>
      </c>
      <c r="R24" s="1">
        <v>1090.79</v>
      </c>
      <c r="S24" s="1">
        <v>-0.22214999999999999</v>
      </c>
      <c r="T24" s="1">
        <v>-2.6800000000000001E-2</v>
      </c>
      <c r="U24" s="1">
        <v>122.5840785</v>
      </c>
      <c r="V24" s="1">
        <v>0.153248</v>
      </c>
      <c r="W24" s="1">
        <v>-3.7562999999999999E-2</v>
      </c>
      <c r="X24" s="1">
        <v>-3.7512999999999998E-2</v>
      </c>
      <c r="Y24" s="1">
        <v>-0.273613</v>
      </c>
      <c r="Z24" s="1">
        <v>0.43281799999999998</v>
      </c>
      <c r="AA24" s="1">
        <v>-0.18011099999999999</v>
      </c>
      <c r="AB24" s="1">
        <v>-0.18074100000000001</v>
      </c>
      <c r="AC24" s="1">
        <v>3.7199999999999999E-4</v>
      </c>
      <c r="AD24" s="1">
        <v>504.39800000000002</v>
      </c>
      <c r="AE24" s="1">
        <v>159.078</v>
      </c>
      <c r="AF24" s="1">
        <v>1213.46</v>
      </c>
      <c r="AG24" s="1">
        <v>-0.25091000000000002</v>
      </c>
      <c r="AH24" s="1">
        <v>2.6839999999999999E-2</v>
      </c>
      <c r="AI24" s="1">
        <v>174.29090249999999</v>
      </c>
      <c r="AJ24" s="1">
        <v>0.153248</v>
      </c>
      <c r="AK24" s="1">
        <v>-3.7562999999999999E-2</v>
      </c>
      <c r="AL24" s="1">
        <v>-3.7512999999999998E-2</v>
      </c>
      <c r="AM24" s="1">
        <v>-0.273613</v>
      </c>
      <c r="AN24" s="1">
        <v>0.43281799999999998</v>
      </c>
      <c r="AO24" s="1">
        <v>-0.18011099999999999</v>
      </c>
      <c r="AP24" s="1">
        <v>-0.18074100000000001</v>
      </c>
      <c r="AQ24" s="1">
        <v>3.7199999999999999E-4</v>
      </c>
      <c r="AR24" s="1">
        <v>504.39800000000002</v>
      </c>
      <c r="AS24" s="1">
        <v>159.078</v>
      </c>
      <c r="AT24" s="1">
        <v>1213.46</v>
      </c>
      <c r="AU24" s="1">
        <v>-0.25091000000000002</v>
      </c>
      <c r="AV24" s="1">
        <v>2.6839999999999999E-2</v>
      </c>
      <c r="AW24" s="1">
        <v>174.29090249999999</v>
      </c>
      <c r="AX24" s="1">
        <v>6.9654893219496303</v>
      </c>
      <c r="AY24" s="1">
        <v>7.5909624628375996</v>
      </c>
      <c r="AZ24" s="1">
        <v>4.37887660433445</v>
      </c>
      <c r="BA24" s="1">
        <v>5.0832053590049098</v>
      </c>
      <c r="BB24" s="1">
        <v>7.4858341132481403</v>
      </c>
      <c r="BC24" s="1">
        <v>7.6484406720043898</v>
      </c>
      <c r="BD24" s="1">
        <v>65.2</v>
      </c>
      <c r="BE24" s="1">
        <v>71.5</v>
      </c>
      <c r="BF24" s="1">
        <v>102.24465688369899</v>
      </c>
      <c r="BG24" s="1">
        <v>114.736321771622</v>
      </c>
      <c r="BH24" s="1">
        <v>100.973032552354</v>
      </c>
      <c r="BI24" s="1">
        <v>116.81835390807601</v>
      </c>
      <c r="BJ24" s="1">
        <v>102.50652932194799</v>
      </c>
      <c r="BK24" s="1">
        <v>114.767072538045</v>
      </c>
      <c r="BL24" s="1">
        <v>1.8707781803303101</v>
      </c>
      <c r="BM24" s="1">
        <v>1.8887247020145601</v>
      </c>
      <c r="BN24" s="1">
        <v>1.8595176793996799</v>
      </c>
      <c r="BO24" s="1">
        <v>1.8479226174274701</v>
      </c>
      <c r="BP24" s="1">
        <v>1.88827831635063</v>
      </c>
      <c r="BQ24" s="1">
        <v>1.87018207669734</v>
      </c>
    </row>
    <row r="25" spans="1:69" x14ac:dyDescent="0.25">
      <c r="A25" s="3">
        <v>258</v>
      </c>
      <c r="B25" s="1" t="s">
        <v>52</v>
      </c>
      <c r="C25" s="2">
        <v>-1</v>
      </c>
      <c r="D25" s="2">
        <v>1.4992664873197157</v>
      </c>
      <c r="E25" s="1" t="s">
        <v>141</v>
      </c>
      <c r="F25" s="2" t="s">
        <v>129</v>
      </c>
      <c r="G25" s="2" t="s">
        <v>129</v>
      </c>
      <c r="H25" s="1">
        <v>0.217833</v>
      </c>
      <c r="I25" s="1">
        <v>-3.7524000000000002E-2</v>
      </c>
      <c r="J25" s="1">
        <v>-3.7675E-2</v>
      </c>
      <c r="K25" s="1">
        <v>-0.24013000000000001</v>
      </c>
      <c r="L25" s="1">
        <v>0.67638600000000004</v>
      </c>
      <c r="M25" s="1">
        <v>-0.17860500000000001</v>
      </c>
      <c r="N25" s="1">
        <v>-0.189442</v>
      </c>
      <c r="O25" s="1">
        <v>-0.54935</v>
      </c>
      <c r="P25" s="1">
        <v>552.529</v>
      </c>
      <c r="Q25" s="1">
        <v>82.523200000000003</v>
      </c>
      <c r="R25" s="1">
        <v>1112.6300000000001</v>
      </c>
      <c r="S25" s="1">
        <v>-0.20848</v>
      </c>
      <c r="T25" s="1">
        <v>-5.2249999999999998E-2</v>
      </c>
      <c r="U25" s="1">
        <v>98.035887299999999</v>
      </c>
      <c r="V25" s="1">
        <v>0.153248</v>
      </c>
      <c r="W25" s="1">
        <v>-3.7562999999999999E-2</v>
      </c>
      <c r="X25" s="1">
        <v>-3.7512999999999998E-2</v>
      </c>
      <c r="Y25" s="1">
        <v>-0.273613</v>
      </c>
      <c r="Z25" s="1">
        <v>0.43281799999999998</v>
      </c>
      <c r="AA25" s="1">
        <v>-0.18011099999999999</v>
      </c>
      <c r="AB25" s="1">
        <v>-0.18074100000000001</v>
      </c>
      <c r="AC25" s="1">
        <v>3.7199999999999999E-4</v>
      </c>
      <c r="AD25" s="1">
        <v>504.39800000000002</v>
      </c>
      <c r="AE25" s="1">
        <v>159.078</v>
      </c>
      <c r="AF25" s="1">
        <v>1213.46</v>
      </c>
      <c r="AG25" s="1">
        <v>-0.25091000000000002</v>
      </c>
      <c r="AH25" s="1">
        <v>2.6839999999999999E-2</v>
      </c>
      <c r="AI25" s="1">
        <v>174.29090249999999</v>
      </c>
      <c r="AJ25" s="1">
        <v>0.153248</v>
      </c>
      <c r="AK25" s="1">
        <v>-3.7562999999999999E-2</v>
      </c>
      <c r="AL25" s="1">
        <v>-3.7512999999999998E-2</v>
      </c>
      <c r="AM25" s="1">
        <v>-0.273613</v>
      </c>
      <c r="AN25" s="1">
        <v>0.43281799999999998</v>
      </c>
      <c r="AO25" s="1">
        <v>-0.18011099999999999</v>
      </c>
      <c r="AP25" s="1">
        <v>-0.18074100000000001</v>
      </c>
      <c r="AQ25" s="1">
        <v>3.7199999999999999E-4</v>
      </c>
      <c r="AR25" s="1">
        <v>504.39800000000002</v>
      </c>
      <c r="AS25" s="1">
        <v>159.078</v>
      </c>
      <c r="AT25" s="1">
        <v>1213.46</v>
      </c>
      <c r="AU25" s="1">
        <v>-0.25091000000000002</v>
      </c>
      <c r="AV25" s="1">
        <v>2.6839999999999999E-2</v>
      </c>
      <c r="AW25" s="1">
        <v>174.29090249999999</v>
      </c>
      <c r="AX25" s="1">
        <v>8.7152804546273703</v>
      </c>
      <c r="AY25" s="1">
        <v>9.04396079465082</v>
      </c>
      <c r="AZ25" s="1">
        <v>4.22089014580901</v>
      </c>
      <c r="BA25" s="1">
        <v>4.8828606474801104</v>
      </c>
      <c r="BB25" s="1">
        <v>6.6929237244830198</v>
      </c>
      <c r="BC25" s="1">
        <v>7.5592105138665904</v>
      </c>
      <c r="BD25" s="1">
        <v>65</v>
      </c>
      <c r="BE25" s="1">
        <v>69.3</v>
      </c>
      <c r="BF25" s="1">
        <v>103.421694769342</v>
      </c>
      <c r="BG25" s="1">
        <v>110.60299384436399</v>
      </c>
      <c r="BH25" s="1">
        <v>102.577417540643</v>
      </c>
      <c r="BI25" s="1">
        <v>109.263219851266</v>
      </c>
      <c r="BJ25" s="1">
        <v>101.38619973462001</v>
      </c>
      <c r="BK25" s="1">
        <v>105.461107153464</v>
      </c>
      <c r="BL25" s="1">
        <v>1.8764106693365299</v>
      </c>
      <c r="BM25" s="1">
        <v>1.88450152560299</v>
      </c>
      <c r="BN25" s="1">
        <v>1.87790787846475</v>
      </c>
      <c r="BO25" s="1">
        <v>1.8680588855814999</v>
      </c>
      <c r="BP25" s="1">
        <v>1.8898449671864599</v>
      </c>
      <c r="BQ25" s="1">
        <v>1.8790167641615101</v>
      </c>
    </row>
    <row r="26" spans="1:69" x14ac:dyDescent="0.25">
      <c r="A26" s="3">
        <v>255</v>
      </c>
      <c r="B26" s="1" t="s">
        <v>53</v>
      </c>
      <c r="C26" s="2">
        <v>-1</v>
      </c>
      <c r="D26" s="2">
        <v>0.55000000000000004</v>
      </c>
      <c r="E26" s="1" t="s">
        <v>196</v>
      </c>
      <c r="F26" s="2" t="s">
        <v>129</v>
      </c>
      <c r="G26" s="2" t="s">
        <v>129</v>
      </c>
      <c r="H26" s="1">
        <v>0.18584800000000001</v>
      </c>
      <c r="I26" s="1">
        <v>-0.31559500000000001</v>
      </c>
      <c r="J26" s="1">
        <v>-2.8812999999999998E-2</v>
      </c>
      <c r="K26" s="1">
        <v>-1.2566000000000001E-2</v>
      </c>
      <c r="L26" s="1">
        <v>0.40208300000000002</v>
      </c>
      <c r="M26" s="1">
        <v>-1.2944000000000001E-2</v>
      </c>
      <c r="N26" s="1">
        <v>-0.164905</v>
      </c>
      <c r="O26" s="1">
        <v>-0.12545700000000001</v>
      </c>
      <c r="P26" s="1">
        <v>496.947</v>
      </c>
      <c r="Q26" s="1">
        <v>55.977800000000002</v>
      </c>
      <c r="R26" s="1">
        <v>1144.75</v>
      </c>
      <c r="S26" s="1">
        <v>-0.22276000000000001</v>
      </c>
      <c r="T26" s="1">
        <v>-3.5130000000000002E-2</v>
      </c>
      <c r="U26" s="1">
        <v>117.73970129999999</v>
      </c>
      <c r="V26" s="1">
        <v>0.153248</v>
      </c>
      <c r="W26" s="1">
        <v>-3.7562999999999999E-2</v>
      </c>
      <c r="X26" s="1">
        <v>-3.7512999999999998E-2</v>
      </c>
      <c r="Y26" s="1">
        <v>-0.273613</v>
      </c>
      <c r="Z26" s="1">
        <v>0.43281799999999998</v>
      </c>
      <c r="AA26" s="1">
        <v>-0.18011099999999999</v>
      </c>
      <c r="AB26" s="1">
        <v>-0.18074100000000001</v>
      </c>
      <c r="AC26" s="1">
        <v>3.7199999999999999E-4</v>
      </c>
      <c r="AD26" s="1">
        <v>504.39800000000002</v>
      </c>
      <c r="AE26" s="1">
        <v>159.078</v>
      </c>
      <c r="AF26" s="1">
        <v>1213.46</v>
      </c>
      <c r="AG26" s="1">
        <v>-0.25091000000000002</v>
      </c>
      <c r="AH26" s="1">
        <v>2.6839999999999999E-2</v>
      </c>
      <c r="AI26" s="1">
        <v>174.29090249999999</v>
      </c>
      <c r="AJ26" s="1">
        <v>0.153248</v>
      </c>
      <c r="AK26" s="1">
        <v>-3.7562999999999999E-2</v>
      </c>
      <c r="AL26" s="1">
        <v>-3.7512999999999998E-2</v>
      </c>
      <c r="AM26" s="1">
        <v>-0.273613</v>
      </c>
      <c r="AN26" s="1">
        <v>0.43281799999999998</v>
      </c>
      <c r="AO26" s="1">
        <v>-0.18011099999999999</v>
      </c>
      <c r="AP26" s="1">
        <v>-0.18074100000000001</v>
      </c>
      <c r="AQ26" s="1">
        <v>3.7199999999999999E-4</v>
      </c>
      <c r="AR26" s="1">
        <v>504.39800000000002</v>
      </c>
      <c r="AS26" s="1">
        <v>159.078</v>
      </c>
      <c r="AT26" s="1">
        <v>1213.46</v>
      </c>
      <c r="AU26" s="1">
        <v>-0.25091000000000002</v>
      </c>
      <c r="AV26" s="1">
        <v>2.6839999999999999E-2</v>
      </c>
      <c r="AW26" s="1">
        <v>174.29090249999999</v>
      </c>
      <c r="AX26" s="1">
        <v>8.7006466311719493</v>
      </c>
      <c r="AY26" s="1">
        <v>8.9852693905086998</v>
      </c>
      <c r="AZ26" s="1">
        <v>4.3628167705549803</v>
      </c>
      <c r="BA26" s="1">
        <v>4.8261248428708701</v>
      </c>
      <c r="BB26" s="1">
        <v>6.7486733991414303</v>
      </c>
      <c r="BC26" s="1">
        <v>7.74832761623263</v>
      </c>
      <c r="BD26" s="1">
        <v>65.3</v>
      </c>
      <c r="BE26" s="1">
        <v>69.3</v>
      </c>
      <c r="BF26" s="1">
        <v>98.721081987577705</v>
      </c>
      <c r="BG26" s="1">
        <v>108.911140188986</v>
      </c>
      <c r="BH26" s="1">
        <v>106.25988594298499</v>
      </c>
      <c r="BI26" s="1">
        <v>110.836394832796</v>
      </c>
      <c r="BJ26" s="1">
        <v>97.089319137005901</v>
      </c>
      <c r="BK26" s="1">
        <v>111.114322348738</v>
      </c>
      <c r="BL26" s="1">
        <v>1.8758278172582801</v>
      </c>
      <c r="BM26" s="1">
        <v>1.88469467023175</v>
      </c>
      <c r="BN26" s="1">
        <v>1.8654259567187299</v>
      </c>
      <c r="BO26" s="1">
        <v>1.8590637428555199</v>
      </c>
      <c r="BP26" s="1">
        <v>1.8861023302037401</v>
      </c>
      <c r="BQ26" s="1">
        <v>1.87684549177602</v>
      </c>
    </row>
    <row r="27" spans="1:69" x14ac:dyDescent="0.25">
      <c r="A27" s="3">
        <v>259</v>
      </c>
      <c r="B27" s="1" t="s">
        <v>54</v>
      </c>
      <c r="C27" s="2">
        <v>-1</v>
      </c>
      <c r="D27" s="2">
        <v>0.6</v>
      </c>
      <c r="E27" s="1" t="s">
        <v>182</v>
      </c>
      <c r="F27" s="2" t="s">
        <v>129</v>
      </c>
      <c r="G27" s="2" t="s">
        <v>129</v>
      </c>
      <c r="H27" s="1">
        <v>0.19836699999999999</v>
      </c>
      <c r="I27" s="1">
        <v>-3.6912E-2</v>
      </c>
      <c r="J27" s="1">
        <v>-3.9061999999999999E-2</v>
      </c>
      <c r="K27" s="1">
        <v>-0.40319700000000003</v>
      </c>
      <c r="L27" s="1">
        <v>0.53734899999999997</v>
      </c>
      <c r="M27" s="1">
        <v>-0.18404499999999999</v>
      </c>
      <c r="N27" s="1">
        <v>-0.19808400000000001</v>
      </c>
      <c r="O27" s="1">
        <v>-8.7044999999999997E-2</v>
      </c>
      <c r="P27" s="1">
        <v>479.16899999999998</v>
      </c>
      <c r="Q27" s="1">
        <v>166.21</v>
      </c>
      <c r="R27" s="1">
        <v>1220.21</v>
      </c>
      <c r="S27" s="1">
        <v>-0.23999000000000001</v>
      </c>
      <c r="T27" s="1">
        <v>-2.7890000000000002E-2</v>
      </c>
      <c r="U27" s="1">
        <v>133.09487100000001</v>
      </c>
      <c r="V27" s="1">
        <v>0.153248</v>
      </c>
      <c r="W27" s="1">
        <v>-3.7562999999999999E-2</v>
      </c>
      <c r="X27" s="1">
        <v>-3.7512999999999998E-2</v>
      </c>
      <c r="Y27" s="1">
        <v>-0.273613</v>
      </c>
      <c r="Z27" s="1">
        <v>0.43281799999999998</v>
      </c>
      <c r="AA27" s="1">
        <v>-0.18011099999999999</v>
      </c>
      <c r="AB27" s="1">
        <v>-0.18074100000000001</v>
      </c>
      <c r="AC27" s="1">
        <v>3.7199999999999999E-4</v>
      </c>
      <c r="AD27" s="1">
        <v>504.39800000000002</v>
      </c>
      <c r="AE27" s="1">
        <v>159.078</v>
      </c>
      <c r="AF27" s="1">
        <v>1213.46</v>
      </c>
      <c r="AG27" s="1">
        <v>-0.25091000000000002</v>
      </c>
      <c r="AH27" s="1">
        <v>2.6839999999999999E-2</v>
      </c>
      <c r="AI27" s="1">
        <v>174.29090249999999</v>
      </c>
      <c r="AJ27" s="1">
        <v>0.153248</v>
      </c>
      <c r="AK27" s="1">
        <v>-3.7562999999999999E-2</v>
      </c>
      <c r="AL27" s="1">
        <v>-3.7512999999999998E-2</v>
      </c>
      <c r="AM27" s="1">
        <v>-0.273613</v>
      </c>
      <c r="AN27" s="1">
        <v>0.43281799999999998</v>
      </c>
      <c r="AO27" s="1">
        <v>-0.18011099999999999</v>
      </c>
      <c r="AP27" s="1">
        <v>-0.18074100000000001</v>
      </c>
      <c r="AQ27" s="1">
        <v>3.7199999999999999E-4</v>
      </c>
      <c r="AR27" s="1">
        <v>504.39800000000002</v>
      </c>
      <c r="AS27" s="1">
        <v>159.078</v>
      </c>
      <c r="AT27" s="1">
        <v>1213.46</v>
      </c>
      <c r="AU27" s="1">
        <v>-0.25091000000000002</v>
      </c>
      <c r="AV27" s="1">
        <v>2.6839999999999999E-2</v>
      </c>
      <c r="AW27" s="1">
        <v>174.29090249999999</v>
      </c>
      <c r="AX27" s="1">
        <v>6.81279871236723</v>
      </c>
      <c r="AY27" s="1">
        <v>7.1104088259623603</v>
      </c>
      <c r="AZ27" s="1">
        <v>4.3465737829565603</v>
      </c>
      <c r="BA27" s="1">
        <v>4.8754474824338496</v>
      </c>
      <c r="BB27" s="1">
        <v>7.60685788410174</v>
      </c>
      <c r="BC27" s="1">
        <v>11.399960988758901</v>
      </c>
      <c r="BD27" s="1">
        <v>45.8</v>
      </c>
      <c r="BE27" s="1">
        <v>63.8</v>
      </c>
      <c r="BF27" s="1">
        <v>97.568286197609694</v>
      </c>
      <c r="BG27" s="1">
        <v>107.864867002441</v>
      </c>
      <c r="BH27" s="1">
        <v>106.352309981668</v>
      </c>
      <c r="BI27" s="1">
        <v>110.36916443636299</v>
      </c>
      <c r="BJ27" s="1">
        <v>97.511032913871503</v>
      </c>
      <c r="BK27" s="1">
        <v>107.953856333578</v>
      </c>
      <c r="BL27" s="1">
        <v>1.87649167330952</v>
      </c>
      <c r="BM27" s="1">
        <v>1.88439194436826</v>
      </c>
      <c r="BN27" s="1">
        <v>1.8533874392581799</v>
      </c>
      <c r="BO27" s="1">
        <v>1.84830814530478</v>
      </c>
      <c r="BP27" s="1">
        <v>1.8849564981717699</v>
      </c>
      <c r="BQ27" s="1">
        <v>1.8756742787595</v>
      </c>
    </row>
    <row r="28" spans="1:69" x14ac:dyDescent="0.25">
      <c r="A28" s="1">
        <v>267</v>
      </c>
      <c r="B28" s="1" t="s">
        <v>55</v>
      </c>
      <c r="C28" s="1">
        <v>-0.19</v>
      </c>
      <c r="D28" s="2">
        <v>2.1867555876229057</v>
      </c>
      <c r="E28" s="1" t="s">
        <v>193</v>
      </c>
      <c r="F28" s="2" t="s">
        <v>129</v>
      </c>
      <c r="G28" s="2" t="s">
        <v>129</v>
      </c>
      <c r="H28" s="1">
        <v>0.19276299999999999</v>
      </c>
      <c r="I28" s="1">
        <v>-1.9554999999999999E-2</v>
      </c>
      <c r="J28" s="1">
        <v>-1.0926E-2</v>
      </c>
      <c r="K28" s="1">
        <v>-0.15773499999999999</v>
      </c>
      <c r="L28" s="1">
        <v>0.54418800000000001</v>
      </c>
      <c r="M28" s="1">
        <v>-0.16728299999999999</v>
      </c>
      <c r="N28" s="1">
        <v>-0.12489500000000001</v>
      </c>
      <c r="O28" s="1">
        <v>-0.21477499999999999</v>
      </c>
      <c r="P28" s="1">
        <v>516.52700000000004</v>
      </c>
      <c r="Q28" s="1">
        <v>56.584899999999998</v>
      </c>
      <c r="R28" s="1">
        <v>1042.53</v>
      </c>
      <c r="S28" s="1">
        <v>-0.20943999999999999</v>
      </c>
      <c r="T28" s="1">
        <v>-3.909E-2</v>
      </c>
      <c r="U28" s="1">
        <v>106.8963285</v>
      </c>
      <c r="V28" s="1">
        <v>0.153248</v>
      </c>
      <c r="W28" s="1">
        <v>-3.7562999999999999E-2</v>
      </c>
      <c r="X28" s="1">
        <v>-3.7512999999999998E-2</v>
      </c>
      <c r="Y28" s="1">
        <v>-0.273613</v>
      </c>
      <c r="Z28" s="1">
        <v>0.43281799999999998</v>
      </c>
      <c r="AA28" s="1">
        <v>-0.18011099999999999</v>
      </c>
      <c r="AB28" s="1">
        <v>-0.18074100000000001</v>
      </c>
      <c r="AC28" s="1">
        <v>3.7199999999999999E-4</v>
      </c>
      <c r="AD28" s="1">
        <v>504.39800000000002</v>
      </c>
      <c r="AE28" s="1">
        <v>159.078</v>
      </c>
      <c r="AF28" s="1">
        <v>1213.46</v>
      </c>
      <c r="AG28" s="1">
        <v>-0.25091000000000002</v>
      </c>
      <c r="AH28" s="1">
        <v>2.6839999999999999E-2</v>
      </c>
      <c r="AI28" s="1">
        <v>174.29090249999999</v>
      </c>
      <c r="AJ28" s="1">
        <v>0.153248</v>
      </c>
      <c r="AK28" s="1">
        <v>-3.7562999999999999E-2</v>
      </c>
      <c r="AL28" s="1">
        <v>-3.7512999999999998E-2</v>
      </c>
      <c r="AM28" s="1">
        <v>-0.273613</v>
      </c>
      <c r="AN28" s="1">
        <v>0.43281799999999998</v>
      </c>
      <c r="AO28" s="1">
        <v>-0.18011099999999999</v>
      </c>
      <c r="AP28" s="1">
        <v>-0.18074100000000001</v>
      </c>
      <c r="AQ28" s="1">
        <v>3.7199999999999999E-4</v>
      </c>
      <c r="AR28" s="1">
        <v>504.39800000000002</v>
      </c>
      <c r="AS28" s="1">
        <v>159.078</v>
      </c>
      <c r="AT28" s="1">
        <v>1213.46</v>
      </c>
      <c r="AU28" s="1">
        <v>-0.25091000000000002</v>
      </c>
      <c r="AV28" s="1">
        <v>2.6839999999999999E-2</v>
      </c>
      <c r="AW28" s="1">
        <v>174.29090249999999</v>
      </c>
      <c r="AX28" s="1">
        <v>6.56104662286414</v>
      </c>
      <c r="AY28" s="1">
        <v>7.3166704636720503</v>
      </c>
      <c r="AZ28" s="1">
        <v>3.4537293850038999</v>
      </c>
      <c r="BA28" s="1">
        <v>3.9987770146658899</v>
      </c>
      <c r="BB28" s="1">
        <v>7.4090385900677704</v>
      </c>
      <c r="BC28" s="1">
        <v>7.7450336291876001</v>
      </c>
      <c r="BD28" s="1">
        <v>63.9</v>
      </c>
      <c r="BE28" s="1">
        <v>67.8</v>
      </c>
      <c r="BF28" s="1">
        <v>105.86847720462301</v>
      </c>
      <c r="BG28" s="1">
        <v>110.629288476632</v>
      </c>
      <c r="BH28" s="1">
        <v>102.695329560158</v>
      </c>
      <c r="BI28" s="1">
        <v>105.92295009122201</v>
      </c>
      <c r="BJ28" s="1">
        <v>100.22887981624901</v>
      </c>
      <c r="BK28" s="1">
        <v>105.85444813417</v>
      </c>
      <c r="BL28" s="1">
        <v>1.8757531820578099</v>
      </c>
      <c r="BM28" s="1">
        <v>1.8804377150014799</v>
      </c>
      <c r="BN28" s="1">
        <v>1.88300451406787</v>
      </c>
      <c r="BO28" s="1">
        <v>1.87564015738627</v>
      </c>
      <c r="BP28" s="1">
        <v>1.85061881542364</v>
      </c>
      <c r="BQ28" s="1">
        <v>1.8472950495251099</v>
      </c>
    </row>
    <row r="29" spans="1:69" x14ac:dyDescent="0.25">
      <c r="A29" s="1">
        <v>273</v>
      </c>
      <c r="B29" s="1" t="s">
        <v>56</v>
      </c>
      <c r="C29" s="1">
        <v>-0.22999999999999998</v>
      </c>
      <c r="D29" s="2">
        <v>1.6496666329898293</v>
      </c>
      <c r="E29" s="1" t="s">
        <v>191</v>
      </c>
      <c r="F29" s="2" t="s">
        <v>184</v>
      </c>
      <c r="G29" s="2" t="s">
        <v>184</v>
      </c>
      <c r="H29" s="1">
        <v>0.200651</v>
      </c>
      <c r="I29" s="1">
        <v>-1.5966999999999999E-2</v>
      </c>
      <c r="J29" s="1">
        <v>-1.175E-2</v>
      </c>
      <c r="K29" s="1">
        <v>-0.14016899999999999</v>
      </c>
      <c r="L29" s="1">
        <v>0.585449</v>
      </c>
      <c r="M29" s="1">
        <v>-0.14718600000000001</v>
      </c>
      <c r="N29" s="1">
        <v>-0.14935899999999999</v>
      </c>
      <c r="O29" s="1">
        <v>-0.233066</v>
      </c>
      <c r="P29" s="1">
        <v>532.86800000000005</v>
      </c>
      <c r="Q29" s="1">
        <v>56.599800000000002</v>
      </c>
      <c r="R29" s="1">
        <v>1082.3499999999999</v>
      </c>
      <c r="S29" s="1">
        <v>-0.21384</v>
      </c>
      <c r="T29" s="1">
        <v>-4.2790000000000002E-2</v>
      </c>
      <c r="U29" s="1">
        <v>107.33558549999999</v>
      </c>
      <c r="V29" s="1">
        <v>0.137624</v>
      </c>
      <c r="W29" s="1">
        <v>-3.7663000000000002E-2</v>
      </c>
      <c r="X29" s="1">
        <v>-4.0806000000000002E-2</v>
      </c>
      <c r="Y29" s="1">
        <v>-0.27689200000000003</v>
      </c>
      <c r="Z29" s="1">
        <v>0.40879100000000002</v>
      </c>
      <c r="AA29" s="1">
        <v>-0.173319</v>
      </c>
      <c r="AB29" s="1">
        <v>-0.16671800000000001</v>
      </c>
      <c r="AC29" s="1">
        <v>5.4883000000000001E-2</v>
      </c>
      <c r="AD29" s="1">
        <v>480.26</v>
      </c>
      <c r="AE29" s="1">
        <v>164.738</v>
      </c>
      <c r="AF29" s="1">
        <v>1264.95</v>
      </c>
      <c r="AG29" s="1">
        <v>-0.25147999999999998</v>
      </c>
      <c r="AH29" s="1">
        <v>2.8500000000000001E-2</v>
      </c>
      <c r="AI29" s="1">
        <v>175.6902498</v>
      </c>
      <c r="AJ29" s="1">
        <v>0.137624</v>
      </c>
      <c r="AK29" s="1">
        <v>-3.7663000000000002E-2</v>
      </c>
      <c r="AL29" s="1">
        <v>-4.0806000000000002E-2</v>
      </c>
      <c r="AM29" s="1">
        <v>-0.27689200000000003</v>
      </c>
      <c r="AN29" s="1">
        <v>0.40879100000000002</v>
      </c>
      <c r="AO29" s="1">
        <v>-0.173319</v>
      </c>
      <c r="AP29" s="1">
        <v>-0.16671800000000001</v>
      </c>
      <c r="AQ29" s="1">
        <v>5.4883000000000001E-2</v>
      </c>
      <c r="AR29" s="1">
        <v>480.26</v>
      </c>
      <c r="AS29" s="1">
        <v>164.738</v>
      </c>
      <c r="AT29" s="1">
        <v>1264.95</v>
      </c>
      <c r="AU29" s="1">
        <v>-0.25147999999999998</v>
      </c>
      <c r="AV29" s="1">
        <v>2.8500000000000001E-2</v>
      </c>
      <c r="AW29" s="1">
        <v>175.6902498</v>
      </c>
      <c r="AX29" s="1">
        <v>8.7629471029274004</v>
      </c>
      <c r="AY29" s="1">
        <v>8.7641237899605695</v>
      </c>
      <c r="AZ29" s="1">
        <v>3.2108616017606302</v>
      </c>
      <c r="BA29" s="1">
        <v>3.2119481429130601</v>
      </c>
      <c r="BB29" s="1">
        <v>7.6792632539134198</v>
      </c>
      <c r="BC29" s="1">
        <v>7.6848398231035402</v>
      </c>
      <c r="BD29" s="1">
        <v>54.7</v>
      </c>
      <c r="BE29" s="1">
        <v>54.7</v>
      </c>
      <c r="BF29" s="1">
        <v>103.263861030812</v>
      </c>
      <c r="BG29" s="1">
        <v>103.334289992725</v>
      </c>
      <c r="BH29" s="1">
        <v>86.377405343355704</v>
      </c>
      <c r="BI29" s="1">
        <v>86.429310941382894</v>
      </c>
      <c r="BJ29" s="1">
        <v>103.58503601154101</v>
      </c>
      <c r="BK29" s="1">
        <v>103.649321973181</v>
      </c>
      <c r="BL29" s="1">
        <v>1.85701265477648</v>
      </c>
      <c r="BM29" s="1">
        <v>1.85750208613611</v>
      </c>
      <c r="BN29" s="1">
        <v>1.8956017514235399</v>
      </c>
      <c r="BO29" s="1">
        <v>1.8950200526643499</v>
      </c>
      <c r="BP29" s="1">
        <v>1.83221095946946</v>
      </c>
      <c r="BQ29" s="1">
        <v>1.83178246525071</v>
      </c>
    </row>
    <row r="30" spans="1:69" x14ac:dyDescent="0.25">
      <c r="A30" s="1">
        <v>261</v>
      </c>
      <c r="B30" s="1" t="s">
        <v>57</v>
      </c>
      <c r="C30" s="1">
        <v>-0.33999999999999991</v>
      </c>
      <c r="D30" s="2">
        <v>1.0187737727287645</v>
      </c>
      <c r="E30" s="1" t="s">
        <v>133</v>
      </c>
      <c r="F30" s="2" t="s">
        <v>188</v>
      </c>
      <c r="G30" s="2" t="s">
        <v>188</v>
      </c>
      <c r="H30" s="1">
        <v>0.19575999999999999</v>
      </c>
      <c r="I30" s="1">
        <v>-1.7198000000000001E-2</v>
      </c>
      <c r="J30" s="1">
        <v>-2.7101E-2</v>
      </c>
      <c r="K30" s="1">
        <v>-0.15559300000000001</v>
      </c>
      <c r="L30" s="1">
        <v>0.52158599999999999</v>
      </c>
      <c r="M30" s="1">
        <v>-0.184866</v>
      </c>
      <c r="N30" s="1">
        <v>-0.150033</v>
      </c>
      <c r="O30" s="1">
        <v>-8.6227999999999999E-2</v>
      </c>
      <c r="P30" s="1">
        <v>497.02800000000002</v>
      </c>
      <c r="Q30" s="1">
        <v>58.020899999999997</v>
      </c>
      <c r="R30" s="1">
        <v>1117.57</v>
      </c>
      <c r="S30" s="1">
        <v>-0.24285999999999999</v>
      </c>
      <c r="T30" s="1">
        <v>-2.409E-2</v>
      </c>
      <c r="U30" s="1">
        <v>137.28036270000001</v>
      </c>
      <c r="V30" s="1">
        <v>0.171186</v>
      </c>
      <c r="W30" s="1">
        <v>-2.4067000000000002E-2</v>
      </c>
      <c r="X30" s="1">
        <v>-1.6951999999999998E-2</v>
      </c>
      <c r="Y30" s="1">
        <v>-0.15290400000000001</v>
      </c>
      <c r="Z30" s="1">
        <v>0.48694100000000001</v>
      </c>
      <c r="AA30" s="1">
        <v>-0.15027099999999999</v>
      </c>
      <c r="AB30" s="1">
        <v>-0.16713600000000001</v>
      </c>
      <c r="AC30" s="1">
        <v>-2.9562999999999999E-2</v>
      </c>
      <c r="AD30" s="1">
        <v>514.08100000000002</v>
      </c>
      <c r="AE30" s="1">
        <v>148.84100000000001</v>
      </c>
      <c r="AF30" s="1">
        <v>1112.69</v>
      </c>
      <c r="AG30" s="1">
        <v>-0.22484000000000001</v>
      </c>
      <c r="AH30" s="1">
        <v>-5.5070000000000001E-2</v>
      </c>
      <c r="AI30" s="1">
        <v>106.5323727</v>
      </c>
      <c r="AJ30" s="1">
        <v>0.171186</v>
      </c>
      <c r="AK30" s="1">
        <v>-2.4067000000000002E-2</v>
      </c>
      <c r="AL30" s="1">
        <v>-1.6951999999999998E-2</v>
      </c>
      <c r="AM30" s="1">
        <v>-0.15290400000000001</v>
      </c>
      <c r="AN30" s="1">
        <v>0.48694100000000001</v>
      </c>
      <c r="AO30" s="1">
        <v>-0.15027099999999999</v>
      </c>
      <c r="AP30" s="1">
        <v>-0.16713600000000001</v>
      </c>
      <c r="AQ30" s="1">
        <v>-2.9562999999999999E-2</v>
      </c>
      <c r="AR30" s="1">
        <v>514.08100000000002</v>
      </c>
      <c r="AS30" s="1">
        <v>148.84100000000001</v>
      </c>
      <c r="AT30" s="1">
        <v>1112.69</v>
      </c>
      <c r="AU30" s="1">
        <v>-0.22484000000000001</v>
      </c>
      <c r="AV30" s="1">
        <v>-5.5070000000000001E-2</v>
      </c>
      <c r="AW30" s="1">
        <v>106.5323727</v>
      </c>
      <c r="AX30" s="1">
        <v>6.97378853648567</v>
      </c>
      <c r="AY30" s="1">
        <v>7.5861398973778504</v>
      </c>
      <c r="AZ30" s="1">
        <v>4.6231136710478502</v>
      </c>
      <c r="BA30" s="1">
        <v>5.5759191364687704</v>
      </c>
      <c r="BB30" s="1">
        <v>6.02337125554544</v>
      </c>
      <c r="BC30" s="1">
        <v>9.3362336855785504</v>
      </c>
      <c r="BD30" s="1">
        <v>53.8</v>
      </c>
      <c r="BE30" s="1">
        <v>83.4</v>
      </c>
      <c r="BF30" s="1">
        <v>81.159290768986295</v>
      </c>
      <c r="BG30" s="1">
        <v>132.27975042857901</v>
      </c>
      <c r="BH30" s="1">
        <v>101.03059767475899</v>
      </c>
      <c r="BI30" s="1">
        <v>130.052088063112</v>
      </c>
      <c r="BJ30" s="1">
        <v>84.799906130092495</v>
      </c>
      <c r="BK30" s="1">
        <v>144.06215992908</v>
      </c>
      <c r="BL30" s="1">
        <v>1.8653165951119399</v>
      </c>
      <c r="BM30" s="1">
        <v>12.547801122109</v>
      </c>
      <c r="BN30" s="1">
        <v>19.250965196581699</v>
      </c>
      <c r="BO30" s="1">
        <v>1.86651814885363</v>
      </c>
      <c r="BP30" s="1">
        <v>1.8448579891146</v>
      </c>
      <c r="BQ30" s="1">
        <v>1.83932297327032</v>
      </c>
    </row>
    <row r="31" spans="1:69" x14ac:dyDescent="0.25">
      <c r="A31" s="1">
        <v>264</v>
      </c>
      <c r="B31" s="1" t="s">
        <v>58</v>
      </c>
      <c r="C31" s="1">
        <v>-0.10000000000000003</v>
      </c>
      <c r="D31" s="2">
        <v>2.2766642264506203</v>
      </c>
      <c r="E31" s="1" t="s">
        <v>125</v>
      </c>
      <c r="F31" s="2" t="s">
        <v>125</v>
      </c>
      <c r="G31" s="2" t="s">
        <v>198</v>
      </c>
      <c r="H31" s="1">
        <v>0.15546399999999999</v>
      </c>
      <c r="I31" s="1">
        <v>-3.7927000000000002E-2</v>
      </c>
      <c r="J31" s="1">
        <v>-3.7895999999999999E-2</v>
      </c>
      <c r="K31" s="1">
        <v>-0.43332700000000002</v>
      </c>
      <c r="L31" s="1">
        <v>0.39064500000000002</v>
      </c>
      <c r="M31" s="1">
        <v>-0.17117199999999999</v>
      </c>
      <c r="N31" s="1">
        <v>-0.17145299999999999</v>
      </c>
      <c r="O31" s="1">
        <v>6.7978999999999998E-2</v>
      </c>
      <c r="P31" s="1">
        <v>464.04</v>
      </c>
      <c r="Q31" s="1">
        <v>158.369</v>
      </c>
      <c r="R31" s="1">
        <v>1200.6500000000001</v>
      </c>
      <c r="S31" s="1">
        <v>-0.25013999999999997</v>
      </c>
      <c r="T31" s="1">
        <v>2.3949999999999999E-2</v>
      </c>
      <c r="U31" s="1">
        <v>171.9942159</v>
      </c>
      <c r="V31" s="1">
        <v>0.15546399999999999</v>
      </c>
      <c r="W31" s="1">
        <v>-3.7927000000000002E-2</v>
      </c>
      <c r="X31" s="1">
        <v>-3.7895999999999999E-2</v>
      </c>
      <c r="Y31" s="1">
        <v>-0.43332700000000002</v>
      </c>
      <c r="Z31" s="1">
        <v>0.39064500000000002</v>
      </c>
      <c r="AA31" s="1">
        <v>-0.17117199999999999</v>
      </c>
      <c r="AB31" s="1">
        <v>-0.17145299999999999</v>
      </c>
      <c r="AC31" s="1">
        <v>6.7978999999999998E-2</v>
      </c>
      <c r="AD31" s="1">
        <v>464.04</v>
      </c>
      <c r="AE31" s="1">
        <v>158.369</v>
      </c>
      <c r="AF31" s="1">
        <v>1200.6500000000001</v>
      </c>
      <c r="AG31" s="1">
        <v>-0.25013999999999997</v>
      </c>
      <c r="AH31" s="1">
        <v>2.3949999999999999E-2</v>
      </c>
      <c r="AI31" s="1">
        <v>171.9942159</v>
      </c>
      <c r="AJ31" s="1">
        <v>0.17557</v>
      </c>
      <c r="AK31" s="1">
        <v>-2.4226000000000001E-2</v>
      </c>
      <c r="AL31" s="1">
        <v>-1.9980999999999999E-2</v>
      </c>
      <c r="AM31" s="1">
        <v>-0.18281</v>
      </c>
      <c r="AN31" s="1">
        <v>0.55959899999999996</v>
      </c>
      <c r="AO31" s="1">
        <v>-0.107753</v>
      </c>
      <c r="AP31" s="1">
        <v>-0.192914</v>
      </c>
      <c r="AQ31" s="1">
        <v>-0.30962200000000001</v>
      </c>
      <c r="AR31" s="1">
        <v>525.35299999999995</v>
      </c>
      <c r="AS31" s="1">
        <v>63.886299999999999</v>
      </c>
      <c r="AT31" s="1">
        <v>1079.8900000000001</v>
      </c>
      <c r="AU31" s="1">
        <v>-0.21102000000000001</v>
      </c>
      <c r="AV31" s="1">
        <v>-2.444E-2</v>
      </c>
      <c r="AW31" s="1">
        <v>117.0808158</v>
      </c>
      <c r="AX31" s="1">
        <v>6.3316566949087596</v>
      </c>
      <c r="AY31" s="1">
        <v>6.4048298055458099</v>
      </c>
      <c r="AZ31" s="1">
        <v>3.9467870935853</v>
      </c>
      <c r="BA31" s="1">
        <v>3.9649017243935698</v>
      </c>
      <c r="BB31" s="1">
        <v>7.4365180391995098</v>
      </c>
      <c r="BC31" s="1">
        <v>7.5308862003443</v>
      </c>
      <c r="BD31" s="1">
        <v>59.5</v>
      </c>
      <c r="BE31" s="1">
        <v>62.1</v>
      </c>
      <c r="BF31" s="1">
        <v>106.819909231906</v>
      </c>
      <c r="BG31" s="1">
        <v>111.652723057678</v>
      </c>
      <c r="BH31" s="1">
        <v>107.041507156973</v>
      </c>
      <c r="BI31" s="1">
        <v>111.77715953664401</v>
      </c>
      <c r="BJ31" s="1">
        <v>116.69933466202799</v>
      </c>
      <c r="BK31" s="1">
        <v>118.269258731378</v>
      </c>
      <c r="BL31" s="1">
        <v>1.85304236325023</v>
      </c>
      <c r="BM31" s="1">
        <v>1.8566265106369599</v>
      </c>
      <c r="BN31" s="1">
        <v>1.90173499731166</v>
      </c>
      <c r="BO31" s="1">
        <v>1.89236835737654</v>
      </c>
      <c r="BP31" s="1">
        <v>1.90138002513963</v>
      </c>
      <c r="BQ31" s="1">
        <v>1.89266848655542</v>
      </c>
    </row>
    <row r="32" spans="1:69" x14ac:dyDescent="0.25">
      <c r="A32" s="3">
        <v>242</v>
      </c>
      <c r="B32" s="1" t="s">
        <v>61</v>
      </c>
      <c r="C32" s="2">
        <v>2.0000000000000018E-2</v>
      </c>
      <c r="D32" s="2">
        <v>6.9989213454645993</v>
      </c>
      <c r="E32" s="1" t="s">
        <v>125</v>
      </c>
      <c r="F32" s="2" t="s">
        <v>125</v>
      </c>
      <c r="G32" s="2" t="s">
        <v>142</v>
      </c>
      <c r="H32" s="1">
        <v>0.15546399999999999</v>
      </c>
      <c r="I32" s="1">
        <v>-3.7927000000000002E-2</v>
      </c>
      <c r="J32" s="1">
        <v>-3.7895999999999999E-2</v>
      </c>
      <c r="K32" s="1">
        <v>-0.43332700000000002</v>
      </c>
      <c r="L32" s="1">
        <v>0.39064500000000002</v>
      </c>
      <c r="M32" s="1">
        <v>-0.17117199999999999</v>
      </c>
      <c r="N32" s="1">
        <v>-0.17145299999999999</v>
      </c>
      <c r="O32" s="1">
        <v>6.7978999999999998E-2</v>
      </c>
      <c r="P32" s="1">
        <v>464.04</v>
      </c>
      <c r="Q32" s="1">
        <v>158.369</v>
      </c>
      <c r="R32" s="1">
        <v>1200.6500000000001</v>
      </c>
      <c r="S32" s="1">
        <v>-0.25013999999999997</v>
      </c>
      <c r="T32" s="1">
        <v>2.3949999999999999E-2</v>
      </c>
      <c r="U32" s="1">
        <v>171.9942159</v>
      </c>
      <c r="V32" s="1">
        <v>0.15546399999999999</v>
      </c>
      <c r="W32" s="1">
        <v>-3.7927000000000002E-2</v>
      </c>
      <c r="X32" s="1">
        <v>-3.7895999999999999E-2</v>
      </c>
      <c r="Y32" s="1">
        <v>-0.43332700000000002</v>
      </c>
      <c r="Z32" s="1">
        <v>0.39064500000000002</v>
      </c>
      <c r="AA32" s="1">
        <v>-0.17117199999999999</v>
      </c>
      <c r="AB32" s="1">
        <v>-0.17145299999999999</v>
      </c>
      <c r="AC32" s="1">
        <v>6.7978999999999998E-2</v>
      </c>
      <c r="AD32" s="1">
        <v>464.04</v>
      </c>
      <c r="AE32" s="1">
        <v>158.369</v>
      </c>
      <c r="AF32" s="1">
        <v>1200.6500000000001</v>
      </c>
      <c r="AG32" s="1">
        <v>-0.25013999999999997</v>
      </c>
      <c r="AH32" s="1">
        <v>2.3949999999999999E-2</v>
      </c>
      <c r="AI32" s="1">
        <v>171.9942159</v>
      </c>
      <c r="AJ32" s="1">
        <v>0.194577</v>
      </c>
      <c r="AK32" s="1">
        <v>-2.8783E-2</v>
      </c>
      <c r="AL32" s="1">
        <v>-2.5545999999999999E-2</v>
      </c>
      <c r="AM32" s="1">
        <v>-0.11171499999999999</v>
      </c>
      <c r="AN32" s="1">
        <v>0.71044399999999996</v>
      </c>
      <c r="AO32" s="1">
        <v>-0.19928399999999999</v>
      </c>
      <c r="AP32" s="1">
        <v>-0.18545300000000001</v>
      </c>
      <c r="AQ32" s="1">
        <v>-0.12066499999999999</v>
      </c>
      <c r="AR32" s="1">
        <v>543.87699999999995</v>
      </c>
      <c r="AS32" s="1">
        <v>72.446399999999997</v>
      </c>
      <c r="AT32" s="1">
        <v>1082.3499999999999</v>
      </c>
      <c r="AU32" s="1">
        <v>-0.22567000000000001</v>
      </c>
      <c r="AV32" s="1">
        <v>-2.964E-2</v>
      </c>
      <c r="AW32" s="1">
        <v>123.01078529999999</v>
      </c>
      <c r="AX32" s="1">
        <v>6.5207895136190803</v>
      </c>
      <c r="AY32" s="1">
        <v>6.66082876510717</v>
      </c>
      <c r="AZ32" s="1">
        <v>3.9299201673180102</v>
      </c>
      <c r="BA32" s="1">
        <v>3.9603735959102799</v>
      </c>
      <c r="BB32" s="1">
        <v>6.9623163235423098</v>
      </c>
      <c r="BC32" s="1">
        <v>6.9970895299982496</v>
      </c>
      <c r="BD32" s="1">
        <v>61</v>
      </c>
      <c r="BE32" s="1">
        <v>61.1</v>
      </c>
      <c r="BF32" s="1">
        <v>106.220661661028</v>
      </c>
      <c r="BG32" s="1">
        <v>109.889822287453</v>
      </c>
      <c r="BH32" s="1">
        <v>105.916965785643</v>
      </c>
      <c r="BI32" s="1">
        <v>109.50377806773101</v>
      </c>
      <c r="BJ32" s="1">
        <v>118.364532769416</v>
      </c>
      <c r="BK32" s="1">
        <v>118.44448660942101</v>
      </c>
      <c r="BL32" s="1">
        <v>1.8396589357813</v>
      </c>
      <c r="BM32" s="1">
        <v>1.84107522931573</v>
      </c>
      <c r="BN32" s="1">
        <v>1.8941079694674201</v>
      </c>
      <c r="BO32" s="1">
        <v>1.89320125713036</v>
      </c>
      <c r="BP32" s="1">
        <v>1.89777448607573</v>
      </c>
      <c r="BQ32" s="1">
        <v>1.8921810167106099</v>
      </c>
    </row>
    <row r="33" spans="1:69" x14ac:dyDescent="0.25">
      <c r="A33" s="3">
        <v>27</v>
      </c>
      <c r="B33" s="1" t="s">
        <v>62</v>
      </c>
      <c r="C33" s="2">
        <v>-0.13999999999999996</v>
      </c>
      <c r="D33" s="2">
        <v>1.100227249253535</v>
      </c>
      <c r="E33" s="1" t="s">
        <v>125</v>
      </c>
      <c r="F33" s="2" t="s">
        <v>125</v>
      </c>
      <c r="G33" s="2" t="s">
        <v>138</v>
      </c>
      <c r="H33" s="1">
        <v>0.15546399999999999</v>
      </c>
      <c r="I33" s="1">
        <v>-3.7927000000000002E-2</v>
      </c>
      <c r="J33" s="1">
        <v>-3.7895999999999999E-2</v>
      </c>
      <c r="K33" s="1">
        <v>-0.43332700000000002</v>
      </c>
      <c r="L33" s="1">
        <v>0.39064500000000002</v>
      </c>
      <c r="M33" s="1">
        <v>-0.17117199999999999</v>
      </c>
      <c r="N33" s="1">
        <v>-0.17145299999999999</v>
      </c>
      <c r="O33" s="1">
        <v>6.7978999999999998E-2</v>
      </c>
      <c r="P33" s="1">
        <v>464.04</v>
      </c>
      <c r="Q33" s="1">
        <v>158.369</v>
      </c>
      <c r="R33" s="1">
        <v>1200.6500000000001</v>
      </c>
      <c r="S33" s="1">
        <v>-0.25013999999999997</v>
      </c>
      <c r="T33" s="1">
        <v>2.3949999999999999E-2</v>
      </c>
      <c r="U33" s="1">
        <v>171.9942159</v>
      </c>
      <c r="V33" s="1">
        <v>0.15546399999999999</v>
      </c>
      <c r="W33" s="1">
        <v>-3.7927000000000002E-2</v>
      </c>
      <c r="X33" s="1">
        <v>-3.7895999999999999E-2</v>
      </c>
      <c r="Y33" s="1">
        <v>-0.43332700000000002</v>
      </c>
      <c r="Z33" s="1">
        <v>0.39064500000000002</v>
      </c>
      <c r="AA33" s="1">
        <v>-0.17117199999999999</v>
      </c>
      <c r="AB33" s="1">
        <v>-0.17145299999999999</v>
      </c>
      <c r="AC33" s="1">
        <v>6.7978999999999998E-2</v>
      </c>
      <c r="AD33" s="1">
        <v>464.04</v>
      </c>
      <c r="AE33" s="1">
        <v>158.369</v>
      </c>
      <c r="AF33" s="1">
        <v>1200.6500000000001</v>
      </c>
      <c r="AG33" s="1">
        <v>-0.25013999999999997</v>
      </c>
      <c r="AH33" s="1">
        <v>2.3949999999999999E-2</v>
      </c>
      <c r="AI33" s="1">
        <v>171.9942159</v>
      </c>
      <c r="AJ33" s="1">
        <v>0.19153100000000001</v>
      </c>
      <c r="AK33" s="1">
        <v>1.1310000000000001E-3</v>
      </c>
      <c r="AL33" s="1">
        <v>1.1310000000000001E-3</v>
      </c>
      <c r="AM33" s="1">
        <v>1.1310000000000001E-3</v>
      </c>
      <c r="AN33" s="1">
        <v>0.55915800000000004</v>
      </c>
      <c r="AO33" s="1">
        <v>2.8558E-2</v>
      </c>
      <c r="AP33" s="1">
        <v>2.8558E-2</v>
      </c>
      <c r="AQ33" s="1">
        <v>2.8558E-2</v>
      </c>
      <c r="AR33" s="1">
        <v>505.327</v>
      </c>
      <c r="AS33" s="1">
        <v>61.268000000000001</v>
      </c>
      <c r="AT33" s="1">
        <v>1058.9100000000001</v>
      </c>
      <c r="AU33" s="1">
        <v>-0.24124999999999999</v>
      </c>
      <c r="AV33" s="1">
        <v>-3.9399999999999998E-2</v>
      </c>
      <c r="AW33" s="1">
        <v>126.6628935</v>
      </c>
      <c r="AX33" s="1">
        <v>6.3926677142313197</v>
      </c>
      <c r="AY33" s="1">
        <v>6.3958843222708204</v>
      </c>
      <c r="AZ33" s="1">
        <v>3.9490910292226298</v>
      </c>
      <c r="BA33" s="1">
        <v>3.9498974229964698</v>
      </c>
      <c r="BB33" s="1">
        <v>7.4585431771912596</v>
      </c>
      <c r="BC33" s="1">
        <v>7.4600220351273396</v>
      </c>
      <c r="BD33" s="1">
        <v>67.2</v>
      </c>
      <c r="BE33" s="1">
        <v>67.400000000000006</v>
      </c>
      <c r="BF33" s="1">
        <v>107.171379347521</v>
      </c>
      <c r="BG33" s="1">
        <v>111.526433455226</v>
      </c>
      <c r="BH33" s="1">
        <v>107.30772242428399</v>
      </c>
      <c r="BI33" s="1">
        <v>111.602638601408</v>
      </c>
      <c r="BJ33" s="1">
        <v>118.65292261070201</v>
      </c>
      <c r="BK33" s="1">
        <v>118.657181600315</v>
      </c>
      <c r="BL33" s="1">
        <v>1.8501705326807001</v>
      </c>
      <c r="BM33" s="1">
        <v>1.8501721541521401</v>
      </c>
      <c r="BN33" s="1">
        <v>1.89333409624397</v>
      </c>
      <c r="BO33" s="1">
        <v>1.8924666443559801</v>
      </c>
      <c r="BP33" s="1">
        <v>1.89389915254218</v>
      </c>
      <c r="BQ33" s="1">
        <v>1.89186204571052</v>
      </c>
    </row>
    <row r="34" spans="1:69" x14ac:dyDescent="0.25">
      <c r="A34" s="3">
        <v>26</v>
      </c>
      <c r="B34" s="1" t="s">
        <v>64</v>
      </c>
      <c r="C34" s="2">
        <v>4.0000000000000036E-2</v>
      </c>
      <c r="D34" s="2">
        <v>0.4701063709417263</v>
      </c>
      <c r="E34" s="1" t="s">
        <v>125</v>
      </c>
      <c r="F34" s="2" t="s">
        <v>125</v>
      </c>
      <c r="G34" s="2" t="s">
        <v>139</v>
      </c>
      <c r="H34" s="1">
        <v>0.15546399999999999</v>
      </c>
      <c r="I34" s="1">
        <v>-3.7927000000000002E-2</v>
      </c>
      <c r="J34" s="1">
        <v>-3.7895999999999999E-2</v>
      </c>
      <c r="K34" s="1">
        <v>-0.43332700000000002</v>
      </c>
      <c r="L34" s="1">
        <v>0.39064500000000002</v>
      </c>
      <c r="M34" s="1">
        <v>-0.17117199999999999</v>
      </c>
      <c r="N34" s="1">
        <v>-0.17145299999999999</v>
      </c>
      <c r="O34" s="1">
        <v>6.7978999999999998E-2</v>
      </c>
      <c r="P34" s="1">
        <v>464.04</v>
      </c>
      <c r="Q34" s="1">
        <v>158.369</v>
      </c>
      <c r="R34" s="1">
        <v>1200.6500000000001</v>
      </c>
      <c r="S34" s="1">
        <v>-0.25013999999999997</v>
      </c>
      <c r="T34" s="1">
        <v>2.3949999999999999E-2</v>
      </c>
      <c r="U34" s="1">
        <v>171.9942159</v>
      </c>
      <c r="V34" s="1">
        <v>0.15546399999999999</v>
      </c>
      <c r="W34" s="1">
        <v>-3.7927000000000002E-2</v>
      </c>
      <c r="X34" s="1">
        <v>-3.7895999999999999E-2</v>
      </c>
      <c r="Y34" s="1">
        <v>-0.43332700000000002</v>
      </c>
      <c r="Z34" s="1">
        <v>0.39064500000000002</v>
      </c>
      <c r="AA34" s="1">
        <v>-0.17117199999999999</v>
      </c>
      <c r="AB34" s="1">
        <v>-0.17145299999999999</v>
      </c>
      <c r="AC34" s="1">
        <v>6.7978999999999998E-2</v>
      </c>
      <c r="AD34" s="1">
        <v>464.04</v>
      </c>
      <c r="AE34" s="1">
        <v>158.369</v>
      </c>
      <c r="AF34" s="1">
        <v>1200.6500000000001</v>
      </c>
      <c r="AG34" s="1">
        <v>-0.25013999999999997</v>
      </c>
      <c r="AH34" s="1">
        <v>2.3949999999999999E-2</v>
      </c>
      <c r="AI34" s="1">
        <v>171.9942159</v>
      </c>
      <c r="AJ34" s="1">
        <v>0.210537</v>
      </c>
      <c r="AK34" s="1">
        <v>-0.18282599999999999</v>
      </c>
      <c r="AL34" s="1">
        <v>-2.5245E-2</v>
      </c>
      <c r="AM34" s="1">
        <v>-8.1609999999999999E-3</v>
      </c>
      <c r="AN34" s="1">
        <v>0.50115699999999996</v>
      </c>
      <c r="AO34" s="1">
        <v>-0.142571</v>
      </c>
      <c r="AP34" s="1">
        <v>-0.15087999999999999</v>
      </c>
      <c r="AQ34" s="1">
        <v>-0.130694</v>
      </c>
      <c r="AR34" s="1">
        <v>524.41399999999999</v>
      </c>
      <c r="AS34" s="1">
        <v>65.549800000000005</v>
      </c>
      <c r="AT34" s="1">
        <v>1095.94</v>
      </c>
      <c r="AU34" s="1">
        <v>-0.20849000000000001</v>
      </c>
      <c r="AV34" s="1">
        <v>-2.1530000000000001E-2</v>
      </c>
      <c r="AW34" s="1">
        <v>117.3192696</v>
      </c>
      <c r="AX34" s="1">
        <v>8.1796337355310502</v>
      </c>
      <c r="AY34" s="1">
        <v>8.2064444939489896</v>
      </c>
      <c r="AZ34" s="1">
        <v>3.9530111369649599</v>
      </c>
      <c r="BA34" s="1">
        <v>3.9806689614081399</v>
      </c>
      <c r="BB34" s="1">
        <v>8.3464521375040608</v>
      </c>
      <c r="BC34" s="1">
        <v>8.5012915875627808</v>
      </c>
      <c r="BD34" s="1">
        <v>74.900000000000006</v>
      </c>
      <c r="BE34" s="1">
        <v>79.400000000000006</v>
      </c>
      <c r="BF34" s="1">
        <v>113.435359035292</v>
      </c>
      <c r="BG34" s="1">
        <v>117.866569461395</v>
      </c>
      <c r="BH34" s="1">
        <v>113.427478280597</v>
      </c>
      <c r="BI34" s="1">
        <v>117.771734676921</v>
      </c>
      <c r="BJ34" s="1">
        <v>113.092007910595</v>
      </c>
      <c r="BK34" s="1">
        <v>118.13949937691</v>
      </c>
      <c r="BL34" s="1">
        <v>1.8686224872884301</v>
      </c>
      <c r="BM34" s="1">
        <v>1.8793256769383999</v>
      </c>
      <c r="BN34" s="1">
        <v>1.9125297383308799</v>
      </c>
      <c r="BO34" s="1">
        <v>1.8902304092358599</v>
      </c>
      <c r="BP34" s="1">
        <v>1.91193540685871</v>
      </c>
      <c r="BQ34" s="1">
        <v>1.8894959645365701</v>
      </c>
    </row>
    <row r="35" spans="1:69" x14ac:dyDescent="0.25">
      <c r="A35" s="3">
        <v>9</v>
      </c>
      <c r="B35" s="1" t="s">
        <v>65</v>
      </c>
      <c r="C35" s="2">
        <v>-8.9999999999999969E-2</v>
      </c>
      <c r="D35" s="2">
        <v>9.4935504422739552</v>
      </c>
      <c r="E35" s="1" t="s">
        <v>125</v>
      </c>
      <c r="F35" s="2" t="s">
        <v>133</v>
      </c>
      <c r="G35" s="2" t="s">
        <v>133</v>
      </c>
      <c r="H35" s="1">
        <v>0.15546399999999999</v>
      </c>
      <c r="I35" s="1">
        <v>-3.7927000000000002E-2</v>
      </c>
      <c r="J35" s="1">
        <v>-3.7895999999999999E-2</v>
      </c>
      <c r="K35" s="1">
        <v>-0.43332700000000002</v>
      </c>
      <c r="L35" s="1">
        <v>0.39064500000000002</v>
      </c>
      <c r="M35" s="1">
        <v>-0.17117199999999999</v>
      </c>
      <c r="N35" s="1">
        <v>-0.17145299999999999</v>
      </c>
      <c r="O35" s="1">
        <v>6.7978999999999998E-2</v>
      </c>
      <c r="P35" s="1">
        <v>464.04</v>
      </c>
      <c r="Q35" s="1">
        <v>158.369</v>
      </c>
      <c r="R35" s="1">
        <v>1200.6500000000001</v>
      </c>
      <c r="S35" s="1">
        <v>-0.25013999999999997</v>
      </c>
      <c r="T35" s="1">
        <v>2.3949999999999999E-2</v>
      </c>
      <c r="U35" s="1">
        <v>171.9942159</v>
      </c>
      <c r="V35" s="1">
        <v>0.19575999999999999</v>
      </c>
      <c r="W35" s="1">
        <v>-1.7198000000000001E-2</v>
      </c>
      <c r="X35" s="1">
        <v>-2.7101E-2</v>
      </c>
      <c r="Y35" s="1">
        <v>-0.15559300000000001</v>
      </c>
      <c r="Z35" s="1">
        <v>0.52158599999999999</v>
      </c>
      <c r="AA35" s="1">
        <v>-0.184866</v>
      </c>
      <c r="AB35" s="1">
        <v>-0.150033</v>
      </c>
      <c r="AC35" s="1">
        <v>-8.6227999999999999E-2</v>
      </c>
      <c r="AD35" s="1">
        <v>497.02800000000002</v>
      </c>
      <c r="AE35" s="1">
        <v>58.020899999999997</v>
      </c>
      <c r="AF35" s="1">
        <v>1117.57</v>
      </c>
      <c r="AG35" s="1">
        <v>-0.24285999999999999</v>
      </c>
      <c r="AH35" s="1">
        <v>-2.409E-2</v>
      </c>
      <c r="AI35" s="1">
        <v>137.28036270000001</v>
      </c>
      <c r="AJ35" s="1">
        <v>0.19575999999999999</v>
      </c>
      <c r="AK35" s="1">
        <v>-1.7198000000000001E-2</v>
      </c>
      <c r="AL35" s="1">
        <v>-2.7101E-2</v>
      </c>
      <c r="AM35" s="1">
        <v>-0.15559300000000001</v>
      </c>
      <c r="AN35" s="1">
        <v>0.52158599999999999</v>
      </c>
      <c r="AO35" s="1">
        <v>-0.184866</v>
      </c>
      <c r="AP35" s="1">
        <v>-0.150033</v>
      </c>
      <c r="AQ35" s="1">
        <v>-8.6227999999999999E-2</v>
      </c>
      <c r="AR35" s="1">
        <v>497.02800000000002</v>
      </c>
      <c r="AS35" s="1">
        <v>58.020899999999997</v>
      </c>
      <c r="AT35" s="1">
        <v>1117.57</v>
      </c>
      <c r="AU35" s="1">
        <v>-0.24285999999999999</v>
      </c>
      <c r="AV35" s="1">
        <v>-2.409E-2</v>
      </c>
      <c r="AW35" s="1">
        <v>137.28036270000001</v>
      </c>
      <c r="AX35" s="1">
        <v>8.6532612485309706</v>
      </c>
      <c r="AY35" s="1">
        <v>8.9856125340367896</v>
      </c>
      <c r="AZ35" s="1">
        <v>4.2187913095458498</v>
      </c>
      <c r="BA35" s="1">
        <v>4.4018542849997102</v>
      </c>
      <c r="BB35" s="1">
        <v>7.4786419085281803</v>
      </c>
      <c r="BC35" s="1">
        <v>8.7609135001225802</v>
      </c>
      <c r="BD35" s="1">
        <v>42.8</v>
      </c>
      <c r="BE35" s="1">
        <v>47.3</v>
      </c>
      <c r="BF35" s="1">
        <v>101.81965553299</v>
      </c>
      <c r="BG35" s="1">
        <v>116.863336097366</v>
      </c>
      <c r="BH35" s="1">
        <v>101.218186780906</v>
      </c>
      <c r="BI35" s="1">
        <v>111.149301173856</v>
      </c>
      <c r="BJ35" s="1">
        <v>101.803858945076</v>
      </c>
      <c r="BK35" s="1">
        <v>116.87119847748799</v>
      </c>
      <c r="BL35" s="1">
        <v>1.8401415706406901</v>
      </c>
      <c r="BM35" s="1">
        <v>1.8500927003801699</v>
      </c>
      <c r="BN35" s="1">
        <v>1.8974646241761599</v>
      </c>
      <c r="BO35" s="1">
        <v>1.8862081009263001</v>
      </c>
      <c r="BP35" s="1">
        <v>1.8498499939184201</v>
      </c>
      <c r="BQ35" s="1">
        <v>1.8396097412223</v>
      </c>
    </row>
    <row r="36" spans="1:69" x14ac:dyDescent="0.25">
      <c r="A36" s="3">
        <v>232</v>
      </c>
      <c r="B36" s="1" t="s">
        <v>66</v>
      </c>
      <c r="C36" s="2">
        <v>0.24</v>
      </c>
      <c r="D36" s="2">
        <v>1.3262729734108283</v>
      </c>
      <c r="E36" s="1" t="s">
        <v>125</v>
      </c>
      <c r="F36" s="2" t="s">
        <v>143</v>
      </c>
      <c r="G36" s="2" t="s">
        <v>143</v>
      </c>
      <c r="H36" s="1">
        <v>0.15546399999999999</v>
      </c>
      <c r="I36" s="1">
        <v>-3.7927000000000002E-2</v>
      </c>
      <c r="J36" s="1">
        <v>-3.7895999999999999E-2</v>
      </c>
      <c r="K36" s="1">
        <v>-0.43332700000000002</v>
      </c>
      <c r="L36" s="1">
        <v>0.39064500000000002</v>
      </c>
      <c r="M36" s="1">
        <v>-0.17117199999999999</v>
      </c>
      <c r="N36" s="1">
        <v>-0.17145299999999999</v>
      </c>
      <c r="O36" s="1">
        <v>6.7978999999999998E-2</v>
      </c>
      <c r="P36" s="1">
        <v>464.04</v>
      </c>
      <c r="Q36" s="1">
        <v>158.369</v>
      </c>
      <c r="R36" s="1">
        <v>1200.6500000000001</v>
      </c>
      <c r="S36" s="1">
        <v>-0.25013999999999997</v>
      </c>
      <c r="T36" s="1">
        <v>2.3949999999999999E-2</v>
      </c>
      <c r="U36" s="1">
        <v>171.9942159</v>
      </c>
      <c r="V36" s="1">
        <v>0.189276</v>
      </c>
      <c r="W36" s="1">
        <v>-3.2170999999999998E-2</v>
      </c>
      <c r="X36" s="1">
        <v>-2.7081000000000001E-2</v>
      </c>
      <c r="Y36" s="1">
        <v>-0.15323200000000001</v>
      </c>
      <c r="Z36" s="1">
        <v>0.63487000000000005</v>
      </c>
      <c r="AA36" s="1">
        <v>-0.17457600000000001</v>
      </c>
      <c r="AB36" s="1">
        <v>-0.21673400000000001</v>
      </c>
      <c r="AC36" s="1">
        <v>-0.34277200000000002</v>
      </c>
      <c r="AD36" s="1">
        <v>505.37</v>
      </c>
      <c r="AE36" s="1">
        <v>71.623099999999994</v>
      </c>
      <c r="AF36" s="1">
        <v>1121.3499999999999</v>
      </c>
      <c r="AG36" s="1">
        <v>-0.22781999999999999</v>
      </c>
      <c r="AH36" s="1">
        <v>-2.137E-2</v>
      </c>
      <c r="AI36" s="1">
        <v>129.54943950000001</v>
      </c>
      <c r="AJ36" s="1">
        <v>0.189276</v>
      </c>
      <c r="AK36" s="1">
        <v>-3.2170999999999998E-2</v>
      </c>
      <c r="AL36" s="1">
        <v>-2.7081000000000001E-2</v>
      </c>
      <c r="AM36" s="1">
        <v>-0.15323200000000001</v>
      </c>
      <c r="AN36" s="1">
        <v>0.63487000000000005</v>
      </c>
      <c r="AO36" s="1">
        <v>-0.17457600000000001</v>
      </c>
      <c r="AP36" s="1">
        <v>-0.21673400000000001</v>
      </c>
      <c r="AQ36" s="1">
        <v>-0.34277200000000002</v>
      </c>
      <c r="AR36" s="1">
        <v>505.37</v>
      </c>
      <c r="AS36" s="1">
        <v>71.623099999999994</v>
      </c>
      <c r="AT36" s="1">
        <v>1121.3499999999999</v>
      </c>
      <c r="AU36" s="1">
        <v>-0.22781999999999999</v>
      </c>
      <c r="AV36" s="1">
        <v>-2.137E-2</v>
      </c>
      <c r="AW36" s="1">
        <v>129.54943950000001</v>
      </c>
      <c r="AX36" s="1">
        <v>8.2783174862858893</v>
      </c>
      <c r="AY36" s="1">
        <v>8.5932459702698498</v>
      </c>
      <c r="AZ36" s="1">
        <v>4.2923376029471303</v>
      </c>
      <c r="BA36" s="1">
        <v>5.4638350859247904</v>
      </c>
      <c r="BB36" s="1">
        <v>9.5433802222849398</v>
      </c>
      <c r="BC36" s="1">
        <v>10.199969879982399</v>
      </c>
      <c r="BD36" s="1">
        <v>39.6</v>
      </c>
      <c r="BE36" s="1">
        <v>48</v>
      </c>
      <c r="BF36" s="1">
        <v>98.1705689505105</v>
      </c>
      <c r="BG36" s="1">
        <v>106.476989676169</v>
      </c>
      <c r="BH36" s="1">
        <v>96.702128042009505</v>
      </c>
      <c r="BI36" s="1">
        <v>112.859132999407</v>
      </c>
      <c r="BJ36" s="1">
        <v>96.705032186379498</v>
      </c>
      <c r="BK36" s="1">
        <v>115.182824337021</v>
      </c>
      <c r="BL36" s="1">
        <v>1.8404915104395301</v>
      </c>
      <c r="BM36" s="1">
        <v>1.8515725748670999</v>
      </c>
      <c r="BN36" s="1">
        <v>1.8513014341268099</v>
      </c>
      <c r="BO36" s="1">
        <v>1.84028204360092</v>
      </c>
      <c r="BP36" s="1">
        <v>1.8776794188572199</v>
      </c>
      <c r="BQ36" s="1">
        <v>1.8632436770320699</v>
      </c>
    </row>
    <row r="37" spans="1:69" x14ac:dyDescent="0.25">
      <c r="A37" s="3">
        <v>61</v>
      </c>
      <c r="B37" s="1" t="s">
        <v>67</v>
      </c>
      <c r="C37" s="2">
        <v>0.94</v>
      </c>
      <c r="D37" s="2">
        <v>4.4335651568461243</v>
      </c>
      <c r="E37" s="1" t="s">
        <v>129</v>
      </c>
      <c r="F37" s="2" t="s">
        <v>133</v>
      </c>
      <c r="G37" s="2" t="s">
        <v>133</v>
      </c>
      <c r="H37" s="1">
        <v>0.153248</v>
      </c>
      <c r="I37" s="1">
        <v>-3.7562999999999999E-2</v>
      </c>
      <c r="J37" s="1">
        <v>-3.7512999999999998E-2</v>
      </c>
      <c r="K37" s="1">
        <v>-0.273613</v>
      </c>
      <c r="L37" s="1">
        <v>0.43281799999999998</v>
      </c>
      <c r="M37" s="1">
        <v>-0.18011099999999999</v>
      </c>
      <c r="N37" s="1">
        <v>-0.18074100000000001</v>
      </c>
      <c r="O37" s="1">
        <v>3.7199999999999999E-4</v>
      </c>
      <c r="P37" s="1">
        <v>504.39800000000002</v>
      </c>
      <c r="Q37" s="1">
        <v>159.078</v>
      </c>
      <c r="R37" s="1">
        <v>1213.46</v>
      </c>
      <c r="S37" s="1">
        <v>-0.25091000000000002</v>
      </c>
      <c r="T37" s="1">
        <v>2.6839999999999999E-2</v>
      </c>
      <c r="U37" s="1">
        <v>174.29090249999999</v>
      </c>
      <c r="V37" s="1">
        <v>0.19575999999999999</v>
      </c>
      <c r="W37" s="1">
        <v>-1.7198000000000001E-2</v>
      </c>
      <c r="X37" s="1">
        <v>-2.7101E-2</v>
      </c>
      <c r="Y37" s="1">
        <v>-0.15559300000000001</v>
      </c>
      <c r="Z37" s="1">
        <v>0.52158599999999999</v>
      </c>
      <c r="AA37" s="1">
        <v>-0.184866</v>
      </c>
      <c r="AB37" s="1">
        <v>-0.150033</v>
      </c>
      <c r="AC37" s="1">
        <v>-8.6227999999999999E-2</v>
      </c>
      <c r="AD37" s="1">
        <v>497.02800000000002</v>
      </c>
      <c r="AE37" s="1">
        <v>58.020899999999997</v>
      </c>
      <c r="AF37" s="1">
        <v>1117.57</v>
      </c>
      <c r="AG37" s="1">
        <v>-0.24285999999999999</v>
      </c>
      <c r="AH37" s="1">
        <v>-2.409E-2</v>
      </c>
      <c r="AI37" s="1">
        <v>137.28036270000001</v>
      </c>
      <c r="AJ37" s="1">
        <v>0.19575999999999999</v>
      </c>
      <c r="AK37" s="1">
        <v>-1.7198000000000001E-2</v>
      </c>
      <c r="AL37" s="1">
        <v>-2.7101E-2</v>
      </c>
      <c r="AM37" s="1">
        <v>-0.15559300000000001</v>
      </c>
      <c r="AN37" s="1">
        <v>0.52158599999999999</v>
      </c>
      <c r="AO37" s="1">
        <v>-0.184866</v>
      </c>
      <c r="AP37" s="1">
        <v>-0.150033</v>
      </c>
      <c r="AQ37" s="1">
        <v>-8.6227999999999999E-2</v>
      </c>
      <c r="AR37" s="1">
        <v>497.02800000000002</v>
      </c>
      <c r="AS37" s="1">
        <v>58.020899999999997</v>
      </c>
      <c r="AT37" s="1">
        <v>1117.57</v>
      </c>
      <c r="AU37" s="1">
        <v>-0.24285999999999999</v>
      </c>
      <c r="AV37" s="1">
        <v>-2.409E-2</v>
      </c>
      <c r="AW37" s="1">
        <v>137.28036270000001</v>
      </c>
      <c r="AX37" s="1">
        <v>6.3288825923295997</v>
      </c>
      <c r="AY37" s="1">
        <v>6.4683014576536797</v>
      </c>
      <c r="AZ37" s="1">
        <v>3.1806925625857998</v>
      </c>
      <c r="BA37" s="1">
        <v>3.4233399458848299</v>
      </c>
      <c r="BB37" s="1">
        <v>7.4026783301065899</v>
      </c>
      <c r="BC37" s="1">
        <v>7.86356050210438</v>
      </c>
      <c r="BD37" s="1">
        <v>38.200000000000003</v>
      </c>
      <c r="BE37" s="1">
        <v>41.1</v>
      </c>
      <c r="BF37" s="1">
        <v>96.406781437155402</v>
      </c>
      <c r="BG37" s="1">
        <v>107.23935024175</v>
      </c>
      <c r="BH37" s="1">
        <v>99.6509519067952</v>
      </c>
      <c r="BI37" s="1">
        <v>106.156677365061</v>
      </c>
      <c r="BJ37" s="1">
        <v>96.192462132171698</v>
      </c>
      <c r="BK37" s="1">
        <v>107.05059467134301</v>
      </c>
      <c r="BL37" s="1">
        <v>1.8405789849935801</v>
      </c>
      <c r="BM37" s="1">
        <v>1.8489483497382999</v>
      </c>
      <c r="BN37" s="1">
        <v>1.8673577589738899</v>
      </c>
      <c r="BO37" s="1">
        <v>1.8635506432614</v>
      </c>
      <c r="BP37" s="1">
        <v>1.8476758373697399</v>
      </c>
      <c r="BQ37" s="1">
        <v>1.8403831122893901</v>
      </c>
    </row>
    <row r="38" spans="1:69" x14ac:dyDescent="0.25">
      <c r="A38" s="3">
        <v>237</v>
      </c>
      <c r="B38" s="1" t="s">
        <v>68</v>
      </c>
      <c r="C38" s="2">
        <v>0.72</v>
      </c>
      <c r="D38" s="2">
        <v>0.55371472799628518</v>
      </c>
      <c r="E38" s="1" t="s">
        <v>131</v>
      </c>
      <c r="F38" s="2" t="s">
        <v>144</v>
      </c>
      <c r="G38" s="2" t="s">
        <v>144</v>
      </c>
      <c r="H38" s="1">
        <v>0.165352</v>
      </c>
      <c r="I38" s="1">
        <v>-3.8466E-2</v>
      </c>
      <c r="J38" s="1">
        <v>-4.1852E-2</v>
      </c>
      <c r="K38" s="1">
        <v>-0.29164800000000002</v>
      </c>
      <c r="L38" s="1">
        <v>0.44260899999999997</v>
      </c>
      <c r="M38" s="1">
        <v>-0.17845</v>
      </c>
      <c r="N38" s="1">
        <v>-0.16891999999999999</v>
      </c>
      <c r="O38" s="1">
        <v>-1.2258E-2</v>
      </c>
      <c r="P38" s="1">
        <v>500.904</v>
      </c>
      <c r="Q38" s="1">
        <v>154.66</v>
      </c>
      <c r="R38" s="1">
        <v>1165.29</v>
      </c>
      <c r="S38" s="1">
        <v>-0.25062000000000001</v>
      </c>
      <c r="T38" s="1">
        <v>2.9190000000000001E-2</v>
      </c>
      <c r="U38" s="1">
        <v>175.5835731</v>
      </c>
      <c r="V38" s="1">
        <v>0.18934200000000001</v>
      </c>
      <c r="W38" s="1">
        <v>-2.9399999999999999E-2</v>
      </c>
      <c r="X38" s="1">
        <v>-2.0822E-2</v>
      </c>
      <c r="Y38" s="1">
        <v>-0.14033300000000001</v>
      </c>
      <c r="Z38" s="1">
        <v>0.530366</v>
      </c>
      <c r="AA38" s="1">
        <v>-0.15603900000000001</v>
      </c>
      <c r="AB38" s="1">
        <v>-0.19473099999999999</v>
      </c>
      <c r="AC38" s="1">
        <v>-3.7366000000000003E-2</v>
      </c>
      <c r="AD38" s="1">
        <v>496.012</v>
      </c>
      <c r="AE38" s="1">
        <v>59.413800000000002</v>
      </c>
      <c r="AF38" s="1">
        <v>1162.29</v>
      </c>
      <c r="AG38" s="1">
        <v>-0.23701</v>
      </c>
      <c r="AH38" s="1">
        <v>-1.976E-2</v>
      </c>
      <c r="AI38" s="1">
        <v>136.3265475</v>
      </c>
      <c r="AJ38" s="1">
        <v>0.18934200000000001</v>
      </c>
      <c r="AK38" s="1">
        <v>-2.9399999999999999E-2</v>
      </c>
      <c r="AL38" s="1">
        <v>-2.0822E-2</v>
      </c>
      <c r="AM38" s="1">
        <v>-0.14033300000000001</v>
      </c>
      <c r="AN38" s="1">
        <v>0.530366</v>
      </c>
      <c r="AO38" s="1">
        <v>-0.15603900000000001</v>
      </c>
      <c r="AP38" s="1">
        <v>-0.19473099999999999</v>
      </c>
      <c r="AQ38" s="1">
        <v>-3.7366000000000003E-2</v>
      </c>
      <c r="AR38" s="1">
        <v>496.012</v>
      </c>
      <c r="AS38" s="1">
        <v>59.413800000000002</v>
      </c>
      <c r="AT38" s="1">
        <v>1162.29</v>
      </c>
      <c r="AU38" s="1">
        <v>-0.23701</v>
      </c>
      <c r="AV38" s="1">
        <v>-1.976E-2</v>
      </c>
      <c r="AW38" s="1">
        <v>136.3265475</v>
      </c>
      <c r="AX38" s="1">
        <v>6.44452628113575</v>
      </c>
      <c r="AY38" s="1">
        <v>6.7803417769963197</v>
      </c>
      <c r="AZ38" s="1">
        <v>3.8320816544416898</v>
      </c>
      <c r="BA38" s="1">
        <v>4.3104581637973398</v>
      </c>
      <c r="BB38" s="1">
        <v>7.4028477208947798</v>
      </c>
      <c r="BC38" s="1">
        <v>7.7755481747292396</v>
      </c>
      <c r="BD38" s="1">
        <v>40.5</v>
      </c>
      <c r="BE38" s="1">
        <v>49.5</v>
      </c>
      <c r="BF38" s="1">
        <v>100.290991851329</v>
      </c>
      <c r="BG38" s="1">
        <v>108.130729189569</v>
      </c>
      <c r="BH38" s="1">
        <v>99.094215967539796</v>
      </c>
      <c r="BI38" s="1">
        <v>114.950053922341</v>
      </c>
      <c r="BJ38" s="1">
        <v>99.599059045469104</v>
      </c>
      <c r="BK38" s="1">
        <v>110.77310407109699</v>
      </c>
      <c r="BL38" s="1">
        <v>1.84122649340052</v>
      </c>
      <c r="BM38" s="1">
        <v>1.84644306708872</v>
      </c>
      <c r="BN38" s="1">
        <v>1.84867790596415</v>
      </c>
      <c r="BO38" s="1">
        <v>1.8404594535061001</v>
      </c>
      <c r="BP38" s="1">
        <v>1.8801981278577999</v>
      </c>
      <c r="BQ38" s="1">
        <v>1.8746925081196599</v>
      </c>
    </row>
    <row r="39" spans="1:69" x14ac:dyDescent="0.25">
      <c r="A39" s="3">
        <v>247</v>
      </c>
      <c r="B39" s="1" t="s">
        <v>69</v>
      </c>
      <c r="C39" s="2">
        <v>0.15999999999999992</v>
      </c>
      <c r="D39" s="2">
        <v>2.1659639886203093</v>
      </c>
      <c r="E39" s="1" t="s">
        <v>145</v>
      </c>
      <c r="F39" s="2" t="s">
        <v>133</v>
      </c>
      <c r="G39" s="2" t="s">
        <v>133</v>
      </c>
      <c r="H39" s="1">
        <v>-9.8630999999999996E-2</v>
      </c>
      <c r="I39" s="1">
        <v>-1.9910000000000001E-2</v>
      </c>
      <c r="J39" s="1">
        <v>-1.9909E-2</v>
      </c>
      <c r="K39" s="1">
        <v>0.375722</v>
      </c>
      <c r="L39" s="1">
        <v>-5.6609E-2</v>
      </c>
      <c r="M39" s="1">
        <v>-0.144231</v>
      </c>
      <c r="N39" s="1">
        <v>-0.14419599999999999</v>
      </c>
      <c r="O39" s="1">
        <v>1.721312</v>
      </c>
      <c r="P39" s="1">
        <v>603.56700000000001</v>
      </c>
      <c r="Q39" s="1">
        <v>82.83749499999999</v>
      </c>
      <c r="R39" s="1">
        <v>846</v>
      </c>
      <c r="S39" s="1">
        <v>-0.24764</v>
      </c>
      <c r="T39" s="1">
        <v>3.3029999999999997E-2</v>
      </c>
      <c r="U39" s="1">
        <v>176.12323169999999</v>
      </c>
      <c r="V39" s="1">
        <v>0.19575999999999999</v>
      </c>
      <c r="W39" s="1">
        <v>-1.7198000000000001E-2</v>
      </c>
      <c r="X39" s="1">
        <v>-2.7101E-2</v>
      </c>
      <c r="Y39" s="1">
        <v>-0.15559300000000001</v>
      </c>
      <c r="Z39" s="1">
        <v>0.52158599999999999</v>
      </c>
      <c r="AA39" s="1">
        <v>-0.184866</v>
      </c>
      <c r="AB39" s="1">
        <v>-0.150033</v>
      </c>
      <c r="AC39" s="1">
        <v>-8.6227999999999999E-2</v>
      </c>
      <c r="AD39" s="1">
        <v>497.02800000000002</v>
      </c>
      <c r="AE39" s="1">
        <v>58.020899999999997</v>
      </c>
      <c r="AF39" s="1">
        <v>1117.57</v>
      </c>
      <c r="AG39" s="1">
        <v>-0.24285999999999999</v>
      </c>
      <c r="AH39" s="1">
        <v>-2.409E-2</v>
      </c>
      <c r="AI39" s="1">
        <v>137.28036270000001</v>
      </c>
      <c r="AJ39" s="1">
        <v>0.19575999999999999</v>
      </c>
      <c r="AK39" s="1">
        <v>-1.7198000000000001E-2</v>
      </c>
      <c r="AL39" s="1">
        <v>-2.7101E-2</v>
      </c>
      <c r="AM39" s="1">
        <v>-0.15559300000000001</v>
      </c>
      <c r="AN39" s="1">
        <v>0.52158599999999999</v>
      </c>
      <c r="AO39" s="1">
        <v>-0.184866</v>
      </c>
      <c r="AP39" s="1">
        <v>-0.150033</v>
      </c>
      <c r="AQ39" s="1">
        <v>-8.6227999999999999E-2</v>
      </c>
      <c r="AR39" s="1">
        <v>497.02800000000002</v>
      </c>
      <c r="AS39" s="1">
        <v>58.020899999999997</v>
      </c>
      <c r="AT39" s="1">
        <v>1117.57</v>
      </c>
      <c r="AU39" s="1">
        <v>-0.24285999999999999</v>
      </c>
      <c r="AV39" s="1">
        <v>-2.409E-2</v>
      </c>
      <c r="AW39" s="1">
        <v>137.28036270000001</v>
      </c>
      <c r="AX39" s="1">
        <v>6.5103394114744599</v>
      </c>
      <c r="AY39" s="1">
        <v>7.4443563803740496</v>
      </c>
      <c r="AZ39" s="1">
        <v>3.22111484633233</v>
      </c>
      <c r="BA39" s="1">
        <v>3.4227084466520998</v>
      </c>
      <c r="BB39" s="1">
        <v>7.6407251248946899</v>
      </c>
      <c r="BC39" s="1">
        <v>9.9908754874920902</v>
      </c>
      <c r="BD39" s="1">
        <v>38.799999999999997</v>
      </c>
      <c r="BE39" s="1">
        <v>45.1</v>
      </c>
      <c r="BF39" s="1">
        <v>101.323137831674</v>
      </c>
      <c r="BG39" s="1">
        <v>107.05141627432501</v>
      </c>
      <c r="BH39" s="1">
        <v>95.594146414245799</v>
      </c>
      <c r="BI39" s="1">
        <v>106.332021477853</v>
      </c>
      <c r="BJ39" s="1">
        <v>95.680166423297507</v>
      </c>
      <c r="BK39" s="1">
        <v>105.885561436744</v>
      </c>
      <c r="BL39" s="1">
        <v>1.8418669875970901</v>
      </c>
      <c r="BM39" s="1">
        <v>1.8471085512226899</v>
      </c>
      <c r="BN39" s="1">
        <v>1.8465527341508501</v>
      </c>
      <c r="BO39" s="1">
        <v>1.8396048488737999</v>
      </c>
      <c r="BP39" s="1">
        <v>1.86567333689475</v>
      </c>
      <c r="BQ39" s="1">
        <v>1.8609817301628699</v>
      </c>
    </row>
    <row r="40" spans="1:69" x14ac:dyDescent="0.25">
      <c r="A40" s="3">
        <v>63</v>
      </c>
      <c r="B40" s="1" t="s">
        <v>70</v>
      </c>
      <c r="C40" s="2">
        <v>1</v>
      </c>
      <c r="D40" s="2">
        <v>0.18</v>
      </c>
      <c r="E40" s="1" t="s">
        <v>127</v>
      </c>
      <c r="F40" s="2" t="s">
        <v>133</v>
      </c>
      <c r="G40" s="2" t="s">
        <v>133</v>
      </c>
      <c r="H40" s="1">
        <v>0.15173600000000001</v>
      </c>
      <c r="I40" s="1">
        <v>-3.4506000000000002E-2</v>
      </c>
      <c r="J40" s="1">
        <v>-3.4562000000000002E-2</v>
      </c>
      <c r="K40" s="1">
        <v>-0.12188300000000001</v>
      </c>
      <c r="L40" s="1">
        <v>0.41831699999999999</v>
      </c>
      <c r="M40" s="1">
        <v>-0.151834</v>
      </c>
      <c r="N40" s="1">
        <v>-0.15231600000000001</v>
      </c>
      <c r="O40" s="1">
        <v>-8.7807999999999997E-2</v>
      </c>
      <c r="P40" s="1">
        <v>465.73599999999999</v>
      </c>
      <c r="Q40" s="1">
        <v>161.79400000000001</v>
      </c>
      <c r="R40" s="1">
        <v>1249.75</v>
      </c>
      <c r="S40" s="1">
        <v>-0.23638000000000001</v>
      </c>
      <c r="T40" s="1">
        <v>-1.5970000000000002E-2</v>
      </c>
      <c r="U40" s="1">
        <v>138.3094791</v>
      </c>
      <c r="V40" s="1">
        <v>0.19575999999999999</v>
      </c>
      <c r="W40" s="1">
        <v>-1.7198000000000001E-2</v>
      </c>
      <c r="X40" s="1">
        <v>-2.7101E-2</v>
      </c>
      <c r="Y40" s="1">
        <v>-0.15559300000000001</v>
      </c>
      <c r="Z40" s="1">
        <v>0.52158599999999999</v>
      </c>
      <c r="AA40" s="1">
        <v>-0.184866</v>
      </c>
      <c r="AB40" s="1">
        <v>-0.150033</v>
      </c>
      <c r="AC40" s="1">
        <v>-8.6227999999999999E-2</v>
      </c>
      <c r="AD40" s="1">
        <v>497.02800000000002</v>
      </c>
      <c r="AE40" s="1">
        <v>58.020899999999997</v>
      </c>
      <c r="AF40" s="1">
        <v>1117.57</v>
      </c>
      <c r="AG40" s="1">
        <v>-0.24285999999999999</v>
      </c>
      <c r="AH40" s="1">
        <v>-2.409E-2</v>
      </c>
      <c r="AI40" s="1">
        <v>137.28036270000001</v>
      </c>
      <c r="AJ40" s="1">
        <v>0.19575999999999999</v>
      </c>
      <c r="AK40" s="1">
        <v>-1.7198000000000001E-2</v>
      </c>
      <c r="AL40" s="1">
        <v>-2.7101E-2</v>
      </c>
      <c r="AM40" s="1">
        <v>-0.15559300000000001</v>
      </c>
      <c r="AN40" s="1">
        <v>0.52158599999999999</v>
      </c>
      <c r="AO40" s="1">
        <v>-0.184866</v>
      </c>
      <c r="AP40" s="1">
        <v>-0.150033</v>
      </c>
      <c r="AQ40" s="1">
        <v>-8.6227999999999999E-2</v>
      </c>
      <c r="AR40" s="1">
        <v>497.02800000000002</v>
      </c>
      <c r="AS40" s="1">
        <v>58.020899999999997</v>
      </c>
      <c r="AT40" s="1">
        <v>1117.57</v>
      </c>
      <c r="AU40" s="1">
        <v>-0.24285999999999999</v>
      </c>
      <c r="AV40" s="1">
        <v>-2.409E-2</v>
      </c>
      <c r="AW40" s="1">
        <v>137.28036270000001</v>
      </c>
      <c r="AX40" s="1">
        <v>7.4539286675425602</v>
      </c>
      <c r="AY40" s="1">
        <v>7.5793965685188702</v>
      </c>
      <c r="AZ40" s="1">
        <v>3.9700676616455501</v>
      </c>
      <c r="BA40" s="1">
        <v>4.4654012339790201</v>
      </c>
      <c r="BB40" s="1">
        <v>7.1717305844630301</v>
      </c>
      <c r="BC40" s="1">
        <v>7.8400769939507597</v>
      </c>
      <c r="BD40" s="1">
        <v>46.6</v>
      </c>
      <c r="BE40" s="1">
        <v>55.3</v>
      </c>
      <c r="BF40" s="1">
        <v>98.1579517027712</v>
      </c>
      <c r="BG40" s="1">
        <v>108.295252124692</v>
      </c>
      <c r="BH40" s="1">
        <v>98.732320641816102</v>
      </c>
      <c r="BI40" s="1">
        <v>109.38400254676</v>
      </c>
      <c r="BJ40" s="1">
        <v>99.190003977480401</v>
      </c>
      <c r="BK40" s="1">
        <v>106.162395806316</v>
      </c>
      <c r="BL40" s="1">
        <v>1.86916799673009</v>
      </c>
      <c r="BM40" s="1">
        <v>1.87549620100921</v>
      </c>
      <c r="BN40" s="1">
        <v>1.8461998808363</v>
      </c>
      <c r="BO40" s="1">
        <v>1.8389412714929201</v>
      </c>
      <c r="BP40" s="1">
        <v>1.8489948620804699</v>
      </c>
      <c r="BQ40" s="1">
        <v>1.8397103032814699</v>
      </c>
    </row>
    <row r="41" spans="1:69" x14ac:dyDescent="0.25">
      <c r="A41" s="3">
        <v>218</v>
      </c>
      <c r="B41" s="1" t="s">
        <v>72</v>
      </c>
      <c r="C41" s="2">
        <v>-0.33</v>
      </c>
      <c r="D41" s="2">
        <v>1.7867008703193716</v>
      </c>
      <c r="E41" s="1" t="s">
        <v>125</v>
      </c>
      <c r="F41" s="2" t="s">
        <v>135</v>
      </c>
      <c r="G41" s="2" t="s">
        <v>135</v>
      </c>
      <c r="H41" s="1">
        <v>0.15546399999999999</v>
      </c>
      <c r="I41" s="1">
        <v>-3.7927000000000002E-2</v>
      </c>
      <c r="J41" s="1">
        <v>-3.7895999999999999E-2</v>
      </c>
      <c r="K41" s="1">
        <v>-0.43332700000000002</v>
      </c>
      <c r="L41" s="1">
        <v>0.39064500000000002</v>
      </c>
      <c r="M41" s="1">
        <v>-0.17117199999999999</v>
      </c>
      <c r="N41" s="1">
        <v>-0.17145299999999999</v>
      </c>
      <c r="O41" s="1">
        <v>6.7978999999999998E-2</v>
      </c>
      <c r="P41" s="1">
        <v>464.04</v>
      </c>
      <c r="Q41" s="1">
        <v>158.369</v>
      </c>
      <c r="R41" s="1">
        <v>1200.6500000000001</v>
      </c>
      <c r="S41" s="1">
        <v>-0.25013999999999997</v>
      </c>
      <c r="T41" s="1">
        <v>2.3949999999999999E-2</v>
      </c>
      <c r="U41" s="1">
        <v>171.9942159</v>
      </c>
      <c r="V41" s="1">
        <v>0.17983299999999999</v>
      </c>
      <c r="W41" s="1">
        <v>-3.8869000000000001E-2</v>
      </c>
      <c r="X41" s="1">
        <v>-3.8897000000000001E-2</v>
      </c>
      <c r="Y41" s="1">
        <v>-0.16137699999999999</v>
      </c>
      <c r="Z41" s="1">
        <v>0.73704599999999998</v>
      </c>
      <c r="AA41" s="1">
        <v>-0.22905900000000001</v>
      </c>
      <c r="AB41" s="1">
        <v>-0.22885</v>
      </c>
      <c r="AC41" s="1">
        <v>-0.54333100000000001</v>
      </c>
      <c r="AD41" s="1">
        <v>511.279</v>
      </c>
      <c r="AE41" s="1">
        <v>80.517799999999994</v>
      </c>
      <c r="AF41" s="1">
        <v>1126.25</v>
      </c>
      <c r="AG41" s="1">
        <v>-0.19825000000000001</v>
      </c>
      <c r="AH41" s="1">
        <v>-1.5640000000000001E-2</v>
      </c>
      <c r="AI41" s="1">
        <v>114.5896011</v>
      </c>
      <c r="AJ41" s="1">
        <v>0.17983299999999999</v>
      </c>
      <c r="AK41" s="1">
        <v>-3.8869000000000001E-2</v>
      </c>
      <c r="AL41" s="1">
        <v>-3.8897000000000001E-2</v>
      </c>
      <c r="AM41" s="1">
        <v>-0.16137699999999999</v>
      </c>
      <c r="AN41" s="1">
        <v>0.73704599999999998</v>
      </c>
      <c r="AO41" s="1">
        <v>-0.22905900000000001</v>
      </c>
      <c r="AP41" s="1">
        <v>-0.22885</v>
      </c>
      <c r="AQ41" s="1">
        <v>-0.54333100000000001</v>
      </c>
      <c r="AR41" s="1">
        <v>511.279</v>
      </c>
      <c r="AS41" s="1">
        <v>80.517799999999994</v>
      </c>
      <c r="AT41" s="1">
        <v>1126.25</v>
      </c>
      <c r="AU41" s="1">
        <v>-0.19825000000000001</v>
      </c>
      <c r="AV41" s="1">
        <v>-1.5640000000000001E-2</v>
      </c>
      <c r="AW41" s="1">
        <v>114.5896011</v>
      </c>
      <c r="AX41" s="1">
        <v>8.6716846630536004</v>
      </c>
      <c r="AY41" s="1">
        <v>8.8506032045470402</v>
      </c>
      <c r="AZ41" s="1">
        <v>4.4672234390033001</v>
      </c>
      <c r="BA41" s="1">
        <v>4.5797795696602099</v>
      </c>
      <c r="BB41" s="1">
        <v>8.0155102095652904</v>
      </c>
      <c r="BC41" s="1">
        <v>8.8485201894283296</v>
      </c>
      <c r="BD41" s="1">
        <v>42.8</v>
      </c>
      <c r="BE41" s="1">
        <v>47.5</v>
      </c>
      <c r="BF41" s="1">
        <v>101.870139550313</v>
      </c>
      <c r="BG41" s="1">
        <v>117.12151237645701</v>
      </c>
      <c r="BH41" s="1">
        <v>100.854092320926</v>
      </c>
      <c r="BI41" s="1">
        <v>111.781010319668</v>
      </c>
      <c r="BJ41" s="1">
        <v>101.837958883879</v>
      </c>
      <c r="BK41" s="1">
        <v>116.786321759393</v>
      </c>
      <c r="BL41" s="1">
        <v>1.84042766769031</v>
      </c>
      <c r="BM41" s="1">
        <v>1.8514343088535401</v>
      </c>
      <c r="BN41" s="1">
        <v>1.8972234976406901</v>
      </c>
      <c r="BO41" s="1">
        <v>1.8856447173314399</v>
      </c>
      <c r="BP41" s="1">
        <v>1.8512066335231101</v>
      </c>
      <c r="BQ41" s="1">
        <v>1.8408438282483299</v>
      </c>
    </row>
    <row r="42" spans="1:69" x14ac:dyDescent="0.25">
      <c r="A42" s="3">
        <v>219</v>
      </c>
      <c r="B42" s="1" t="s">
        <v>73</v>
      </c>
      <c r="C42" s="2">
        <v>0.22999999999999998</v>
      </c>
      <c r="D42" s="2">
        <v>1.0048880534666536</v>
      </c>
      <c r="E42" s="1" t="s">
        <v>125</v>
      </c>
      <c r="F42" s="2" t="s">
        <v>146</v>
      </c>
      <c r="G42" s="2" t="s">
        <v>146</v>
      </c>
      <c r="H42" s="1">
        <v>0.15546399999999999</v>
      </c>
      <c r="I42" s="1">
        <v>-3.7927000000000002E-2</v>
      </c>
      <c r="J42" s="1">
        <v>-3.7895999999999999E-2</v>
      </c>
      <c r="K42" s="1">
        <v>-0.43332700000000002</v>
      </c>
      <c r="L42" s="1">
        <v>0.39064500000000002</v>
      </c>
      <c r="M42" s="1">
        <v>-0.17117199999999999</v>
      </c>
      <c r="N42" s="1">
        <v>-0.17145299999999999</v>
      </c>
      <c r="O42" s="1">
        <v>6.7978999999999998E-2</v>
      </c>
      <c r="P42" s="1">
        <v>464.04</v>
      </c>
      <c r="Q42" s="1">
        <v>158.369</v>
      </c>
      <c r="R42" s="1">
        <v>1200.6500000000001</v>
      </c>
      <c r="S42" s="1">
        <v>-0.25013999999999997</v>
      </c>
      <c r="T42" s="1">
        <v>2.3949999999999999E-2</v>
      </c>
      <c r="U42" s="1">
        <v>171.9942159</v>
      </c>
      <c r="V42" s="1">
        <v>0.18577199999999999</v>
      </c>
      <c r="W42" s="1">
        <v>-3.3121999999999999E-2</v>
      </c>
      <c r="X42" s="1">
        <v>-2.7512999999999999E-2</v>
      </c>
      <c r="Y42" s="1">
        <v>-0.121568</v>
      </c>
      <c r="Z42" s="1">
        <v>0.62966699999999998</v>
      </c>
      <c r="AA42" s="1">
        <v>-0.17815500000000001</v>
      </c>
      <c r="AB42" s="1">
        <v>-0.22019</v>
      </c>
      <c r="AC42" s="1">
        <v>-0.20809800000000001</v>
      </c>
      <c r="AD42" s="1">
        <v>503.92700000000002</v>
      </c>
      <c r="AE42" s="1">
        <v>66.731200000000001</v>
      </c>
      <c r="AF42" s="1">
        <v>1183.18</v>
      </c>
      <c r="AG42" s="1">
        <v>-0.20313999999999999</v>
      </c>
      <c r="AH42" s="1">
        <v>-2.1530000000000001E-2</v>
      </c>
      <c r="AI42" s="1">
        <v>113.96209109999999</v>
      </c>
      <c r="AJ42" s="1">
        <v>0.18577199999999999</v>
      </c>
      <c r="AK42" s="1">
        <v>-3.3121999999999999E-2</v>
      </c>
      <c r="AL42" s="1">
        <v>-2.7512999999999999E-2</v>
      </c>
      <c r="AM42" s="1">
        <v>-0.121568</v>
      </c>
      <c r="AN42" s="1">
        <v>0.62966699999999998</v>
      </c>
      <c r="AO42" s="1">
        <v>-0.17815500000000001</v>
      </c>
      <c r="AP42" s="1">
        <v>-0.22019</v>
      </c>
      <c r="AQ42" s="1">
        <v>-0.20809800000000001</v>
      </c>
      <c r="AR42" s="1">
        <v>503.92700000000002</v>
      </c>
      <c r="AS42" s="1">
        <v>66.731200000000001</v>
      </c>
      <c r="AT42" s="1">
        <v>1183.18</v>
      </c>
      <c r="AU42" s="1">
        <v>-0.20313999999999999</v>
      </c>
      <c r="AV42" s="1">
        <v>-2.1530000000000001E-2</v>
      </c>
      <c r="AW42" s="1">
        <v>113.96209109999999</v>
      </c>
      <c r="AX42" s="1">
        <v>8.7301255511175597</v>
      </c>
      <c r="AY42" s="1">
        <v>8.8440593433213408</v>
      </c>
      <c r="AZ42" s="1">
        <v>4.5342038894513701</v>
      </c>
      <c r="BA42" s="1">
        <v>4.6869879710387101</v>
      </c>
      <c r="BB42" s="1">
        <v>9.5944732491342908</v>
      </c>
      <c r="BC42" s="1">
        <v>10.1260516366963</v>
      </c>
      <c r="BD42" s="1">
        <v>42.9</v>
      </c>
      <c r="BE42" s="1">
        <v>46.5</v>
      </c>
      <c r="BF42" s="1">
        <v>101.607129867235</v>
      </c>
      <c r="BG42" s="1">
        <v>115.96825627040801</v>
      </c>
      <c r="BH42" s="1">
        <v>100.64118570435301</v>
      </c>
      <c r="BI42" s="1">
        <v>108.044033045406</v>
      </c>
      <c r="BJ42" s="1">
        <v>101.58557612586699</v>
      </c>
      <c r="BK42" s="1">
        <v>116.606847519404</v>
      </c>
      <c r="BL42" s="1">
        <v>1.8395600017395399</v>
      </c>
      <c r="BM42" s="1">
        <v>1.84947262753467</v>
      </c>
      <c r="BN42" s="1">
        <v>1.8959791665521999</v>
      </c>
      <c r="BO42" s="1">
        <v>1.8881008977276601</v>
      </c>
      <c r="BP42" s="1">
        <v>1.84913980001513</v>
      </c>
      <c r="BQ42" s="1">
        <v>1.8400861392880401</v>
      </c>
    </row>
    <row r="43" spans="1:69" x14ac:dyDescent="0.25">
      <c r="A43" s="3">
        <v>220</v>
      </c>
      <c r="B43" s="1" t="s">
        <v>74</v>
      </c>
      <c r="C43" s="2">
        <v>0.15999999999999992</v>
      </c>
      <c r="D43" s="2">
        <v>2.229170249218305</v>
      </c>
      <c r="E43" s="1" t="s">
        <v>125</v>
      </c>
      <c r="F43" s="2" t="s">
        <v>147</v>
      </c>
      <c r="G43" s="2" t="s">
        <v>147</v>
      </c>
      <c r="H43" s="1">
        <v>0.15546399999999999</v>
      </c>
      <c r="I43" s="1">
        <v>-3.7927000000000002E-2</v>
      </c>
      <c r="J43" s="1">
        <v>-3.7895999999999999E-2</v>
      </c>
      <c r="K43" s="1">
        <v>-0.43332700000000002</v>
      </c>
      <c r="L43" s="1">
        <v>0.39064500000000002</v>
      </c>
      <c r="M43" s="1">
        <v>-0.17117199999999999</v>
      </c>
      <c r="N43" s="1">
        <v>-0.17145299999999999</v>
      </c>
      <c r="O43" s="1">
        <v>6.7978999999999998E-2</v>
      </c>
      <c r="P43" s="1">
        <v>464.04</v>
      </c>
      <c r="Q43" s="1">
        <v>158.369</v>
      </c>
      <c r="R43" s="1">
        <v>1200.6500000000001</v>
      </c>
      <c r="S43" s="1">
        <v>-0.25013999999999997</v>
      </c>
      <c r="T43" s="1">
        <v>2.3949999999999999E-2</v>
      </c>
      <c r="U43" s="1">
        <v>171.9942159</v>
      </c>
      <c r="V43" s="1">
        <v>0.19062100000000001</v>
      </c>
      <c r="W43" s="1">
        <v>-2.1784999999999999E-2</v>
      </c>
      <c r="X43" s="1">
        <v>-3.0521E-2</v>
      </c>
      <c r="Y43" s="1">
        <v>-0.111499</v>
      </c>
      <c r="Z43" s="1">
        <v>0.56892100000000001</v>
      </c>
      <c r="AA43" s="1">
        <v>-0.20616999999999999</v>
      </c>
      <c r="AB43" s="1">
        <v>-0.16203699999999999</v>
      </c>
      <c r="AC43" s="1">
        <v>-9.5824000000000006E-2</v>
      </c>
      <c r="AD43" s="1">
        <v>500.55</v>
      </c>
      <c r="AE43" s="1">
        <v>62.513300000000001</v>
      </c>
      <c r="AF43" s="1">
        <v>1139.77</v>
      </c>
      <c r="AG43" s="1">
        <v>-0.20032</v>
      </c>
      <c r="AH43" s="1">
        <v>-2.1180000000000001E-2</v>
      </c>
      <c r="AI43" s="1">
        <v>112.4121414</v>
      </c>
      <c r="AJ43" s="1">
        <v>0.19062100000000001</v>
      </c>
      <c r="AK43" s="1">
        <v>-2.1784999999999999E-2</v>
      </c>
      <c r="AL43" s="1">
        <v>-3.0521E-2</v>
      </c>
      <c r="AM43" s="1">
        <v>-0.111499</v>
      </c>
      <c r="AN43" s="1">
        <v>0.56892100000000001</v>
      </c>
      <c r="AO43" s="1">
        <v>-0.20616999999999999</v>
      </c>
      <c r="AP43" s="1">
        <v>-0.16203699999999999</v>
      </c>
      <c r="AQ43" s="1">
        <v>-9.5824000000000006E-2</v>
      </c>
      <c r="AR43" s="1">
        <v>500.55</v>
      </c>
      <c r="AS43" s="1">
        <v>62.513300000000001</v>
      </c>
      <c r="AT43" s="1">
        <v>1139.77</v>
      </c>
      <c r="AU43" s="1">
        <v>-0.20032</v>
      </c>
      <c r="AV43" s="1">
        <v>-2.1180000000000001E-2</v>
      </c>
      <c r="AW43" s="1">
        <v>112.4121414</v>
      </c>
      <c r="AX43" s="1">
        <v>8.0704923092702501</v>
      </c>
      <c r="AY43" s="1">
        <v>8.8027022252257492</v>
      </c>
      <c r="AZ43" s="1">
        <v>4.1933274888831598</v>
      </c>
      <c r="BA43" s="1">
        <v>4.57692910764899</v>
      </c>
      <c r="BB43" s="1">
        <v>8.0373984631775599</v>
      </c>
      <c r="BC43" s="1">
        <v>8.8632280378838306</v>
      </c>
      <c r="BD43" s="1">
        <v>42.9</v>
      </c>
      <c r="BE43" s="1">
        <v>47.6</v>
      </c>
      <c r="BF43" s="1">
        <v>101.963578246751</v>
      </c>
      <c r="BG43" s="1">
        <v>117.143694628109</v>
      </c>
      <c r="BH43" s="1">
        <v>100.825889926423</v>
      </c>
      <c r="BI43" s="1">
        <v>111.634287720156</v>
      </c>
      <c r="BJ43" s="1">
        <v>101.996598430728</v>
      </c>
      <c r="BK43" s="1">
        <v>117.092702582557</v>
      </c>
      <c r="BL43" s="1">
        <v>1.8396157207416901</v>
      </c>
      <c r="BM43" s="1">
        <v>1.8504783165441301</v>
      </c>
      <c r="BN43" s="1">
        <v>1.8973038765574599</v>
      </c>
      <c r="BO43" s="1">
        <v>1.8856516115125801</v>
      </c>
      <c r="BP43" s="1">
        <v>1.8502307964143201</v>
      </c>
      <c r="BQ43" s="1">
        <v>1.8392754008032599</v>
      </c>
    </row>
    <row r="44" spans="1:69" x14ac:dyDescent="0.25">
      <c r="A44" s="3">
        <v>221</v>
      </c>
      <c r="B44" s="1" t="s">
        <v>75</v>
      </c>
      <c r="C44" s="2">
        <v>0.48</v>
      </c>
      <c r="D44" s="2">
        <v>3.3559350410876552</v>
      </c>
      <c r="E44" s="1" t="s">
        <v>125</v>
      </c>
      <c r="F44" s="2" t="s">
        <v>148</v>
      </c>
      <c r="G44" s="2" t="s">
        <v>148</v>
      </c>
      <c r="H44" s="1">
        <v>0.15546399999999999</v>
      </c>
      <c r="I44" s="1">
        <v>-3.7927000000000002E-2</v>
      </c>
      <c r="J44" s="1">
        <v>-3.7895999999999999E-2</v>
      </c>
      <c r="K44" s="1">
        <v>-0.43332700000000002</v>
      </c>
      <c r="L44" s="1">
        <v>0.39064500000000002</v>
      </c>
      <c r="M44" s="1">
        <v>-0.17117199999999999</v>
      </c>
      <c r="N44" s="1">
        <v>-0.17145299999999999</v>
      </c>
      <c r="O44" s="1">
        <v>6.7978999999999998E-2</v>
      </c>
      <c r="P44" s="1">
        <v>464.04</v>
      </c>
      <c r="Q44" s="1">
        <v>158.369</v>
      </c>
      <c r="R44" s="1">
        <v>1200.6500000000001</v>
      </c>
      <c r="S44" s="1">
        <v>-0.25013999999999997</v>
      </c>
      <c r="T44" s="1">
        <v>2.3949999999999999E-2</v>
      </c>
      <c r="U44" s="1">
        <v>171.9942159</v>
      </c>
      <c r="V44" s="1">
        <v>0.18898000000000001</v>
      </c>
      <c r="W44" s="1">
        <v>-3.1278E-2</v>
      </c>
      <c r="X44" s="1">
        <v>-2.4514000000000001E-2</v>
      </c>
      <c r="Y44" s="1">
        <v>-0.121665</v>
      </c>
      <c r="Z44" s="1">
        <v>0.60114100000000004</v>
      </c>
      <c r="AA44" s="1">
        <v>-0.16911000000000001</v>
      </c>
      <c r="AB44" s="1">
        <v>-0.209231</v>
      </c>
      <c r="AC44" s="1">
        <v>-0.17353199999999999</v>
      </c>
      <c r="AD44" s="1">
        <v>501.87200000000001</v>
      </c>
      <c r="AE44" s="1">
        <v>65.958600000000004</v>
      </c>
      <c r="AF44" s="1">
        <v>1145.3800000000001</v>
      </c>
      <c r="AG44" s="1">
        <v>-0.23574000000000001</v>
      </c>
      <c r="AH44" s="1">
        <v>-2.0820000000000002E-2</v>
      </c>
      <c r="AI44" s="1">
        <v>134.8644492</v>
      </c>
      <c r="AJ44" s="1">
        <v>0.18898000000000001</v>
      </c>
      <c r="AK44" s="1">
        <v>-3.1278E-2</v>
      </c>
      <c r="AL44" s="1">
        <v>-2.4514000000000001E-2</v>
      </c>
      <c r="AM44" s="1">
        <v>-0.121665</v>
      </c>
      <c r="AN44" s="1">
        <v>0.60114100000000004</v>
      </c>
      <c r="AO44" s="1">
        <v>-0.16911000000000001</v>
      </c>
      <c r="AP44" s="1">
        <v>-0.209231</v>
      </c>
      <c r="AQ44" s="1">
        <v>-0.17353199999999999</v>
      </c>
      <c r="AR44" s="1">
        <v>501.87200000000001</v>
      </c>
      <c r="AS44" s="1">
        <v>65.958600000000004</v>
      </c>
      <c r="AT44" s="1">
        <v>1145.3800000000001</v>
      </c>
      <c r="AU44" s="1">
        <v>-0.23574000000000001</v>
      </c>
      <c r="AV44" s="1">
        <v>-2.0820000000000002E-2</v>
      </c>
      <c r="AW44" s="1">
        <v>134.8644492</v>
      </c>
      <c r="AX44" s="1">
        <v>8.4201195224548098</v>
      </c>
      <c r="AY44" s="1">
        <v>8.7585169809681709</v>
      </c>
      <c r="AZ44" s="1">
        <v>4.4157087177996104</v>
      </c>
      <c r="BA44" s="1">
        <v>4.6900622345327401</v>
      </c>
      <c r="BB44" s="1">
        <v>9.4200894026103192</v>
      </c>
      <c r="BC44" s="1">
        <v>10.2863162430916</v>
      </c>
      <c r="BD44" s="1">
        <v>42.7</v>
      </c>
      <c r="BE44" s="1">
        <v>49.6</v>
      </c>
      <c r="BF44" s="1">
        <v>101.414195261903</v>
      </c>
      <c r="BG44" s="1">
        <v>117.06334141535601</v>
      </c>
      <c r="BH44" s="1">
        <v>99.619895124967002</v>
      </c>
      <c r="BI44" s="1">
        <v>113.34934189110599</v>
      </c>
      <c r="BJ44" s="1">
        <v>101.391073447591</v>
      </c>
      <c r="BK44" s="1">
        <v>117.085043233573</v>
      </c>
      <c r="BL44" s="1">
        <v>1.8393371088519901</v>
      </c>
      <c r="BM44" s="1">
        <v>1.8523425709085199</v>
      </c>
      <c r="BN44" s="1">
        <v>1.89804531031269</v>
      </c>
      <c r="BO44" s="1">
        <v>1.8845874880195901</v>
      </c>
      <c r="BP44" s="1">
        <v>1.85123985480002</v>
      </c>
      <c r="BQ44" s="1">
        <v>1.83937326282622</v>
      </c>
    </row>
    <row r="45" spans="1:69" x14ac:dyDescent="0.25">
      <c r="A45" s="3">
        <v>222</v>
      </c>
      <c r="B45" s="1" t="s">
        <v>76</v>
      </c>
      <c r="C45" s="2">
        <v>-0.13000000000000006</v>
      </c>
      <c r="D45" s="2">
        <v>19.504304653075948</v>
      </c>
      <c r="E45" s="1" t="s">
        <v>125</v>
      </c>
      <c r="F45" s="2" t="s">
        <v>149</v>
      </c>
      <c r="G45" s="2" t="s">
        <v>149</v>
      </c>
      <c r="H45" s="1">
        <v>0.15546399999999999</v>
      </c>
      <c r="I45" s="1">
        <v>-3.7927000000000002E-2</v>
      </c>
      <c r="J45" s="1">
        <v>-3.7895999999999999E-2</v>
      </c>
      <c r="K45" s="1">
        <v>-0.43332700000000002</v>
      </c>
      <c r="L45" s="1">
        <v>0.39064500000000002</v>
      </c>
      <c r="M45" s="1">
        <v>-0.17117199999999999</v>
      </c>
      <c r="N45" s="1">
        <v>-0.17145299999999999</v>
      </c>
      <c r="O45" s="1">
        <v>6.7978999999999998E-2</v>
      </c>
      <c r="P45" s="1">
        <v>464.04</v>
      </c>
      <c r="Q45" s="1">
        <v>158.369</v>
      </c>
      <c r="R45" s="1">
        <v>1200.6500000000001</v>
      </c>
      <c r="S45" s="1">
        <v>-0.25013999999999997</v>
      </c>
      <c r="T45" s="1">
        <v>2.3949999999999999E-2</v>
      </c>
      <c r="U45" s="1">
        <v>171.9942159</v>
      </c>
      <c r="V45" s="1">
        <v>0.190025</v>
      </c>
      <c r="W45" s="1">
        <v>-3.1390000000000001E-2</v>
      </c>
      <c r="X45" s="1">
        <v>-2.5706E-2</v>
      </c>
      <c r="Y45" s="1">
        <v>-0.120212</v>
      </c>
      <c r="Z45" s="1">
        <v>0.60478600000000005</v>
      </c>
      <c r="AA45" s="1">
        <v>-0.171732</v>
      </c>
      <c r="AB45" s="1">
        <v>-0.21021899999999999</v>
      </c>
      <c r="AC45" s="1">
        <v>-0.167461</v>
      </c>
      <c r="AD45" s="1">
        <v>502.14</v>
      </c>
      <c r="AE45" s="1">
        <v>67.039100000000005</v>
      </c>
      <c r="AF45" s="1">
        <v>1168.76</v>
      </c>
      <c r="AG45" s="1">
        <v>-0.23633000000000001</v>
      </c>
      <c r="AH45" s="1">
        <v>-2.068E-2</v>
      </c>
      <c r="AI45" s="1">
        <v>135.3225315</v>
      </c>
      <c r="AJ45" s="1">
        <v>0.190025</v>
      </c>
      <c r="AK45" s="1">
        <v>-3.1390000000000001E-2</v>
      </c>
      <c r="AL45" s="1">
        <v>-2.5706E-2</v>
      </c>
      <c r="AM45" s="1">
        <v>-0.120212</v>
      </c>
      <c r="AN45" s="1">
        <v>0.60478600000000005</v>
      </c>
      <c r="AO45" s="1">
        <v>-0.171732</v>
      </c>
      <c r="AP45" s="1">
        <v>-0.21021899999999999</v>
      </c>
      <c r="AQ45" s="1">
        <v>-0.167461</v>
      </c>
      <c r="AR45" s="1">
        <v>502.14</v>
      </c>
      <c r="AS45" s="1">
        <v>67.039100000000005</v>
      </c>
      <c r="AT45" s="1">
        <v>1168.76</v>
      </c>
      <c r="AU45" s="1">
        <v>-0.23633000000000001</v>
      </c>
      <c r="AV45" s="1">
        <v>-2.068E-2</v>
      </c>
      <c r="AW45" s="1">
        <v>135.3225315</v>
      </c>
      <c r="AX45" s="1">
        <v>7.5551149997829201</v>
      </c>
      <c r="AY45" s="1">
        <v>7.9152968761105296</v>
      </c>
      <c r="AZ45" s="1">
        <v>4.3625974714988196</v>
      </c>
      <c r="BA45" s="1">
        <v>4.6836321583515703</v>
      </c>
      <c r="BB45" s="1">
        <v>8.61333828842365</v>
      </c>
      <c r="BC45" s="1">
        <v>9.2885733606446408</v>
      </c>
      <c r="BD45" s="1">
        <v>43.4</v>
      </c>
      <c r="BE45" s="1">
        <v>48.5</v>
      </c>
      <c r="BF45" s="1">
        <v>102.33814152742799</v>
      </c>
      <c r="BG45" s="1">
        <v>117.046496439349</v>
      </c>
      <c r="BH45" s="1">
        <v>101.460038380406</v>
      </c>
      <c r="BI45" s="1">
        <v>111.434416168393</v>
      </c>
      <c r="BJ45" s="1">
        <v>102.532666791528</v>
      </c>
      <c r="BK45" s="1">
        <v>117.925134167457</v>
      </c>
      <c r="BL45" s="1">
        <v>1.83726399844986</v>
      </c>
      <c r="BM45" s="1">
        <v>1.8472547198478</v>
      </c>
      <c r="BN45" s="1">
        <v>1.8956465915354499</v>
      </c>
      <c r="BO45" s="1">
        <v>1.88646256257578</v>
      </c>
      <c r="BP45" s="1">
        <v>1.8480500534347</v>
      </c>
      <c r="BQ45" s="1">
        <v>1.8383617707078199</v>
      </c>
    </row>
    <row r="46" spans="1:69" x14ac:dyDescent="0.25">
      <c r="A46" s="3">
        <v>223</v>
      </c>
      <c r="B46" s="1" t="s">
        <v>77</v>
      </c>
      <c r="C46" s="2">
        <v>0.28000000000000003</v>
      </c>
      <c r="D46" s="2">
        <v>2.0305171754998774</v>
      </c>
      <c r="E46" s="1" t="s">
        <v>125</v>
      </c>
      <c r="F46" s="2" t="s">
        <v>150</v>
      </c>
      <c r="G46" s="2" t="s">
        <v>150</v>
      </c>
      <c r="H46" s="1">
        <v>0.15546399999999999</v>
      </c>
      <c r="I46" s="1">
        <v>-3.7927000000000002E-2</v>
      </c>
      <c r="J46" s="1">
        <v>-3.7895999999999999E-2</v>
      </c>
      <c r="K46" s="1">
        <v>-0.43332700000000002</v>
      </c>
      <c r="L46" s="1">
        <v>0.39064500000000002</v>
      </c>
      <c r="M46" s="1">
        <v>-0.17117199999999999</v>
      </c>
      <c r="N46" s="1">
        <v>-0.17145299999999999</v>
      </c>
      <c r="O46" s="1">
        <v>6.7978999999999998E-2</v>
      </c>
      <c r="P46" s="1">
        <v>464.04</v>
      </c>
      <c r="Q46" s="1">
        <v>158.369</v>
      </c>
      <c r="R46" s="1">
        <v>1200.6500000000001</v>
      </c>
      <c r="S46" s="1">
        <v>-0.25013999999999997</v>
      </c>
      <c r="T46" s="1">
        <v>2.3949999999999999E-2</v>
      </c>
      <c r="U46" s="1">
        <v>171.9942159</v>
      </c>
      <c r="V46" s="1">
        <v>0.22301699999999999</v>
      </c>
      <c r="W46" s="1">
        <v>-1.1913E-2</v>
      </c>
      <c r="X46" s="1">
        <v>-4.6870000000000002E-3</v>
      </c>
      <c r="Y46" s="1">
        <v>-0.14432</v>
      </c>
      <c r="Z46" s="1">
        <v>0.46884199999999998</v>
      </c>
      <c r="AA46" s="1">
        <v>-0.13273799999999999</v>
      </c>
      <c r="AB46" s="1">
        <v>-0.147151</v>
      </c>
      <c r="AC46" s="1">
        <v>-4.0252000000000003E-2</v>
      </c>
      <c r="AD46" s="1">
        <v>491.35899999999998</v>
      </c>
      <c r="AE46" s="1">
        <v>51.790700000000001</v>
      </c>
      <c r="AF46" s="1">
        <v>1117.94</v>
      </c>
      <c r="AG46" s="1">
        <v>-0.25564999999999999</v>
      </c>
      <c r="AH46" s="1">
        <v>-5.527E-2</v>
      </c>
      <c r="AI46" s="1">
        <v>125.7404538</v>
      </c>
      <c r="AJ46" s="1">
        <v>0.22301699999999999</v>
      </c>
      <c r="AK46" s="1">
        <v>-1.1913E-2</v>
      </c>
      <c r="AL46" s="1">
        <v>-4.6870000000000002E-3</v>
      </c>
      <c r="AM46" s="1">
        <v>-0.14432</v>
      </c>
      <c r="AN46" s="1">
        <v>0.46884199999999998</v>
      </c>
      <c r="AO46" s="1">
        <v>-0.13273799999999999</v>
      </c>
      <c r="AP46" s="1">
        <v>-0.147151</v>
      </c>
      <c r="AQ46" s="1">
        <v>-4.0252000000000003E-2</v>
      </c>
      <c r="AR46" s="1">
        <v>491.35899999999998</v>
      </c>
      <c r="AS46" s="1">
        <v>51.790700000000001</v>
      </c>
      <c r="AT46" s="1">
        <v>1117.94</v>
      </c>
      <c r="AU46" s="1">
        <v>-0.25564999999999999</v>
      </c>
      <c r="AV46" s="1">
        <v>-5.527E-2</v>
      </c>
      <c r="AW46" s="1">
        <v>125.7404538</v>
      </c>
      <c r="AX46" s="1">
        <v>7.2634710785951704</v>
      </c>
      <c r="AY46" s="1">
        <v>8.28225524648232</v>
      </c>
      <c r="AZ46" s="1">
        <v>4.0166474102606102</v>
      </c>
      <c r="BA46" s="1">
        <v>4.5519249824476802</v>
      </c>
      <c r="BB46" s="1">
        <v>8.7757885807953393</v>
      </c>
      <c r="BC46" s="1">
        <v>9.7928795071998493</v>
      </c>
      <c r="BD46" s="1">
        <v>42.8</v>
      </c>
      <c r="BE46" s="1">
        <v>47.8</v>
      </c>
      <c r="BF46" s="1">
        <v>101.67454085481801</v>
      </c>
      <c r="BG46" s="1">
        <v>117.27626633459499</v>
      </c>
      <c r="BH46" s="1">
        <v>100.981830705018</v>
      </c>
      <c r="BI46" s="1">
        <v>111.11430080153799</v>
      </c>
      <c r="BJ46" s="1">
        <v>101.71660054903801</v>
      </c>
      <c r="BK46" s="1">
        <v>117.260030576559</v>
      </c>
      <c r="BL46" s="1">
        <v>1.83908156425972</v>
      </c>
      <c r="BM46" s="1">
        <v>1.8518155955710001</v>
      </c>
      <c r="BN46" s="1">
        <v>1.89803609027858</v>
      </c>
      <c r="BO46" s="1">
        <v>1.8860872196163101</v>
      </c>
      <c r="BP46" s="1">
        <v>1.8518020952574801</v>
      </c>
      <c r="BQ46" s="1">
        <v>1.83911772325754</v>
      </c>
    </row>
    <row r="47" spans="1:69" x14ac:dyDescent="0.25">
      <c r="A47" s="3">
        <v>226</v>
      </c>
      <c r="B47" s="1" t="s">
        <v>78</v>
      </c>
      <c r="C47" s="2">
        <v>0.53</v>
      </c>
      <c r="D47" s="2">
        <v>29.362016279540477</v>
      </c>
      <c r="E47" s="1" t="s">
        <v>125</v>
      </c>
      <c r="F47" s="2" t="s">
        <v>151</v>
      </c>
      <c r="G47" s="2" t="s">
        <v>151</v>
      </c>
      <c r="H47" s="1">
        <v>0.15546399999999999</v>
      </c>
      <c r="I47" s="1">
        <v>-3.7927000000000002E-2</v>
      </c>
      <c r="J47" s="1">
        <v>-3.7895999999999999E-2</v>
      </c>
      <c r="K47" s="1">
        <v>-0.43332700000000002</v>
      </c>
      <c r="L47" s="1">
        <v>0.39064500000000002</v>
      </c>
      <c r="M47" s="1">
        <v>-0.17117199999999999</v>
      </c>
      <c r="N47" s="1">
        <v>-0.17145299999999999</v>
      </c>
      <c r="O47" s="1">
        <v>6.7978999999999998E-2</v>
      </c>
      <c r="P47" s="1">
        <v>464.04</v>
      </c>
      <c r="Q47" s="1">
        <v>158.369</v>
      </c>
      <c r="R47" s="1">
        <v>1200.6500000000001</v>
      </c>
      <c r="S47" s="1">
        <v>-0.25013999999999997</v>
      </c>
      <c r="T47" s="1">
        <v>2.3949999999999999E-2</v>
      </c>
      <c r="U47" s="1">
        <v>171.9942159</v>
      </c>
      <c r="V47" s="1">
        <v>0.199405</v>
      </c>
      <c r="W47" s="1">
        <v>-2.2942000000000001E-2</v>
      </c>
      <c r="X47" s="1">
        <v>-1.9630000000000002E-2</v>
      </c>
      <c r="Y47" s="1">
        <v>-0.150806</v>
      </c>
      <c r="Z47" s="1">
        <v>0.48179300000000003</v>
      </c>
      <c r="AA47" s="1">
        <v>-0.147257</v>
      </c>
      <c r="AB47" s="1">
        <v>-0.16714300000000001</v>
      </c>
      <c r="AC47" s="1">
        <v>0.20347599999999999</v>
      </c>
      <c r="AD47" s="1">
        <v>492.03800000000001</v>
      </c>
      <c r="AE47" s="1">
        <v>54.646599999999999</v>
      </c>
      <c r="AF47" s="1">
        <v>1083.8499999999999</v>
      </c>
      <c r="AG47" s="1">
        <v>-0.22331999999999999</v>
      </c>
      <c r="AH47" s="1">
        <v>-1.67E-2</v>
      </c>
      <c r="AI47" s="1">
        <v>129.65611620000001</v>
      </c>
      <c r="AJ47" s="1">
        <v>0.199405</v>
      </c>
      <c r="AK47" s="1">
        <v>-2.2942000000000001E-2</v>
      </c>
      <c r="AL47" s="1">
        <v>-1.9630000000000002E-2</v>
      </c>
      <c r="AM47" s="1">
        <v>-0.150806</v>
      </c>
      <c r="AN47" s="1">
        <v>0.48179300000000003</v>
      </c>
      <c r="AO47" s="1">
        <v>-0.147257</v>
      </c>
      <c r="AP47" s="1">
        <v>-0.16714300000000001</v>
      </c>
      <c r="AQ47" s="1">
        <v>0.20347599999999999</v>
      </c>
      <c r="AR47" s="1">
        <v>492.03800000000001</v>
      </c>
      <c r="AS47" s="1">
        <v>54.646599999999999</v>
      </c>
      <c r="AT47" s="1">
        <v>1083.8499999999999</v>
      </c>
      <c r="AU47" s="1">
        <v>-0.22331999999999999</v>
      </c>
      <c r="AV47" s="1">
        <v>-1.67E-2</v>
      </c>
      <c r="AW47" s="1">
        <v>129.65611620000001</v>
      </c>
      <c r="AX47" s="1">
        <v>7.6613909998938201</v>
      </c>
      <c r="AY47" s="1">
        <v>8.2911073345594897</v>
      </c>
      <c r="AZ47" s="1">
        <v>4.4709434563122601</v>
      </c>
      <c r="BA47" s="1">
        <v>4.6912560250117501</v>
      </c>
      <c r="BB47" s="1">
        <v>9.1205593320962297</v>
      </c>
      <c r="BC47" s="1">
        <v>10.168535704203901</v>
      </c>
      <c r="BD47" s="1">
        <v>42.7</v>
      </c>
      <c r="BE47" s="1">
        <v>47.7</v>
      </c>
      <c r="BF47" s="1">
        <v>101.52292920158099</v>
      </c>
      <c r="BG47" s="1">
        <v>117.136862054728</v>
      </c>
      <c r="BH47" s="1">
        <v>100.55401048292499</v>
      </c>
      <c r="BI47" s="1">
        <v>111.80176409459899</v>
      </c>
      <c r="BJ47" s="1">
        <v>101.532940802835</v>
      </c>
      <c r="BK47" s="1">
        <v>117.017723936039</v>
      </c>
      <c r="BL47" s="1">
        <v>1.83971465178706</v>
      </c>
      <c r="BM47" s="1">
        <v>1.8517991251752901</v>
      </c>
      <c r="BN47" s="1">
        <v>1.8973173166341899</v>
      </c>
      <c r="BO47" s="1">
        <v>1.8848387198909</v>
      </c>
      <c r="BP47" s="1">
        <v>1.8516622262172899</v>
      </c>
      <c r="BQ47" s="1">
        <v>1.83902963543277</v>
      </c>
    </row>
    <row r="48" spans="1:69" x14ac:dyDescent="0.25">
      <c r="A48" s="3">
        <v>231</v>
      </c>
      <c r="B48" s="1" t="s">
        <v>79</v>
      </c>
      <c r="C48" s="2">
        <v>-4.0000000000000036E-2</v>
      </c>
      <c r="D48" s="2">
        <v>1.8197252539875355</v>
      </c>
      <c r="E48" s="1" t="s">
        <v>125</v>
      </c>
      <c r="F48" s="2" t="s">
        <v>152</v>
      </c>
      <c r="G48" s="2" t="s">
        <v>152</v>
      </c>
      <c r="H48" s="1">
        <v>0.15546399999999999</v>
      </c>
      <c r="I48" s="1">
        <v>-3.7927000000000002E-2</v>
      </c>
      <c r="J48" s="1">
        <v>-3.7895999999999999E-2</v>
      </c>
      <c r="K48" s="1">
        <v>-0.43332700000000002</v>
      </c>
      <c r="L48" s="1">
        <v>0.39064500000000002</v>
      </c>
      <c r="M48" s="1">
        <v>-0.17117199999999999</v>
      </c>
      <c r="N48" s="1">
        <v>-0.17145299999999999</v>
      </c>
      <c r="O48" s="1">
        <v>6.7978999999999998E-2</v>
      </c>
      <c r="P48" s="1">
        <v>464.04</v>
      </c>
      <c r="Q48" s="1">
        <v>158.369</v>
      </c>
      <c r="R48" s="1">
        <v>1200.6500000000001</v>
      </c>
      <c r="S48" s="1">
        <v>-0.25013999999999997</v>
      </c>
      <c r="T48" s="1">
        <v>2.3949999999999999E-2</v>
      </c>
      <c r="U48" s="1">
        <v>171.9942159</v>
      </c>
      <c r="V48" s="1">
        <v>0.1903</v>
      </c>
      <c r="W48" s="1">
        <v>-2.9322999999999998E-2</v>
      </c>
      <c r="X48" s="1">
        <v>-2.0268000000000001E-2</v>
      </c>
      <c r="Y48" s="1">
        <v>-0.137407</v>
      </c>
      <c r="Z48" s="1">
        <v>0.53920900000000005</v>
      </c>
      <c r="AA48" s="1">
        <v>-0.157026</v>
      </c>
      <c r="AB48" s="1">
        <v>-0.19617399999999999</v>
      </c>
      <c r="AC48" s="1">
        <v>-5.4676000000000002E-2</v>
      </c>
      <c r="AD48" s="1">
        <v>498.15300000000002</v>
      </c>
      <c r="AE48" s="1">
        <v>58.757599999999996</v>
      </c>
      <c r="AF48" s="1">
        <v>1149.04</v>
      </c>
      <c r="AG48" s="1">
        <v>-0.23794999999999999</v>
      </c>
      <c r="AH48" s="1">
        <v>-2.273E-2</v>
      </c>
      <c r="AI48" s="1">
        <v>135.0527022</v>
      </c>
      <c r="AJ48" s="1">
        <v>0.1903</v>
      </c>
      <c r="AK48" s="1">
        <v>-2.9322999999999998E-2</v>
      </c>
      <c r="AL48" s="1">
        <v>-2.0268000000000001E-2</v>
      </c>
      <c r="AM48" s="1">
        <v>-0.137407</v>
      </c>
      <c r="AN48" s="1">
        <v>0.53920900000000005</v>
      </c>
      <c r="AO48" s="1">
        <v>-0.157026</v>
      </c>
      <c r="AP48" s="1">
        <v>-0.19617399999999999</v>
      </c>
      <c r="AQ48" s="1">
        <v>-5.4676000000000002E-2</v>
      </c>
      <c r="AR48" s="1">
        <v>498.15300000000002</v>
      </c>
      <c r="AS48" s="1">
        <v>58.757599999999996</v>
      </c>
      <c r="AT48" s="1">
        <v>1149.04</v>
      </c>
      <c r="AU48" s="1">
        <v>-0.23794999999999999</v>
      </c>
      <c r="AV48" s="1">
        <v>-2.273E-2</v>
      </c>
      <c r="AW48" s="1">
        <v>135.0527022</v>
      </c>
      <c r="AX48" s="1">
        <v>8.5176625358377596</v>
      </c>
      <c r="AY48" s="1">
        <v>8.9182604269486898</v>
      </c>
      <c r="AZ48" s="1">
        <v>4.0505959004505501</v>
      </c>
      <c r="BA48" s="1">
        <v>4.3255759145393204</v>
      </c>
      <c r="BB48" s="1">
        <v>7.2470624820591096</v>
      </c>
      <c r="BC48" s="1">
        <v>8.6492117748349298</v>
      </c>
      <c r="BD48" s="1">
        <v>42.9</v>
      </c>
      <c r="BE48" s="1">
        <v>46.5</v>
      </c>
      <c r="BF48" s="1">
        <v>102.049149773265</v>
      </c>
      <c r="BG48" s="1">
        <v>116.92325011323901</v>
      </c>
      <c r="BH48" s="1">
        <v>101.328622706941</v>
      </c>
      <c r="BI48" s="1">
        <v>108.14887276727799</v>
      </c>
      <c r="BJ48" s="1">
        <v>102.03613405229601</v>
      </c>
      <c r="BK48" s="1">
        <v>116.875550380231</v>
      </c>
      <c r="BL48" s="1">
        <v>1.83940506686265</v>
      </c>
      <c r="BM48" s="1">
        <v>1.85050641717341</v>
      </c>
      <c r="BN48" s="1">
        <v>1.89745566483119</v>
      </c>
      <c r="BO48" s="1">
        <v>1.8879719277574001</v>
      </c>
      <c r="BP48" s="1">
        <v>1.8498183694622501</v>
      </c>
      <c r="BQ48" s="1">
        <v>1.8395746791038401</v>
      </c>
    </row>
    <row r="49" spans="1:69" x14ac:dyDescent="0.25">
      <c r="A49" s="3">
        <v>17</v>
      </c>
      <c r="B49" s="1" t="s">
        <v>80</v>
      </c>
      <c r="C49" s="2">
        <v>0.52</v>
      </c>
      <c r="D49" s="2">
        <v>2.4583937845674764</v>
      </c>
      <c r="E49" s="1" t="s">
        <v>133</v>
      </c>
      <c r="F49" s="2" t="s">
        <v>133</v>
      </c>
      <c r="G49" s="2" t="s">
        <v>133</v>
      </c>
      <c r="H49" s="1">
        <v>0.19575999999999999</v>
      </c>
      <c r="I49" s="1">
        <v>-1.7198000000000001E-2</v>
      </c>
      <c r="J49" s="1">
        <v>-2.7101E-2</v>
      </c>
      <c r="K49" s="1">
        <v>-0.15559300000000001</v>
      </c>
      <c r="L49" s="1">
        <v>0.52158599999999999</v>
      </c>
      <c r="M49" s="1">
        <v>-0.184866</v>
      </c>
      <c r="N49" s="1">
        <v>-0.150033</v>
      </c>
      <c r="O49" s="1">
        <v>-8.6227999999999999E-2</v>
      </c>
      <c r="P49" s="1">
        <v>497.02800000000002</v>
      </c>
      <c r="Q49" s="1">
        <v>58.020899999999997</v>
      </c>
      <c r="R49" s="1">
        <v>1117.57</v>
      </c>
      <c r="S49" s="1">
        <v>-0.24285999999999999</v>
      </c>
      <c r="T49" s="1">
        <v>-2.409E-2</v>
      </c>
      <c r="U49" s="1">
        <v>137.28036270000001</v>
      </c>
      <c r="V49" s="1">
        <v>0.19575999999999999</v>
      </c>
      <c r="W49" s="1">
        <v>-1.7198000000000001E-2</v>
      </c>
      <c r="X49" s="1">
        <v>-2.7101E-2</v>
      </c>
      <c r="Y49" s="1">
        <v>-0.15559300000000001</v>
      </c>
      <c r="Z49" s="1">
        <v>0.52158599999999999</v>
      </c>
      <c r="AA49" s="1">
        <v>-0.184866</v>
      </c>
      <c r="AB49" s="1">
        <v>-0.150033</v>
      </c>
      <c r="AC49" s="1">
        <v>-8.6227999999999999E-2</v>
      </c>
      <c r="AD49" s="1">
        <v>497.02800000000002</v>
      </c>
      <c r="AE49" s="1">
        <v>58.020899999999997</v>
      </c>
      <c r="AF49" s="1">
        <v>1117.57</v>
      </c>
      <c r="AG49" s="1">
        <v>-0.24285999999999999</v>
      </c>
      <c r="AH49" s="1">
        <v>-2.409E-2</v>
      </c>
      <c r="AI49" s="1">
        <v>137.28036270000001</v>
      </c>
      <c r="AJ49" s="1">
        <v>0.19575999999999999</v>
      </c>
      <c r="AK49" s="1">
        <v>-1.7198000000000001E-2</v>
      </c>
      <c r="AL49" s="1">
        <v>-2.7101E-2</v>
      </c>
      <c r="AM49" s="1">
        <v>-0.15559300000000001</v>
      </c>
      <c r="AN49" s="1">
        <v>0.52158599999999999</v>
      </c>
      <c r="AO49" s="1">
        <v>-0.184866</v>
      </c>
      <c r="AP49" s="1">
        <v>-0.150033</v>
      </c>
      <c r="AQ49" s="1">
        <v>-8.6227999999999999E-2</v>
      </c>
      <c r="AR49" s="1">
        <v>497.02800000000002</v>
      </c>
      <c r="AS49" s="1">
        <v>58.020899999999997</v>
      </c>
      <c r="AT49" s="1">
        <v>1117.57</v>
      </c>
      <c r="AU49" s="1">
        <v>-0.24285999999999999</v>
      </c>
      <c r="AV49" s="1">
        <v>-2.409E-2</v>
      </c>
      <c r="AW49" s="1">
        <v>137.28036270000001</v>
      </c>
      <c r="AX49" s="1">
        <v>6.3502514456402599</v>
      </c>
      <c r="AY49" s="1">
        <v>6.4279290994742597</v>
      </c>
      <c r="AZ49" s="1">
        <v>4.0565263782586003</v>
      </c>
      <c r="BA49" s="1">
        <v>4.2663450003787897</v>
      </c>
      <c r="BB49" s="1">
        <v>7.2505160451043498</v>
      </c>
      <c r="BC49" s="1">
        <v>7.7656314596118898</v>
      </c>
      <c r="BD49" s="1">
        <v>39.6</v>
      </c>
      <c r="BE49" s="1">
        <v>40.299999999999997</v>
      </c>
      <c r="BF49" s="1">
        <v>97.0666009588099</v>
      </c>
      <c r="BG49" s="1">
        <v>103.78718861463</v>
      </c>
      <c r="BH49" s="1">
        <v>97.229998483766806</v>
      </c>
      <c r="BI49" s="1">
        <v>104.22925020234101</v>
      </c>
      <c r="BJ49" s="1">
        <v>102.050305452335</v>
      </c>
      <c r="BK49" s="1">
        <v>105.32113863689599</v>
      </c>
      <c r="BL49" s="1">
        <v>1.83306355590852</v>
      </c>
      <c r="BM49" s="1">
        <v>1.8366507561319301</v>
      </c>
      <c r="BN49" s="1">
        <v>1.8435389879251201</v>
      </c>
      <c r="BO49" s="1">
        <v>1.8397980867475601</v>
      </c>
      <c r="BP49" s="1">
        <v>1.8428643466082899</v>
      </c>
      <c r="BQ49" s="1">
        <v>1.83999782608567</v>
      </c>
    </row>
    <row r="50" spans="1:69" x14ac:dyDescent="0.25">
      <c r="A50" s="1">
        <v>270</v>
      </c>
      <c r="B50" s="1" t="s">
        <v>81</v>
      </c>
      <c r="C50" s="1">
        <v>0.33</v>
      </c>
      <c r="D50" s="2">
        <v>5.2135112927853138</v>
      </c>
      <c r="E50" s="1" t="s">
        <v>166</v>
      </c>
      <c r="F50" s="2" t="s">
        <v>166</v>
      </c>
      <c r="G50" s="2" t="s">
        <v>166</v>
      </c>
      <c r="H50" s="1">
        <v>0.205095</v>
      </c>
      <c r="I50" s="1">
        <v>-3.3905999999999999E-2</v>
      </c>
      <c r="J50" s="1">
        <v>-3.3947999999999999E-2</v>
      </c>
      <c r="K50" s="1">
        <v>-0.19326699999999999</v>
      </c>
      <c r="L50" s="1">
        <v>0.64466000000000001</v>
      </c>
      <c r="M50" s="1">
        <v>-0.180085</v>
      </c>
      <c r="N50" s="1">
        <v>-0.18143699999999999</v>
      </c>
      <c r="O50" s="1">
        <v>-0.37676900000000002</v>
      </c>
      <c r="P50" s="1">
        <v>535.63699999999994</v>
      </c>
      <c r="Q50" s="1">
        <v>73.402199999999993</v>
      </c>
      <c r="R50" s="1">
        <v>1096.0999999999999</v>
      </c>
      <c r="S50" s="1">
        <v>-0.23189000000000001</v>
      </c>
      <c r="T50" s="1">
        <v>-2.5159999999999998E-2</v>
      </c>
      <c r="U50" s="1">
        <v>129.72514229999999</v>
      </c>
      <c r="V50" s="1">
        <v>0.205095</v>
      </c>
      <c r="W50" s="1">
        <v>-3.3905999999999999E-2</v>
      </c>
      <c r="X50" s="1">
        <v>-3.3947999999999999E-2</v>
      </c>
      <c r="Y50" s="1">
        <v>-0.19326699999999999</v>
      </c>
      <c r="Z50" s="1">
        <v>0.64466000000000001</v>
      </c>
      <c r="AA50" s="1">
        <v>-0.180085</v>
      </c>
      <c r="AB50" s="1">
        <v>-0.18143699999999999</v>
      </c>
      <c r="AC50" s="1">
        <v>-0.37676900000000002</v>
      </c>
      <c r="AD50" s="1">
        <v>535.63699999999994</v>
      </c>
      <c r="AE50" s="1">
        <v>73.402199999999993</v>
      </c>
      <c r="AF50" s="1">
        <v>1096.0999999999999</v>
      </c>
      <c r="AG50" s="1">
        <v>-0.23189000000000001</v>
      </c>
      <c r="AH50" s="1">
        <v>-2.5159999999999998E-2</v>
      </c>
      <c r="AI50" s="1">
        <v>129.72514229999999</v>
      </c>
      <c r="AJ50" s="1">
        <v>0.205095</v>
      </c>
      <c r="AK50" s="1">
        <v>-3.3905999999999999E-2</v>
      </c>
      <c r="AL50" s="1">
        <v>-3.3947999999999999E-2</v>
      </c>
      <c r="AM50" s="1">
        <v>-0.19326699999999999</v>
      </c>
      <c r="AN50" s="1">
        <v>0.64466000000000001</v>
      </c>
      <c r="AO50" s="1">
        <v>-0.180085</v>
      </c>
      <c r="AP50" s="1">
        <v>-0.18143699999999999</v>
      </c>
      <c r="AQ50" s="1">
        <v>-0.37676900000000002</v>
      </c>
      <c r="AR50" s="1">
        <v>535.63699999999994</v>
      </c>
      <c r="AS50" s="1">
        <v>73.402199999999993</v>
      </c>
      <c r="AT50" s="1">
        <v>1096.0999999999999</v>
      </c>
      <c r="AU50" s="1">
        <v>-0.23189000000000001</v>
      </c>
      <c r="AV50" s="1">
        <v>-2.5159999999999998E-2</v>
      </c>
      <c r="AW50" s="1">
        <v>129.72514229999999</v>
      </c>
      <c r="AX50" s="1">
        <v>6.2444471574769604</v>
      </c>
      <c r="AY50" s="1">
        <v>6.3238252572231097</v>
      </c>
      <c r="AZ50" s="1">
        <v>3.8019414279061898</v>
      </c>
      <c r="BA50" s="1">
        <v>4.0621218726268999</v>
      </c>
      <c r="BB50" s="1">
        <v>7.1434090458035904</v>
      </c>
      <c r="BC50" s="1">
        <v>7.6213947211373796</v>
      </c>
      <c r="BD50" s="1">
        <v>38.799999999999997</v>
      </c>
      <c r="BE50" s="1">
        <v>40</v>
      </c>
      <c r="BF50" s="1">
        <v>98.835702424392593</v>
      </c>
      <c r="BG50" s="1">
        <v>103.41432281013699</v>
      </c>
      <c r="BH50" s="1">
        <v>99.629963842997299</v>
      </c>
      <c r="BI50" s="1">
        <v>103.81178928719601</v>
      </c>
      <c r="BJ50" s="1">
        <v>100.230666890625</v>
      </c>
      <c r="BK50" s="1">
        <v>104.3238478626</v>
      </c>
      <c r="BL50" s="1">
        <v>1.83282295926256</v>
      </c>
      <c r="BM50" s="1">
        <v>1.8353727141918601</v>
      </c>
      <c r="BN50" s="1">
        <v>1.8354729635709699</v>
      </c>
      <c r="BO50" s="1">
        <v>1.8332228451554899</v>
      </c>
      <c r="BP50" s="1">
        <v>1.84548990785644</v>
      </c>
      <c r="BQ50" s="1">
        <v>1.84107658721738</v>
      </c>
    </row>
    <row r="51" spans="1:69" x14ac:dyDescent="0.25">
      <c r="A51" s="3">
        <v>253</v>
      </c>
      <c r="B51" s="1" t="s">
        <v>82</v>
      </c>
      <c r="C51" s="2">
        <v>0.65999999999999992</v>
      </c>
      <c r="D51" s="2">
        <v>2.5336337541168024</v>
      </c>
      <c r="E51" s="1" t="s">
        <v>153</v>
      </c>
      <c r="F51" s="2" t="s">
        <v>153</v>
      </c>
      <c r="G51" s="2" t="s">
        <v>153</v>
      </c>
      <c r="H51" s="1">
        <v>0.19906499999999999</v>
      </c>
      <c r="I51" s="1">
        <v>-2.3805E-2</v>
      </c>
      <c r="J51" s="1">
        <v>-1.8016000000000001E-2</v>
      </c>
      <c r="K51" s="1">
        <v>-0.14951200000000001</v>
      </c>
      <c r="L51" s="1">
        <v>0.48587799999999998</v>
      </c>
      <c r="M51" s="1">
        <v>-0.14762</v>
      </c>
      <c r="N51" s="1">
        <v>-0.170344</v>
      </c>
      <c r="O51" s="1">
        <v>7.9916000000000001E-2</v>
      </c>
      <c r="P51" s="1">
        <v>493.58199999999999</v>
      </c>
      <c r="Q51" s="1">
        <v>55.748699999999999</v>
      </c>
      <c r="R51" s="1">
        <v>1127.6500000000001</v>
      </c>
      <c r="S51" s="1">
        <v>-0.2283</v>
      </c>
      <c r="T51" s="1">
        <v>-2.0219999999999998E-2</v>
      </c>
      <c r="U51" s="1">
        <v>130.57228079999999</v>
      </c>
      <c r="V51" s="1">
        <v>0.19906499999999999</v>
      </c>
      <c r="W51" s="1">
        <v>-2.3805E-2</v>
      </c>
      <c r="X51" s="1">
        <v>-1.8016000000000001E-2</v>
      </c>
      <c r="Y51" s="1">
        <v>-0.14951200000000001</v>
      </c>
      <c r="Z51" s="1">
        <v>0.48587799999999998</v>
      </c>
      <c r="AA51" s="1">
        <v>-0.14762</v>
      </c>
      <c r="AB51" s="1">
        <v>-0.170344</v>
      </c>
      <c r="AC51" s="1">
        <v>7.9916000000000001E-2</v>
      </c>
      <c r="AD51" s="1">
        <v>493.58199999999999</v>
      </c>
      <c r="AE51" s="1">
        <v>55.748699999999999</v>
      </c>
      <c r="AF51" s="1">
        <v>1127.6500000000001</v>
      </c>
      <c r="AG51" s="1">
        <v>-0.2283</v>
      </c>
      <c r="AH51" s="1">
        <v>-2.0219999999999998E-2</v>
      </c>
      <c r="AI51" s="1">
        <v>130.57228079999999</v>
      </c>
      <c r="AJ51" s="1">
        <v>0.19906499999999999</v>
      </c>
      <c r="AK51" s="1">
        <v>-2.3805E-2</v>
      </c>
      <c r="AL51" s="1">
        <v>-1.8016000000000001E-2</v>
      </c>
      <c r="AM51" s="1">
        <v>-0.14951200000000001</v>
      </c>
      <c r="AN51" s="1">
        <v>0.48587799999999998</v>
      </c>
      <c r="AO51" s="1">
        <v>-0.14762</v>
      </c>
      <c r="AP51" s="1">
        <v>-0.170344</v>
      </c>
      <c r="AQ51" s="1">
        <v>7.9916000000000001E-2</v>
      </c>
      <c r="AR51" s="1">
        <v>493.58199999999999</v>
      </c>
      <c r="AS51" s="1">
        <v>55.748699999999999</v>
      </c>
      <c r="AT51" s="1">
        <v>1127.6500000000001</v>
      </c>
      <c r="AU51" s="1">
        <v>-0.2283</v>
      </c>
      <c r="AV51" s="1">
        <v>-2.0219999999999998E-2</v>
      </c>
      <c r="AW51" s="1">
        <v>130.57228079999999</v>
      </c>
      <c r="AX51" s="1">
        <v>6.5908754214891401</v>
      </c>
      <c r="AY51" s="1">
        <v>6.7193879025262504</v>
      </c>
      <c r="AZ51" s="1">
        <v>4.9319764812975304</v>
      </c>
      <c r="BA51" s="1">
        <v>5.1591570581175699</v>
      </c>
      <c r="BB51" s="1">
        <v>8.1881551104815298</v>
      </c>
      <c r="BC51" s="1">
        <v>8.5823483253006998</v>
      </c>
      <c r="BD51" s="1">
        <v>56.6</v>
      </c>
      <c r="BE51" s="1">
        <v>60</v>
      </c>
      <c r="BF51" s="1">
        <v>105.767525235815</v>
      </c>
      <c r="BG51" s="1">
        <v>113.88505511878201</v>
      </c>
      <c r="BH51" s="1">
        <v>100.681757349214</v>
      </c>
      <c r="BI51" s="1">
        <v>114.112714618646</v>
      </c>
      <c r="BJ51" s="1">
        <v>105.759669345955</v>
      </c>
      <c r="BK51" s="1">
        <v>113.52002983408001</v>
      </c>
      <c r="BL51" s="1">
        <v>1.85855481490323</v>
      </c>
      <c r="BM51" s="1">
        <v>1.86082401102307</v>
      </c>
      <c r="BN51" s="1">
        <v>1.8628354731430199</v>
      </c>
      <c r="BO51" s="1">
        <v>1.85880526145155</v>
      </c>
      <c r="BP51" s="1">
        <v>1.86091644089679</v>
      </c>
      <c r="BQ51" s="1">
        <v>1.85896126909626</v>
      </c>
    </row>
    <row r="52" spans="1:69" x14ac:dyDescent="0.25">
      <c r="A52" s="3">
        <v>11</v>
      </c>
      <c r="B52" s="1" t="s">
        <v>83</v>
      </c>
      <c r="C52" s="2">
        <v>0.45999999999999996</v>
      </c>
      <c r="D52" s="2">
        <v>0.23430749027719963</v>
      </c>
      <c r="E52" s="1" t="s">
        <v>143</v>
      </c>
      <c r="F52" s="2" t="s">
        <v>143</v>
      </c>
      <c r="G52" s="2" t="s">
        <v>143</v>
      </c>
      <c r="H52" s="1">
        <v>0.189276</v>
      </c>
      <c r="I52" s="1">
        <v>-3.2170999999999998E-2</v>
      </c>
      <c r="J52" s="1">
        <v>-2.7081000000000001E-2</v>
      </c>
      <c r="K52" s="1">
        <v>-0.15323200000000001</v>
      </c>
      <c r="L52" s="1">
        <v>0.63487000000000005</v>
      </c>
      <c r="M52" s="1">
        <v>-0.17457600000000001</v>
      </c>
      <c r="N52" s="1">
        <v>-0.21673400000000001</v>
      </c>
      <c r="O52" s="1">
        <v>-0.34277200000000002</v>
      </c>
      <c r="P52" s="1">
        <v>505.37</v>
      </c>
      <c r="Q52" s="1">
        <v>71.623099999999994</v>
      </c>
      <c r="R52" s="1">
        <v>1121.3499999999999</v>
      </c>
      <c r="S52" s="1">
        <v>-0.22781999999999999</v>
      </c>
      <c r="T52" s="1">
        <v>-2.137E-2</v>
      </c>
      <c r="U52" s="1">
        <v>129.54943950000001</v>
      </c>
      <c r="V52" s="1">
        <v>0.189276</v>
      </c>
      <c r="W52" s="1">
        <v>-3.2170999999999998E-2</v>
      </c>
      <c r="X52" s="1">
        <v>-2.7081000000000001E-2</v>
      </c>
      <c r="Y52" s="1">
        <v>-0.15323200000000001</v>
      </c>
      <c r="Z52" s="1">
        <v>0.63487000000000005</v>
      </c>
      <c r="AA52" s="1">
        <v>-0.17457600000000001</v>
      </c>
      <c r="AB52" s="1">
        <v>-0.21673400000000001</v>
      </c>
      <c r="AC52" s="1">
        <v>-0.34277200000000002</v>
      </c>
      <c r="AD52" s="1">
        <v>505.37</v>
      </c>
      <c r="AE52" s="1">
        <v>71.623099999999994</v>
      </c>
      <c r="AF52" s="1">
        <v>1121.3499999999999</v>
      </c>
      <c r="AG52" s="1">
        <v>-0.22781999999999999</v>
      </c>
      <c r="AH52" s="1">
        <v>-2.137E-2</v>
      </c>
      <c r="AI52" s="1">
        <v>129.54943950000001</v>
      </c>
      <c r="AJ52" s="1">
        <v>0.189276</v>
      </c>
      <c r="AK52" s="1">
        <v>-3.2170999999999998E-2</v>
      </c>
      <c r="AL52" s="1">
        <v>-2.7081000000000001E-2</v>
      </c>
      <c r="AM52" s="1">
        <v>-0.15323200000000001</v>
      </c>
      <c r="AN52" s="1">
        <v>0.63487000000000005</v>
      </c>
      <c r="AO52" s="1">
        <v>-0.17457600000000001</v>
      </c>
      <c r="AP52" s="1">
        <v>-0.21673400000000001</v>
      </c>
      <c r="AQ52" s="1">
        <v>-0.34277200000000002</v>
      </c>
      <c r="AR52" s="1">
        <v>505.37</v>
      </c>
      <c r="AS52" s="1">
        <v>71.623099999999994</v>
      </c>
      <c r="AT52" s="1">
        <v>1121.3499999999999</v>
      </c>
      <c r="AU52" s="1">
        <v>-0.22781999999999999</v>
      </c>
      <c r="AV52" s="1">
        <v>-2.137E-2</v>
      </c>
      <c r="AW52" s="1">
        <v>129.54943950000001</v>
      </c>
      <c r="AX52" s="1">
        <v>8.4760171300577092</v>
      </c>
      <c r="AY52" s="1">
        <v>8.9056008875670702</v>
      </c>
      <c r="AZ52" s="1">
        <v>5.17162069659285</v>
      </c>
      <c r="BA52" s="1">
        <v>5.6334146292783203</v>
      </c>
      <c r="BB52" s="1">
        <v>8.1466345617226992</v>
      </c>
      <c r="BC52" s="1">
        <v>8.5491726815866702</v>
      </c>
      <c r="BD52" s="1">
        <v>55.4</v>
      </c>
      <c r="BE52" s="1">
        <v>60.3</v>
      </c>
      <c r="BF52" s="1">
        <v>106.197262099848</v>
      </c>
      <c r="BG52" s="1">
        <v>113.408939700121</v>
      </c>
      <c r="BH52" s="1">
        <v>106.31680803188701</v>
      </c>
      <c r="BI52" s="1">
        <v>113.65834100722699</v>
      </c>
      <c r="BJ52" s="1">
        <v>105.74356607067899</v>
      </c>
      <c r="BK52" s="1">
        <v>113.049996467499</v>
      </c>
      <c r="BL52" s="1">
        <v>1.85661708491546</v>
      </c>
      <c r="BM52" s="1">
        <v>1.8605636242816299</v>
      </c>
      <c r="BN52" s="1">
        <v>1.86056496796</v>
      </c>
      <c r="BO52" s="1">
        <v>1.85765604997265</v>
      </c>
      <c r="BP52" s="1">
        <v>1.86051229504134</v>
      </c>
      <c r="BQ52" s="1">
        <v>1.8581660313330399</v>
      </c>
    </row>
    <row r="53" spans="1:69" x14ac:dyDescent="0.25">
      <c r="A53" s="1">
        <v>266</v>
      </c>
      <c r="B53" s="1" t="s">
        <v>84</v>
      </c>
      <c r="C53" s="1">
        <v>-0.14000000000000007</v>
      </c>
      <c r="D53" s="2">
        <v>2.871741631832502</v>
      </c>
      <c r="E53" s="1" t="s">
        <v>197</v>
      </c>
      <c r="F53" s="2" t="s">
        <v>197</v>
      </c>
      <c r="G53" s="2" t="s">
        <v>197</v>
      </c>
      <c r="H53" s="1">
        <v>0.216776</v>
      </c>
      <c r="I53" s="1">
        <v>-2.8167999999999999E-2</v>
      </c>
      <c r="J53" s="1">
        <v>-2.8122000000000001E-2</v>
      </c>
      <c r="K53" s="1">
        <v>-0.21782299999999999</v>
      </c>
      <c r="L53" s="1">
        <v>0.53580399999999995</v>
      </c>
      <c r="M53" s="1">
        <v>-0.15110899999999999</v>
      </c>
      <c r="N53" s="1">
        <v>-0.15065899999999999</v>
      </c>
      <c r="O53" s="1">
        <v>-0.40696199999999999</v>
      </c>
      <c r="P53" s="1">
        <v>542.00900000000001</v>
      </c>
      <c r="Q53" s="1">
        <v>83.445800000000006</v>
      </c>
      <c r="R53" s="1">
        <v>1068.48</v>
      </c>
      <c r="S53" s="1">
        <v>-0.22120999999999999</v>
      </c>
      <c r="T53" s="1">
        <v>-1.46E-2</v>
      </c>
      <c r="U53" s="1">
        <v>129.6498411</v>
      </c>
      <c r="V53" s="1">
        <v>0.216776</v>
      </c>
      <c r="W53" s="1">
        <v>-2.8167999999999999E-2</v>
      </c>
      <c r="X53" s="1">
        <v>-2.8122000000000001E-2</v>
      </c>
      <c r="Y53" s="1">
        <v>-0.21782299999999999</v>
      </c>
      <c r="Z53" s="1">
        <v>0.53580399999999995</v>
      </c>
      <c r="AA53" s="1">
        <v>-0.15110899999999999</v>
      </c>
      <c r="AB53" s="1">
        <v>-0.15065899999999999</v>
      </c>
      <c r="AC53" s="1">
        <v>-0.40696199999999999</v>
      </c>
      <c r="AD53" s="1">
        <v>542.00900000000001</v>
      </c>
      <c r="AE53" s="1">
        <v>83.445800000000006</v>
      </c>
      <c r="AF53" s="1">
        <v>1068.48</v>
      </c>
      <c r="AG53" s="1">
        <v>-0.22120999999999999</v>
      </c>
      <c r="AH53" s="1">
        <v>-1.46E-2</v>
      </c>
      <c r="AI53" s="1">
        <v>129.6498411</v>
      </c>
      <c r="AJ53" s="1">
        <v>0.216776</v>
      </c>
      <c r="AK53" s="1">
        <v>-2.8167999999999999E-2</v>
      </c>
      <c r="AL53" s="1">
        <v>-2.8122000000000001E-2</v>
      </c>
      <c r="AM53" s="1">
        <v>-0.21782299999999999</v>
      </c>
      <c r="AN53" s="1">
        <v>0.53580399999999995</v>
      </c>
      <c r="AO53" s="1">
        <v>-0.15110899999999999</v>
      </c>
      <c r="AP53" s="1">
        <v>-0.15065899999999999</v>
      </c>
      <c r="AQ53" s="1">
        <v>-0.40696199999999999</v>
      </c>
      <c r="AR53" s="1">
        <v>542.00900000000001</v>
      </c>
      <c r="AS53" s="1">
        <v>83.445800000000006</v>
      </c>
      <c r="AT53" s="1">
        <v>1068.48</v>
      </c>
      <c r="AU53" s="1">
        <v>-0.22120999999999999</v>
      </c>
      <c r="AV53" s="1">
        <v>-1.46E-2</v>
      </c>
      <c r="AW53" s="1">
        <v>129.6498411</v>
      </c>
      <c r="AX53" s="1">
        <v>6.3752212805897903</v>
      </c>
      <c r="AY53" s="1">
        <v>6.52794001691964</v>
      </c>
      <c r="AZ53" s="1">
        <v>4.1904626760386501</v>
      </c>
      <c r="BA53" s="1">
        <v>4.3130721369857001</v>
      </c>
      <c r="BB53" s="1">
        <v>7.2718186117159602</v>
      </c>
      <c r="BC53" s="1">
        <v>7.95615706166602</v>
      </c>
      <c r="BD53" s="1">
        <v>41.8</v>
      </c>
      <c r="BE53" s="1">
        <v>45.6</v>
      </c>
      <c r="BF53" s="1">
        <v>100.313789821367</v>
      </c>
      <c r="BG53" s="1">
        <v>107.015522292208</v>
      </c>
      <c r="BH53" s="1">
        <v>104.126303706912</v>
      </c>
      <c r="BI53" s="1">
        <v>108.41944569879701</v>
      </c>
      <c r="BJ53" s="1">
        <v>100.231622646556</v>
      </c>
      <c r="BK53" s="1">
        <v>106.99390088651499</v>
      </c>
      <c r="BL53" s="1">
        <v>1.8415520627991999</v>
      </c>
      <c r="BM53" s="1">
        <v>1.8428203927675599</v>
      </c>
      <c r="BN53" s="1">
        <v>1.84791612363765</v>
      </c>
      <c r="BO53" s="1">
        <v>1.84582935289262</v>
      </c>
      <c r="BP53" s="1">
        <v>1.8423642419456501</v>
      </c>
      <c r="BQ53" s="1">
        <v>1.84101982607466</v>
      </c>
    </row>
    <row r="54" spans="1:69" x14ac:dyDescent="0.25">
      <c r="A54" s="3">
        <v>229</v>
      </c>
      <c r="B54" s="1" t="s">
        <v>85</v>
      </c>
      <c r="C54" s="2">
        <v>0.12000000000000005</v>
      </c>
      <c r="D54" s="2">
        <v>8.6023252670426278E-2</v>
      </c>
      <c r="E54" s="1" t="s">
        <v>154</v>
      </c>
      <c r="F54" s="2" t="s">
        <v>154</v>
      </c>
      <c r="G54" s="2" t="s">
        <v>154</v>
      </c>
      <c r="H54" s="1">
        <v>0.21414900000000001</v>
      </c>
      <c r="I54" s="1">
        <v>-3.1698999999999998E-2</v>
      </c>
      <c r="J54" s="1">
        <v>-3.1940999999999997E-2</v>
      </c>
      <c r="K54" s="1">
        <v>-0.22345200000000001</v>
      </c>
      <c r="L54" s="1">
        <v>0.56962199999999996</v>
      </c>
      <c r="M54" s="1">
        <v>-0.161803</v>
      </c>
      <c r="N54" s="1">
        <v>-0.16188</v>
      </c>
      <c r="O54" s="1">
        <v>-0.57655599999999996</v>
      </c>
      <c r="P54" s="1">
        <v>542.76700000000005</v>
      </c>
      <c r="Q54" s="1">
        <v>93.748699999999999</v>
      </c>
      <c r="R54" s="1">
        <v>1063.6600000000001</v>
      </c>
      <c r="S54" s="1">
        <v>-0.20771999999999999</v>
      </c>
      <c r="T54" s="1">
        <v>-1.6999999999999999E-3</v>
      </c>
      <c r="U54" s="1">
        <v>129.27961020000001</v>
      </c>
      <c r="V54" s="1">
        <v>0.21414900000000001</v>
      </c>
      <c r="W54" s="1">
        <v>-3.1698999999999998E-2</v>
      </c>
      <c r="X54" s="1">
        <v>-3.1940999999999997E-2</v>
      </c>
      <c r="Y54" s="1">
        <v>-0.22345200000000001</v>
      </c>
      <c r="Z54" s="1">
        <v>0.56962199999999996</v>
      </c>
      <c r="AA54" s="1">
        <v>-0.161803</v>
      </c>
      <c r="AB54" s="1">
        <v>-0.16188</v>
      </c>
      <c r="AC54" s="1">
        <v>-0.57655599999999996</v>
      </c>
      <c r="AD54" s="1">
        <v>542.76700000000005</v>
      </c>
      <c r="AE54" s="1">
        <v>93.748699999999999</v>
      </c>
      <c r="AF54" s="1">
        <v>1063.6600000000001</v>
      </c>
      <c r="AG54" s="1">
        <v>-0.20771999999999999</v>
      </c>
      <c r="AH54" s="1">
        <v>-1.6999999999999999E-3</v>
      </c>
      <c r="AI54" s="1">
        <v>129.27961020000001</v>
      </c>
      <c r="AJ54" s="1">
        <v>0.21414900000000001</v>
      </c>
      <c r="AK54" s="1">
        <v>-3.1698999999999998E-2</v>
      </c>
      <c r="AL54" s="1">
        <v>-3.1940999999999997E-2</v>
      </c>
      <c r="AM54" s="1">
        <v>-0.22345200000000001</v>
      </c>
      <c r="AN54" s="1">
        <v>0.56962199999999996</v>
      </c>
      <c r="AO54" s="1">
        <v>-0.161803</v>
      </c>
      <c r="AP54" s="1">
        <v>-0.16188</v>
      </c>
      <c r="AQ54" s="1">
        <v>-0.57655599999999996</v>
      </c>
      <c r="AR54" s="1">
        <v>542.76700000000005</v>
      </c>
      <c r="AS54" s="1">
        <v>93.748699999999999</v>
      </c>
      <c r="AT54" s="1">
        <v>1063.6600000000001</v>
      </c>
      <c r="AU54" s="1">
        <v>-0.20771999999999999</v>
      </c>
      <c r="AV54" s="1">
        <v>-1.6999999999999999E-3</v>
      </c>
      <c r="AW54" s="1">
        <v>129.27961020000001</v>
      </c>
      <c r="AX54" s="1">
        <v>6.3518900766747102</v>
      </c>
      <c r="AY54" s="1">
        <v>6.6377052421609202</v>
      </c>
      <c r="AZ54" s="1">
        <v>4.2492684902333497</v>
      </c>
      <c r="BA54" s="1">
        <v>4.3204624604172199</v>
      </c>
      <c r="BB54" s="1">
        <v>7.18079460920631</v>
      </c>
      <c r="BC54" s="1">
        <v>7.7215307823017403</v>
      </c>
      <c r="BD54" s="1">
        <v>50.7</v>
      </c>
      <c r="BE54" s="1">
        <v>54.1</v>
      </c>
      <c r="BF54" s="1">
        <v>103.955980622715</v>
      </c>
      <c r="BG54" s="1">
        <v>108.55418728379</v>
      </c>
      <c r="BH54" s="1">
        <v>104.506521502018</v>
      </c>
      <c r="BI54" s="1">
        <v>115.545809160584</v>
      </c>
      <c r="BJ54" s="1">
        <v>103.541714686592</v>
      </c>
      <c r="BK54" s="1">
        <v>108.466750965153</v>
      </c>
      <c r="BL54" s="1">
        <v>1.84597237249098</v>
      </c>
      <c r="BM54" s="1">
        <v>1.8502656566017699</v>
      </c>
      <c r="BN54" s="1">
        <v>1.8480132575282</v>
      </c>
      <c r="BO54" s="1">
        <v>1.84565787728928</v>
      </c>
      <c r="BP54" s="1">
        <v>1.8467338736266199</v>
      </c>
      <c r="BQ54" s="1">
        <v>1.8446628418223201</v>
      </c>
    </row>
    <row r="55" spans="1:69" x14ac:dyDescent="0.25">
      <c r="A55" s="3">
        <v>235</v>
      </c>
      <c r="B55" s="1" t="s">
        <v>86</v>
      </c>
      <c r="C55" s="2">
        <v>0.57000000000000006</v>
      </c>
      <c r="D55" s="2">
        <v>0.66400301204136114</v>
      </c>
      <c r="E55" s="1" t="s">
        <v>155</v>
      </c>
      <c r="F55" s="2" t="s">
        <v>133</v>
      </c>
      <c r="G55" s="2" t="s">
        <v>133</v>
      </c>
      <c r="H55" s="1">
        <v>0.192499</v>
      </c>
      <c r="I55" s="1">
        <v>-2.8559999999999999E-2</v>
      </c>
      <c r="J55" s="1">
        <v>-2.8577999999999999E-2</v>
      </c>
      <c r="K55" s="1">
        <v>-0.19442300000000001</v>
      </c>
      <c r="L55" s="1">
        <v>0.61518899999999999</v>
      </c>
      <c r="M55" s="1">
        <v>-0.18667</v>
      </c>
      <c r="N55" s="1">
        <v>-0.18692500000000001</v>
      </c>
      <c r="O55" s="1">
        <v>-0.230076</v>
      </c>
      <c r="P55" s="1">
        <v>523.923</v>
      </c>
      <c r="Q55" s="1">
        <v>60.247799999999998</v>
      </c>
      <c r="R55" s="1">
        <v>1062.54</v>
      </c>
      <c r="S55" s="1">
        <v>-0.25189</v>
      </c>
      <c r="T55" s="1">
        <v>-2.6440000000000002E-2</v>
      </c>
      <c r="U55" s="1">
        <v>141.47212949999999</v>
      </c>
      <c r="V55" s="1">
        <v>0.19575999999999999</v>
      </c>
      <c r="W55" s="1">
        <v>-1.7198000000000001E-2</v>
      </c>
      <c r="X55" s="1">
        <v>-2.7101E-2</v>
      </c>
      <c r="Y55" s="1">
        <v>-0.15559300000000001</v>
      </c>
      <c r="Z55" s="1">
        <v>0.52158599999999999</v>
      </c>
      <c r="AA55" s="1">
        <v>-0.184866</v>
      </c>
      <c r="AB55" s="1">
        <v>-0.150033</v>
      </c>
      <c r="AC55" s="1">
        <v>-8.6227999999999999E-2</v>
      </c>
      <c r="AD55" s="1">
        <v>497.02800000000002</v>
      </c>
      <c r="AE55" s="1">
        <v>58.020899999999997</v>
      </c>
      <c r="AF55" s="1">
        <v>1117.57</v>
      </c>
      <c r="AG55" s="1">
        <v>-0.24285999999999999</v>
      </c>
      <c r="AH55" s="1">
        <v>-2.409E-2</v>
      </c>
      <c r="AI55" s="1">
        <v>137.28036270000001</v>
      </c>
      <c r="AJ55" s="1">
        <v>0.19575999999999999</v>
      </c>
      <c r="AK55" s="1">
        <v>-1.7198000000000001E-2</v>
      </c>
      <c r="AL55" s="1">
        <v>-2.7101E-2</v>
      </c>
      <c r="AM55" s="1">
        <v>-0.15559300000000001</v>
      </c>
      <c r="AN55" s="1">
        <v>0.52158599999999999</v>
      </c>
      <c r="AO55" s="1">
        <v>-0.184866</v>
      </c>
      <c r="AP55" s="1">
        <v>-0.150033</v>
      </c>
      <c r="AQ55" s="1">
        <v>-8.6227999999999999E-2</v>
      </c>
      <c r="AR55" s="1">
        <v>497.02800000000002</v>
      </c>
      <c r="AS55" s="1">
        <v>58.020899999999997</v>
      </c>
      <c r="AT55" s="1">
        <v>1117.57</v>
      </c>
      <c r="AU55" s="1">
        <v>-0.24285999999999999</v>
      </c>
      <c r="AV55" s="1">
        <v>-2.409E-2</v>
      </c>
      <c r="AW55" s="1">
        <v>137.28036270000001</v>
      </c>
      <c r="AX55" s="1">
        <v>7.3354414371794903</v>
      </c>
      <c r="AY55" s="1">
        <v>7.5187711500461401</v>
      </c>
      <c r="AZ55" s="1">
        <v>4.2310460346602801</v>
      </c>
      <c r="BA55" s="1">
        <v>4.4294915356817999</v>
      </c>
      <c r="BB55" s="1">
        <v>7.1585664083359601</v>
      </c>
      <c r="BC55" s="1">
        <v>7.6562881828433396</v>
      </c>
      <c r="BD55" s="1">
        <v>40.4</v>
      </c>
      <c r="BE55" s="1">
        <v>40.9</v>
      </c>
      <c r="BF55" s="1">
        <v>99.823527062040995</v>
      </c>
      <c r="BG55" s="1">
        <v>104.66917138745499</v>
      </c>
      <c r="BH55" s="1">
        <v>99.7668240374541</v>
      </c>
      <c r="BI55" s="1">
        <v>105.187366063214</v>
      </c>
      <c r="BJ55" s="1">
        <v>99.114129672336702</v>
      </c>
      <c r="BK55" s="1">
        <v>104.754756079378</v>
      </c>
      <c r="BL55" s="1">
        <v>1.84110781867874</v>
      </c>
      <c r="BM55" s="1">
        <v>1.8435148494113001</v>
      </c>
      <c r="BN55" s="1">
        <v>1.8427400793383699</v>
      </c>
      <c r="BO55" s="1">
        <v>1.8402255296566199</v>
      </c>
      <c r="BP55" s="1">
        <v>1.8432289602759599</v>
      </c>
      <c r="BQ55" s="1">
        <v>1.8413761158438</v>
      </c>
    </row>
    <row r="56" spans="1:69" x14ac:dyDescent="0.25">
      <c r="A56" s="3">
        <v>257</v>
      </c>
      <c r="B56" s="1" t="s">
        <v>87</v>
      </c>
      <c r="C56" s="2">
        <v>0.51</v>
      </c>
      <c r="D56" s="2">
        <v>2.3129418496797531</v>
      </c>
      <c r="E56" s="1" t="s">
        <v>156</v>
      </c>
      <c r="F56" s="2" t="s">
        <v>133</v>
      </c>
      <c r="G56" s="2" t="s">
        <v>133</v>
      </c>
      <c r="H56" s="1">
        <v>0.19147400000000001</v>
      </c>
      <c r="I56" s="1">
        <v>-3.0151000000000001E-2</v>
      </c>
      <c r="J56" s="1">
        <v>-2.1555000000000001E-2</v>
      </c>
      <c r="K56" s="1">
        <v>-0.15657699999999999</v>
      </c>
      <c r="L56" s="1">
        <v>0.57689900000000005</v>
      </c>
      <c r="M56" s="1">
        <v>-0.16217500000000001</v>
      </c>
      <c r="N56" s="1">
        <v>-0.203789</v>
      </c>
      <c r="O56" s="1">
        <v>-0.17744499999999999</v>
      </c>
      <c r="P56" s="1">
        <v>501.43700000000001</v>
      </c>
      <c r="Q56" s="1">
        <v>63.287399999999998</v>
      </c>
      <c r="R56" s="1">
        <v>1028.17</v>
      </c>
      <c r="S56" s="1">
        <v>-0.23956</v>
      </c>
      <c r="T56" s="1">
        <v>-2.257E-2</v>
      </c>
      <c r="U56" s="1">
        <v>136.16339489999999</v>
      </c>
      <c r="V56" s="1">
        <v>0.19575999999999999</v>
      </c>
      <c r="W56" s="1">
        <v>-1.7198000000000001E-2</v>
      </c>
      <c r="X56" s="1">
        <v>-2.7101E-2</v>
      </c>
      <c r="Y56" s="1">
        <v>-0.15559300000000001</v>
      </c>
      <c r="Z56" s="1">
        <v>0.52158599999999999</v>
      </c>
      <c r="AA56" s="1">
        <v>-0.184866</v>
      </c>
      <c r="AB56" s="1">
        <v>-0.150033</v>
      </c>
      <c r="AC56" s="1">
        <v>-8.6227999999999999E-2</v>
      </c>
      <c r="AD56" s="1">
        <v>497.02800000000002</v>
      </c>
      <c r="AE56" s="1">
        <v>58.020899999999997</v>
      </c>
      <c r="AF56" s="1">
        <v>1117.57</v>
      </c>
      <c r="AG56" s="1">
        <v>-0.24285999999999999</v>
      </c>
      <c r="AH56" s="1">
        <v>-2.409E-2</v>
      </c>
      <c r="AI56" s="1">
        <v>137.28036270000001</v>
      </c>
      <c r="AJ56" s="1">
        <v>0.19575999999999999</v>
      </c>
      <c r="AK56" s="1">
        <v>-1.7198000000000001E-2</v>
      </c>
      <c r="AL56" s="1">
        <v>-2.7101E-2</v>
      </c>
      <c r="AM56" s="1">
        <v>-0.15559300000000001</v>
      </c>
      <c r="AN56" s="1">
        <v>0.52158599999999999</v>
      </c>
      <c r="AO56" s="1">
        <v>-0.184866</v>
      </c>
      <c r="AP56" s="1">
        <v>-0.150033</v>
      </c>
      <c r="AQ56" s="1">
        <v>-8.6227999999999999E-2</v>
      </c>
      <c r="AR56" s="1">
        <v>497.02800000000002</v>
      </c>
      <c r="AS56" s="1">
        <v>58.020899999999997</v>
      </c>
      <c r="AT56" s="1">
        <v>1117.57</v>
      </c>
      <c r="AU56" s="1">
        <v>-0.24285999999999999</v>
      </c>
      <c r="AV56" s="1">
        <v>-2.409E-2</v>
      </c>
      <c r="AW56" s="1">
        <v>137.28036270000001</v>
      </c>
      <c r="AX56" s="1">
        <v>6.3671392857496203</v>
      </c>
      <c r="AY56" s="1">
        <v>7.3170511366520499</v>
      </c>
      <c r="AZ56" s="1">
        <v>4.2276708569512502</v>
      </c>
      <c r="BA56" s="1">
        <v>4.8095152440634799</v>
      </c>
      <c r="BB56" s="1">
        <v>7.1995120686327203</v>
      </c>
      <c r="BC56" s="1">
        <v>8.6759993546624496</v>
      </c>
      <c r="BD56" s="1">
        <v>40.4</v>
      </c>
      <c r="BE56" s="1">
        <v>40.9</v>
      </c>
      <c r="BF56" s="1">
        <v>98.511347438856703</v>
      </c>
      <c r="BG56" s="1">
        <v>105.25768416782699</v>
      </c>
      <c r="BH56" s="1">
        <v>98.424087255123297</v>
      </c>
      <c r="BI56" s="1">
        <v>105.18880730098</v>
      </c>
      <c r="BJ56" s="1">
        <v>98.566423113547799</v>
      </c>
      <c r="BK56" s="1">
        <v>105.264065996867</v>
      </c>
      <c r="BL56" s="1">
        <v>1.84052275182894</v>
      </c>
      <c r="BM56" s="1">
        <v>1.8439471250553701</v>
      </c>
      <c r="BN56" s="1">
        <v>1.8439224495623401</v>
      </c>
      <c r="BO56" s="1">
        <v>1.8406034336597299</v>
      </c>
      <c r="BP56" s="1">
        <v>1.8437204234915801</v>
      </c>
      <c r="BQ56" s="1">
        <v>1.8400557056784901</v>
      </c>
    </row>
    <row r="57" spans="1:69" x14ac:dyDescent="0.25">
      <c r="A57" s="3">
        <v>19</v>
      </c>
      <c r="B57" s="1" t="s">
        <v>88</v>
      </c>
      <c r="C57" s="2">
        <v>0.39999999999999997</v>
      </c>
      <c r="D57" s="2">
        <v>15.248219568198774</v>
      </c>
      <c r="E57" s="1" t="s">
        <v>155</v>
      </c>
      <c r="F57" s="2" t="s">
        <v>155</v>
      </c>
      <c r="G57" s="2" t="s">
        <v>155</v>
      </c>
      <c r="H57" s="1">
        <v>0.192499</v>
      </c>
      <c r="I57" s="1">
        <v>-2.8559999999999999E-2</v>
      </c>
      <c r="J57" s="1">
        <v>-2.8577999999999999E-2</v>
      </c>
      <c r="K57" s="1">
        <v>-0.19442300000000001</v>
      </c>
      <c r="L57" s="1">
        <v>0.61518899999999999</v>
      </c>
      <c r="M57" s="1">
        <v>-0.18667</v>
      </c>
      <c r="N57" s="1">
        <v>-0.18692500000000001</v>
      </c>
      <c r="O57" s="1">
        <v>-0.230076</v>
      </c>
      <c r="P57" s="1">
        <v>523.923</v>
      </c>
      <c r="Q57" s="1">
        <v>60.247799999999998</v>
      </c>
      <c r="R57" s="1">
        <v>1062.54</v>
      </c>
      <c r="S57" s="1">
        <v>-0.25189</v>
      </c>
      <c r="T57" s="1">
        <v>-2.6440000000000002E-2</v>
      </c>
      <c r="U57" s="1">
        <v>141.47212949999999</v>
      </c>
      <c r="V57" s="1">
        <v>0.192499</v>
      </c>
      <c r="W57" s="1">
        <v>-2.8559999999999999E-2</v>
      </c>
      <c r="X57" s="1">
        <v>-2.8577999999999999E-2</v>
      </c>
      <c r="Y57" s="1">
        <v>-0.19442300000000001</v>
      </c>
      <c r="Z57" s="1">
        <v>0.61518899999999999</v>
      </c>
      <c r="AA57" s="1">
        <v>-0.18667</v>
      </c>
      <c r="AB57" s="1">
        <v>-0.18692500000000001</v>
      </c>
      <c r="AC57" s="1">
        <v>-0.230076</v>
      </c>
      <c r="AD57" s="1">
        <v>523.923</v>
      </c>
      <c r="AE57" s="1">
        <v>60.247799999999998</v>
      </c>
      <c r="AF57" s="1">
        <v>1062.54</v>
      </c>
      <c r="AG57" s="1">
        <v>-0.25189</v>
      </c>
      <c r="AH57" s="1">
        <v>-2.6440000000000002E-2</v>
      </c>
      <c r="AI57" s="1">
        <v>141.47212949999999</v>
      </c>
      <c r="AJ57" s="1">
        <v>0.192499</v>
      </c>
      <c r="AK57" s="1">
        <v>-2.8559999999999999E-2</v>
      </c>
      <c r="AL57" s="1">
        <v>-2.8577999999999999E-2</v>
      </c>
      <c r="AM57" s="1">
        <v>-0.19442300000000001</v>
      </c>
      <c r="AN57" s="1">
        <v>0.61518899999999999</v>
      </c>
      <c r="AO57" s="1">
        <v>-0.18667</v>
      </c>
      <c r="AP57" s="1">
        <v>-0.18692500000000001</v>
      </c>
      <c r="AQ57" s="1">
        <v>-0.230076</v>
      </c>
      <c r="AR57" s="1">
        <v>523.923</v>
      </c>
      <c r="AS57" s="1">
        <v>60.247799999999998</v>
      </c>
      <c r="AT57" s="1">
        <v>1062.54</v>
      </c>
      <c r="AU57" s="1">
        <v>-0.25189</v>
      </c>
      <c r="AV57" s="1">
        <v>-2.6440000000000002E-2</v>
      </c>
      <c r="AW57" s="1">
        <v>141.47212949999999</v>
      </c>
      <c r="AX57" s="1">
        <v>7.4760007160339699</v>
      </c>
      <c r="AY57" s="1">
        <v>7.53241097478098</v>
      </c>
      <c r="AZ57" s="1">
        <v>4.7607677505803903</v>
      </c>
      <c r="BA57" s="1">
        <v>4.8439970101280796</v>
      </c>
      <c r="BB57" s="1">
        <v>7.3200907342972004</v>
      </c>
      <c r="BC57" s="1">
        <v>7.66564466764987</v>
      </c>
      <c r="BD57" s="1">
        <v>40.4</v>
      </c>
      <c r="BE57" s="1">
        <v>40.9</v>
      </c>
      <c r="BF57" s="1">
        <v>99.227240266740097</v>
      </c>
      <c r="BG57" s="1">
        <v>103.44366518365401</v>
      </c>
      <c r="BH57" s="1">
        <v>102.78623282897399</v>
      </c>
      <c r="BI57" s="1">
        <v>104.92536185018</v>
      </c>
      <c r="BJ57" s="1">
        <v>103.12563107738499</v>
      </c>
      <c r="BK57" s="1">
        <v>104.70120178912499</v>
      </c>
      <c r="BL57" s="1">
        <v>1.8404852620980101</v>
      </c>
      <c r="BM57" s="1">
        <v>1.84202578700733</v>
      </c>
      <c r="BN57" s="1">
        <v>1.8422212136439999</v>
      </c>
      <c r="BO57" s="1">
        <v>1.8413351134435001</v>
      </c>
      <c r="BP57" s="1">
        <v>1.8424139057225899</v>
      </c>
      <c r="BQ57" s="1">
        <v>1.8410396519358201</v>
      </c>
    </row>
    <row r="58" spans="1:69" x14ac:dyDescent="0.25">
      <c r="A58" s="3">
        <v>224</v>
      </c>
      <c r="B58" s="1" t="s">
        <v>89</v>
      </c>
      <c r="C58" s="2">
        <v>0.7</v>
      </c>
      <c r="D58" s="2">
        <v>0.35142566781611162</v>
      </c>
      <c r="E58" s="1" t="s">
        <v>157</v>
      </c>
      <c r="F58" s="2" t="s">
        <v>157</v>
      </c>
      <c r="G58" s="2" t="s">
        <v>157</v>
      </c>
      <c r="H58" s="1">
        <v>0.19226599999999999</v>
      </c>
      <c r="I58" s="1">
        <v>-2.8295000000000001E-2</v>
      </c>
      <c r="J58" s="1">
        <v>-1.8936000000000001E-2</v>
      </c>
      <c r="K58" s="1">
        <v>-0.14726600000000001</v>
      </c>
      <c r="L58" s="1">
        <v>0.534663</v>
      </c>
      <c r="M58" s="1">
        <v>-0.15335399999999999</v>
      </c>
      <c r="N58" s="1">
        <v>-0.19051000000000001</v>
      </c>
      <c r="O58" s="1">
        <v>-7.1774000000000004E-2</v>
      </c>
      <c r="P58" s="1">
        <v>497.154</v>
      </c>
      <c r="Q58" s="1">
        <v>58.847099999999998</v>
      </c>
      <c r="R58" s="1">
        <v>1135.1400000000001</v>
      </c>
      <c r="S58" s="1">
        <v>-0.24057999999999999</v>
      </c>
      <c r="T58" s="1">
        <v>-2.3380000000000001E-2</v>
      </c>
      <c r="U58" s="1">
        <v>136.29517200000001</v>
      </c>
      <c r="V58" s="1">
        <v>0.19226599999999999</v>
      </c>
      <c r="W58" s="1">
        <v>-2.8295000000000001E-2</v>
      </c>
      <c r="X58" s="1">
        <v>-1.8936000000000001E-2</v>
      </c>
      <c r="Y58" s="1">
        <v>-0.14726600000000001</v>
      </c>
      <c r="Z58" s="1">
        <v>0.534663</v>
      </c>
      <c r="AA58" s="1">
        <v>-0.15335399999999999</v>
      </c>
      <c r="AB58" s="1">
        <v>-0.19051000000000001</v>
      </c>
      <c r="AC58" s="1">
        <v>-7.1774000000000004E-2</v>
      </c>
      <c r="AD58" s="1">
        <v>497.154</v>
      </c>
      <c r="AE58" s="1">
        <v>58.847099999999998</v>
      </c>
      <c r="AF58" s="1">
        <v>1135.1400000000001</v>
      </c>
      <c r="AG58" s="1">
        <v>-0.24057999999999999</v>
      </c>
      <c r="AH58" s="1">
        <v>-2.3380000000000001E-2</v>
      </c>
      <c r="AI58" s="1">
        <v>136.29517200000001</v>
      </c>
      <c r="AJ58" s="1">
        <v>0.19226599999999999</v>
      </c>
      <c r="AK58" s="1">
        <v>-2.8295000000000001E-2</v>
      </c>
      <c r="AL58" s="1">
        <v>-1.8936000000000001E-2</v>
      </c>
      <c r="AM58" s="1">
        <v>-0.14726600000000001</v>
      </c>
      <c r="AN58" s="1">
        <v>0.534663</v>
      </c>
      <c r="AO58" s="1">
        <v>-0.15335399999999999</v>
      </c>
      <c r="AP58" s="1">
        <v>-0.19051000000000001</v>
      </c>
      <c r="AQ58" s="1">
        <v>-7.1774000000000004E-2</v>
      </c>
      <c r="AR58" s="1">
        <v>497.154</v>
      </c>
      <c r="AS58" s="1">
        <v>58.847099999999998</v>
      </c>
      <c r="AT58" s="1">
        <v>1135.1400000000001</v>
      </c>
      <c r="AU58" s="1">
        <v>-0.24057999999999999</v>
      </c>
      <c r="AV58" s="1">
        <v>-2.3380000000000001E-2</v>
      </c>
      <c r="AW58" s="1">
        <v>136.29517200000001</v>
      </c>
      <c r="AX58" s="1">
        <v>7.0995204692368397</v>
      </c>
      <c r="AY58" s="1">
        <v>7.3062727757932402</v>
      </c>
      <c r="AZ58" s="1">
        <v>5.0146874303219802</v>
      </c>
      <c r="BA58" s="1">
        <v>5.5004881818528499</v>
      </c>
      <c r="BB58" s="1">
        <v>8.3115967790621905</v>
      </c>
      <c r="BC58" s="1">
        <v>8.6708579057498305</v>
      </c>
      <c r="BD58" s="1">
        <v>40.5</v>
      </c>
      <c r="BE58" s="1">
        <v>40.799999999999997</v>
      </c>
      <c r="BF58" s="1">
        <v>98.6449996072961</v>
      </c>
      <c r="BG58" s="1">
        <v>105.198629943396</v>
      </c>
      <c r="BH58" s="1">
        <v>99.506289323977896</v>
      </c>
      <c r="BI58" s="1">
        <v>105.459308692568</v>
      </c>
      <c r="BJ58" s="1">
        <v>98.596883034142294</v>
      </c>
      <c r="BK58" s="1">
        <v>105.211497126308</v>
      </c>
      <c r="BL58" s="1">
        <v>1.84142662085677</v>
      </c>
      <c r="BM58" s="1">
        <v>1.84303282662029</v>
      </c>
      <c r="BN58" s="1">
        <v>1.84423452955419</v>
      </c>
      <c r="BO58" s="1">
        <v>1.84108935144386</v>
      </c>
      <c r="BP58" s="1">
        <v>1.8436434036982301</v>
      </c>
      <c r="BQ58" s="1">
        <v>1.84132669561922</v>
      </c>
    </row>
    <row r="59" spans="1:69" x14ac:dyDescent="0.25">
      <c r="A59" s="3">
        <v>225</v>
      </c>
      <c r="B59" s="1" t="s">
        <v>90</v>
      </c>
      <c r="C59" s="2">
        <v>0.8</v>
      </c>
      <c r="D59" s="2">
        <v>0.97324200484771517</v>
      </c>
      <c r="E59" s="1" t="s">
        <v>156</v>
      </c>
      <c r="F59" s="2" t="s">
        <v>156</v>
      </c>
      <c r="G59" s="2" t="s">
        <v>156</v>
      </c>
      <c r="H59" s="1">
        <v>0.19147400000000001</v>
      </c>
      <c r="I59" s="1">
        <v>-3.0151000000000001E-2</v>
      </c>
      <c r="J59" s="1">
        <v>-2.1555000000000001E-2</v>
      </c>
      <c r="K59" s="1">
        <v>-0.15657699999999999</v>
      </c>
      <c r="L59" s="1">
        <v>0.57689900000000005</v>
      </c>
      <c r="M59" s="1">
        <v>-0.16217500000000001</v>
      </c>
      <c r="N59" s="1">
        <v>-0.203789</v>
      </c>
      <c r="O59" s="1">
        <v>-0.17744499999999999</v>
      </c>
      <c r="P59" s="1">
        <v>501.43700000000001</v>
      </c>
      <c r="Q59" s="1">
        <v>63.287399999999998</v>
      </c>
      <c r="R59" s="1">
        <v>1028.17</v>
      </c>
      <c r="S59" s="1">
        <v>-0.23956</v>
      </c>
      <c r="T59" s="1">
        <v>-2.257E-2</v>
      </c>
      <c r="U59" s="1">
        <v>136.16339489999999</v>
      </c>
      <c r="V59" s="1">
        <v>0.19147400000000001</v>
      </c>
      <c r="W59" s="1">
        <v>-3.0151000000000001E-2</v>
      </c>
      <c r="X59" s="1">
        <v>-2.1555000000000001E-2</v>
      </c>
      <c r="Y59" s="1">
        <v>-0.15657699999999999</v>
      </c>
      <c r="Z59" s="1">
        <v>0.57689900000000005</v>
      </c>
      <c r="AA59" s="1">
        <v>-0.16217500000000001</v>
      </c>
      <c r="AB59" s="1">
        <v>-0.203789</v>
      </c>
      <c r="AC59" s="1">
        <v>-0.17744499999999999</v>
      </c>
      <c r="AD59" s="1">
        <v>501.43700000000001</v>
      </c>
      <c r="AE59" s="1">
        <v>63.287399999999998</v>
      </c>
      <c r="AF59" s="1">
        <v>1028.17</v>
      </c>
      <c r="AG59" s="1">
        <v>-0.23956</v>
      </c>
      <c r="AH59" s="1">
        <v>-2.257E-2</v>
      </c>
      <c r="AI59" s="1">
        <v>136.16339489999999</v>
      </c>
      <c r="AJ59" s="1">
        <v>0.19147400000000001</v>
      </c>
      <c r="AK59" s="1">
        <v>-3.0151000000000001E-2</v>
      </c>
      <c r="AL59" s="1">
        <v>-2.1555000000000001E-2</v>
      </c>
      <c r="AM59" s="1">
        <v>-0.15657699999999999</v>
      </c>
      <c r="AN59" s="1">
        <v>0.57689900000000005</v>
      </c>
      <c r="AO59" s="1">
        <v>-0.16217500000000001</v>
      </c>
      <c r="AP59" s="1">
        <v>-0.203789</v>
      </c>
      <c r="AQ59" s="1">
        <v>-0.17744499999999999</v>
      </c>
      <c r="AR59" s="1">
        <v>501.43700000000001</v>
      </c>
      <c r="AS59" s="1">
        <v>63.287399999999998</v>
      </c>
      <c r="AT59" s="1">
        <v>1028.17</v>
      </c>
      <c r="AU59" s="1">
        <v>-0.23956</v>
      </c>
      <c r="AV59" s="1">
        <v>-2.257E-2</v>
      </c>
      <c r="AW59" s="1">
        <v>136.16339489999999</v>
      </c>
      <c r="AX59" s="1">
        <v>7.4885750878963098</v>
      </c>
      <c r="AY59" s="1">
        <v>7.6596890526192496</v>
      </c>
      <c r="AZ59" s="1">
        <v>4.7419049599445797</v>
      </c>
      <c r="BA59" s="1">
        <v>4.8254833162160899</v>
      </c>
      <c r="BB59" s="1">
        <v>7.1982572818983099</v>
      </c>
      <c r="BC59" s="1">
        <v>7.7357109690923496</v>
      </c>
      <c r="BD59" s="1">
        <v>50.5</v>
      </c>
      <c r="BE59" s="1">
        <v>53.9</v>
      </c>
      <c r="BF59" s="1">
        <v>104.420247075305</v>
      </c>
      <c r="BG59" s="1">
        <v>115.173049581672</v>
      </c>
      <c r="BH59" s="1">
        <v>103.499541494425</v>
      </c>
      <c r="BI59" s="1">
        <v>107.822474512444</v>
      </c>
      <c r="BJ59" s="1">
        <v>103.894959101559</v>
      </c>
      <c r="BK59" s="1">
        <v>108.085258511242</v>
      </c>
      <c r="BL59" s="1">
        <v>1.8453663592902001</v>
      </c>
      <c r="BM59" s="1">
        <v>1.8502459295996301</v>
      </c>
      <c r="BN59" s="1">
        <v>1.84719517106341</v>
      </c>
      <c r="BO59" s="1">
        <v>1.84459046945385</v>
      </c>
      <c r="BP59" s="1">
        <v>1.8470814816894201</v>
      </c>
      <c r="BQ59" s="1">
        <v>1.8437920164704</v>
      </c>
    </row>
    <row r="60" spans="1:69" x14ac:dyDescent="0.25">
      <c r="A60" s="1">
        <v>269</v>
      </c>
      <c r="B60" s="1" t="s">
        <v>92</v>
      </c>
      <c r="C60" s="1">
        <v>4.0000000000000036E-2</v>
      </c>
      <c r="D60" s="2">
        <v>6.4484571798221628</v>
      </c>
      <c r="E60" s="1" t="s">
        <v>201</v>
      </c>
      <c r="F60" s="2" t="s">
        <v>201</v>
      </c>
      <c r="G60" s="2" t="s">
        <v>201</v>
      </c>
      <c r="H60" s="1">
        <v>0.19090399999999999</v>
      </c>
      <c r="I60" s="1">
        <v>-2.8833000000000001E-2</v>
      </c>
      <c r="J60" s="1">
        <v>-1.9848999999999999E-2</v>
      </c>
      <c r="K60" s="1">
        <v>-0.13694300000000001</v>
      </c>
      <c r="L60" s="1">
        <v>0.52522100000000005</v>
      </c>
      <c r="M60" s="1">
        <v>-0.153777</v>
      </c>
      <c r="N60" s="1">
        <v>-0.19081300000000001</v>
      </c>
      <c r="O60" s="1">
        <v>-3.5145000000000003E-2</v>
      </c>
      <c r="P60" s="1">
        <v>496.34300000000002</v>
      </c>
      <c r="Q60" s="1">
        <v>58.903300000000002</v>
      </c>
      <c r="R60" s="1">
        <v>1157.7</v>
      </c>
      <c r="S60" s="1">
        <v>-0.23744999999999999</v>
      </c>
      <c r="T60" s="1">
        <v>-2.0740000000000001E-2</v>
      </c>
      <c r="U60" s="1">
        <v>135.9876921</v>
      </c>
      <c r="V60" s="1">
        <v>0.19090399999999999</v>
      </c>
      <c r="W60" s="1">
        <v>-2.8833000000000001E-2</v>
      </c>
      <c r="X60" s="1">
        <v>-1.9848999999999999E-2</v>
      </c>
      <c r="Y60" s="1">
        <v>-0.13694300000000001</v>
      </c>
      <c r="Z60" s="1">
        <v>0.52522100000000005</v>
      </c>
      <c r="AA60" s="1">
        <v>-0.153777</v>
      </c>
      <c r="AB60" s="1">
        <v>-0.19081300000000001</v>
      </c>
      <c r="AC60" s="1">
        <v>-3.5145000000000003E-2</v>
      </c>
      <c r="AD60" s="1">
        <v>496.34300000000002</v>
      </c>
      <c r="AE60" s="1">
        <v>58.903300000000002</v>
      </c>
      <c r="AF60" s="1">
        <v>1157.7</v>
      </c>
      <c r="AG60" s="1">
        <v>-0.23744999999999999</v>
      </c>
      <c r="AH60" s="1">
        <v>-2.0740000000000001E-2</v>
      </c>
      <c r="AI60" s="1">
        <v>135.9876921</v>
      </c>
      <c r="AJ60" s="1">
        <v>0.19090399999999999</v>
      </c>
      <c r="AK60" s="1">
        <v>-2.8833000000000001E-2</v>
      </c>
      <c r="AL60" s="1">
        <v>-1.9848999999999999E-2</v>
      </c>
      <c r="AM60" s="1">
        <v>-0.13694300000000001</v>
      </c>
      <c r="AN60" s="1">
        <v>0.52522100000000005</v>
      </c>
      <c r="AO60" s="1">
        <v>-0.153777</v>
      </c>
      <c r="AP60" s="1">
        <v>-0.19081300000000001</v>
      </c>
      <c r="AQ60" s="1">
        <v>-3.5145000000000003E-2</v>
      </c>
      <c r="AR60" s="1">
        <v>496.34300000000002</v>
      </c>
      <c r="AS60" s="1">
        <v>58.903300000000002</v>
      </c>
      <c r="AT60" s="1">
        <v>1157.7</v>
      </c>
      <c r="AU60" s="1">
        <v>-0.23744999999999999</v>
      </c>
      <c r="AV60" s="1">
        <v>-2.0740000000000001E-2</v>
      </c>
      <c r="AW60" s="1">
        <v>135.9876921</v>
      </c>
      <c r="AX60" s="1">
        <v>7.8590114680410101</v>
      </c>
      <c r="AY60" s="1">
        <v>7.8610309382620498</v>
      </c>
      <c r="AZ60" s="1">
        <v>4.9416928864411798</v>
      </c>
      <c r="BA60" s="1">
        <v>4.98992438650669</v>
      </c>
      <c r="BB60" s="1">
        <v>7.0676666666666597</v>
      </c>
      <c r="BC60" s="1">
        <v>7.2508926678600201</v>
      </c>
      <c r="BD60" s="1">
        <v>69.8</v>
      </c>
      <c r="BE60" s="1">
        <v>70.2</v>
      </c>
      <c r="BF60" s="1">
        <v>119.905943553855</v>
      </c>
      <c r="BG60" s="1">
        <v>120.01313901536</v>
      </c>
      <c r="BH60" s="1">
        <v>119.96669773836101</v>
      </c>
      <c r="BI60" s="1">
        <v>120.09659733572001</v>
      </c>
      <c r="BJ60" s="1">
        <v>119.996207626794</v>
      </c>
      <c r="BK60" s="1">
        <v>120.020087465556</v>
      </c>
      <c r="BL60" s="1">
        <v>1.8438660471954</v>
      </c>
      <c r="BM60" s="1">
        <v>1.8441317740335099</v>
      </c>
      <c r="BN60" s="1">
        <v>1.8443700821689699</v>
      </c>
      <c r="BO60" s="1">
        <v>1.84422476938143</v>
      </c>
      <c r="BP60" s="1">
        <v>1.84463112843733</v>
      </c>
      <c r="BQ60" s="1">
        <v>1.84441291472381</v>
      </c>
    </row>
    <row r="61" spans="1:69" x14ac:dyDescent="0.25">
      <c r="A61" s="3">
        <v>245</v>
      </c>
      <c r="B61" s="1" t="s">
        <v>93</v>
      </c>
      <c r="C61" s="2">
        <v>0.32</v>
      </c>
      <c r="D61" s="2">
        <v>16.960492327759827</v>
      </c>
      <c r="E61" s="1" t="s">
        <v>159</v>
      </c>
      <c r="F61" s="2" t="s">
        <v>159</v>
      </c>
      <c r="G61" s="2" t="s">
        <v>159</v>
      </c>
      <c r="H61" s="1">
        <v>0.19003300000000001</v>
      </c>
      <c r="I61" s="1">
        <v>-3.0731000000000001E-2</v>
      </c>
      <c r="J61" s="1">
        <v>-3.0792E-2</v>
      </c>
      <c r="K61" s="1">
        <v>-0.19786599999999999</v>
      </c>
      <c r="L61" s="1">
        <v>0.64036099999999996</v>
      </c>
      <c r="M61" s="1">
        <v>-0.195796</v>
      </c>
      <c r="N61" s="1">
        <v>-0.19608900000000001</v>
      </c>
      <c r="O61" s="1">
        <v>-0.288049</v>
      </c>
      <c r="P61" s="1">
        <v>525.70299999999997</v>
      </c>
      <c r="Q61" s="1">
        <v>64.111400000000003</v>
      </c>
      <c r="R61" s="1">
        <v>1073.43</v>
      </c>
      <c r="S61" s="1">
        <v>-0.24625</v>
      </c>
      <c r="T61" s="1">
        <v>-2.2839999999999999E-2</v>
      </c>
      <c r="U61" s="1">
        <v>140.19200910000001</v>
      </c>
      <c r="V61" s="1">
        <v>0.19003300000000001</v>
      </c>
      <c r="W61" s="1">
        <v>-3.0731000000000001E-2</v>
      </c>
      <c r="X61" s="1">
        <v>-3.0792E-2</v>
      </c>
      <c r="Y61" s="1">
        <v>-0.19786599999999999</v>
      </c>
      <c r="Z61" s="1">
        <v>0.64036099999999996</v>
      </c>
      <c r="AA61" s="1">
        <v>-0.195796</v>
      </c>
      <c r="AB61" s="1">
        <v>-0.19608900000000001</v>
      </c>
      <c r="AC61" s="1">
        <v>-0.288049</v>
      </c>
      <c r="AD61" s="1">
        <v>525.70299999999997</v>
      </c>
      <c r="AE61" s="1">
        <v>64.111400000000003</v>
      </c>
      <c r="AF61" s="1">
        <v>1073.43</v>
      </c>
      <c r="AG61" s="1">
        <v>-0.24625</v>
      </c>
      <c r="AH61" s="1">
        <v>-2.2839999999999999E-2</v>
      </c>
      <c r="AI61" s="1">
        <v>140.19200910000001</v>
      </c>
      <c r="AJ61" s="1">
        <v>0.19003300000000001</v>
      </c>
      <c r="AK61" s="1">
        <v>-3.0731000000000001E-2</v>
      </c>
      <c r="AL61" s="1">
        <v>-3.0792E-2</v>
      </c>
      <c r="AM61" s="1">
        <v>-0.19786599999999999</v>
      </c>
      <c r="AN61" s="1">
        <v>0.64036099999999996</v>
      </c>
      <c r="AO61" s="1">
        <v>-0.195796</v>
      </c>
      <c r="AP61" s="1">
        <v>-0.19608900000000001</v>
      </c>
      <c r="AQ61" s="1">
        <v>-0.288049</v>
      </c>
      <c r="AR61" s="1">
        <v>525.70299999999997</v>
      </c>
      <c r="AS61" s="1">
        <v>64.111400000000003</v>
      </c>
      <c r="AT61" s="1">
        <v>1073.43</v>
      </c>
      <c r="AU61" s="1">
        <v>-0.24625</v>
      </c>
      <c r="AV61" s="1">
        <v>-2.2839999999999999E-2</v>
      </c>
      <c r="AW61" s="1">
        <v>140.19200910000001</v>
      </c>
      <c r="AX61" s="1">
        <v>8.2859088594114301</v>
      </c>
      <c r="AY61" s="1">
        <v>8.59441637043175</v>
      </c>
      <c r="AZ61" s="1">
        <v>6.0789886421224901</v>
      </c>
      <c r="BA61" s="1">
        <v>6.5618235679114196</v>
      </c>
      <c r="BB61" s="1">
        <v>9.6993271226366105</v>
      </c>
      <c r="BC61" s="1">
        <v>10.024743948133001</v>
      </c>
      <c r="BD61" s="1">
        <v>40</v>
      </c>
      <c r="BE61" s="1">
        <v>41.1</v>
      </c>
      <c r="BF61" s="1">
        <v>97.049146026600496</v>
      </c>
      <c r="BG61" s="1">
        <v>105.605247441589</v>
      </c>
      <c r="BH61" s="1">
        <v>97.494910516334102</v>
      </c>
      <c r="BI61" s="1">
        <v>105.694458881553</v>
      </c>
      <c r="BJ61" s="1">
        <v>97.753056880237693</v>
      </c>
      <c r="BK61" s="1">
        <v>105.842116469602</v>
      </c>
      <c r="BL61" s="1">
        <v>1.8406775926272301</v>
      </c>
      <c r="BM61" s="1">
        <v>1.84539806004016</v>
      </c>
      <c r="BN61" s="1">
        <v>1.8451325155662901</v>
      </c>
      <c r="BO61" s="1">
        <v>1.8404724936819801</v>
      </c>
      <c r="BP61" s="1">
        <v>1.8453232779109401</v>
      </c>
      <c r="BQ61" s="1">
        <v>1.8408267164510601</v>
      </c>
    </row>
    <row r="62" spans="1:69" x14ac:dyDescent="0.25">
      <c r="A62" s="3">
        <v>228</v>
      </c>
      <c r="B62" s="1" t="s">
        <v>94</v>
      </c>
      <c r="C62" s="2">
        <v>0.28000000000000003</v>
      </c>
      <c r="D62" s="2">
        <v>9.9835264310763474</v>
      </c>
      <c r="E62" s="1" t="s">
        <v>160</v>
      </c>
      <c r="F62" s="2" t="s">
        <v>160</v>
      </c>
      <c r="G62" s="2" t="s">
        <v>160</v>
      </c>
      <c r="H62" s="1">
        <v>0.17724599999999999</v>
      </c>
      <c r="I62" s="1">
        <v>-2.9998E-2</v>
      </c>
      <c r="J62" s="1">
        <v>-3.0117000000000001E-2</v>
      </c>
      <c r="K62" s="1">
        <v>-0.22006999999999999</v>
      </c>
      <c r="L62" s="1">
        <v>0.61323799999999995</v>
      </c>
      <c r="M62" s="1">
        <v>-0.18851399999999999</v>
      </c>
      <c r="N62" s="1">
        <v>-0.18893499999999999</v>
      </c>
      <c r="O62" s="1">
        <v>-0.30469200000000002</v>
      </c>
      <c r="P62" s="1">
        <v>538.20899999999995</v>
      </c>
      <c r="Q62" s="1">
        <v>64.740600000000001</v>
      </c>
      <c r="R62" s="1">
        <v>1070.8900000000001</v>
      </c>
      <c r="S62" s="1">
        <v>-0.24277000000000001</v>
      </c>
      <c r="T62" s="1">
        <v>-2.3910000000000001E-2</v>
      </c>
      <c r="U62" s="1">
        <v>137.33683859999999</v>
      </c>
      <c r="V62" s="1">
        <v>0.17724599999999999</v>
      </c>
      <c r="W62" s="1">
        <v>-2.9998E-2</v>
      </c>
      <c r="X62" s="1">
        <v>-3.0117000000000001E-2</v>
      </c>
      <c r="Y62" s="1">
        <v>-0.22006999999999999</v>
      </c>
      <c r="Z62" s="1">
        <v>0.61323799999999995</v>
      </c>
      <c r="AA62" s="1">
        <v>-0.18851399999999999</v>
      </c>
      <c r="AB62" s="1">
        <v>-0.18893499999999999</v>
      </c>
      <c r="AC62" s="1">
        <v>-0.30469200000000002</v>
      </c>
      <c r="AD62" s="1">
        <v>538.20899999999995</v>
      </c>
      <c r="AE62" s="1">
        <v>64.740600000000001</v>
      </c>
      <c r="AF62" s="1">
        <v>1070.8900000000001</v>
      </c>
      <c r="AG62" s="1">
        <v>-0.24277000000000001</v>
      </c>
      <c r="AH62" s="1">
        <v>-2.3910000000000001E-2</v>
      </c>
      <c r="AI62" s="1">
        <v>137.33683859999999</v>
      </c>
      <c r="AJ62" s="1">
        <v>0.17724599999999999</v>
      </c>
      <c r="AK62" s="1">
        <v>-2.9998E-2</v>
      </c>
      <c r="AL62" s="1">
        <v>-3.0117000000000001E-2</v>
      </c>
      <c r="AM62" s="1">
        <v>-0.22006999999999999</v>
      </c>
      <c r="AN62" s="1">
        <v>0.61323799999999995</v>
      </c>
      <c r="AO62" s="1">
        <v>-0.18851399999999999</v>
      </c>
      <c r="AP62" s="1">
        <v>-0.18893499999999999</v>
      </c>
      <c r="AQ62" s="1">
        <v>-0.30469200000000002</v>
      </c>
      <c r="AR62" s="1">
        <v>538.20899999999995</v>
      </c>
      <c r="AS62" s="1">
        <v>64.740600000000001</v>
      </c>
      <c r="AT62" s="1">
        <v>1070.8900000000001</v>
      </c>
      <c r="AU62" s="1">
        <v>-0.24277000000000001</v>
      </c>
      <c r="AV62" s="1">
        <v>-2.3910000000000001E-2</v>
      </c>
      <c r="AW62" s="1">
        <v>137.33683859999999</v>
      </c>
      <c r="AX62" s="1">
        <v>7.8913365296617402</v>
      </c>
      <c r="AY62" s="1">
        <v>8.7062667806219398</v>
      </c>
      <c r="AZ62" s="1">
        <v>5.1138129475446403</v>
      </c>
      <c r="BA62" s="1">
        <v>5.7407613023760904</v>
      </c>
      <c r="BB62" s="1">
        <v>8.2027649052516001</v>
      </c>
      <c r="BC62" s="1">
        <v>8.6852709896260603</v>
      </c>
      <c r="BD62" s="1">
        <v>40.4</v>
      </c>
      <c r="BE62" s="1">
        <v>41</v>
      </c>
      <c r="BF62" s="1">
        <v>98.406646273946507</v>
      </c>
      <c r="BG62" s="1">
        <v>105.276732581388</v>
      </c>
      <c r="BH62" s="1">
        <v>98.482941344761898</v>
      </c>
      <c r="BI62" s="1">
        <v>105.35151023569399</v>
      </c>
      <c r="BJ62" s="1">
        <v>98.565146240716999</v>
      </c>
      <c r="BK62" s="1">
        <v>105.317482642969</v>
      </c>
      <c r="BL62" s="1">
        <v>1.8398733652074999</v>
      </c>
      <c r="BM62" s="1">
        <v>1.84349369404942</v>
      </c>
      <c r="BN62" s="1">
        <v>1.84295659200101</v>
      </c>
      <c r="BO62" s="1">
        <v>1.84074876069495</v>
      </c>
      <c r="BP62" s="1">
        <v>1.8431749781287701</v>
      </c>
      <c r="BQ62" s="1">
        <v>1.84093508848085</v>
      </c>
    </row>
    <row r="63" spans="1:69" x14ac:dyDescent="0.25">
      <c r="A63" s="3">
        <v>32</v>
      </c>
      <c r="B63" s="1" t="s">
        <v>95</v>
      </c>
      <c r="C63" s="2">
        <v>0.53</v>
      </c>
      <c r="D63" s="2">
        <v>8.3449325940956527</v>
      </c>
      <c r="E63" s="1" t="s">
        <v>144</v>
      </c>
      <c r="F63" s="2" t="s">
        <v>144</v>
      </c>
      <c r="G63" s="2" t="s">
        <v>144</v>
      </c>
      <c r="H63" s="1">
        <v>0.18934200000000001</v>
      </c>
      <c r="I63" s="1">
        <v>-2.9399999999999999E-2</v>
      </c>
      <c r="J63" s="1">
        <v>-2.0822E-2</v>
      </c>
      <c r="K63" s="1">
        <v>-0.14033300000000001</v>
      </c>
      <c r="L63" s="1">
        <v>0.530366</v>
      </c>
      <c r="M63" s="1">
        <v>-0.15603900000000001</v>
      </c>
      <c r="N63" s="1">
        <v>-0.19473099999999999</v>
      </c>
      <c r="O63" s="1">
        <v>-3.7366000000000003E-2</v>
      </c>
      <c r="P63" s="1">
        <v>496.012</v>
      </c>
      <c r="Q63" s="1">
        <v>59.413800000000002</v>
      </c>
      <c r="R63" s="1">
        <v>1162.29</v>
      </c>
      <c r="S63" s="1">
        <v>-0.23701</v>
      </c>
      <c r="T63" s="1">
        <v>-1.976E-2</v>
      </c>
      <c r="U63" s="1">
        <v>136.3265475</v>
      </c>
      <c r="V63" s="1">
        <v>0.18934200000000001</v>
      </c>
      <c r="W63" s="1">
        <v>-2.9399999999999999E-2</v>
      </c>
      <c r="X63" s="1">
        <v>-2.0822E-2</v>
      </c>
      <c r="Y63" s="1">
        <v>-0.14033300000000001</v>
      </c>
      <c r="Z63" s="1">
        <v>0.530366</v>
      </c>
      <c r="AA63" s="1">
        <v>-0.15603900000000001</v>
      </c>
      <c r="AB63" s="1">
        <v>-0.19473099999999999</v>
      </c>
      <c r="AC63" s="1">
        <v>-3.7366000000000003E-2</v>
      </c>
      <c r="AD63" s="1">
        <v>496.012</v>
      </c>
      <c r="AE63" s="1">
        <v>59.413800000000002</v>
      </c>
      <c r="AF63" s="1">
        <v>1162.29</v>
      </c>
      <c r="AG63" s="1">
        <v>-0.23701</v>
      </c>
      <c r="AH63" s="1">
        <v>-1.976E-2</v>
      </c>
      <c r="AI63" s="1">
        <v>136.3265475</v>
      </c>
      <c r="AJ63" s="1">
        <v>0.18934200000000001</v>
      </c>
      <c r="AK63" s="1">
        <v>-2.9399999999999999E-2</v>
      </c>
      <c r="AL63" s="1">
        <v>-2.0822E-2</v>
      </c>
      <c r="AM63" s="1">
        <v>-0.14033300000000001</v>
      </c>
      <c r="AN63" s="1">
        <v>0.530366</v>
      </c>
      <c r="AO63" s="1">
        <v>-0.15603900000000001</v>
      </c>
      <c r="AP63" s="1">
        <v>-0.19473099999999999</v>
      </c>
      <c r="AQ63" s="1">
        <v>-3.7366000000000003E-2</v>
      </c>
      <c r="AR63" s="1">
        <v>496.012</v>
      </c>
      <c r="AS63" s="1">
        <v>59.413800000000002</v>
      </c>
      <c r="AT63" s="1">
        <v>1162.29</v>
      </c>
      <c r="AU63" s="1">
        <v>-0.23701</v>
      </c>
      <c r="AV63" s="1">
        <v>-1.976E-2</v>
      </c>
      <c r="AW63" s="1">
        <v>136.3265475</v>
      </c>
      <c r="AX63" s="1">
        <v>8.28581893367571</v>
      </c>
      <c r="AY63" s="1">
        <v>8.2935193773718403</v>
      </c>
      <c r="AZ63" s="1">
        <v>6.1563185071364099</v>
      </c>
      <c r="BA63" s="1">
        <v>6.2447904719797904</v>
      </c>
      <c r="BB63" s="1">
        <v>8.6144601194150194</v>
      </c>
      <c r="BC63" s="1">
        <v>8.7805309223507209</v>
      </c>
      <c r="BD63" s="1">
        <v>66.900000000000006</v>
      </c>
      <c r="BE63" s="1">
        <v>68.2</v>
      </c>
      <c r="BF63" s="1">
        <v>103.670144014702</v>
      </c>
      <c r="BG63" s="1">
        <v>105.935860782875</v>
      </c>
      <c r="BH63" s="1">
        <v>106.08963495236</v>
      </c>
      <c r="BI63" s="1">
        <v>106.50459397649399</v>
      </c>
      <c r="BJ63" s="1">
        <v>103.58889083491999</v>
      </c>
      <c r="BK63" s="1">
        <v>105.95723087696599</v>
      </c>
      <c r="BL63" s="1">
        <v>1.8373951670775599</v>
      </c>
      <c r="BM63" s="1">
        <v>1.84126261027589</v>
      </c>
      <c r="BN63" s="1">
        <v>1.8606799832319301</v>
      </c>
      <c r="BO63" s="1">
        <v>1.8591463094657099</v>
      </c>
      <c r="BP63" s="1">
        <v>1.8411423084596099</v>
      </c>
      <c r="BQ63" s="1">
        <v>1.8372046701442899</v>
      </c>
    </row>
    <row r="64" spans="1:69" x14ac:dyDescent="0.25">
      <c r="A64" s="3">
        <v>256</v>
      </c>
      <c r="B64" s="1" t="s">
        <v>96</v>
      </c>
      <c r="C64" s="2">
        <v>0.51</v>
      </c>
      <c r="D64" s="2">
        <v>5.8650916446377881</v>
      </c>
      <c r="E64" s="1" t="s">
        <v>148</v>
      </c>
      <c r="F64" s="2" t="s">
        <v>148</v>
      </c>
      <c r="G64" s="2" t="s">
        <v>148</v>
      </c>
      <c r="H64" s="1">
        <v>0.18898000000000001</v>
      </c>
      <c r="I64" s="1">
        <v>-3.1278E-2</v>
      </c>
      <c r="J64" s="1">
        <v>-2.4514000000000001E-2</v>
      </c>
      <c r="K64" s="1">
        <v>-0.121665</v>
      </c>
      <c r="L64" s="1">
        <v>0.60114100000000004</v>
      </c>
      <c r="M64" s="1">
        <v>-0.16911000000000001</v>
      </c>
      <c r="N64" s="1">
        <v>-0.209231</v>
      </c>
      <c r="O64" s="1">
        <v>-0.17353199999999999</v>
      </c>
      <c r="P64" s="1">
        <v>501.87200000000001</v>
      </c>
      <c r="Q64" s="1">
        <v>65.958600000000004</v>
      </c>
      <c r="R64" s="1">
        <v>1145.3800000000001</v>
      </c>
      <c r="S64" s="1">
        <v>-0.23574000000000001</v>
      </c>
      <c r="T64" s="1">
        <v>-2.0820000000000002E-2</v>
      </c>
      <c r="U64" s="1">
        <v>134.8644492</v>
      </c>
      <c r="V64" s="1">
        <v>0.18898000000000001</v>
      </c>
      <c r="W64" s="1">
        <v>-3.1278E-2</v>
      </c>
      <c r="X64" s="1">
        <v>-2.4514000000000001E-2</v>
      </c>
      <c r="Y64" s="1">
        <v>-0.121665</v>
      </c>
      <c r="Z64" s="1">
        <v>0.60114100000000004</v>
      </c>
      <c r="AA64" s="1">
        <v>-0.16911000000000001</v>
      </c>
      <c r="AB64" s="1">
        <v>-0.209231</v>
      </c>
      <c r="AC64" s="1">
        <v>-0.17353199999999999</v>
      </c>
      <c r="AD64" s="1">
        <v>501.87200000000001</v>
      </c>
      <c r="AE64" s="1">
        <v>65.958600000000004</v>
      </c>
      <c r="AF64" s="1">
        <v>1145.3800000000001</v>
      </c>
      <c r="AG64" s="1">
        <v>-0.23574000000000001</v>
      </c>
      <c r="AH64" s="1">
        <v>-2.0820000000000002E-2</v>
      </c>
      <c r="AI64" s="1">
        <v>134.8644492</v>
      </c>
      <c r="AJ64" s="1">
        <v>0.18898000000000001</v>
      </c>
      <c r="AK64" s="1">
        <v>-3.1278E-2</v>
      </c>
      <c r="AL64" s="1">
        <v>-2.4514000000000001E-2</v>
      </c>
      <c r="AM64" s="1">
        <v>-0.121665</v>
      </c>
      <c r="AN64" s="1">
        <v>0.60114100000000004</v>
      </c>
      <c r="AO64" s="1">
        <v>-0.16911000000000001</v>
      </c>
      <c r="AP64" s="1">
        <v>-0.209231</v>
      </c>
      <c r="AQ64" s="1">
        <v>-0.17353199999999999</v>
      </c>
      <c r="AR64" s="1">
        <v>501.87200000000001</v>
      </c>
      <c r="AS64" s="1">
        <v>65.958600000000004</v>
      </c>
      <c r="AT64" s="1">
        <v>1145.3800000000001</v>
      </c>
      <c r="AU64" s="1">
        <v>-0.23574000000000001</v>
      </c>
      <c r="AV64" s="1">
        <v>-2.0820000000000002E-2</v>
      </c>
      <c r="AW64" s="1">
        <v>134.8644492</v>
      </c>
      <c r="AX64" s="1">
        <v>6.4043232999619004</v>
      </c>
      <c r="AY64" s="1">
        <v>6.5649351773812903</v>
      </c>
      <c r="AZ64" s="1">
        <v>4.1973707233863999</v>
      </c>
      <c r="BA64" s="1">
        <v>4.4146800453521404</v>
      </c>
      <c r="BB64" s="1">
        <v>7.3889226061430398</v>
      </c>
      <c r="BC64" s="1">
        <v>8.1221689336836995</v>
      </c>
      <c r="BD64" s="1">
        <v>41.6</v>
      </c>
      <c r="BE64" s="1">
        <v>47.6</v>
      </c>
      <c r="BF64" s="1">
        <v>98.8317920177292</v>
      </c>
      <c r="BG64" s="1">
        <v>108.023070563508</v>
      </c>
      <c r="BH64" s="1">
        <v>104.101210230221</v>
      </c>
      <c r="BI64" s="1">
        <v>108.742585446487</v>
      </c>
      <c r="BJ64" s="1">
        <v>98.736770665622601</v>
      </c>
      <c r="BK64" s="1">
        <v>108.04556603235</v>
      </c>
      <c r="BL64" s="1">
        <v>1.84070801595473</v>
      </c>
      <c r="BM64" s="1">
        <v>1.84281035378033</v>
      </c>
      <c r="BN64" s="1">
        <v>1.8466699759296401</v>
      </c>
      <c r="BO64" s="1">
        <v>1.84476177323794</v>
      </c>
      <c r="BP64" s="1">
        <v>1.8435294952888599</v>
      </c>
      <c r="BQ64" s="1">
        <v>1.84021221602292</v>
      </c>
    </row>
    <row r="65" spans="1:69" x14ac:dyDescent="0.25">
      <c r="A65" s="3">
        <v>29</v>
      </c>
      <c r="B65" s="1" t="s">
        <v>97</v>
      </c>
      <c r="C65" s="2">
        <v>0.15999999999999998</v>
      </c>
      <c r="D65" s="2">
        <v>1.8185983613761449</v>
      </c>
      <c r="E65" s="1" t="s">
        <v>150</v>
      </c>
      <c r="F65" s="2" t="s">
        <v>150</v>
      </c>
      <c r="G65" s="2" t="s">
        <v>139</v>
      </c>
      <c r="H65" s="1">
        <v>0.22301699999999999</v>
      </c>
      <c r="I65" s="1">
        <v>-1.1913E-2</v>
      </c>
      <c r="J65" s="1">
        <v>-4.6870000000000002E-3</v>
      </c>
      <c r="K65" s="1">
        <v>-0.14432</v>
      </c>
      <c r="L65" s="1">
        <v>0.46884199999999998</v>
      </c>
      <c r="M65" s="1">
        <v>-0.13273799999999999</v>
      </c>
      <c r="N65" s="1">
        <v>-0.147151</v>
      </c>
      <c r="O65" s="1">
        <v>-4.0252000000000003E-2</v>
      </c>
      <c r="P65" s="1">
        <v>491.35899999999998</v>
      </c>
      <c r="Q65" s="1">
        <v>51.790700000000001</v>
      </c>
      <c r="R65" s="1">
        <v>1117.94</v>
      </c>
      <c r="S65" s="1">
        <v>-0.25564999999999999</v>
      </c>
      <c r="T65" s="1">
        <v>-5.527E-2</v>
      </c>
      <c r="U65" s="1">
        <v>125.7404538</v>
      </c>
      <c r="V65" s="1">
        <v>0.22301699999999999</v>
      </c>
      <c r="W65" s="1">
        <v>-1.1913E-2</v>
      </c>
      <c r="X65" s="1">
        <v>-4.6870000000000002E-3</v>
      </c>
      <c r="Y65" s="1">
        <v>-0.14432</v>
      </c>
      <c r="Z65" s="1">
        <v>0.46884199999999998</v>
      </c>
      <c r="AA65" s="1">
        <v>-0.13273799999999999</v>
      </c>
      <c r="AB65" s="1">
        <v>-0.147151</v>
      </c>
      <c r="AC65" s="1">
        <v>-4.0252000000000003E-2</v>
      </c>
      <c r="AD65" s="1">
        <v>491.35899999999998</v>
      </c>
      <c r="AE65" s="1">
        <v>51.790700000000001</v>
      </c>
      <c r="AF65" s="1">
        <v>1117.94</v>
      </c>
      <c r="AG65" s="1">
        <v>-0.25564999999999999</v>
      </c>
      <c r="AH65" s="1">
        <v>-5.527E-2</v>
      </c>
      <c r="AI65" s="1">
        <v>125.7404538</v>
      </c>
      <c r="AJ65" s="1">
        <v>0.210537</v>
      </c>
      <c r="AK65" s="1">
        <v>-0.18282599999999999</v>
      </c>
      <c r="AL65" s="1">
        <v>-2.5245E-2</v>
      </c>
      <c r="AM65" s="1">
        <v>-8.1609999999999999E-3</v>
      </c>
      <c r="AN65" s="1">
        <v>0.50115699999999996</v>
      </c>
      <c r="AO65" s="1">
        <v>-0.142571</v>
      </c>
      <c r="AP65" s="1">
        <v>-0.15087999999999999</v>
      </c>
      <c r="AQ65" s="1">
        <v>-0.130694</v>
      </c>
      <c r="AR65" s="1">
        <v>524.41399999999999</v>
      </c>
      <c r="AS65" s="1">
        <v>65.549800000000005</v>
      </c>
      <c r="AT65" s="1">
        <v>1095.94</v>
      </c>
      <c r="AU65" s="1">
        <v>-0.20849000000000001</v>
      </c>
      <c r="AV65" s="1">
        <v>-2.1530000000000001E-2</v>
      </c>
      <c r="AW65" s="1">
        <v>117.3192696</v>
      </c>
      <c r="AX65" s="1">
        <v>6.9646866275059498</v>
      </c>
      <c r="AY65" s="1">
        <v>7.0349806518924396</v>
      </c>
      <c r="AZ65" s="1">
        <v>4.33879161540733</v>
      </c>
      <c r="BA65" s="1">
        <v>4.4547691812097296</v>
      </c>
      <c r="BB65" s="1">
        <v>7.1695015746748796</v>
      </c>
      <c r="BC65" s="1">
        <v>7.64134457009414</v>
      </c>
      <c r="BD65" s="1">
        <v>40.5</v>
      </c>
      <c r="BE65" s="1">
        <v>41.3</v>
      </c>
      <c r="BF65" s="1">
        <v>99.0751952355821</v>
      </c>
      <c r="BG65" s="1">
        <v>105.585725168379</v>
      </c>
      <c r="BH65" s="1">
        <v>103.157766893104</v>
      </c>
      <c r="BI65" s="1">
        <v>105.151895893107</v>
      </c>
      <c r="BJ65" s="1">
        <v>99.315085426183799</v>
      </c>
      <c r="BK65" s="1">
        <v>105.398706962665</v>
      </c>
      <c r="BL65" s="1">
        <v>1.84009619313773</v>
      </c>
      <c r="BM65" s="1">
        <v>1.84125690765846</v>
      </c>
      <c r="BN65" s="1">
        <v>1.8407601690605899</v>
      </c>
      <c r="BO65" s="1">
        <v>1.83973530704827</v>
      </c>
      <c r="BP65" s="1">
        <v>1.8414901574540099</v>
      </c>
      <c r="BQ65" s="1">
        <v>1.8395776689229499</v>
      </c>
    </row>
    <row r="66" spans="1:69" x14ac:dyDescent="0.25">
      <c r="A66" s="3">
        <v>227</v>
      </c>
      <c r="B66" s="1" t="s">
        <v>99</v>
      </c>
      <c r="C66" s="2">
        <v>0.67999999999999994</v>
      </c>
      <c r="D66" s="2">
        <v>15.764631299209</v>
      </c>
      <c r="E66" s="1" t="s">
        <v>161</v>
      </c>
      <c r="F66" s="2" t="s">
        <v>161</v>
      </c>
      <c r="G66" s="2" t="s">
        <v>161</v>
      </c>
      <c r="H66" s="1">
        <v>0.19837199999999999</v>
      </c>
      <c r="I66" s="1">
        <v>-2.6991000000000001E-2</v>
      </c>
      <c r="J66" s="1">
        <v>-1.8414E-2</v>
      </c>
      <c r="K66" s="1">
        <v>-0.148539</v>
      </c>
      <c r="L66" s="1">
        <v>0.576847</v>
      </c>
      <c r="M66" s="1">
        <v>-0.157473</v>
      </c>
      <c r="N66" s="1">
        <v>-0.19330900000000001</v>
      </c>
      <c r="O66" s="1">
        <v>-0.21340200000000001</v>
      </c>
      <c r="P66" s="1">
        <v>501.68700000000001</v>
      </c>
      <c r="Q66" s="1">
        <v>64.464399999999998</v>
      </c>
      <c r="R66" s="1">
        <v>1112.25</v>
      </c>
      <c r="S66" s="1">
        <v>-0.24559</v>
      </c>
      <c r="T66" s="1">
        <v>-2.6339999999999999E-2</v>
      </c>
      <c r="U66" s="1">
        <v>137.58156750000001</v>
      </c>
      <c r="V66" s="1">
        <v>0.19837199999999999</v>
      </c>
      <c r="W66" s="1">
        <v>-2.6991000000000001E-2</v>
      </c>
      <c r="X66" s="1">
        <v>-1.8414E-2</v>
      </c>
      <c r="Y66" s="1">
        <v>-0.148539</v>
      </c>
      <c r="Z66" s="1">
        <v>0.576847</v>
      </c>
      <c r="AA66" s="1">
        <v>-0.157473</v>
      </c>
      <c r="AB66" s="1">
        <v>-0.19330900000000001</v>
      </c>
      <c r="AC66" s="1">
        <v>-0.21340200000000001</v>
      </c>
      <c r="AD66" s="1">
        <v>501.68700000000001</v>
      </c>
      <c r="AE66" s="1">
        <v>64.464399999999998</v>
      </c>
      <c r="AF66" s="1">
        <v>1112.25</v>
      </c>
      <c r="AG66" s="1">
        <v>-0.24559</v>
      </c>
      <c r="AH66" s="1">
        <v>-2.6339999999999999E-2</v>
      </c>
      <c r="AI66" s="1">
        <v>137.58156750000001</v>
      </c>
      <c r="AJ66" s="1">
        <v>0.19837199999999999</v>
      </c>
      <c r="AK66" s="1">
        <v>-2.6991000000000001E-2</v>
      </c>
      <c r="AL66" s="1">
        <v>-1.8414E-2</v>
      </c>
      <c r="AM66" s="1">
        <v>-0.148539</v>
      </c>
      <c r="AN66" s="1">
        <v>0.576847</v>
      </c>
      <c r="AO66" s="1">
        <v>-0.157473</v>
      </c>
      <c r="AP66" s="1">
        <v>-0.19330900000000001</v>
      </c>
      <c r="AQ66" s="1">
        <v>-0.21340200000000001</v>
      </c>
      <c r="AR66" s="1">
        <v>501.68700000000001</v>
      </c>
      <c r="AS66" s="1">
        <v>64.464399999999998</v>
      </c>
      <c r="AT66" s="1">
        <v>1112.25</v>
      </c>
      <c r="AU66" s="1">
        <v>-0.24559</v>
      </c>
      <c r="AV66" s="1">
        <v>-2.6339999999999999E-2</v>
      </c>
      <c r="AW66" s="1">
        <v>137.58156750000001</v>
      </c>
      <c r="AX66" s="1">
        <v>6.9274020953777402</v>
      </c>
      <c r="AY66" s="1">
        <v>7.1505000755835502</v>
      </c>
      <c r="AZ66" s="1">
        <v>4.1653384823675301</v>
      </c>
      <c r="BA66" s="1">
        <v>4.4477105281434097</v>
      </c>
      <c r="BB66" s="1">
        <v>7.5804114196499599</v>
      </c>
      <c r="BC66" s="1">
        <v>8.1353018846738507</v>
      </c>
      <c r="BD66" s="1">
        <v>42.1</v>
      </c>
      <c r="BE66" s="1">
        <v>45.3</v>
      </c>
      <c r="BF66" s="1">
        <v>98.998587122661704</v>
      </c>
      <c r="BG66" s="1">
        <v>108.44713699222299</v>
      </c>
      <c r="BH66" s="1">
        <v>98.758974677550597</v>
      </c>
      <c r="BI66" s="1">
        <v>106.659891809966</v>
      </c>
      <c r="BJ66" s="1">
        <v>98.997915953866197</v>
      </c>
      <c r="BK66" s="1">
        <v>108.547273564199</v>
      </c>
      <c r="BL66" s="1">
        <v>1.8410556754210301</v>
      </c>
      <c r="BM66" s="1">
        <v>1.8434917954794301</v>
      </c>
      <c r="BN66" s="1">
        <v>1.8625973800045901</v>
      </c>
      <c r="BO66" s="1">
        <v>1.8568117836765199</v>
      </c>
      <c r="BP66" s="1">
        <v>1.8438842154538799</v>
      </c>
      <c r="BQ66" s="1">
        <v>1.84111379333272</v>
      </c>
    </row>
    <row r="67" spans="1:69" x14ac:dyDescent="0.25">
      <c r="A67" s="3">
        <v>234</v>
      </c>
      <c r="B67" s="1" t="s">
        <v>100</v>
      </c>
      <c r="C67" s="2">
        <v>0.43999999999999995</v>
      </c>
      <c r="D67" s="2">
        <v>16.488665804121329</v>
      </c>
      <c r="E67" s="1" t="s">
        <v>162</v>
      </c>
      <c r="F67" s="2" t="s">
        <v>133</v>
      </c>
      <c r="G67" s="2" t="s">
        <v>133</v>
      </c>
      <c r="H67" s="1">
        <v>0.24818499999999999</v>
      </c>
      <c r="I67" s="1">
        <v>-6.5110000000000003E-3</v>
      </c>
      <c r="J67" s="1">
        <v>-6.9360000000000003E-3</v>
      </c>
      <c r="K67" s="1">
        <v>-0.26412799999999997</v>
      </c>
      <c r="L67" s="1">
        <v>0.69054700000000002</v>
      </c>
      <c r="M67" s="1">
        <v>-0.155165</v>
      </c>
      <c r="N67" s="1">
        <v>-0.152286</v>
      </c>
      <c r="O67" s="1">
        <v>-0.40063399999999999</v>
      </c>
      <c r="P67" s="1">
        <v>560.92200000000003</v>
      </c>
      <c r="Q67" s="1">
        <v>86.838499999999996</v>
      </c>
      <c r="R67" s="1">
        <v>1117.23</v>
      </c>
      <c r="S67" s="1">
        <v>-0.26394000000000001</v>
      </c>
      <c r="T67" s="1">
        <v>-4.5830000000000003E-2</v>
      </c>
      <c r="U67" s="1">
        <v>136.8662061</v>
      </c>
      <c r="V67" s="1">
        <v>0.19575999999999999</v>
      </c>
      <c r="W67" s="1">
        <v>-1.7198000000000001E-2</v>
      </c>
      <c r="X67" s="1">
        <v>-2.7101E-2</v>
      </c>
      <c r="Y67" s="1">
        <v>-0.15559300000000001</v>
      </c>
      <c r="Z67" s="1">
        <v>0.52158599999999999</v>
      </c>
      <c r="AA67" s="1">
        <v>-0.184866</v>
      </c>
      <c r="AB67" s="1">
        <v>-0.150033</v>
      </c>
      <c r="AC67" s="1">
        <v>-8.6227999999999999E-2</v>
      </c>
      <c r="AD67" s="1">
        <v>497.02800000000002</v>
      </c>
      <c r="AE67" s="1">
        <v>58.020899999999997</v>
      </c>
      <c r="AF67" s="1">
        <v>1117.57</v>
      </c>
      <c r="AG67" s="1">
        <v>-0.24285999999999999</v>
      </c>
      <c r="AH67" s="1">
        <v>-2.409E-2</v>
      </c>
      <c r="AI67" s="1">
        <v>137.28036270000001</v>
      </c>
      <c r="AJ67" s="1">
        <v>0.19575999999999999</v>
      </c>
      <c r="AK67" s="1">
        <v>-1.7198000000000001E-2</v>
      </c>
      <c r="AL67" s="1">
        <v>-2.7101E-2</v>
      </c>
      <c r="AM67" s="1">
        <v>-0.15559300000000001</v>
      </c>
      <c r="AN67" s="1">
        <v>0.52158599999999999</v>
      </c>
      <c r="AO67" s="1">
        <v>-0.184866</v>
      </c>
      <c r="AP67" s="1">
        <v>-0.150033</v>
      </c>
      <c r="AQ67" s="1">
        <v>-8.6227999999999999E-2</v>
      </c>
      <c r="AR67" s="1">
        <v>497.02800000000002</v>
      </c>
      <c r="AS67" s="1">
        <v>58.020899999999997</v>
      </c>
      <c r="AT67" s="1">
        <v>1117.57</v>
      </c>
      <c r="AU67" s="1">
        <v>-0.24285999999999999</v>
      </c>
      <c r="AV67" s="1">
        <v>-2.409E-2</v>
      </c>
      <c r="AW67" s="1">
        <v>137.28036270000001</v>
      </c>
      <c r="AX67" s="1">
        <v>7.0742016334861804</v>
      </c>
      <c r="AY67" s="1">
        <v>7.1731852286242104</v>
      </c>
      <c r="AZ67" s="1">
        <v>4.8269222323358196</v>
      </c>
      <c r="BA67" s="1">
        <v>4.9967853873953301</v>
      </c>
      <c r="BB67" s="1">
        <v>7.3926561015475398</v>
      </c>
      <c r="BC67" s="1">
        <v>7.8808285717689097</v>
      </c>
      <c r="BD67" s="1">
        <v>48.9</v>
      </c>
      <c r="BE67" s="1">
        <v>49</v>
      </c>
      <c r="BF67" s="1">
        <v>104.78199465416</v>
      </c>
      <c r="BG67" s="1">
        <v>107.294509035071</v>
      </c>
      <c r="BH67" s="1">
        <v>106.959927532793</v>
      </c>
      <c r="BI67" s="1">
        <v>109.453020257403</v>
      </c>
      <c r="BJ67" s="1">
        <v>106.924758423631</v>
      </c>
      <c r="BK67" s="1">
        <v>109.39188506308101</v>
      </c>
      <c r="BL67" s="1">
        <v>1.86273159633909</v>
      </c>
      <c r="BM67" s="1">
        <v>1.8653970086820599</v>
      </c>
      <c r="BN67" s="1">
        <v>1.8646366938360901</v>
      </c>
      <c r="BO67" s="1">
        <v>1.86268489015184</v>
      </c>
      <c r="BP67" s="1">
        <v>1.86563072444682</v>
      </c>
      <c r="BQ67" s="1">
        <v>1.8622153473752701</v>
      </c>
    </row>
    <row r="68" spans="1:69" x14ac:dyDescent="0.25">
      <c r="A68" s="3">
        <v>23</v>
      </c>
      <c r="B68" s="1" t="s">
        <v>101</v>
      </c>
      <c r="C68" s="2">
        <v>0.36000000000000004</v>
      </c>
      <c r="D68" s="2">
        <v>2.0244752406487958</v>
      </c>
      <c r="E68" s="1" t="s">
        <v>163</v>
      </c>
      <c r="F68" s="2" t="s">
        <v>163</v>
      </c>
      <c r="G68" s="2" t="s">
        <v>163</v>
      </c>
      <c r="H68" s="1">
        <v>0.193193</v>
      </c>
      <c r="I68" s="1">
        <v>-2.6838999999999998E-2</v>
      </c>
      <c r="J68" s="1">
        <v>-2.6838999999999998E-2</v>
      </c>
      <c r="K68" s="1">
        <v>-2.6838999999999998E-2</v>
      </c>
      <c r="L68" s="1">
        <v>0.64619400000000005</v>
      </c>
      <c r="M68" s="1">
        <v>6.4514000000000002E-2</v>
      </c>
      <c r="N68" s="1">
        <v>6.4514000000000002E-2</v>
      </c>
      <c r="O68" s="1">
        <v>6.4514000000000002E-2</v>
      </c>
      <c r="P68" s="1">
        <v>528.86099999999999</v>
      </c>
      <c r="Q68" s="1">
        <v>62.273299999999999</v>
      </c>
      <c r="R68" s="1">
        <v>1224.5999999999999</v>
      </c>
      <c r="S68" s="1">
        <v>-0.23053000000000001</v>
      </c>
      <c r="T68" s="1">
        <v>-5.9220000000000002E-2</v>
      </c>
      <c r="U68" s="1">
        <v>107.4987381</v>
      </c>
      <c r="V68" s="1">
        <v>0.193193</v>
      </c>
      <c r="W68" s="1">
        <v>-2.6838999999999998E-2</v>
      </c>
      <c r="X68" s="1">
        <v>-2.6838999999999998E-2</v>
      </c>
      <c r="Y68" s="1">
        <v>-2.6838999999999998E-2</v>
      </c>
      <c r="Z68" s="1">
        <v>0.64619400000000005</v>
      </c>
      <c r="AA68" s="1">
        <v>6.4514000000000002E-2</v>
      </c>
      <c r="AB68" s="1">
        <v>6.4514000000000002E-2</v>
      </c>
      <c r="AC68" s="1">
        <v>6.4514000000000002E-2</v>
      </c>
      <c r="AD68" s="1">
        <v>528.86099999999999</v>
      </c>
      <c r="AE68" s="1">
        <v>62.273299999999999</v>
      </c>
      <c r="AF68" s="1">
        <v>1224.5999999999999</v>
      </c>
      <c r="AG68" s="1">
        <v>-0.23053000000000001</v>
      </c>
      <c r="AH68" s="1">
        <v>-5.9220000000000002E-2</v>
      </c>
      <c r="AI68" s="1">
        <v>107.4987381</v>
      </c>
      <c r="AJ68" s="1">
        <v>0.193193</v>
      </c>
      <c r="AK68" s="1">
        <v>-2.6838999999999998E-2</v>
      </c>
      <c r="AL68" s="1">
        <v>-2.6838999999999998E-2</v>
      </c>
      <c r="AM68" s="1">
        <v>-2.6838999999999998E-2</v>
      </c>
      <c r="AN68" s="1">
        <v>0.64619400000000005</v>
      </c>
      <c r="AO68" s="1">
        <v>6.4514000000000002E-2</v>
      </c>
      <c r="AP68" s="1">
        <v>6.4514000000000002E-2</v>
      </c>
      <c r="AQ68" s="1">
        <v>6.4514000000000002E-2</v>
      </c>
      <c r="AR68" s="1">
        <v>528.86099999999999</v>
      </c>
      <c r="AS68" s="1">
        <v>62.273299999999999</v>
      </c>
      <c r="AT68" s="1">
        <v>1224.5999999999999</v>
      </c>
      <c r="AU68" s="1">
        <v>-0.23053000000000001</v>
      </c>
      <c r="AV68" s="1">
        <v>-5.9220000000000002E-2</v>
      </c>
      <c r="AW68" s="1">
        <v>107.4987381</v>
      </c>
      <c r="AX68" s="1">
        <v>5.7390376697242003</v>
      </c>
      <c r="AY68" s="1">
        <v>5.8872490828505697</v>
      </c>
      <c r="AZ68" s="1">
        <v>3.8147527017713698</v>
      </c>
      <c r="BA68" s="1">
        <v>4.1755960382818396</v>
      </c>
      <c r="BB68" s="1">
        <v>6.7411803147258702</v>
      </c>
      <c r="BC68" s="1">
        <v>7.3764928474388496</v>
      </c>
      <c r="BD68" s="1">
        <v>35.700000000000003</v>
      </c>
      <c r="BE68" s="1">
        <v>36.4</v>
      </c>
      <c r="BF68" s="1">
        <v>96.357157177803899</v>
      </c>
      <c r="BG68" s="1">
        <v>97.600459988057494</v>
      </c>
      <c r="BH68" s="1">
        <v>96.333486948233102</v>
      </c>
      <c r="BI68" s="1">
        <v>97.728864437333399</v>
      </c>
      <c r="BJ68" s="1">
        <v>94.040326111642102</v>
      </c>
      <c r="BK68" s="1">
        <v>96.409493112034895</v>
      </c>
      <c r="BL68" s="1">
        <v>1.8163554167618099</v>
      </c>
      <c r="BM68" s="1">
        <v>1.8182021339773999</v>
      </c>
      <c r="BN68" s="1">
        <v>1.8181707840574199</v>
      </c>
      <c r="BO68" s="1">
        <v>1.8132217183786401</v>
      </c>
      <c r="BP68" s="1">
        <v>1.8177640110861399</v>
      </c>
      <c r="BQ68" s="1">
        <v>1.8140722146596</v>
      </c>
    </row>
    <row r="69" spans="1:69" x14ac:dyDescent="0.25">
      <c r="A69" s="1">
        <v>262</v>
      </c>
      <c r="B69" s="1" t="s">
        <v>103</v>
      </c>
      <c r="C69" s="1">
        <v>-0.18</v>
      </c>
      <c r="D69" s="2">
        <v>0.12806248474865697</v>
      </c>
      <c r="E69" s="1" t="s">
        <v>165</v>
      </c>
      <c r="F69" s="2" t="s">
        <v>165</v>
      </c>
      <c r="G69" s="2" t="s">
        <v>165</v>
      </c>
      <c r="H69" s="1">
        <v>0.22520000000000001</v>
      </c>
      <c r="I69" s="1">
        <v>-1.8034000000000001E-2</v>
      </c>
      <c r="J69" s="1">
        <v>-1.6043000000000002E-2</v>
      </c>
      <c r="K69" s="1">
        <v>-0.315749</v>
      </c>
      <c r="L69" s="1">
        <v>0.64498999999999995</v>
      </c>
      <c r="M69" s="1">
        <v>-0.160193</v>
      </c>
      <c r="N69" s="1">
        <v>-0.20486599999999999</v>
      </c>
      <c r="O69" s="1">
        <v>-0.14271600000000001</v>
      </c>
      <c r="P69" s="1">
        <v>524.827</v>
      </c>
      <c r="Q69" s="1">
        <v>54.027799999999999</v>
      </c>
      <c r="R69" s="1">
        <v>1150.24</v>
      </c>
      <c r="S69" s="1">
        <v>-0.23785999999999999</v>
      </c>
      <c r="T69" s="1">
        <v>-3.1759999999999997E-2</v>
      </c>
      <c r="U69" s="1">
        <v>129.32981100000001</v>
      </c>
      <c r="V69" s="1">
        <v>0.22520000000000001</v>
      </c>
      <c r="W69" s="1">
        <v>-1.8034000000000001E-2</v>
      </c>
      <c r="X69" s="1">
        <v>-1.6043000000000002E-2</v>
      </c>
      <c r="Y69" s="1">
        <v>-0.315749</v>
      </c>
      <c r="Z69" s="1">
        <v>0.64498999999999995</v>
      </c>
      <c r="AA69" s="1">
        <v>-0.160193</v>
      </c>
      <c r="AB69" s="1">
        <v>-0.20486599999999999</v>
      </c>
      <c r="AC69" s="1">
        <v>-0.14271600000000001</v>
      </c>
      <c r="AD69" s="1">
        <v>524.827</v>
      </c>
      <c r="AE69" s="1">
        <v>54.027799999999999</v>
      </c>
      <c r="AF69" s="1">
        <v>1150.24</v>
      </c>
      <c r="AG69" s="1">
        <v>-0.23785999999999999</v>
      </c>
      <c r="AH69" s="1">
        <v>-3.1759999999999997E-2</v>
      </c>
      <c r="AI69" s="1">
        <v>129.32981100000001</v>
      </c>
      <c r="AJ69" s="1">
        <v>0.22520000000000001</v>
      </c>
      <c r="AK69" s="1">
        <v>-1.8034000000000001E-2</v>
      </c>
      <c r="AL69" s="1">
        <v>-1.6043000000000002E-2</v>
      </c>
      <c r="AM69" s="1">
        <v>-0.315749</v>
      </c>
      <c r="AN69" s="1">
        <v>0.64498999999999995</v>
      </c>
      <c r="AO69" s="1">
        <v>-0.160193</v>
      </c>
      <c r="AP69" s="1">
        <v>-0.20486599999999999</v>
      </c>
      <c r="AQ69" s="1">
        <v>-0.14271600000000001</v>
      </c>
      <c r="AR69" s="1">
        <v>524.827</v>
      </c>
      <c r="AS69" s="1">
        <v>54.027799999999999</v>
      </c>
      <c r="AT69" s="1">
        <v>1150.24</v>
      </c>
      <c r="AU69" s="1">
        <v>-0.23785999999999999</v>
      </c>
      <c r="AV69" s="1">
        <v>-3.1759999999999997E-2</v>
      </c>
      <c r="AW69" s="1">
        <v>129.32981100000001</v>
      </c>
      <c r="AX69" s="1">
        <v>8.1990356856747795</v>
      </c>
      <c r="AY69" s="1">
        <v>9.9888320578412308</v>
      </c>
      <c r="AZ69" s="1">
        <v>4.2781868475151601</v>
      </c>
      <c r="BA69" s="1">
        <v>4.7105949826447997</v>
      </c>
      <c r="BB69" s="1">
        <v>7.3851185629364799</v>
      </c>
      <c r="BC69" s="1">
        <v>11.6236790013453</v>
      </c>
      <c r="BD69" s="1">
        <v>41.7</v>
      </c>
      <c r="BE69" s="1">
        <v>45.2</v>
      </c>
      <c r="BF69" s="1">
        <v>101.304151396422</v>
      </c>
      <c r="BG69" s="1">
        <v>109.365788527432</v>
      </c>
      <c r="BH69" s="1">
        <v>99.981230184280093</v>
      </c>
      <c r="BI69" s="1">
        <v>107.827025876684</v>
      </c>
      <c r="BJ69" s="1">
        <v>99.018892055341595</v>
      </c>
      <c r="BK69" s="1">
        <v>107.62032262558699</v>
      </c>
      <c r="BL69" s="1">
        <v>1.8409467672912201</v>
      </c>
      <c r="BM69" s="1">
        <v>1.8436065198409299</v>
      </c>
      <c r="BN69" s="1">
        <v>1.84345924826126</v>
      </c>
      <c r="BO69" s="1">
        <v>1.8407490323235201</v>
      </c>
      <c r="BP69" s="1">
        <v>1.85539025544492</v>
      </c>
      <c r="BQ69" s="1">
        <v>1.85216872881495</v>
      </c>
    </row>
    <row r="70" spans="1:69" x14ac:dyDescent="0.25">
      <c r="A70" s="3">
        <v>233</v>
      </c>
      <c r="B70" s="1" t="s">
        <v>104</v>
      </c>
      <c r="C70" s="2">
        <v>0.54</v>
      </c>
      <c r="D70" s="2">
        <v>2.4397950733616955</v>
      </c>
      <c r="E70" s="1" t="s">
        <v>190</v>
      </c>
      <c r="F70" s="2" t="s">
        <v>133</v>
      </c>
      <c r="G70" s="2" t="s">
        <v>133</v>
      </c>
      <c r="H70" s="1">
        <v>0.19697799999999999</v>
      </c>
      <c r="I70" s="1">
        <v>-2.2922000000000001E-2</v>
      </c>
      <c r="J70" s="1">
        <v>-2.2863999999999999E-2</v>
      </c>
      <c r="K70" s="1">
        <v>-0.22789499999999999</v>
      </c>
      <c r="L70" s="1">
        <v>0.750193</v>
      </c>
      <c r="M70" s="1">
        <v>-0.19611799999999999</v>
      </c>
      <c r="N70" s="1">
        <v>-0.19702900000000001</v>
      </c>
      <c r="O70" s="1">
        <v>-0.32957599999999998</v>
      </c>
      <c r="P70" s="1">
        <v>526.38400000000001</v>
      </c>
      <c r="Q70" s="1">
        <v>65.465599999999995</v>
      </c>
      <c r="R70" s="1">
        <v>1042.53</v>
      </c>
      <c r="S70" s="1">
        <v>-0.21203</v>
      </c>
      <c r="T70" s="1">
        <v>-7.6880000000000004E-2</v>
      </c>
      <c r="U70" s="1">
        <v>84.807976499999995</v>
      </c>
      <c r="V70" s="1">
        <v>0.19575999999999999</v>
      </c>
      <c r="W70" s="1">
        <v>-1.7198000000000001E-2</v>
      </c>
      <c r="X70" s="1">
        <v>-2.7101E-2</v>
      </c>
      <c r="Y70" s="1">
        <v>-0.15559300000000001</v>
      </c>
      <c r="Z70" s="1">
        <v>0.52158599999999999</v>
      </c>
      <c r="AA70" s="1">
        <v>-0.184866</v>
      </c>
      <c r="AB70" s="1">
        <v>-0.150033</v>
      </c>
      <c r="AC70" s="1">
        <v>-8.6227999999999999E-2</v>
      </c>
      <c r="AD70" s="1">
        <v>497.02800000000002</v>
      </c>
      <c r="AE70" s="1">
        <v>58.020899999999997</v>
      </c>
      <c r="AF70" s="1">
        <v>1117.57</v>
      </c>
      <c r="AG70" s="1">
        <v>-0.24285999999999999</v>
      </c>
      <c r="AH70" s="1">
        <v>-2.409E-2</v>
      </c>
      <c r="AI70" s="1">
        <v>137.28036270000001</v>
      </c>
      <c r="AJ70" s="1">
        <v>0.19575999999999999</v>
      </c>
      <c r="AK70" s="1">
        <v>-1.7198000000000001E-2</v>
      </c>
      <c r="AL70" s="1">
        <v>-2.7101E-2</v>
      </c>
      <c r="AM70" s="1">
        <v>-0.15559300000000001</v>
      </c>
      <c r="AN70" s="1">
        <v>0.52158599999999999</v>
      </c>
      <c r="AO70" s="1">
        <v>-0.184866</v>
      </c>
      <c r="AP70" s="1">
        <v>-0.150033</v>
      </c>
      <c r="AQ70" s="1">
        <v>-8.6227999999999999E-2</v>
      </c>
      <c r="AR70" s="1">
        <v>497.02800000000002</v>
      </c>
      <c r="AS70" s="1">
        <v>58.020899999999997</v>
      </c>
      <c r="AT70" s="1">
        <v>1117.57</v>
      </c>
      <c r="AU70" s="1">
        <v>-0.24285999999999999</v>
      </c>
      <c r="AV70" s="1">
        <v>-2.409E-2</v>
      </c>
      <c r="AW70" s="1">
        <v>137.28036270000001</v>
      </c>
      <c r="AX70" s="1">
        <v>6.3951045959131596</v>
      </c>
      <c r="AY70" s="1">
        <v>6.5486187159897096</v>
      </c>
      <c r="AZ70" s="1">
        <v>4.050265303223</v>
      </c>
      <c r="BA70" s="1">
        <v>4.4623942737640299</v>
      </c>
      <c r="BB70" s="1">
        <v>7.2480271468450201</v>
      </c>
      <c r="BC70" s="1">
        <v>8.8241813151177908</v>
      </c>
      <c r="BD70" s="1">
        <v>42.3</v>
      </c>
      <c r="BE70" s="1">
        <v>53.7</v>
      </c>
      <c r="BF70" s="1">
        <v>99.342197003471497</v>
      </c>
      <c r="BG70" s="1">
        <v>107.31135786786101</v>
      </c>
      <c r="BH70" s="1">
        <v>99.306732383639897</v>
      </c>
      <c r="BI70" s="1">
        <v>109.14493315361599</v>
      </c>
      <c r="BJ70" s="1">
        <v>99.252382549089305</v>
      </c>
      <c r="BK70" s="1">
        <v>109.01804430140599</v>
      </c>
      <c r="BL70" s="1">
        <v>1.8484701782825701</v>
      </c>
      <c r="BM70" s="1">
        <v>1.85402750788654</v>
      </c>
      <c r="BN70" s="1">
        <v>1.85406634185511</v>
      </c>
      <c r="BO70" s="1">
        <v>1.84869197001555</v>
      </c>
      <c r="BP70" s="1">
        <v>1.8443234531935999</v>
      </c>
      <c r="BQ70" s="1">
        <v>1.8404754820426099</v>
      </c>
    </row>
    <row r="71" spans="1:69" x14ac:dyDescent="0.25">
      <c r="A71" s="3">
        <v>236</v>
      </c>
      <c r="B71" s="1" t="s">
        <v>106</v>
      </c>
      <c r="C71" s="2">
        <v>0.32</v>
      </c>
      <c r="D71" s="2">
        <v>2.7698555919036645</v>
      </c>
      <c r="E71" s="1" t="s">
        <v>166</v>
      </c>
      <c r="F71" s="2" t="s">
        <v>133</v>
      </c>
      <c r="G71" s="2" t="s">
        <v>133</v>
      </c>
      <c r="H71" s="1">
        <v>0.205095</v>
      </c>
      <c r="I71" s="1">
        <v>-3.3905999999999999E-2</v>
      </c>
      <c r="J71" s="1">
        <v>-3.3947999999999999E-2</v>
      </c>
      <c r="K71" s="1">
        <v>-0.19326699999999999</v>
      </c>
      <c r="L71" s="1">
        <v>0.64466000000000001</v>
      </c>
      <c r="M71" s="1">
        <v>-0.180085</v>
      </c>
      <c r="N71" s="1">
        <v>-0.18143699999999999</v>
      </c>
      <c r="O71" s="1">
        <v>-0.37676900000000002</v>
      </c>
      <c r="P71" s="1">
        <v>535.63699999999994</v>
      </c>
      <c r="Q71" s="1">
        <v>73.402199999999993</v>
      </c>
      <c r="R71" s="1">
        <v>1096.0999999999999</v>
      </c>
      <c r="S71" s="1">
        <v>-0.23189000000000001</v>
      </c>
      <c r="T71" s="1">
        <v>-2.5159999999999998E-2</v>
      </c>
      <c r="U71" s="1">
        <v>129.72514229999999</v>
      </c>
      <c r="V71" s="1">
        <v>0.19575999999999999</v>
      </c>
      <c r="W71" s="1">
        <v>-1.7198000000000001E-2</v>
      </c>
      <c r="X71" s="1">
        <v>-2.7101E-2</v>
      </c>
      <c r="Y71" s="1">
        <v>-0.15559300000000001</v>
      </c>
      <c r="Z71" s="1">
        <v>0.52158599999999999</v>
      </c>
      <c r="AA71" s="1">
        <v>-0.184866</v>
      </c>
      <c r="AB71" s="1">
        <v>-0.150033</v>
      </c>
      <c r="AC71" s="1">
        <v>-8.6227999999999999E-2</v>
      </c>
      <c r="AD71" s="1">
        <v>497.02800000000002</v>
      </c>
      <c r="AE71" s="1">
        <v>58.020899999999997</v>
      </c>
      <c r="AF71" s="1">
        <v>1117.57</v>
      </c>
      <c r="AG71" s="1">
        <v>-0.24285999999999999</v>
      </c>
      <c r="AH71" s="1">
        <v>-2.409E-2</v>
      </c>
      <c r="AI71" s="1">
        <v>137.28036270000001</v>
      </c>
      <c r="AJ71" s="1">
        <v>0.19575999999999999</v>
      </c>
      <c r="AK71" s="1">
        <v>-1.7198000000000001E-2</v>
      </c>
      <c r="AL71" s="1">
        <v>-2.7101E-2</v>
      </c>
      <c r="AM71" s="1">
        <v>-0.15559300000000001</v>
      </c>
      <c r="AN71" s="1">
        <v>0.52158599999999999</v>
      </c>
      <c r="AO71" s="1">
        <v>-0.184866</v>
      </c>
      <c r="AP71" s="1">
        <v>-0.150033</v>
      </c>
      <c r="AQ71" s="1">
        <v>-8.6227999999999999E-2</v>
      </c>
      <c r="AR71" s="1">
        <v>497.02800000000002</v>
      </c>
      <c r="AS71" s="1">
        <v>58.020899999999997</v>
      </c>
      <c r="AT71" s="1">
        <v>1117.57</v>
      </c>
      <c r="AU71" s="1">
        <v>-0.24285999999999999</v>
      </c>
      <c r="AV71" s="1">
        <v>-2.409E-2</v>
      </c>
      <c r="AW71" s="1">
        <v>137.28036270000001</v>
      </c>
      <c r="AX71" s="1">
        <v>6.3520436298730001</v>
      </c>
      <c r="AY71" s="1">
        <v>8.2658691623501497</v>
      </c>
      <c r="AZ71" s="1">
        <v>4.1585708605717198</v>
      </c>
      <c r="BA71" s="1">
        <v>4.9373483483228799</v>
      </c>
      <c r="BB71" s="1">
        <v>7.2428459943092998</v>
      </c>
      <c r="BC71" s="1">
        <v>9.8802346312907492</v>
      </c>
      <c r="BD71" s="1">
        <v>40.299999999999997</v>
      </c>
      <c r="BE71" s="1">
        <v>41.1</v>
      </c>
      <c r="BF71" s="1">
        <v>98.354636714738007</v>
      </c>
      <c r="BG71" s="1">
        <v>105.428177412662</v>
      </c>
      <c r="BH71" s="1">
        <v>98.235133090423503</v>
      </c>
      <c r="BI71" s="1">
        <v>105.738366817623</v>
      </c>
      <c r="BJ71" s="1">
        <v>98.341637970995095</v>
      </c>
      <c r="BK71" s="1">
        <v>105.46023317311899</v>
      </c>
      <c r="BL71" s="1">
        <v>1.84002336941681</v>
      </c>
      <c r="BM71" s="1">
        <v>1.8440702264284801</v>
      </c>
      <c r="BN71" s="1">
        <v>1.84436737121431</v>
      </c>
      <c r="BO71" s="1">
        <v>1.84031437531743</v>
      </c>
      <c r="BP71" s="1">
        <v>1.8438823172859999</v>
      </c>
      <c r="BQ71" s="1">
        <v>1.83995461900558</v>
      </c>
    </row>
    <row r="72" spans="1:69" x14ac:dyDescent="0.25">
      <c r="A72" s="3">
        <v>252</v>
      </c>
      <c r="B72" s="1" t="s">
        <v>107</v>
      </c>
      <c r="C72" s="2">
        <v>0.36999999999999994</v>
      </c>
      <c r="D72" s="2">
        <v>2.8887713651308577</v>
      </c>
      <c r="E72" s="1" t="s">
        <v>166</v>
      </c>
      <c r="F72" s="2" t="s">
        <v>166</v>
      </c>
      <c r="G72" s="2" t="s">
        <v>133</v>
      </c>
      <c r="H72" s="1">
        <v>0.205095</v>
      </c>
      <c r="I72" s="1">
        <v>-3.3905999999999999E-2</v>
      </c>
      <c r="J72" s="1">
        <v>-3.3947999999999999E-2</v>
      </c>
      <c r="K72" s="1">
        <v>-0.19326699999999999</v>
      </c>
      <c r="L72" s="1">
        <v>0.64466000000000001</v>
      </c>
      <c r="M72" s="1">
        <v>-0.180085</v>
      </c>
      <c r="N72" s="1">
        <v>-0.18143699999999999</v>
      </c>
      <c r="O72" s="1">
        <v>-0.37676900000000002</v>
      </c>
      <c r="P72" s="1">
        <v>535.63699999999994</v>
      </c>
      <c r="Q72" s="1">
        <v>73.402199999999993</v>
      </c>
      <c r="R72" s="1">
        <v>1096.0999999999999</v>
      </c>
      <c r="S72" s="1">
        <v>-0.23189000000000001</v>
      </c>
      <c r="T72" s="1">
        <v>-2.5159999999999998E-2</v>
      </c>
      <c r="U72" s="1">
        <v>129.72514229999999</v>
      </c>
      <c r="V72" s="1">
        <v>0.205095</v>
      </c>
      <c r="W72" s="1">
        <v>-3.3905999999999999E-2</v>
      </c>
      <c r="X72" s="1">
        <v>-3.3947999999999999E-2</v>
      </c>
      <c r="Y72" s="1">
        <v>-0.19326699999999999</v>
      </c>
      <c r="Z72" s="1">
        <v>0.64466000000000001</v>
      </c>
      <c r="AA72" s="1">
        <v>-0.180085</v>
      </c>
      <c r="AB72" s="1">
        <v>-0.18143699999999999</v>
      </c>
      <c r="AC72" s="1">
        <v>-0.37676900000000002</v>
      </c>
      <c r="AD72" s="1">
        <v>535.63699999999994</v>
      </c>
      <c r="AE72" s="1">
        <v>73.402199999999993</v>
      </c>
      <c r="AF72" s="1">
        <v>1096.0999999999999</v>
      </c>
      <c r="AG72" s="1">
        <v>-0.23189000000000001</v>
      </c>
      <c r="AH72" s="1">
        <v>-2.5159999999999998E-2</v>
      </c>
      <c r="AI72" s="1">
        <v>129.72514229999999</v>
      </c>
      <c r="AJ72" s="1">
        <v>0.19575999999999999</v>
      </c>
      <c r="AK72" s="1">
        <v>-1.7198000000000001E-2</v>
      </c>
      <c r="AL72" s="1">
        <v>-2.7101E-2</v>
      </c>
      <c r="AM72" s="1">
        <v>-0.15559300000000001</v>
      </c>
      <c r="AN72" s="1">
        <v>0.52158599999999999</v>
      </c>
      <c r="AO72" s="1">
        <v>-0.184866</v>
      </c>
      <c r="AP72" s="1">
        <v>-0.150033</v>
      </c>
      <c r="AQ72" s="1">
        <v>-8.6227999999999999E-2</v>
      </c>
      <c r="AR72" s="1">
        <v>497.02800000000002</v>
      </c>
      <c r="AS72" s="1">
        <v>58.020899999999997</v>
      </c>
      <c r="AT72" s="1">
        <v>1117.57</v>
      </c>
      <c r="AU72" s="1">
        <v>-0.24285999999999999</v>
      </c>
      <c r="AV72" s="1">
        <v>-2.409E-2</v>
      </c>
      <c r="AW72" s="1">
        <v>137.28036270000001</v>
      </c>
      <c r="AX72" s="1">
        <v>8.1290977522552801</v>
      </c>
      <c r="AY72" s="1">
        <v>8.6101937113808003</v>
      </c>
      <c r="AZ72" s="1">
        <v>4.4419473115367998</v>
      </c>
      <c r="BA72" s="1">
        <v>5.17278225281445</v>
      </c>
      <c r="BB72" s="1">
        <v>7.1917089459538399</v>
      </c>
      <c r="BC72" s="1">
        <v>8.3610790444999594</v>
      </c>
      <c r="BD72" s="1">
        <v>40.4</v>
      </c>
      <c r="BE72" s="1">
        <v>40.9</v>
      </c>
      <c r="BF72" s="1">
        <v>98.952277691844401</v>
      </c>
      <c r="BG72" s="1">
        <v>105.156965110805</v>
      </c>
      <c r="BH72" s="1">
        <v>98.974699147203197</v>
      </c>
      <c r="BI72" s="1">
        <v>105.12991377169899</v>
      </c>
      <c r="BJ72" s="1">
        <v>99.303496403491096</v>
      </c>
      <c r="BK72" s="1">
        <v>105.15233952136001</v>
      </c>
      <c r="BL72" s="1">
        <v>1.83966301261943</v>
      </c>
      <c r="BM72" s="1">
        <v>1.84297314142122</v>
      </c>
      <c r="BN72" s="1">
        <v>1.8431945095404301</v>
      </c>
      <c r="BO72" s="1">
        <v>1.8403798520957499</v>
      </c>
      <c r="BP72" s="1">
        <v>1.8429636458704199</v>
      </c>
      <c r="BQ72" s="1">
        <v>1.84080091264644</v>
      </c>
    </row>
    <row r="73" spans="1:69" x14ac:dyDescent="0.25">
      <c r="D73" s="2"/>
      <c r="F73" s="2"/>
      <c r="G73" s="2"/>
    </row>
  </sheetData>
  <conditionalFormatting sqref="C2:D72">
    <cfRule type="cellIs" dxfId="5" priority="1" operator="equal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B482A-B5A1-4EE3-9DBC-23AD01B4E644}">
  <dimension ref="A1:B94"/>
  <sheetViews>
    <sheetView topLeftCell="A61" workbookViewId="0">
      <selection activeCell="B11" sqref="B11"/>
    </sheetView>
  </sheetViews>
  <sheetFormatPr defaultRowHeight="14.3" x14ac:dyDescent="0.25"/>
  <sheetData>
    <row r="1" spans="1:2" ht="14.95" thickBot="1" x14ac:dyDescent="0.3">
      <c r="A1" s="4" t="s">
        <v>110</v>
      </c>
      <c r="B1" s="4" t="s">
        <v>111</v>
      </c>
    </row>
    <row r="2" spans="1:2" x14ac:dyDescent="0.25">
      <c r="A2">
        <v>1</v>
      </c>
      <c r="B2" t="s">
        <v>29</v>
      </c>
    </row>
    <row r="3" spans="1:2" x14ac:dyDescent="0.25">
      <c r="A3">
        <v>2</v>
      </c>
      <c r="B3" t="s">
        <v>36</v>
      </c>
    </row>
    <row r="4" spans="1:2" x14ac:dyDescent="0.25">
      <c r="A4">
        <v>3</v>
      </c>
      <c r="B4" t="s">
        <v>25</v>
      </c>
    </row>
    <row r="5" spans="1:2" x14ac:dyDescent="0.25">
      <c r="A5">
        <v>4</v>
      </c>
      <c r="B5" t="s">
        <v>34</v>
      </c>
    </row>
    <row r="6" spans="1:2" x14ac:dyDescent="0.25">
      <c r="A6">
        <v>5</v>
      </c>
      <c r="B6" t="s">
        <v>112</v>
      </c>
    </row>
    <row r="7" spans="1:2" x14ac:dyDescent="0.25">
      <c r="A7">
        <v>9</v>
      </c>
      <c r="B7" t="s">
        <v>65</v>
      </c>
    </row>
    <row r="8" spans="1:2" x14ac:dyDescent="0.25">
      <c r="A8">
        <v>10</v>
      </c>
      <c r="B8" t="s">
        <v>41</v>
      </c>
    </row>
    <row r="9" spans="1:2" x14ac:dyDescent="0.25">
      <c r="A9">
        <v>11</v>
      </c>
      <c r="B9" t="s">
        <v>83</v>
      </c>
    </row>
    <row r="10" spans="1:2" x14ac:dyDescent="0.25">
      <c r="A10">
        <v>13</v>
      </c>
      <c r="B10" t="s">
        <v>40</v>
      </c>
    </row>
    <row r="11" spans="1:2" x14ac:dyDescent="0.25">
      <c r="A11">
        <v>14</v>
      </c>
      <c r="B11" t="s">
        <v>113</v>
      </c>
    </row>
    <row r="12" spans="1:2" x14ac:dyDescent="0.25">
      <c r="A12">
        <v>15</v>
      </c>
      <c r="B12" t="s">
        <v>39</v>
      </c>
    </row>
    <row r="13" spans="1:2" x14ac:dyDescent="0.25">
      <c r="A13">
        <v>16</v>
      </c>
      <c r="B13" t="s">
        <v>102</v>
      </c>
    </row>
    <row r="14" spans="1:2" x14ac:dyDescent="0.25">
      <c r="A14">
        <v>17</v>
      </c>
      <c r="B14" t="s">
        <v>80</v>
      </c>
    </row>
    <row r="15" spans="1:2" x14ac:dyDescent="0.25">
      <c r="A15">
        <v>18</v>
      </c>
      <c r="B15" t="s">
        <v>91</v>
      </c>
    </row>
    <row r="16" spans="1:2" x14ac:dyDescent="0.25">
      <c r="A16">
        <v>19</v>
      </c>
      <c r="B16" t="s">
        <v>88</v>
      </c>
    </row>
    <row r="17" spans="1:2" x14ac:dyDescent="0.25">
      <c r="A17">
        <v>21</v>
      </c>
      <c r="B17" t="s">
        <v>114</v>
      </c>
    </row>
    <row r="18" spans="1:2" x14ac:dyDescent="0.25">
      <c r="A18">
        <v>23</v>
      </c>
      <c r="B18" t="s">
        <v>101</v>
      </c>
    </row>
    <row r="19" spans="1:2" x14ac:dyDescent="0.25">
      <c r="A19">
        <v>24</v>
      </c>
      <c r="B19" t="s">
        <v>51</v>
      </c>
    </row>
    <row r="20" spans="1:2" x14ac:dyDescent="0.25">
      <c r="A20">
        <v>25</v>
      </c>
      <c r="B20" t="s">
        <v>50</v>
      </c>
    </row>
    <row r="21" spans="1:2" x14ac:dyDescent="0.25">
      <c r="A21">
        <v>26</v>
      </c>
      <c r="B21" t="s">
        <v>64</v>
      </c>
    </row>
    <row r="22" spans="1:2" x14ac:dyDescent="0.25">
      <c r="A22">
        <v>27</v>
      </c>
      <c r="B22" t="s">
        <v>62</v>
      </c>
    </row>
    <row r="23" spans="1:2" x14ac:dyDescent="0.25">
      <c r="A23">
        <v>29</v>
      </c>
      <c r="B23" t="s">
        <v>97</v>
      </c>
    </row>
    <row r="24" spans="1:2" x14ac:dyDescent="0.25">
      <c r="A24">
        <v>30</v>
      </c>
      <c r="B24" t="s">
        <v>46</v>
      </c>
    </row>
    <row r="25" spans="1:2" x14ac:dyDescent="0.25">
      <c r="A25">
        <v>31</v>
      </c>
      <c r="B25" t="s">
        <v>48</v>
      </c>
    </row>
    <row r="26" spans="1:2" x14ac:dyDescent="0.25">
      <c r="A26">
        <v>32</v>
      </c>
      <c r="B26" t="s">
        <v>95</v>
      </c>
    </row>
    <row r="27" spans="1:2" x14ac:dyDescent="0.25">
      <c r="A27">
        <v>57</v>
      </c>
      <c r="B27" t="s">
        <v>35</v>
      </c>
    </row>
    <row r="28" spans="1:2" x14ac:dyDescent="0.25">
      <c r="A28">
        <v>58</v>
      </c>
      <c r="B28" t="s">
        <v>32</v>
      </c>
    </row>
    <row r="29" spans="1:2" x14ac:dyDescent="0.25">
      <c r="A29">
        <v>59</v>
      </c>
      <c r="B29" t="s">
        <v>31</v>
      </c>
    </row>
    <row r="30" spans="1:2" x14ac:dyDescent="0.25">
      <c r="A30">
        <v>60</v>
      </c>
      <c r="B30" t="s">
        <v>115</v>
      </c>
    </row>
    <row r="31" spans="1:2" x14ac:dyDescent="0.25">
      <c r="A31">
        <v>61</v>
      </c>
      <c r="B31" t="s">
        <v>67</v>
      </c>
    </row>
    <row r="32" spans="1:2" x14ac:dyDescent="0.25">
      <c r="A32">
        <v>62</v>
      </c>
      <c r="B32" t="s">
        <v>116</v>
      </c>
    </row>
    <row r="33" spans="1:2" x14ac:dyDescent="0.25">
      <c r="A33">
        <v>63</v>
      </c>
      <c r="B33" t="s">
        <v>70</v>
      </c>
    </row>
    <row r="34" spans="1:2" x14ac:dyDescent="0.25">
      <c r="A34">
        <v>64</v>
      </c>
      <c r="B34" t="s">
        <v>28</v>
      </c>
    </row>
    <row r="35" spans="1:2" x14ac:dyDescent="0.25">
      <c r="A35">
        <v>65</v>
      </c>
      <c r="B35" t="s">
        <v>37</v>
      </c>
    </row>
    <row r="36" spans="1:2" x14ac:dyDescent="0.25">
      <c r="A36">
        <v>77</v>
      </c>
      <c r="B36" t="s">
        <v>42</v>
      </c>
    </row>
    <row r="37" spans="1:2" x14ac:dyDescent="0.25">
      <c r="A37">
        <v>136</v>
      </c>
      <c r="B37" t="s">
        <v>47</v>
      </c>
    </row>
    <row r="38" spans="1:2" x14ac:dyDescent="0.25">
      <c r="A38">
        <v>207</v>
      </c>
      <c r="B38" t="s">
        <v>49</v>
      </c>
    </row>
    <row r="39" spans="1:2" x14ac:dyDescent="0.25">
      <c r="A39">
        <v>218</v>
      </c>
      <c r="B39" t="s">
        <v>72</v>
      </c>
    </row>
    <row r="40" spans="1:2" x14ac:dyDescent="0.25">
      <c r="A40">
        <v>219</v>
      </c>
      <c r="B40" t="s">
        <v>73</v>
      </c>
    </row>
    <row r="41" spans="1:2" x14ac:dyDescent="0.25">
      <c r="A41">
        <v>220</v>
      </c>
      <c r="B41" t="s">
        <v>74</v>
      </c>
    </row>
    <row r="42" spans="1:2" x14ac:dyDescent="0.25">
      <c r="A42">
        <v>221</v>
      </c>
      <c r="B42" t="s">
        <v>75</v>
      </c>
    </row>
    <row r="43" spans="1:2" x14ac:dyDescent="0.25">
      <c r="A43">
        <v>222</v>
      </c>
      <c r="B43" t="s">
        <v>76</v>
      </c>
    </row>
    <row r="44" spans="1:2" x14ac:dyDescent="0.25">
      <c r="A44">
        <v>223</v>
      </c>
      <c r="B44" t="s">
        <v>77</v>
      </c>
    </row>
    <row r="45" spans="1:2" x14ac:dyDescent="0.25">
      <c r="A45">
        <v>224</v>
      </c>
      <c r="B45" t="s">
        <v>89</v>
      </c>
    </row>
    <row r="46" spans="1:2" x14ac:dyDescent="0.25">
      <c r="A46">
        <v>225</v>
      </c>
      <c r="B46" t="s">
        <v>90</v>
      </c>
    </row>
    <row r="47" spans="1:2" x14ac:dyDescent="0.25">
      <c r="A47">
        <v>226</v>
      </c>
      <c r="B47" t="s">
        <v>78</v>
      </c>
    </row>
    <row r="48" spans="1:2" x14ac:dyDescent="0.25">
      <c r="A48">
        <v>227</v>
      </c>
      <c r="B48" t="s">
        <v>99</v>
      </c>
    </row>
    <row r="49" spans="1:2" x14ac:dyDescent="0.25">
      <c r="A49">
        <v>228</v>
      </c>
      <c r="B49" t="s">
        <v>94</v>
      </c>
    </row>
    <row r="50" spans="1:2" x14ac:dyDescent="0.25">
      <c r="A50">
        <v>229</v>
      </c>
      <c r="B50" t="s">
        <v>85</v>
      </c>
    </row>
    <row r="51" spans="1:2" x14ac:dyDescent="0.25">
      <c r="A51">
        <v>230</v>
      </c>
      <c r="B51" t="s">
        <v>63</v>
      </c>
    </row>
    <row r="52" spans="1:2" x14ac:dyDescent="0.25">
      <c r="A52">
        <v>231</v>
      </c>
      <c r="B52" t="s">
        <v>79</v>
      </c>
    </row>
    <row r="53" spans="1:2" x14ac:dyDescent="0.25">
      <c r="A53">
        <v>232</v>
      </c>
      <c r="B53" t="s">
        <v>66</v>
      </c>
    </row>
    <row r="54" spans="1:2" x14ac:dyDescent="0.25">
      <c r="A54">
        <v>233</v>
      </c>
      <c r="B54" t="s">
        <v>104</v>
      </c>
    </row>
    <row r="55" spans="1:2" x14ac:dyDescent="0.25">
      <c r="A55">
        <v>234</v>
      </c>
      <c r="B55" t="s">
        <v>100</v>
      </c>
    </row>
    <row r="56" spans="1:2" x14ac:dyDescent="0.25">
      <c r="A56">
        <v>235</v>
      </c>
      <c r="B56" t="s">
        <v>86</v>
      </c>
    </row>
    <row r="57" spans="1:2" x14ac:dyDescent="0.25">
      <c r="A57">
        <v>236</v>
      </c>
      <c r="B57" t="s">
        <v>106</v>
      </c>
    </row>
    <row r="58" spans="1:2" x14ac:dyDescent="0.25">
      <c r="A58">
        <v>237</v>
      </c>
      <c r="B58" t="s">
        <v>68</v>
      </c>
    </row>
    <row r="59" spans="1:2" x14ac:dyDescent="0.25">
      <c r="A59">
        <v>238</v>
      </c>
      <c r="B59" t="s">
        <v>43</v>
      </c>
    </row>
    <row r="60" spans="1:2" x14ac:dyDescent="0.25">
      <c r="A60">
        <v>239</v>
      </c>
      <c r="B60" t="s">
        <v>117</v>
      </c>
    </row>
    <row r="61" spans="1:2" x14ac:dyDescent="0.25">
      <c r="A61">
        <v>240</v>
      </c>
      <c r="B61" t="s">
        <v>27</v>
      </c>
    </row>
    <row r="62" spans="1:2" x14ac:dyDescent="0.25">
      <c r="A62">
        <v>241</v>
      </c>
      <c r="B62" t="s">
        <v>44</v>
      </c>
    </row>
    <row r="63" spans="1:2" x14ac:dyDescent="0.25">
      <c r="A63">
        <v>242</v>
      </c>
      <c r="B63" t="s">
        <v>61</v>
      </c>
    </row>
    <row r="64" spans="1:2" x14ac:dyDescent="0.25">
      <c r="A64">
        <v>243</v>
      </c>
      <c r="B64" t="s">
        <v>44</v>
      </c>
    </row>
    <row r="65" spans="1:2" x14ac:dyDescent="0.25">
      <c r="A65">
        <v>244</v>
      </c>
      <c r="B65" t="s">
        <v>118</v>
      </c>
    </row>
    <row r="66" spans="1:2" x14ac:dyDescent="0.25">
      <c r="A66">
        <v>245</v>
      </c>
      <c r="B66" t="s">
        <v>93</v>
      </c>
    </row>
    <row r="67" spans="1:2" x14ac:dyDescent="0.25">
      <c r="A67">
        <v>246</v>
      </c>
      <c r="B67" t="s">
        <v>119</v>
      </c>
    </row>
    <row r="68" spans="1:2" x14ac:dyDescent="0.25">
      <c r="A68">
        <v>247</v>
      </c>
      <c r="B68" t="s">
        <v>69</v>
      </c>
    </row>
    <row r="69" spans="1:2" x14ac:dyDescent="0.25">
      <c r="A69">
        <v>248</v>
      </c>
      <c r="B69" t="s">
        <v>105</v>
      </c>
    </row>
    <row r="70" spans="1:2" x14ac:dyDescent="0.25">
      <c r="A70">
        <v>249</v>
      </c>
      <c r="B70" t="s">
        <v>33</v>
      </c>
    </row>
    <row r="71" spans="1:2" x14ac:dyDescent="0.25">
      <c r="A71">
        <v>250</v>
      </c>
      <c r="B71" t="s">
        <v>120</v>
      </c>
    </row>
    <row r="72" spans="1:2" x14ac:dyDescent="0.25">
      <c r="A72">
        <v>251</v>
      </c>
      <c r="B72" t="s">
        <v>121</v>
      </c>
    </row>
    <row r="73" spans="1:2" x14ac:dyDescent="0.25">
      <c r="A73">
        <v>252</v>
      </c>
      <c r="B73" t="s">
        <v>107</v>
      </c>
    </row>
    <row r="74" spans="1:2" x14ac:dyDescent="0.25">
      <c r="A74">
        <v>253</v>
      </c>
      <c r="B74" t="s">
        <v>82</v>
      </c>
    </row>
    <row r="75" spans="1:2" x14ac:dyDescent="0.25">
      <c r="A75">
        <v>254</v>
      </c>
      <c r="B75" t="s">
        <v>98</v>
      </c>
    </row>
    <row r="76" spans="1:2" x14ac:dyDescent="0.25">
      <c r="A76">
        <v>255</v>
      </c>
      <c r="B76" t="s">
        <v>53</v>
      </c>
    </row>
    <row r="77" spans="1:2" x14ac:dyDescent="0.25">
      <c r="A77">
        <v>256</v>
      </c>
      <c r="B77" t="s">
        <v>96</v>
      </c>
    </row>
    <row r="78" spans="1:2" x14ac:dyDescent="0.25">
      <c r="A78">
        <v>257</v>
      </c>
      <c r="B78" t="s">
        <v>87</v>
      </c>
    </row>
    <row r="79" spans="1:2" x14ac:dyDescent="0.25">
      <c r="A79">
        <v>258</v>
      </c>
      <c r="B79" t="s">
        <v>52</v>
      </c>
    </row>
    <row r="80" spans="1:2" x14ac:dyDescent="0.25">
      <c r="A80">
        <v>259</v>
      </c>
      <c r="B80" t="s">
        <v>54</v>
      </c>
    </row>
    <row r="81" spans="1:2" x14ac:dyDescent="0.25">
      <c r="A81">
        <v>260</v>
      </c>
      <c r="B81" t="s">
        <v>38</v>
      </c>
    </row>
    <row r="82" spans="1:2" x14ac:dyDescent="0.25">
      <c r="A82">
        <v>261</v>
      </c>
      <c r="B82" t="s">
        <v>57</v>
      </c>
    </row>
    <row r="83" spans="1:2" x14ac:dyDescent="0.25">
      <c r="A83">
        <v>262</v>
      </c>
      <c r="B83" t="s">
        <v>103</v>
      </c>
    </row>
    <row r="84" spans="1:2" x14ac:dyDescent="0.25">
      <c r="A84">
        <v>263</v>
      </c>
      <c r="B84" t="s">
        <v>71</v>
      </c>
    </row>
    <row r="85" spans="1:2" x14ac:dyDescent="0.25">
      <c r="A85">
        <v>264</v>
      </c>
      <c r="B85" t="s">
        <v>58</v>
      </c>
    </row>
    <row r="86" spans="1:2" x14ac:dyDescent="0.25">
      <c r="A86">
        <v>265</v>
      </c>
      <c r="B86" t="s">
        <v>26</v>
      </c>
    </row>
    <row r="87" spans="1:2" x14ac:dyDescent="0.25">
      <c r="A87">
        <v>266</v>
      </c>
      <c r="B87" t="s">
        <v>84</v>
      </c>
    </row>
    <row r="88" spans="1:2" x14ac:dyDescent="0.25">
      <c r="A88">
        <v>267</v>
      </c>
      <c r="B88" t="s">
        <v>55</v>
      </c>
    </row>
    <row r="89" spans="1:2" x14ac:dyDescent="0.25">
      <c r="A89">
        <v>268</v>
      </c>
      <c r="B89" t="s">
        <v>59</v>
      </c>
    </row>
    <row r="90" spans="1:2" x14ac:dyDescent="0.25">
      <c r="A90">
        <v>269</v>
      </c>
      <c r="B90" t="s">
        <v>92</v>
      </c>
    </row>
    <row r="91" spans="1:2" x14ac:dyDescent="0.25">
      <c r="A91">
        <v>270</v>
      </c>
      <c r="B91" t="s">
        <v>81</v>
      </c>
    </row>
    <row r="92" spans="1:2" x14ac:dyDescent="0.25">
      <c r="A92">
        <v>271</v>
      </c>
      <c r="B92" t="s">
        <v>122</v>
      </c>
    </row>
    <row r="93" spans="1:2" x14ac:dyDescent="0.25">
      <c r="A93">
        <v>272</v>
      </c>
      <c r="B93" t="s">
        <v>123</v>
      </c>
    </row>
    <row r="94" spans="1:2" x14ac:dyDescent="0.25">
      <c r="A94">
        <v>273</v>
      </c>
      <c r="B94" t="s">
        <v>56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E731A-24AF-4D66-AC3F-1313DF435789}">
  <dimension ref="A1:Y87"/>
  <sheetViews>
    <sheetView workbookViewId="0">
      <selection activeCell="E7" sqref="E7"/>
    </sheetView>
  </sheetViews>
  <sheetFormatPr defaultRowHeight="14.3" x14ac:dyDescent="0.25"/>
  <cols>
    <col min="1" max="1" width="22.375" customWidth="1"/>
    <col min="2" max="2" width="12.5" customWidth="1"/>
    <col min="4" max="4" width="11.25" customWidth="1"/>
    <col min="5" max="5" width="11.5" customWidth="1"/>
    <col min="6" max="6" width="11.25" customWidth="1"/>
    <col min="7" max="7" width="11.5" customWidth="1"/>
    <col min="8" max="8" width="10" customWidth="1"/>
    <col min="9" max="9" width="10.25" customWidth="1"/>
    <col min="10" max="10" width="21.625" customWidth="1"/>
    <col min="11" max="11" width="21.875" customWidth="1"/>
    <col min="12" max="12" width="20.625" customWidth="1"/>
    <col min="13" max="13" width="20.875" customWidth="1"/>
    <col min="14" max="14" width="23.25" customWidth="1"/>
    <col min="15" max="15" width="23.5" customWidth="1"/>
    <col min="16" max="16" width="20.625" customWidth="1"/>
    <col min="17" max="17" width="20.875" customWidth="1"/>
    <col min="18" max="18" width="24.125" customWidth="1"/>
    <col min="19" max="20" width="24.375" customWidth="1"/>
    <col min="21" max="21" width="24.125" customWidth="1"/>
    <col min="22" max="22" width="24.375" customWidth="1"/>
    <col min="23" max="23" width="24.125" customWidth="1"/>
  </cols>
  <sheetData>
    <row r="1" spans="1:22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</row>
    <row r="2" spans="1:22" x14ac:dyDescent="0.25">
      <c r="A2" t="s">
        <v>25</v>
      </c>
      <c r="B2">
        <v>1</v>
      </c>
      <c r="C2">
        <v>4.9433039522105098</v>
      </c>
      <c r="D2">
        <v>4.9441673273951796</v>
      </c>
      <c r="E2">
        <v>4.0860169076727404</v>
      </c>
      <c r="F2">
        <v>4.0864346470159898</v>
      </c>
      <c r="G2">
        <v>6.4396501432351796</v>
      </c>
      <c r="H2">
        <v>6.4423952442991697</v>
      </c>
      <c r="I2">
        <v>50.9</v>
      </c>
      <c r="J2">
        <v>51</v>
      </c>
      <c r="K2">
        <v>113.43750992400101</v>
      </c>
      <c r="L2">
        <v>113.482928358877</v>
      </c>
      <c r="M2">
        <v>113.417803103735</v>
      </c>
      <c r="N2">
        <v>113.46012912663301</v>
      </c>
      <c r="O2">
        <v>113.409813902685</v>
      </c>
      <c r="P2">
        <v>113.46123145505101</v>
      </c>
      <c r="Q2">
        <v>1.9169574851832201</v>
      </c>
      <c r="R2">
        <v>1.91742561785327</v>
      </c>
      <c r="S2">
        <v>1.91795828943175</v>
      </c>
      <c r="T2">
        <v>1.9169624409466099</v>
      </c>
      <c r="U2">
        <v>1.91795828943175</v>
      </c>
      <c r="V2">
        <v>1.9171314508921899</v>
      </c>
    </row>
    <row r="3" spans="1:22" x14ac:dyDescent="0.25">
      <c r="A3" t="s">
        <v>26</v>
      </c>
      <c r="B3">
        <v>11</v>
      </c>
      <c r="C3">
        <v>7.3412173859567602</v>
      </c>
      <c r="D3">
        <v>7.4667710696631904</v>
      </c>
      <c r="E3">
        <v>3.7887117219212398</v>
      </c>
      <c r="F3">
        <v>3.9992523720433999</v>
      </c>
      <c r="G3">
        <v>7.3579187240818698</v>
      </c>
      <c r="H3">
        <v>7.44833135202565</v>
      </c>
      <c r="I3">
        <v>50.2</v>
      </c>
      <c r="J3">
        <v>51.5</v>
      </c>
      <c r="K3">
        <v>103.32467895372601</v>
      </c>
      <c r="L3">
        <v>107.746571582588</v>
      </c>
      <c r="M3">
        <v>115.72044370623</v>
      </c>
      <c r="N3">
        <v>118.877560099373</v>
      </c>
      <c r="O3">
        <v>103.307308979159</v>
      </c>
      <c r="P3">
        <v>107.71434145296401</v>
      </c>
      <c r="Q3">
        <v>1.9014470805152499</v>
      </c>
      <c r="R3">
        <v>1.90793736794476</v>
      </c>
      <c r="S3">
        <v>1.8702588056202201</v>
      </c>
      <c r="T3">
        <v>1.86717808470429</v>
      </c>
      <c r="U3">
        <v>1.9069454632998799</v>
      </c>
      <c r="V3">
        <v>1.9021926821434201</v>
      </c>
    </row>
    <row r="4" spans="1:22" x14ac:dyDescent="0.25">
      <c r="A4" t="s">
        <v>27</v>
      </c>
      <c r="B4">
        <v>12</v>
      </c>
      <c r="C4">
        <v>6.9419789485778702</v>
      </c>
      <c r="D4">
        <v>6.9428900553929997</v>
      </c>
      <c r="E4">
        <v>5.2571162124263902</v>
      </c>
      <c r="F4">
        <v>5.2587509454919701</v>
      </c>
      <c r="G4">
        <v>7.1663282348528696</v>
      </c>
      <c r="H4">
        <v>7.1726179399854804</v>
      </c>
      <c r="I4">
        <v>51.1</v>
      </c>
      <c r="J4">
        <v>51.1</v>
      </c>
      <c r="K4">
        <v>113.64829419534099</v>
      </c>
      <c r="L4">
        <v>113.68887489892801</v>
      </c>
      <c r="M4">
        <v>113.657137312003</v>
      </c>
      <c r="N4">
        <v>113.729625056576</v>
      </c>
      <c r="O4">
        <v>113.645515874827</v>
      </c>
      <c r="P4">
        <v>113.70571596849</v>
      </c>
      <c r="Q4">
        <v>1.92524388065512</v>
      </c>
      <c r="R4">
        <v>1.9262040390363599</v>
      </c>
      <c r="S4">
        <v>1.92658921412946</v>
      </c>
      <c r="T4">
        <v>1.9253386715069101</v>
      </c>
      <c r="U4">
        <v>1.9265835045489199</v>
      </c>
      <c r="V4">
        <v>1.9255973099274899</v>
      </c>
    </row>
    <row r="5" spans="1:22" x14ac:dyDescent="0.25">
      <c r="A5" t="s">
        <v>28</v>
      </c>
      <c r="B5">
        <v>13</v>
      </c>
      <c r="C5">
        <v>7.4244657984529496</v>
      </c>
      <c r="D5">
        <v>7.4847890096166596</v>
      </c>
      <c r="E5">
        <v>3.03230670660004</v>
      </c>
      <c r="F5">
        <v>4.4633838669950103</v>
      </c>
      <c r="G5">
        <v>6.3122742516364996</v>
      </c>
      <c r="H5">
        <v>9.9154241005569101</v>
      </c>
      <c r="I5">
        <v>45</v>
      </c>
      <c r="J5">
        <v>47.4</v>
      </c>
      <c r="K5">
        <v>99.3458947352173</v>
      </c>
      <c r="L5">
        <v>104.968416776411</v>
      </c>
      <c r="M5">
        <v>99.3691483453686</v>
      </c>
      <c r="N5">
        <v>104.543993361456</v>
      </c>
      <c r="O5">
        <v>99.302682203687695</v>
      </c>
      <c r="P5">
        <v>103.802987677557</v>
      </c>
      <c r="Q5">
        <v>1.8573341110311801</v>
      </c>
      <c r="R5">
        <v>1.8614064574939</v>
      </c>
      <c r="S5">
        <v>1.8614384222960401</v>
      </c>
      <c r="T5">
        <v>1.85741702371869</v>
      </c>
      <c r="U5">
        <v>1.8594071635873599</v>
      </c>
      <c r="V5">
        <v>1.85728996120691</v>
      </c>
    </row>
    <row r="6" spans="1:22" x14ac:dyDescent="0.25">
      <c r="A6" t="s">
        <v>29</v>
      </c>
      <c r="B6">
        <v>2</v>
      </c>
      <c r="C6">
        <v>4.9260860677777503</v>
      </c>
      <c r="D6">
        <v>4.9266833624709703</v>
      </c>
      <c r="E6">
        <v>3.34783146527931</v>
      </c>
      <c r="F6">
        <v>3.3480696393706602</v>
      </c>
      <c r="G6">
        <v>6.4785647951802199</v>
      </c>
      <c r="H6">
        <v>6.4830043484109003</v>
      </c>
      <c r="I6">
        <v>45.1</v>
      </c>
      <c r="J6">
        <v>45.1</v>
      </c>
      <c r="K6">
        <v>103.877014464442</v>
      </c>
      <c r="L6">
        <v>105.056721481599</v>
      </c>
      <c r="M6">
        <v>116.390616736521</v>
      </c>
      <c r="N6">
        <v>116.451439318407</v>
      </c>
      <c r="O6">
        <v>103.853101595373</v>
      </c>
      <c r="P6">
        <v>105.03373036924</v>
      </c>
      <c r="Q6">
        <v>1.8977030853112899</v>
      </c>
      <c r="R6">
        <v>1.8980292410813899</v>
      </c>
      <c r="S6">
        <v>1.8577766281229799</v>
      </c>
      <c r="T6">
        <v>1.85730826735897</v>
      </c>
      <c r="U6">
        <v>1.8994285982894901</v>
      </c>
      <c r="V6">
        <v>1.89847228054559</v>
      </c>
    </row>
    <row r="7" spans="1:22" x14ac:dyDescent="0.25">
      <c r="A7" t="s">
        <v>30</v>
      </c>
      <c r="B7">
        <v>3</v>
      </c>
      <c r="C7">
        <v>6.2239199054111198</v>
      </c>
      <c r="D7">
        <v>6.2558906392802998</v>
      </c>
      <c r="E7">
        <v>4.0312885399118201</v>
      </c>
      <c r="F7">
        <v>4.0765435359953397</v>
      </c>
      <c r="G7">
        <v>6.4928007774058498</v>
      </c>
      <c r="H7">
        <v>6.6017393084462697</v>
      </c>
      <c r="I7">
        <v>51.5</v>
      </c>
      <c r="J7">
        <v>54.3</v>
      </c>
      <c r="K7">
        <v>103.641864029472</v>
      </c>
      <c r="L7">
        <v>110.8947859205</v>
      </c>
      <c r="M7">
        <v>103.62428754804399</v>
      </c>
      <c r="N7">
        <v>110.940091261126</v>
      </c>
      <c r="O7">
        <v>113.917500393986</v>
      </c>
      <c r="P7">
        <v>115.66327392451601</v>
      </c>
      <c r="Q7">
        <v>1.87327654125065</v>
      </c>
      <c r="R7">
        <v>1.8794536440146601</v>
      </c>
      <c r="S7">
        <v>1.91022564112201</v>
      </c>
      <c r="T7">
        <v>1.90599711437347</v>
      </c>
      <c r="U7">
        <v>1.9107773287329901</v>
      </c>
      <c r="V7">
        <v>1.90496981603383</v>
      </c>
    </row>
    <row r="8" spans="1:22" x14ac:dyDescent="0.25">
      <c r="A8" t="s">
        <v>31</v>
      </c>
      <c r="B8">
        <v>4</v>
      </c>
      <c r="C8">
        <v>6.5844980180210699</v>
      </c>
      <c r="D8">
        <v>6.6441475825951697</v>
      </c>
      <c r="E8">
        <v>4.0135511381411897</v>
      </c>
      <c r="F8">
        <v>4.0350648690276403</v>
      </c>
      <c r="G8">
        <v>7.2820160480529497</v>
      </c>
      <c r="H8">
        <v>7.3488943135878202</v>
      </c>
      <c r="I8">
        <v>49.3</v>
      </c>
      <c r="J8">
        <v>50.7</v>
      </c>
      <c r="K8">
        <v>107.142714935996</v>
      </c>
      <c r="L8">
        <v>115.272633779044</v>
      </c>
      <c r="M8">
        <v>107.141792357897</v>
      </c>
      <c r="N8">
        <v>115.19358289451</v>
      </c>
      <c r="O8">
        <v>115.887064473846</v>
      </c>
      <c r="P8">
        <v>117.15061926254999</v>
      </c>
      <c r="Q8">
        <v>1.8841605557913499</v>
      </c>
      <c r="R8">
        <v>1.8883278317071901</v>
      </c>
      <c r="S8">
        <v>1.90779715902922</v>
      </c>
      <c r="T8">
        <v>1.9025009855450801</v>
      </c>
      <c r="U8">
        <v>1.9058407593500499</v>
      </c>
      <c r="V8">
        <v>1.90278375019338</v>
      </c>
    </row>
    <row r="9" spans="1:22" x14ac:dyDescent="0.25">
      <c r="A9" t="s">
        <v>32</v>
      </c>
      <c r="B9">
        <v>5</v>
      </c>
      <c r="C9">
        <v>6.4366763451222102</v>
      </c>
      <c r="D9">
        <v>6.9058209317227197</v>
      </c>
      <c r="E9">
        <v>3.9286241901346002</v>
      </c>
      <c r="F9">
        <v>4.3425922857888404</v>
      </c>
      <c r="G9">
        <v>6.6215502431253501</v>
      </c>
      <c r="H9">
        <v>7.5121266192267697</v>
      </c>
      <c r="I9">
        <v>46.2</v>
      </c>
      <c r="J9">
        <v>54.1</v>
      </c>
      <c r="K9">
        <v>103.908519152309</v>
      </c>
      <c r="L9">
        <v>117.24578047337199</v>
      </c>
      <c r="M9">
        <v>104.06829966766</v>
      </c>
      <c r="N9">
        <v>114.946102010621</v>
      </c>
      <c r="O9">
        <v>103.859584169858</v>
      </c>
      <c r="P9">
        <v>117.255546301224</v>
      </c>
      <c r="Q9">
        <v>1.8784624031371999</v>
      </c>
      <c r="R9">
        <v>1.89645695970143</v>
      </c>
      <c r="S9">
        <v>1.9112888321758099</v>
      </c>
      <c r="T9">
        <v>1.8929096650395101</v>
      </c>
      <c r="U9">
        <v>1.8961819532945601</v>
      </c>
      <c r="V9">
        <v>1.87908967321945</v>
      </c>
    </row>
    <row r="10" spans="1:22" x14ac:dyDescent="0.25">
      <c r="A10" t="s">
        <v>33</v>
      </c>
      <c r="B10">
        <v>6</v>
      </c>
      <c r="C10">
        <v>6.54952807403515</v>
      </c>
      <c r="D10">
        <v>6.8462731726229098</v>
      </c>
      <c r="E10">
        <v>3.1742233865360299</v>
      </c>
      <c r="F10">
        <v>3.6741994411965901</v>
      </c>
      <c r="G10">
        <v>6.3344095977548101</v>
      </c>
      <c r="H10">
        <v>7.8040082094670202</v>
      </c>
      <c r="I10">
        <v>41</v>
      </c>
      <c r="J10">
        <v>43.1</v>
      </c>
      <c r="K10">
        <v>99.342036090722999</v>
      </c>
      <c r="L10">
        <v>110.087509915151</v>
      </c>
      <c r="M10">
        <v>103.536245648342</v>
      </c>
      <c r="N10">
        <v>114.844657583298</v>
      </c>
      <c r="O10">
        <v>99.311894756386593</v>
      </c>
      <c r="P10">
        <v>110.149066386199</v>
      </c>
      <c r="Q10">
        <v>1.87673279930841</v>
      </c>
      <c r="R10">
        <v>1.8882595160623401</v>
      </c>
      <c r="S10">
        <v>1.87023287320055</v>
      </c>
      <c r="T10">
        <v>1.8627992377065199</v>
      </c>
      <c r="U10">
        <v>1.8890256747858101</v>
      </c>
      <c r="V10">
        <v>1.87737343115321</v>
      </c>
    </row>
    <row r="11" spans="1:22" x14ac:dyDescent="0.25">
      <c r="A11" t="s">
        <v>34</v>
      </c>
      <c r="B11">
        <v>7</v>
      </c>
      <c r="C11">
        <v>6.5833278378574098</v>
      </c>
      <c r="D11">
        <v>6.9288651366150704</v>
      </c>
      <c r="E11">
        <v>3.5551549844656698</v>
      </c>
      <c r="F11">
        <v>4.6396228582353896</v>
      </c>
      <c r="G11">
        <v>5.7708197159397097</v>
      </c>
      <c r="H11">
        <v>27.988188359159199</v>
      </c>
      <c r="I11">
        <v>16.2</v>
      </c>
      <c r="J11">
        <v>71.099999999999994</v>
      </c>
      <c r="K11">
        <v>12.1967551804153</v>
      </c>
      <c r="L11">
        <v>126.58558124200501</v>
      </c>
      <c r="M11">
        <v>23.4294627312531</v>
      </c>
      <c r="N11">
        <v>113.255377388754</v>
      </c>
      <c r="O11">
        <v>66.486840032294097</v>
      </c>
      <c r="P11">
        <v>115.92226891863901</v>
      </c>
      <c r="Q11">
        <v>1.8396157207416901</v>
      </c>
      <c r="R11">
        <v>1.88</v>
      </c>
      <c r="S11">
        <v>1.88</v>
      </c>
      <c r="T11">
        <v>1.8397491676856299</v>
      </c>
      <c r="U11">
        <v>1.89417686608194</v>
      </c>
      <c r="V11">
        <v>1.8397103032814699</v>
      </c>
    </row>
    <row r="12" spans="1:22" x14ac:dyDescent="0.25">
      <c r="A12" t="s">
        <v>35</v>
      </c>
      <c r="B12">
        <v>8</v>
      </c>
      <c r="C12">
        <v>5.8961496530474502</v>
      </c>
      <c r="D12">
        <v>6.05075119127756</v>
      </c>
      <c r="E12">
        <v>3.3589280682348002</v>
      </c>
      <c r="F12">
        <v>4.5120792470651798</v>
      </c>
      <c r="G12">
        <v>5.6343492582332004</v>
      </c>
      <c r="H12">
        <v>7.2760756209362496</v>
      </c>
      <c r="I12">
        <v>41.5</v>
      </c>
      <c r="J12">
        <v>48.1</v>
      </c>
      <c r="K12">
        <v>101.864830892204</v>
      </c>
      <c r="L12">
        <v>110.084243436422</v>
      </c>
      <c r="M12">
        <v>100.156576148206</v>
      </c>
      <c r="N12">
        <v>110.06633845713201</v>
      </c>
      <c r="O12">
        <v>101.80180371951</v>
      </c>
      <c r="P12">
        <v>113.234677218988</v>
      </c>
      <c r="Q12">
        <v>1.86514396227208</v>
      </c>
      <c r="R12">
        <v>1.8832044498673</v>
      </c>
      <c r="S12">
        <v>1.8832044498673</v>
      </c>
      <c r="T12">
        <v>1.86658672447866</v>
      </c>
      <c r="U12">
        <v>1.8829731809030099</v>
      </c>
      <c r="V12">
        <v>1.8670206212037399</v>
      </c>
    </row>
    <row r="13" spans="1:22" x14ac:dyDescent="0.25">
      <c r="A13" t="s">
        <v>36</v>
      </c>
      <c r="B13">
        <v>9</v>
      </c>
      <c r="C13">
        <v>6.2669240688300301</v>
      </c>
      <c r="D13">
        <v>7.4428943364980604</v>
      </c>
      <c r="E13">
        <v>3.0182340105782002</v>
      </c>
      <c r="F13">
        <v>4.6849530120317198</v>
      </c>
      <c r="G13">
        <v>5.7225999154120997</v>
      </c>
      <c r="H13">
        <v>8.8788348135491599</v>
      </c>
      <c r="I13">
        <v>37.6</v>
      </c>
      <c r="J13">
        <v>51.8</v>
      </c>
      <c r="K13">
        <v>98.1085660339822</v>
      </c>
      <c r="L13">
        <v>106.421804876895</v>
      </c>
      <c r="M13">
        <v>98.015391787677103</v>
      </c>
      <c r="N13">
        <v>104.38795751076501</v>
      </c>
      <c r="O13">
        <v>98.067602126248801</v>
      </c>
      <c r="P13">
        <v>104.310085715537</v>
      </c>
      <c r="Q13">
        <v>1.8626032857267201</v>
      </c>
      <c r="R13">
        <v>1.86785652553936</v>
      </c>
      <c r="S13">
        <v>1.8673034033064899</v>
      </c>
      <c r="T13">
        <v>1.86231791056199</v>
      </c>
      <c r="U13">
        <v>1.8679357590666701</v>
      </c>
      <c r="V13">
        <v>1.8625431538624799</v>
      </c>
    </row>
    <row r="14" spans="1:22" x14ac:dyDescent="0.25">
      <c r="A14" t="s">
        <v>37</v>
      </c>
      <c r="B14">
        <v>15</v>
      </c>
      <c r="C14">
        <v>6.3741593647922601</v>
      </c>
      <c r="D14">
        <v>6.4418349048368801</v>
      </c>
      <c r="E14">
        <v>3.9605097926437498</v>
      </c>
      <c r="F14">
        <v>4.0013595377103401</v>
      </c>
      <c r="G14">
        <v>7.4329733541800698</v>
      </c>
      <c r="H14">
        <v>7.5513498613735903</v>
      </c>
      <c r="I14">
        <v>49.9</v>
      </c>
      <c r="J14">
        <v>50.9</v>
      </c>
      <c r="K14">
        <v>107.45585111497</v>
      </c>
      <c r="L14">
        <v>109.66682194790199</v>
      </c>
      <c r="M14">
        <v>107.28977206452601</v>
      </c>
      <c r="N14">
        <v>109.47362432364901</v>
      </c>
      <c r="O14">
        <v>118.989991263352</v>
      </c>
      <c r="P14">
        <v>122.06458611475399</v>
      </c>
      <c r="Q14">
        <v>1.8419712267025199</v>
      </c>
      <c r="R14">
        <v>1.8431228933524699</v>
      </c>
      <c r="S14">
        <v>1.8925482820789501</v>
      </c>
      <c r="T14">
        <v>1.8922531543110099</v>
      </c>
      <c r="U14">
        <v>1.8928309486058099</v>
      </c>
      <c r="V14">
        <v>1.8925052179584601</v>
      </c>
    </row>
    <row r="15" spans="1:22" x14ac:dyDescent="0.25">
      <c r="A15" t="s">
        <v>38</v>
      </c>
      <c r="B15">
        <v>24</v>
      </c>
      <c r="C15">
        <v>7.7111508155915498</v>
      </c>
      <c r="D15">
        <v>7.7231987046655401</v>
      </c>
      <c r="E15">
        <v>3.9722735119187802</v>
      </c>
      <c r="F15">
        <v>3.9737002099750298</v>
      </c>
      <c r="G15">
        <v>7.3070842721540199</v>
      </c>
      <c r="H15">
        <v>7.31397617299654</v>
      </c>
      <c r="I15">
        <v>71.3</v>
      </c>
      <c r="J15">
        <v>72.099999999999994</v>
      </c>
      <c r="K15">
        <v>109.113215588057</v>
      </c>
      <c r="L15">
        <v>111.69803889344701</v>
      </c>
      <c r="M15">
        <v>109.142150749865</v>
      </c>
      <c r="N15">
        <v>111.66305977233</v>
      </c>
      <c r="O15">
        <v>113.499708678597</v>
      </c>
      <c r="P15">
        <v>113.623993986252</v>
      </c>
      <c r="Q15">
        <v>1.86131405195361</v>
      </c>
      <c r="R15">
        <v>1.8627165645905399</v>
      </c>
      <c r="S15">
        <v>1.910088479626</v>
      </c>
      <c r="T15">
        <v>1.8969662622197501</v>
      </c>
      <c r="U15">
        <v>1.90965782275254</v>
      </c>
      <c r="V15">
        <v>1.8970210858079499</v>
      </c>
    </row>
    <row r="16" spans="1:22" x14ac:dyDescent="0.25">
      <c r="A16" t="s">
        <v>39</v>
      </c>
      <c r="B16">
        <v>25</v>
      </c>
      <c r="C16">
        <v>7.3437127917456797</v>
      </c>
      <c r="D16">
        <v>10.6929868610673</v>
      </c>
      <c r="E16">
        <v>2.92447864178631</v>
      </c>
      <c r="F16">
        <v>4.3629814310371398</v>
      </c>
      <c r="G16">
        <v>8.4671368480192104</v>
      </c>
      <c r="H16">
        <v>14.3368084499488</v>
      </c>
      <c r="I16">
        <v>31.7</v>
      </c>
      <c r="J16">
        <v>70.3</v>
      </c>
      <c r="K16">
        <v>119.95662767644799</v>
      </c>
      <c r="L16">
        <v>126.46448046913</v>
      </c>
      <c r="M16">
        <v>108.74677467888699</v>
      </c>
      <c r="N16">
        <v>120.082420628172</v>
      </c>
      <c r="O16">
        <v>119.821480945784</v>
      </c>
      <c r="P16">
        <v>124.513675743212</v>
      </c>
      <c r="Q16">
        <v>1.10328645419038</v>
      </c>
      <c r="R16">
        <v>1.3434184009458801</v>
      </c>
      <c r="S16">
        <v>1.47174895957157</v>
      </c>
      <c r="T16">
        <v>1.3941757421501699</v>
      </c>
      <c r="U16">
        <v>1.51933702646911</v>
      </c>
      <c r="V16">
        <v>1.39492544603645</v>
      </c>
    </row>
    <row r="17" spans="1:22" x14ac:dyDescent="0.25">
      <c r="A17" t="s">
        <v>40</v>
      </c>
      <c r="B17">
        <v>26</v>
      </c>
      <c r="C17">
        <v>6.4311667393650902</v>
      </c>
      <c r="D17">
        <v>6.8499407020847203</v>
      </c>
      <c r="E17">
        <v>3.97324257872789</v>
      </c>
      <c r="F17">
        <v>4.62740145513947</v>
      </c>
      <c r="G17">
        <v>7.5363130084626002</v>
      </c>
      <c r="H17">
        <v>7.7740233337099003</v>
      </c>
      <c r="I17">
        <v>43.4</v>
      </c>
      <c r="J17">
        <v>52</v>
      </c>
      <c r="K17">
        <v>98.671170274169498</v>
      </c>
      <c r="L17">
        <v>105.047957570893</v>
      </c>
      <c r="M17">
        <v>98.718208912939403</v>
      </c>
      <c r="N17">
        <v>105.20103731333801</v>
      </c>
      <c r="O17">
        <v>106.732886603756</v>
      </c>
      <c r="P17">
        <v>110.324443605025</v>
      </c>
      <c r="Q17">
        <v>1.84373561011333</v>
      </c>
      <c r="R17">
        <v>1.84599837486385</v>
      </c>
      <c r="S17">
        <v>1.8831125829328399</v>
      </c>
      <c r="T17">
        <v>1.8762489173880901</v>
      </c>
      <c r="U17">
        <v>1.8844343979029801</v>
      </c>
      <c r="V17">
        <v>1.87634831521228</v>
      </c>
    </row>
    <row r="18" spans="1:22" x14ac:dyDescent="0.25">
      <c r="A18" t="s">
        <v>41</v>
      </c>
      <c r="B18">
        <v>27</v>
      </c>
      <c r="C18">
        <v>8.2463504715781006</v>
      </c>
      <c r="D18">
        <v>8.8206962550115993</v>
      </c>
      <c r="E18">
        <v>4.2836397462826197</v>
      </c>
      <c r="F18">
        <v>4.9430669333084598</v>
      </c>
      <c r="G18">
        <v>8.0850993244217708</v>
      </c>
      <c r="H18">
        <v>8.6038458839233307</v>
      </c>
      <c r="I18">
        <v>43.3</v>
      </c>
      <c r="J18">
        <v>51.9</v>
      </c>
      <c r="K18">
        <v>98.600258367635007</v>
      </c>
      <c r="L18">
        <v>104.9208818683</v>
      </c>
      <c r="M18">
        <v>106.691766465764</v>
      </c>
      <c r="N18">
        <v>110.277218314417</v>
      </c>
      <c r="O18">
        <v>98.536070610598799</v>
      </c>
      <c r="P18">
        <v>105.12459965407901</v>
      </c>
      <c r="Q18">
        <v>1.8762489173880901</v>
      </c>
      <c r="R18">
        <v>1.8834449819413299</v>
      </c>
      <c r="S18">
        <v>1.8447430715413999</v>
      </c>
      <c r="T18">
        <v>1.8428179508567799</v>
      </c>
      <c r="U18">
        <v>1.88471828133543</v>
      </c>
      <c r="V18">
        <v>1.87594749393473</v>
      </c>
    </row>
    <row r="19" spans="1:22" x14ac:dyDescent="0.25">
      <c r="A19" t="s">
        <v>42</v>
      </c>
      <c r="B19">
        <v>28</v>
      </c>
      <c r="C19">
        <v>6.8667901786041003</v>
      </c>
      <c r="D19">
        <v>6.8855171158165298</v>
      </c>
      <c r="E19">
        <v>4.4233477630228304</v>
      </c>
      <c r="F19">
        <v>4.8841484375302802</v>
      </c>
      <c r="G19">
        <v>8.5726865688119709</v>
      </c>
      <c r="H19">
        <v>8.6282799813366395</v>
      </c>
      <c r="I19">
        <v>57</v>
      </c>
      <c r="J19">
        <v>61.6</v>
      </c>
      <c r="K19">
        <v>106.196014483273</v>
      </c>
      <c r="L19">
        <v>115.19703431134501</v>
      </c>
      <c r="M19">
        <v>112.90026985808301</v>
      </c>
      <c r="N19">
        <v>116.82233600792701</v>
      </c>
      <c r="O19">
        <v>107.89487981573799</v>
      </c>
      <c r="P19">
        <v>116.123068575335</v>
      </c>
      <c r="Q19">
        <v>1.87077871486715</v>
      </c>
      <c r="R19">
        <v>1.8805610864845601</v>
      </c>
      <c r="S19">
        <v>1.8617642170801301</v>
      </c>
      <c r="T19">
        <v>1.85560933388469</v>
      </c>
      <c r="U19">
        <v>1.8778037703657899</v>
      </c>
      <c r="V19">
        <v>1.87203659152271</v>
      </c>
    </row>
    <row r="20" spans="1:22" x14ac:dyDescent="0.25">
      <c r="A20" t="s">
        <v>43</v>
      </c>
      <c r="B20">
        <v>29</v>
      </c>
      <c r="C20">
        <v>6.8203600795337804</v>
      </c>
      <c r="D20">
        <v>7.1157056866864696</v>
      </c>
      <c r="E20">
        <v>4.35750756016935</v>
      </c>
      <c r="F20">
        <v>4.7933222019989801</v>
      </c>
      <c r="G20">
        <v>7.6538556097996597</v>
      </c>
      <c r="H20">
        <v>11.191996334289</v>
      </c>
      <c r="I20">
        <v>46.3</v>
      </c>
      <c r="J20">
        <v>64.7</v>
      </c>
      <c r="K20">
        <v>97.454616797991903</v>
      </c>
      <c r="L20">
        <v>108.252539345633</v>
      </c>
      <c r="M20">
        <v>106.301421325698</v>
      </c>
      <c r="N20">
        <v>110.462448096853</v>
      </c>
      <c r="O20">
        <v>97.383751728717002</v>
      </c>
      <c r="P20">
        <v>108.282479354302</v>
      </c>
      <c r="Q20">
        <v>1.8749671997131001</v>
      </c>
      <c r="R20">
        <v>1.88493448161998</v>
      </c>
      <c r="S20">
        <v>1.85607219687166</v>
      </c>
      <c r="T20">
        <v>1.8532935547289799</v>
      </c>
      <c r="U20">
        <v>1.88491060795996</v>
      </c>
      <c r="V20">
        <v>1.8755484531197799</v>
      </c>
    </row>
    <row r="21" spans="1:22" x14ac:dyDescent="0.25">
      <c r="A21" t="s">
        <v>44</v>
      </c>
      <c r="B21">
        <v>30</v>
      </c>
      <c r="C21">
        <v>8.0360563463642993</v>
      </c>
      <c r="D21">
        <v>8.3829848109878995</v>
      </c>
      <c r="E21">
        <v>4.2719777302227202</v>
      </c>
      <c r="F21">
        <v>4.6983204468008903</v>
      </c>
      <c r="G21">
        <v>8.0366057867454597</v>
      </c>
      <c r="H21">
        <v>10.113826954512099</v>
      </c>
      <c r="I21">
        <v>50.1</v>
      </c>
      <c r="J21">
        <v>62.6</v>
      </c>
      <c r="K21">
        <v>96.146793852291594</v>
      </c>
      <c r="L21">
        <v>107.45126753490401</v>
      </c>
      <c r="M21">
        <v>97.733964441212294</v>
      </c>
      <c r="N21">
        <v>108.228050358476</v>
      </c>
      <c r="O21">
        <v>106.391815580935</v>
      </c>
      <c r="P21">
        <v>109.791028550494</v>
      </c>
      <c r="Q21">
        <v>1.8377146133173099</v>
      </c>
      <c r="R21">
        <v>1.8445872166964601</v>
      </c>
      <c r="S21">
        <v>1.8852742506065201</v>
      </c>
      <c r="T21">
        <v>1.8765593515793699</v>
      </c>
      <c r="U21">
        <v>1.88496525166911</v>
      </c>
      <c r="V21">
        <v>1.8767101534333901</v>
      </c>
    </row>
    <row r="22" spans="1:22" x14ac:dyDescent="0.25">
      <c r="A22" t="s">
        <v>45</v>
      </c>
      <c r="B22">
        <v>31</v>
      </c>
      <c r="C22">
        <v>6.8031670928278603</v>
      </c>
      <c r="D22">
        <v>6.85978760842693</v>
      </c>
      <c r="E22">
        <v>4.4054469357144699</v>
      </c>
      <c r="F22">
        <v>4.6072761156884301</v>
      </c>
      <c r="G22">
        <v>7.5947320518587702</v>
      </c>
      <c r="H22">
        <v>7.83823798214957</v>
      </c>
      <c r="I22">
        <v>60</v>
      </c>
      <c r="J22">
        <v>62.1</v>
      </c>
      <c r="K22">
        <v>98.717517964351003</v>
      </c>
      <c r="L22">
        <v>106.148961472637</v>
      </c>
      <c r="M22">
        <v>98.608502124374297</v>
      </c>
      <c r="N22">
        <v>106.16296467402501</v>
      </c>
      <c r="O22">
        <v>107.48014878955</v>
      </c>
      <c r="P22">
        <v>111.06041173176099</v>
      </c>
      <c r="Q22">
        <v>1.8503961737962999</v>
      </c>
      <c r="R22">
        <v>1.85346243555136</v>
      </c>
      <c r="S22">
        <v>1.8824669983827</v>
      </c>
      <c r="T22">
        <v>1.87450206721678</v>
      </c>
      <c r="U22">
        <v>1.88294928237592</v>
      </c>
      <c r="V22">
        <v>1.87485332759658</v>
      </c>
    </row>
    <row r="23" spans="1:22" x14ac:dyDescent="0.25">
      <c r="A23" t="s">
        <v>46</v>
      </c>
      <c r="B23">
        <v>32</v>
      </c>
      <c r="C23">
        <v>6.6435558574560902</v>
      </c>
      <c r="D23">
        <v>7.0190314610231104</v>
      </c>
      <c r="E23">
        <v>3.5184123177200699</v>
      </c>
      <c r="F23">
        <v>4.8219660760799696</v>
      </c>
      <c r="G23">
        <v>17.661420081968799</v>
      </c>
      <c r="H23">
        <v>26.160170818664401</v>
      </c>
      <c r="I23">
        <v>16.2</v>
      </c>
      <c r="J23">
        <v>16.2</v>
      </c>
      <c r="K23">
        <v>98.952277691844401</v>
      </c>
      <c r="L23">
        <v>116.93709280804801</v>
      </c>
      <c r="M23">
        <v>96.949444733804995</v>
      </c>
      <c r="N23">
        <v>108.964810383572</v>
      </c>
      <c r="O23">
        <v>98.095459766464799</v>
      </c>
      <c r="P23">
        <v>115.89935269721001</v>
      </c>
      <c r="Q23">
        <v>1.8406463538659401</v>
      </c>
      <c r="R23">
        <v>1.8881999364474</v>
      </c>
      <c r="S23">
        <v>1.90553955613626</v>
      </c>
      <c r="T23">
        <v>1.8401176592816</v>
      </c>
      <c r="U23">
        <v>1.9042807040980001</v>
      </c>
      <c r="V23">
        <v>1.83966790481325</v>
      </c>
    </row>
    <row r="24" spans="1:22" x14ac:dyDescent="0.25">
      <c r="A24" t="s">
        <v>47</v>
      </c>
      <c r="B24">
        <v>33</v>
      </c>
      <c r="C24">
        <v>6.4270545073886396</v>
      </c>
      <c r="D24">
        <v>6.8587631929194099</v>
      </c>
      <c r="E24">
        <v>4.3348043174605397</v>
      </c>
      <c r="F24">
        <v>4.9521846596177097</v>
      </c>
      <c r="G24">
        <v>7.5426287079257301</v>
      </c>
      <c r="H24">
        <v>7.8017404786929498</v>
      </c>
      <c r="I24">
        <v>60.5</v>
      </c>
      <c r="J24">
        <v>70.5</v>
      </c>
      <c r="K24">
        <v>100.003388511766</v>
      </c>
      <c r="L24">
        <v>107.668039277708</v>
      </c>
      <c r="M24">
        <v>106.36729529627</v>
      </c>
      <c r="N24">
        <v>111.04341392340901</v>
      </c>
      <c r="O24">
        <v>99.957960638107494</v>
      </c>
      <c r="P24">
        <v>106.78064565477401</v>
      </c>
      <c r="Q24">
        <v>1.8747781202051601</v>
      </c>
      <c r="R24">
        <v>1.8841151769464599</v>
      </c>
      <c r="S24">
        <v>1.8565152840739001</v>
      </c>
      <c r="T24">
        <v>1.85081738699418</v>
      </c>
      <c r="U24">
        <v>1.8848546363048699</v>
      </c>
      <c r="V24">
        <v>1.87532130580335</v>
      </c>
    </row>
    <row r="25" spans="1:22" x14ac:dyDescent="0.25">
      <c r="A25" t="s">
        <v>48</v>
      </c>
      <c r="B25">
        <v>16</v>
      </c>
      <c r="C25">
        <v>8.48969300299715</v>
      </c>
      <c r="D25">
        <v>8.83626405900519</v>
      </c>
      <c r="E25">
        <v>3.9599416679994799</v>
      </c>
      <c r="F25">
        <v>3.9610349796019602</v>
      </c>
      <c r="G25">
        <v>7.4323336877594199</v>
      </c>
      <c r="H25">
        <v>8.0918680343934497</v>
      </c>
      <c r="I25">
        <v>49.8</v>
      </c>
      <c r="J25">
        <v>49.9</v>
      </c>
      <c r="K25">
        <v>107.26293956244299</v>
      </c>
      <c r="L25">
        <v>109.33296305818899</v>
      </c>
      <c r="M25">
        <v>107.384773775366</v>
      </c>
      <c r="N25">
        <v>109.521672180641</v>
      </c>
      <c r="O25">
        <v>118.952143018534</v>
      </c>
      <c r="P25">
        <v>118.99508576143801</v>
      </c>
      <c r="Q25">
        <v>1.8418778461124901</v>
      </c>
      <c r="R25">
        <v>1.84239463742163</v>
      </c>
      <c r="S25">
        <v>1.8930095086924399</v>
      </c>
      <c r="T25">
        <v>1.8917476047295501</v>
      </c>
      <c r="U25">
        <v>1.8931869955184</v>
      </c>
      <c r="V25">
        <v>1.89205734585397</v>
      </c>
    </row>
    <row r="26" spans="1:22" x14ac:dyDescent="0.25">
      <c r="A26" t="s">
        <v>49</v>
      </c>
      <c r="B26">
        <v>34</v>
      </c>
      <c r="C26">
        <v>8.2521188541378194</v>
      </c>
      <c r="D26">
        <v>8.3384730905998197</v>
      </c>
      <c r="E26">
        <v>4.7324160905118298</v>
      </c>
      <c r="F26">
        <v>5.2005007811534201</v>
      </c>
      <c r="G26">
        <v>8.4332266736934596</v>
      </c>
      <c r="H26">
        <v>9.5488222208778399</v>
      </c>
      <c r="I26">
        <v>68.7</v>
      </c>
      <c r="J26">
        <v>74.7</v>
      </c>
      <c r="K26">
        <v>102.351596858487</v>
      </c>
      <c r="L26">
        <v>111.291699800725</v>
      </c>
      <c r="M26">
        <v>49.821748992344801</v>
      </c>
      <c r="N26">
        <v>116.49438630386599</v>
      </c>
      <c r="O26">
        <v>102.742569378582</v>
      </c>
      <c r="P26">
        <v>111.22814313091401</v>
      </c>
      <c r="Q26">
        <v>1.87341025939328</v>
      </c>
      <c r="R26">
        <v>1.88</v>
      </c>
      <c r="S26">
        <v>1.8787455921438601</v>
      </c>
      <c r="T26">
        <v>1.86266771056997</v>
      </c>
      <c r="U26">
        <v>1.8943162354791701</v>
      </c>
      <c r="V26">
        <v>1.8760823542691301</v>
      </c>
    </row>
    <row r="27" spans="1:22" x14ac:dyDescent="0.25">
      <c r="A27" t="s">
        <v>50</v>
      </c>
      <c r="B27">
        <v>35</v>
      </c>
      <c r="C27">
        <v>7.8388603579337799</v>
      </c>
      <c r="D27">
        <v>8.7724287885107408</v>
      </c>
      <c r="E27">
        <v>4.3414798813244104</v>
      </c>
      <c r="F27">
        <v>5.0515390126559696</v>
      </c>
      <c r="G27">
        <v>7.4569048413018697</v>
      </c>
      <c r="H27">
        <v>7.8011799094540502</v>
      </c>
      <c r="I27">
        <v>61.2</v>
      </c>
      <c r="J27">
        <v>72.3</v>
      </c>
      <c r="K27">
        <v>99.340742548370699</v>
      </c>
      <c r="L27">
        <v>109.65161311852501</v>
      </c>
      <c r="M27">
        <v>104.63412135980801</v>
      </c>
      <c r="N27">
        <v>111.29275956761199</v>
      </c>
      <c r="O27">
        <v>99.208140219997802</v>
      </c>
      <c r="P27">
        <v>109.64559150052</v>
      </c>
      <c r="Q27">
        <v>1.8746951752218199</v>
      </c>
      <c r="R27">
        <v>1.8849628643556799</v>
      </c>
      <c r="S27">
        <v>1.85646384290133</v>
      </c>
      <c r="T27">
        <v>1.8496975428431499</v>
      </c>
      <c r="U27">
        <v>1.88513792598844</v>
      </c>
      <c r="V27">
        <v>1.87431400784393</v>
      </c>
    </row>
    <row r="28" spans="1:22" x14ac:dyDescent="0.25">
      <c r="A28" t="s">
        <v>51</v>
      </c>
      <c r="B28">
        <v>36</v>
      </c>
      <c r="C28">
        <v>6.9654893219496303</v>
      </c>
      <c r="D28">
        <v>7.5909624628375996</v>
      </c>
      <c r="E28">
        <v>4.37887660433445</v>
      </c>
      <c r="F28">
        <v>5.0832053590049098</v>
      </c>
      <c r="G28">
        <v>7.4858341132481403</v>
      </c>
      <c r="H28">
        <v>7.6484406720043898</v>
      </c>
      <c r="I28">
        <v>65.2</v>
      </c>
      <c r="J28">
        <v>71.5</v>
      </c>
      <c r="K28">
        <v>102.24465688369899</v>
      </c>
      <c r="L28">
        <v>114.736321771622</v>
      </c>
      <c r="M28">
        <v>100.973032552354</v>
      </c>
      <c r="N28">
        <v>116.81835390807601</v>
      </c>
      <c r="O28">
        <v>102.50652932194799</v>
      </c>
      <c r="P28">
        <v>114.767072538045</v>
      </c>
      <c r="Q28">
        <v>1.8707781803303101</v>
      </c>
      <c r="R28">
        <v>1.8887247020145601</v>
      </c>
      <c r="S28">
        <v>1.8595176793996799</v>
      </c>
      <c r="T28">
        <v>1.8479226174274701</v>
      </c>
      <c r="U28">
        <v>1.88827831635063</v>
      </c>
      <c r="V28">
        <v>1.87018207669734</v>
      </c>
    </row>
    <row r="29" spans="1:22" x14ac:dyDescent="0.25">
      <c r="A29" t="s">
        <v>52</v>
      </c>
      <c r="B29">
        <v>38</v>
      </c>
      <c r="C29">
        <v>8.7152804546273703</v>
      </c>
      <c r="D29">
        <v>9.04396079465082</v>
      </c>
      <c r="E29">
        <v>4.22089014580901</v>
      </c>
      <c r="F29">
        <v>4.8828606474801104</v>
      </c>
      <c r="G29">
        <v>6.6929237244830198</v>
      </c>
      <c r="H29">
        <v>7.5592105138665904</v>
      </c>
      <c r="I29">
        <v>65</v>
      </c>
      <c r="J29">
        <v>69.3</v>
      </c>
      <c r="K29">
        <v>103.421694769342</v>
      </c>
      <c r="L29">
        <v>110.60299384436399</v>
      </c>
      <c r="M29">
        <v>102.577417540643</v>
      </c>
      <c r="N29">
        <v>109.263219851266</v>
      </c>
      <c r="O29">
        <v>101.38619973462001</v>
      </c>
      <c r="P29">
        <v>105.461107153464</v>
      </c>
      <c r="Q29">
        <v>1.8764106693365299</v>
      </c>
      <c r="R29">
        <v>1.88450152560299</v>
      </c>
      <c r="S29">
        <v>1.87790787846475</v>
      </c>
      <c r="T29">
        <v>1.8680588855814999</v>
      </c>
      <c r="U29">
        <v>1.8898449671864599</v>
      </c>
      <c r="V29">
        <v>1.8790167641615101</v>
      </c>
    </row>
    <row r="30" spans="1:22" x14ac:dyDescent="0.25">
      <c r="A30" t="s">
        <v>53</v>
      </c>
      <c r="B30">
        <v>39</v>
      </c>
      <c r="C30">
        <v>8.7006466311719493</v>
      </c>
      <c r="D30">
        <v>8.9852693905086998</v>
      </c>
      <c r="E30">
        <v>4.3628167705549803</v>
      </c>
      <c r="F30">
        <v>4.8261248428708701</v>
      </c>
      <c r="G30">
        <v>6.7486733991414303</v>
      </c>
      <c r="H30">
        <v>7.74832761623263</v>
      </c>
      <c r="I30">
        <v>65.3</v>
      </c>
      <c r="J30">
        <v>69.3</v>
      </c>
      <c r="K30">
        <v>98.721081987577705</v>
      </c>
      <c r="L30">
        <v>108.911140188986</v>
      </c>
      <c r="M30">
        <v>106.25988594298499</v>
      </c>
      <c r="N30">
        <v>110.836394832796</v>
      </c>
      <c r="O30">
        <v>97.089319137005901</v>
      </c>
      <c r="P30">
        <v>111.114322348738</v>
      </c>
      <c r="Q30">
        <v>1.8758278172582801</v>
      </c>
      <c r="R30">
        <v>1.88469467023175</v>
      </c>
      <c r="S30">
        <v>1.8654259567187299</v>
      </c>
      <c r="T30">
        <v>1.8590637428555199</v>
      </c>
      <c r="U30">
        <v>1.8861023302037401</v>
      </c>
      <c r="V30">
        <v>1.87684549177602</v>
      </c>
    </row>
    <row r="31" spans="1:22" x14ac:dyDescent="0.25">
      <c r="A31" t="s">
        <v>54</v>
      </c>
      <c r="B31">
        <v>40</v>
      </c>
      <c r="C31">
        <v>6.81279871236723</v>
      </c>
      <c r="D31">
        <v>7.1104088259623603</v>
      </c>
      <c r="E31">
        <v>4.3465737829565603</v>
      </c>
      <c r="F31">
        <v>4.8754474824338496</v>
      </c>
      <c r="G31">
        <v>7.60685788410174</v>
      </c>
      <c r="H31">
        <v>11.399960988758901</v>
      </c>
      <c r="I31">
        <v>45.8</v>
      </c>
      <c r="J31">
        <v>63.8</v>
      </c>
      <c r="K31">
        <v>97.568286197609694</v>
      </c>
      <c r="L31">
        <v>107.864867002441</v>
      </c>
      <c r="M31">
        <v>106.352309981668</v>
      </c>
      <c r="N31">
        <v>110.36916443636299</v>
      </c>
      <c r="O31">
        <v>97.511032913871503</v>
      </c>
      <c r="P31">
        <v>107.953856333578</v>
      </c>
      <c r="Q31">
        <v>1.87649167330952</v>
      </c>
      <c r="R31">
        <v>1.88439194436826</v>
      </c>
      <c r="S31">
        <v>1.8533874392581799</v>
      </c>
      <c r="T31">
        <v>1.84830814530478</v>
      </c>
      <c r="U31">
        <v>1.8849564981717699</v>
      </c>
      <c r="V31">
        <v>1.8756742787595</v>
      </c>
    </row>
    <row r="32" spans="1:22" x14ac:dyDescent="0.25">
      <c r="A32" t="s">
        <v>55</v>
      </c>
      <c r="B32">
        <v>41</v>
      </c>
      <c r="C32">
        <v>6.56104662286414</v>
      </c>
      <c r="D32">
        <v>7.3166704636720503</v>
      </c>
      <c r="E32">
        <v>3.4537293850038999</v>
      </c>
      <c r="F32">
        <v>3.9987770146658899</v>
      </c>
      <c r="G32">
        <v>7.4090385900677704</v>
      </c>
      <c r="H32">
        <v>7.7450336291876001</v>
      </c>
      <c r="I32">
        <v>63.9</v>
      </c>
      <c r="J32">
        <v>67.8</v>
      </c>
      <c r="K32">
        <v>105.86847720462301</v>
      </c>
      <c r="L32">
        <v>110.629288476632</v>
      </c>
      <c r="M32">
        <v>102.695329560158</v>
      </c>
      <c r="N32">
        <v>105.92295009122201</v>
      </c>
      <c r="O32">
        <v>100.22887981624901</v>
      </c>
      <c r="P32">
        <v>105.85444813417</v>
      </c>
      <c r="Q32">
        <v>1.8757531820578099</v>
      </c>
      <c r="R32">
        <v>1.8804377150014799</v>
      </c>
      <c r="S32">
        <v>1.88300451406787</v>
      </c>
      <c r="T32">
        <v>1.87564015738627</v>
      </c>
      <c r="U32">
        <v>1.85061881542364</v>
      </c>
      <c r="V32">
        <v>1.8472950495251099</v>
      </c>
    </row>
    <row r="33" spans="1:22" x14ac:dyDescent="0.25">
      <c r="A33" t="s">
        <v>56</v>
      </c>
      <c r="B33">
        <v>42</v>
      </c>
      <c r="C33">
        <v>8.7629471029274004</v>
      </c>
      <c r="D33">
        <v>8.7641237899605695</v>
      </c>
      <c r="E33">
        <v>3.2108616017606302</v>
      </c>
      <c r="F33">
        <v>3.2119481429130601</v>
      </c>
      <c r="G33">
        <v>7.6792632539134198</v>
      </c>
      <c r="H33">
        <v>7.6848398231035402</v>
      </c>
      <c r="I33">
        <v>54.7</v>
      </c>
      <c r="J33">
        <v>54.7</v>
      </c>
      <c r="K33">
        <v>103.263861030812</v>
      </c>
      <c r="L33">
        <v>103.334289992725</v>
      </c>
      <c r="M33">
        <v>86.377405343355704</v>
      </c>
      <c r="N33">
        <v>86.429310941382894</v>
      </c>
      <c r="O33">
        <v>103.58503601154101</v>
      </c>
      <c r="P33">
        <v>103.649321973181</v>
      </c>
      <c r="Q33">
        <v>1.85701265477648</v>
      </c>
      <c r="R33">
        <v>1.85750208613611</v>
      </c>
      <c r="S33">
        <v>1.8956017514235399</v>
      </c>
      <c r="T33">
        <v>1.8950200526643499</v>
      </c>
      <c r="U33">
        <v>1.83221095946946</v>
      </c>
      <c r="V33">
        <v>1.83178246525071</v>
      </c>
    </row>
    <row r="34" spans="1:22" x14ac:dyDescent="0.25">
      <c r="A34" t="s">
        <v>57</v>
      </c>
      <c r="B34">
        <v>43</v>
      </c>
      <c r="C34">
        <v>6.97378853648567</v>
      </c>
      <c r="D34">
        <v>7.5861398973778504</v>
      </c>
      <c r="E34">
        <v>4.6231136710478502</v>
      </c>
      <c r="F34">
        <v>5.5759191364687704</v>
      </c>
      <c r="G34">
        <v>6.02337125554544</v>
      </c>
      <c r="H34">
        <v>9.3362336855785504</v>
      </c>
      <c r="I34">
        <v>53.8</v>
      </c>
      <c r="J34">
        <v>83.4</v>
      </c>
      <c r="K34">
        <v>81.159290768986295</v>
      </c>
      <c r="L34">
        <v>132.27975042857901</v>
      </c>
      <c r="M34">
        <v>101.03059767475899</v>
      </c>
      <c r="N34">
        <v>130.052088063112</v>
      </c>
      <c r="O34">
        <v>84.799906130092495</v>
      </c>
      <c r="P34">
        <v>144.06215992908</v>
      </c>
      <c r="Q34">
        <v>1.8653165951119399</v>
      </c>
      <c r="R34">
        <v>1.88</v>
      </c>
      <c r="S34">
        <v>1.88</v>
      </c>
      <c r="T34">
        <v>1.86651814885363</v>
      </c>
      <c r="U34">
        <v>1.8448579891146</v>
      </c>
      <c r="V34">
        <v>1.83932297327032</v>
      </c>
    </row>
    <row r="35" spans="1:22" x14ac:dyDescent="0.25">
      <c r="A35" t="s">
        <v>58</v>
      </c>
      <c r="B35">
        <v>17</v>
      </c>
      <c r="C35">
        <v>6.3316566949087596</v>
      </c>
      <c r="D35">
        <v>6.4048298055458099</v>
      </c>
      <c r="E35">
        <v>3.9467870935853</v>
      </c>
      <c r="F35">
        <v>3.9649017243935698</v>
      </c>
      <c r="G35">
        <v>7.4365180391995098</v>
      </c>
      <c r="H35">
        <v>7.5308862003443</v>
      </c>
      <c r="I35">
        <v>59.5</v>
      </c>
      <c r="J35">
        <v>62.1</v>
      </c>
      <c r="K35">
        <v>106.819909231906</v>
      </c>
      <c r="L35">
        <v>111.652723057678</v>
      </c>
      <c r="M35">
        <v>107.041507156973</v>
      </c>
      <c r="N35">
        <v>111.77715953664401</v>
      </c>
      <c r="O35">
        <v>116.69933466202799</v>
      </c>
      <c r="P35">
        <v>118.269258731378</v>
      </c>
      <c r="Q35">
        <v>1.85304236325023</v>
      </c>
      <c r="R35">
        <v>1.8566265106369599</v>
      </c>
      <c r="S35">
        <v>1.90173499731166</v>
      </c>
      <c r="T35">
        <v>1.89236835737654</v>
      </c>
      <c r="U35">
        <v>1.90138002513963</v>
      </c>
      <c r="V35">
        <v>1.89266848655542</v>
      </c>
    </row>
    <row r="36" spans="1:22" x14ac:dyDescent="0.25">
      <c r="A36" t="s">
        <v>59</v>
      </c>
      <c r="B36">
        <v>44</v>
      </c>
      <c r="C36">
        <v>7.8018234290196</v>
      </c>
      <c r="D36">
        <v>7.8018234290196</v>
      </c>
      <c r="E36">
        <v>3.2137984688406398</v>
      </c>
      <c r="F36">
        <v>3.2137984688406398</v>
      </c>
      <c r="G36">
        <v>7.7063932823554397</v>
      </c>
      <c r="H36">
        <v>7.7063932823554397</v>
      </c>
      <c r="I36">
        <v>54.4</v>
      </c>
      <c r="J36">
        <v>54.4</v>
      </c>
      <c r="K36">
        <v>86.538865758384603</v>
      </c>
      <c r="L36">
        <v>86.538865758384603</v>
      </c>
      <c r="M36">
        <v>103.18242272930399</v>
      </c>
      <c r="N36">
        <v>103.18242272930399</v>
      </c>
      <c r="O36">
        <v>103.023054154832</v>
      </c>
      <c r="P36">
        <v>103.023054154832</v>
      </c>
      <c r="Q36">
        <v>1.8563022383221901</v>
      </c>
      <c r="R36">
        <v>1.8563022383221901</v>
      </c>
      <c r="S36">
        <v>1.83174152106676</v>
      </c>
      <c r="T36">
        <v>1.83174152106676</v>
      </c>
      <c r="U36">
        <v>1.8950200526643499</v>
      </c>
      <c r="V36">
        <v>1.8950200526643499</v>
      </c>
    </row>
    <row r="37" spans="1:22" x14ac:dyDescent="0.25">
      <c r="A37" t="s">
        <v>60</v>
      </c>
      <c r="B37">
        <v>47</v>
      </c>
      <c r="C37">
        <v>6.5778083959415499</v>
      </c>
      <c r="D37">
        <v>6.6580824895210098</v>
      </c>
      <c r="E37">
        <v>3.92418568807881</v>
      </c>
      <c r="F37">
        <v>4.1640191014269501</v>
      </c>
      <c r="G37">
        <v>7.0359016254427198</v>
      </c>
      <c r="H37">
        <v>7.7204223170816197</v>
      </c>
      <c r="I37">
        <v>43</v>
      </c>
      <c r="J37">
        <v>47.5</v>
      </c>
      <c r="K37">
        <v>102.120380823803</v>
      </c>
      <c r="L37">
        <v>116.952702918429</v>
      </c>
      <c r="M37">
        <v>101.45233472283699</v>
      </c>
      <c r="N37">
        <v>111.343057455802</v>
      </c>
      <c r="O37">
        <v>102.19630266279501</v>
      </c>
      <c r="P37">
        <v>116.95442946003899</v>
      </c>
      <c r="Q37">
        <v>1.8406938909009201</v>
      </c>
      <c r="R37">
        <v>1.8514861598186401</v>
      </c>
      <c r="S37">
        <v>1.89666944932426</v>
      </c>
      <c r="T37">
        <v>1.88651027031394</v>
      </c>
      <c r="U37">
        <v>1.8504488644650501</v>
      </c>
      <c r="V37">
        <v>1.8401008124556599</v>
      </c>
    </row>
    <row r="38" spans="1:22" x14ac:dyDescent="0.25">
      <c r="A38" t="s">
        <v>61</v>
      </c>
      <c r="B38">
        <v>18</v>
      </c>
      <c r="C38">
        <v>6.5207895136190803</v>
      </c>
      <c r="D38">
        <v>6.66082876510717</v>
      </c>
      <c r="E38">
        <v>3.9299201673180102</v>
      </c>
      <c r="F38">
        <v>3.9603735959102799</v>
      </c>
      <c r="G38">
        <v>6.9623163235423098</v>
      </c>
      <c r="H38">
        <v>6.9970895299982496</v>
      </c>
      <c r="I38">
        <v>61</v>
      </c>
      <c r="J38">
        <v>61.1</v>
      </c>
      <c r="K38">
        <v>106.220661661028</v>
      </c>
      <c r="L38">
        <v>109.889822287453</v>
      </c>
      <c r="M38">
        <v>105.916965785643</v>
      </c>
      <c r="N38">
        <v>109.50377806773101</v>
      </c>
      <c r="O38">
        <v>118.364532769416</v>
      </c>
      <c r="P38">
        <v>118.44448660942101</v>
      </c>
      <c r="Q38">
        <v>1.8396589357813</v>
      </c>
      <c r="R38">
        <v>1.84107522931573</v>
      </c>
      <c r="S38">
        <v>1.8941079694674201</v>
      </c>
      <c r="T38">
        <v>1.89320125713036</v>
      </c>
      <c r="U38">
        <v>1.89777448607573</v>
      </c>
      <c r="V38">
        <v>1.8921810167106099</v>
      </c>
    </row>
    <row r="39" spans="1:22" x14ac:dyDescent="0.25">
      <c r="A39" t="s">
        <v>62</v>
      </c>
      <c r="B39">
        <v>21</v>
      </c>
      <c r="C39">
        <v>6.3926677142313197</v>
      </c>
      <c r="D39">
        <v>6.3958843222708204</v>
      </c>
      <c r="E39">
        <v>3.9490910292226298</v>
      </c>
      <c r="F39">
        <v>3.9498974229964698</v>
      </c>
      <c r="G39">
        <v>7.4585431771912596</v>
      </c>
      <c r="H39">
        <v>7.4600220351273396</v>
      </c>
      <c r="I39">
        <v>67.2</v>
      </c>
      <c r="J39">
        <v>67.400000000000006</v>
      </c>
      <c r="K39">
        <v>107.171379347521</v>
      </c>
      <c r="L39">
        <v>111.526433455226</v>
      </c>
      <c r="M39">
        <v>107.30772242428399</v>
      </c>
      <c r="N39">
        <v>111.602638601408</v>
      </c>
      <c r="O39">
        <v>118.65292261070201</v>
      </c>
      <c r="P39">
        <v>118.657181600315</v>
      </c>
      <c r="Q39">
        <v>1.8501705326807001</v>
      </c>
      <c r="R39">
        <v>1.8501721541521401</v>
      </c>
      <c r="S39">
        <v>1.89333409624397</v>
      </c>
      <c r="T39">
        <v>1.8924666443559801</v>
      </c>
      <c r="U39">
        <v>1.89389915254218</v>
      </c>
      <c r="V39">
        <v>1.89186204571052</v>
      </c>
    </row>
    <row r="40" spans="1:22" x14ac:dyDescent="0.25">
      <c r="A40" t="s">
        <v>63</v>
      </c>
      <c r="B40">
        <v>22</v>
      </c>
      <c r="C40">
        <v>8.8227943700147797</v>
      </c>
      <c r="D40">
        <v>8.8338883322460404</v>
      </c>
      <c r="E40">
        <v>3.9602405652568899</v>
      </c>
      <c r="F40">
        <v>3.9817621456325898</v>
      </c>
      <c r="G40">
        <v>7.4405986560175101</v>
      </c>
      <c r="H40">
        <v>7.4737117152864796</v>
      </c>
      <c r="I40">
        <v>69.2</v>
      </c>
      <c r="J40">
        <v>69.400000000000006</v>
      </c>
      <c r="K40">
        <v>109.12720045731299</v>
      </c>
      <c r="L40">
        <v>110.249435291395</v>
      </c>
      <c r="M40">
        <v>109.16350804634099</v>
      </c>
      <c r="N40">
        <v>110.16094421645801</v>
      </c>
      <c r="O40">
        <v>117.57558323274399</v>
      </c>
      <c r="P40">
        <v>117.954288322854</v>
      </c>
      <c r="Q40">
        <v>1.8512728053963301</v>
      </c>
      <c r="R40">
        <v>1.8532463408840101</v>
      </c>
      <c r="S40">
        <v>1.8970709000983501</v>
      </c>
      <c r="T40">
        <v>1.8945334518028401</v>
      </c>
      <c r="U40">
        <v>1.8973378718615099</v>
      </c>
      <c r="V40">
        <v>1.89460154122179</v>
      </c>
    </row>
    <row r="41" spans="1:22" x14ac:dyDescent="0.25">
      <c r="A41" t="s">
        <v>64</v>
      </c>
      <c r="B41">
        <v>23</v>
      </c>
      <c r="C41">
        <v>8.1796337355310502</v>
      </c>
      <c r="D41">
        <v>8.2064444939489896</v>
      </c>
      <c r="E41">
        <v>3.9530111369649599</v>
      </c>
      <c r="F41">
        <v>3.9806689614081399</v>
      </c>
      <c r="G41">
        <v>8.3464521375040608</v>
      </c>
      <c r="H41">
        <v>8.5012915875627808</v>
      </c>
      <c r="I41">
        <v>74.900000000000006</v>
      </c>
      <c r="J41">
        <v>79.400000000000006</v>
      </c>
      <c r="K41">
        <v>113.435359035292</v>
      </c>
      <c r="L41">
        <v>117.866569461395</v>
      </c>
      <c r="M41">
        <v>113.427478280597</v>
      </c>
      <c r="N41">
        <v>117.771734676921</v>
      </c>
      <c r="O41">
        <v>113.092007910595</v>
      </c>
      <c r="P41">
        <v>118.13949937691</v>
      </c>
      <c r="Q41">
        <v>1.8686224872884301</v>
      </c>
      <c r="R41">
        <v>1.8793256769383999</v>
      </c>
      <c r="S41">
        <v>1.9125297383308799</v>
      </c>
      <c r="T41">
        <v>1.8902304092358599</v>
      </c>
      <c r="U41">
        <v>1.91193540685871</v>
      </c>
      <c r="V41">
        <v>1.8894959645365701</v>
      </c>
    </row>
    <row r="42" spans="1:22" x14ac:dyDescent="0.25">
      <c r="A42" t="s">
        <v>65</v>
      </c>
      <c r="B42">
        <v>48</v>
      </c>
      <c r="C42">
        <v>8.6532612485309706</v>
      </c>
      <c r="D42">
        <v>8.9856125340367896</v>
      </c>
      <c r="E42">
        <v>4.2187913095458498</v>
      </c>
      <c r="F42">
        <v>4.4018542849997102</v>
      </c>
      <c r="G42">
        <v>7.4786419085281803</v>
      </c>
      <c r="H42">
        <v>8.7609135001225802</v>
      </c>
      <c r="I42">
        <v>42.8</v>
      </c>
      <c r="J42">
        <v>47.3</v>
      </c>
      <c r="K42">
        <v>101.81965553299</v>
      </c>
      <c r="L42">
        <v>116.863336097366</v>
      </c>
      <c r="M42">
        <v>101.218186780906</v>
      </c>
      <c r="N42">
        <v>111.149301173856</v>
      </c>
      <c r="O42">
        <v>101.803858945076</v>
      </c>
      <c r="P42">
        <v>116.87119847748799</v>
      </c>
      <c r="Q42">
        <v>1.8401415706406901</v>
      </c>
      <c r="R42">
        <v>1.8500927003801699</v>
      </c>
      <c r="S42">
        <v>1.8974646241761599</v>
      </c>
      <c r="T42">
        <v>1.8862081009263001</v>
      </c>
      <c r="U42">
        <v>1.8498499939184201</v>
      </c>
      <c r="V42">
        <v>1.8396097412223</v>
      </c>
    </row>
    <row r="43" spans="1:22" x14ac:dyDescent="0.25">
      <c r="A43" t="s">
        <v>66</v>
      </c>
      <c r="B43">
        <v>57</v>
      </c>
      <c r="C43">
        <v>8.2783174862858893</v>
      </c>
      <c r="D43">
        <v>8.5932459702698498</v>
      </c>
      <c r="E43">
        <v>4.2923376029471303</v>
      </c>
      <c r="F43">
        <v>5.4638350859247904</v>
      </c>
      <c r="G43">
        <v>9.5433802222849398</v>
      </c>
      <c r="H43">
        <v>10.199969879982399</v>
      </c>
      <c r="I43">
        <v>39.6</v>
      </c>
      <c r="J43">
        <v>48</v>
      </c>
      <c r="K43">
        <v>98.1705689505105</v>
      </c>
      <c r="L43">
        <v>106.476989676169</v>
      </c>
      <c r="M43">
        <v>96.702128042009505</v>
      </c>
      <c r="N43">
        <v>112.859132999407</v>
      </c>
      <c r="O43">
        <v>96.705032186379498</v>
      </c>
      <c r="P43">
        <v>115.182824337021</v>
      </c>
      <c r="Q43">
        <v>1.8404915104395301</v>
      </c>
      <c r="R43">
        <v>1.8515725748670999</v>
      </c>
      <c r="S43">
        <v>1.8513014341268099</v>
      </c>
      <c r="T43">
        <v>1.84028204360092</v>
      </c>
      <c r="U43">
        <v>1.8776794188572199</v>
      </c>
      <c r="V43">
        <v>1.8632436770320699</v>
      </c>
    </row>
    <row r="44" spans="1:22" x14ac:dyDescent="0.25">
      <c r="A44" t="s">
        <v>67</v>
      </c>
      <c r="B44">
        <v>58</v>
      </c>
      <c r="C44">
        <v>6.3288825923295997</v>
      </c>
      <c r="D44">
        <v>6.4683014576536797</v>
      </c>
      <c r="E44">
        <v>3.1806925625857998</v>
      </c>
      <c r="F44">
        <v>3.4233399458848299</v>
      </c>
      <c r="G44">
        <v>7.4026783301065899</v>
      </c>
      <c r="H44">
        <v>7.86356050210438</v>
      </c>
      <c r="I44">
        <v>38.200000000000003</v>
      </c>
      <c r="J44">
        <v>41.1</v>
      </c>
      <c r="K44">
        <v>96.406781437155402</v>
      </c>
      <c r="L44">
        <v>107.23935024175</v>
      </c>
      <c r="M44">
        <v>99.6509519067952</v>
      </c>
      <c r="N44">
        <v>106.156677365061</v>
      </c>
      <c r="O44">
        <v>96.192462132171698</v>
      </c>
      <c r="P44">
        <v>107.05059467134301</v>
      </c>
      <c r="Q44">
        <v>1.8405789849935801</v>
      </c>
      <c r="R44">
        <v>1.8489483497382999</v>
      </c>
      <c r="S44">
        <v>1.8673577589738899</v>
      </c>
      <c r="T44">
        <v>1.8635506432614</v>
      </c>
      <c r="U44">
        <v>1.8476758373697399</v>
      </c>
      <c r="V44">
        <v>1.8403831122893901</v>
      </c>
    </row>
    <row r="45" spans="1:22" x14ac:dyDescent="0.25">
      <c r="A45" t="s">
        <v>68</v>
      </c>
      <c r="B45">
        <v>59</v>
      </c>
      <c r="C45">
        <v>6.44452628113575</v>
      </c>
      <c r="D45">
        <v>6.7803417769963197</v>
      </c>
      <c r="E45">
        <v>3.8320816544416898</v>
      </c>
      <c r="F45">
        <v>4.3104581637973398</v>
      </c>
      <c r="G45">
        <v>7.4028477208947798</v>
      </c>
      <c r="H45">
        <v>7.7755481747292396</v>
      </c>
      <c r="I45">
        <v>40.5</v>
      </c>
      <c r="J45">
        <v>49.5</v>
      </c>
      <c r="K45">
        <v>100.290991851329</v>
      </c>
      <c r="L45">
        <v>108.130729189569</v>
      </c>
      <c r="M45">
        <v>99.094215967539796</v>
      </c>
      <c r="N45">
        <v>114.950053922341</v>
      </c>
      <c r="O45">
        <v>99.599059045469104</v>
      </c>
      <c r="P45">
        <v>110.77310407109699</v>
      </c>
      <c r="Q45">
        <v>1.84122649340052</v>
      </c>
      <c r="R45">
        <v>1.84644306708872</v>
      </c>
      <c r="S45">
        <v>1.84867790596415</v>
      </c>
      <c r="T45">
        <v>1.8404594535061001</v>
      </c>
      <c r="U45">
        <v>1.8801981278577999</v>
      </c>
      <c r="V45">
        <v>1.8746925081196599</v>
      </c>
    </row>
    <row r="46" spans="1:22" x14ac:dyDescent="0.25">
      <c r="A46" t="s">
        <v>69</v>
      </c>
      <c r="B46">
        <v>61</v>
      </c>
      <c r="C46">
        <v>6.5103394114744599</v>
      </c>
      <c r="D46">
        <v>7.4443563803740496</v>
      </c>
      <c r="E46">
        <v>3.22111484633233</v>
      </c>
      <c r="F46">
        <v>3.4227084466520998</v>
      </c>
      <c r="G46">
        <v>7.6407251248946899</v>
      </c>
      <c r="H46">
        <v>9.9908754874920902</v>
      </c>
      <c r="I46">
        <v>38.799999999999997</v>
      </c>
      <c r="J46">
        <v>45.1</v>
      </c>
      <c r="K46">
        <v>101.323137831674</v>
      </c>
      <c r="L46">
        <v>107.05141627432501</v>
      </c>
      <c r="M46">
        <v>95.594146414245799</v>
      </c>
      <c r="N46">
        <v>106.332021477853</v>
      </c>
      <c r="O46">
        <v>95.680166423297507</v>
      </c>
      <c r="P46">
        <v>105.885561436744</v>
      </c>
      <c r="Q46">
        <v>1.8418669875970901</v>
      </c>
      <c r="R46">
        <v>1.8471085512226899</v>
      </c>
      <c r="S46">
        <v>1.8465527341508501</v>
      </c>
      <c r="T46">
        <v>1.8396048488737999</v>
      </c>
      <c r="U46">
        <v>1.86567333689475</v>
      </c>
      <c r="V46">
        <v>1.8609817301628699</v>
      </c>
    </row>
    <row r="47" spans="1:22" x14ac:dyDescent="0.25">
      <c r="A47" t="s">
        <v>70</v>
      </c>
      <c r="B47">
        <v>62</v>
      </c>
      <c r="C47">
        <v>7.4539286675425602</v>
      </c>
      <c r="D47">
        <v>7.5793965685188702</v>
      </c>
      <c r="E47">
        <v>3.9700676616455501</v>
      </c>
      <c r="F47">
        <v>4.4654012339790201</v>
      </c>
      <c r="G47">
        <v>7.1717305844630301</v>
      </c>
      <c r="H47">
        <v>7.8400769939507597</v>
      </c>
      <c r="I47">
        <v>46.6</v>
      </c>
      <c r="J47">
        <v>55.3</v>
      </c>
      <c r="K47">
        <v>98.1579517027712</v>
      </c>
      <c r="L47">
        <v>108.295252124692</v>
      </c>
      <c r="M47">
        <v>98.732320641816102</v>
      </c>
      <c r="N47">
        <v>109.38400254676</v>
      </c>
      <c r="O47">
        <v>99.190003977480401</v>
      </c>
      <c r="P47">
        <v>106.162395806316</v>
      </c>
      <c r="Q47">
        <v>1.86916799673009</v>
      </c>
      <c r="R47">
        <v>1.87549620100921</v>
      </c>
      <c r="S47">
        <v>1.8461998808363</v>
      </c>
      <c r="T47">
        <v>1.8389412714929201</v>
      </c>
      <c r="U47">
        <v>1.8489948620804699</v>
      </c>
      <c r="V47">
        <v>1.8397103032814699</v>
      </c>
    </row>
    <row r="48" spans="1:22" x14ac:dyDescent="0.25">
      <c r="A48" t="s">
        <v>71</v>
      </c>
      <c r="B48">
        <v>63</v>
      </c>
      <c r="C48">
        <v>6.3611627635519001</v>
      </c>
      <c r="D48">
        <v>6.4363620629483904</v>
      </c>
      <c r="E48">
        <v>4.19290651199604</v>
      </c>
      <c r="F48">
        <v>4.2697817630977903</v>
      </c>
      <c r="G48">
        <v>7.20572015278678</v>
      </c>
      <c r="H48">
        <v>7.6628985061741597</v>
      </c>
      <c r="I48">
        <v>40.5</v>
      </c>
      <c r="J48">
        <v>41</v>
      </c>
      <c r="K48">
        <v>99.108449349813398</v>
      </c>
      <c r="L48">
        <v>104.847973711634</v>
      </c>
      <c r="M48">
        <v>99.464926804418894</v>
      </c>
      <c r="N48">
        <v>105.118114941614</v>
      </c>
      <c r="O48">
        <v>99.821448293993797</v>
      </c>
      <c r="P48">
        <v>104.904119761522</v>
      </c>
      <c r="Q48">
        <v>1.84014048376747</v>
      </c>
      <c r="R48">
        <v>1.8433268836535699</v>
      </c>
      <c r="S48">
        <v>1.8433908972325901</v>
      </c>
      <c r="T48">
        <v>1.84153034186244</v>
      </c>
      <c r="U48">
        <v>1.8432170246609501</v>
      </c>
      <c r="V48">
        <v>1.8408663721193801</v>
      </c>
    </row>
    <row r="49" spans="1:22" x14ac:dyDescent="0.25">
      <c r="A49" t="s">
        <v>72</v>
      </c>
      <c r="B49">
        <v>49</v>
      </c>
      <c r="C49">
        <v>8.6716846630536004</v>
      </c>
      <c r="D49">
        <v>8.8506032045470402</v>
      </c>
      <c r="E49">
        <v>4.4672234390033001</v>
      </c>
      <c r="F49">
        <v>4.5797795696602099</v>
      </c>
      <c r="G49">
        <v>8.0155102095652904</v>
      </c>
      <c r="H49">
        <v>8.8485201894283296</v>
      </c>
      <c r="I49">
        <v>42.8</v>
      </c>
      <c r="J49">
        <v>47.5</v>
      </c>
      <c r="K49">
        <v>101.870139550313</v>
      </c>
      <c r="L49">
        <v>117.12151237645701</v>
      </c>
      <c r="M49">
        <v>100.854092320926</v>
      </c>
      <c r="N49">
        <v>111.781010319668</v>
      </c>
      <c r="O49">
        <v>101.837958883879</v>
      </c>
      <c r="P49">
        <v>116.786321759393</v>
      </c>
      <c r="Q49">
        <v>1.84042766769031</v>
      </c>
      <c r="R49">
        <v>1.8514343088535401</v>
      </c>
      <c r="S49">
        <v>1.8972234976406901</v>
      </c>
      <c r="T49">
        <v>1.8856447173314399</v>
      </c>
      <c r="U49">
        <v>1.8512066335231101</v>
      </c>
      <c r="V49">
        <v>1.8408438282483299</v>
      </c>
    </row>
    <row r="50" spans="1:22" x14ac:dyDescent="0.25">
      <c r="A50" t="s">
        <v>73</v>
      </c>
      <c r="B50">
        <v>50</v>
      </c>
      <c r="C50">
        <v>8.7301255511175597</v>
      </c>
      <c r="D50">
        <v>8.8440593433213408</v>
      </c>
      <c r="E50">
        <v>4.5342038894513701</v>
      </c>
      <c r="F50">
        <v>4.6869879710387101</v>
      </c>
      <c r="G50">
        <v>9.5944732491342908</v>
      </c>
      <c r="H50">
        <v>10.1260516366963</v>
      </c>
      <c r="I50">
        <v>42.9</v>
      </c>
      <c r="J50">
        <v>46.5</v>
      </c>
      <c r="K50">
        <v>101.607129867235</v>
      </c>
      <c r="L50">
        <v>115.96825627040801</v>
      </c>
      <c r="M50">
        <v>100.64118570435301</v>
      </c>
      <c r="N50">
        <v>108.044033045406</v>
      </c>
      <c r="O50">
        <v>101.58557612586699</v>
      </c>
      <c r="P50">
        <v>116.606847519404</v>
      </c>
      <c r="Q50">
        <v>1.8395600017395399</v>
      </c>
      <c r="R50">
        <v>1.84947262753467</v>
      </c>
      <c r="S50">
        <v>1.8959791665521999</v>
      </c>
      <c r="T50">
        <v>1.8881008977276601</v>
      </c>
      <c r="U50">
        <v>1.84913980001513</v>
      </c>
      <c r="V50">
        <v>1.8400861392880401</v>
      </c>
    </row>
    <row r="51" spans="1:22" x14ac:dyDescent="0.25">
      <c r="A51" t="s">
        <v>74</v>
      </c>
      <c r="B51">
        <v>51</v>
      </c>
      <c r="C51">
        <v>8.0704923092702501</v>
      </c>
      <c r="D51">
        <v>8.8027022252257492</v>
      </c>
      <c r="E51">
        <v>4.1933274888831598</v>
      </c>
      <c r="F51">
        <v>4.57692910764899</v>
      </c>
      <c r="G51">
        <v>8.0373984631775599</v>
      </c>
      <c r="H51">
        <v>8.8632280378838306</v>
      </c>
      <c r="I51">
        <v>42.9</v>
      </c>
      <c r="J51">
        <v>47.6</v>
      </c>
      <c r="K51">
        <v>101.963578246751</v>
      </c>
      <c r="L51">
        <v>117.143694628109</v>
      </c>
      <c r="M51">
        <v>100.825889926423</v>
      </c>
      <c r="N51">
        <v>111.634287720156</v>
      </c>
      <c r="O51">
        <v>101.996598430728</v>
      </c>
      <c r="P51">
        <v>117.092702582557</v>
      </c>
      <c r="Q51">
        <v>1.8396157207416901</v>
      </c>
      <c r="R51">
        <v>1.8504783165441301</v>
      </c>
      <c r="S51">
        <v>1.8973038765574599</v>
      </c>
      <c r="T51">
        <v>1.8856516115125801</v>
      </c>
      <c r="U51">
        <v>1.8502307964143201</v>
      </c>
      <c r="V51">
        <v>1.8392754008032599</v>
      </c>
    </row>
    <row r="52" spans="1:22" x14ac:dyDescent="0.25">
      <c r="A52" t="s">
        <v>75</v>
      </c>
      <c r="B52">
        <v>52</v>
      </c>
      <c r="C52">
        <v>8.4201195224548098</v>
      </c>
      <c r="D52">
        <v>8.7585169809681709</v>
      </c>
      <c r="E52">
        <v>4.4157087177996104</v>
      </c>
      <c r="F52">
        <v>4.6900622345327401</v>
      </c>
      <c r="G52">
        <v>9.4200894026103192</v>
      </c>
      <c r="H52">
        <v>10.2863162430916</v>
      </c>
      <c r="I52">
        <v>42.7</v>
      </c>
      <c r="J52">
        <v>49.6</v>
      </c>
      <c r="K52">
        <v>101.414195261903</v>
      </c>
      <c r="L52">
        <v>117.06334141535601</v>
      </c>
      <c r="M52">
        <v>99.619895124967002</v>
      </c>
      <c r="N52">
        <v>113.34934189110599</v>
      </c>
      <c r="O52">
        <v>101.391073447591</v>
      </c>
      <c r="P52">
        <v>117.085043233573</v>
      </c>
      <c r="Q52">
        <v>1.8393371088519901</v>
      </c>
      <c r="R52">
        <v>1.8523425709085199</v>
      </c>
      <c r="S52">
        <v>1.89804531031269</v>
      </c>
      <c r="T52">
        <v>1.8845874880195901</v>
      </c>
      <c r="U52">
        <v>1.85123985480002</v>
      </c>
      <c r="V52">
        <v>1.83937326282622</v>
      </c>
    </row>
    <row r="53" spans="1:22" x14ac:dyDescent="0.25">
      <c r="A53" t="s">
        <v>76</v>
      </c>
      <c r="B53">
        <v>53</v>
      </c>
      <c r="C53">
        <v>7.5551149997829201</v>
      </c>
      <c r="D53">
        <v>7.9152968761105296</v>
      </c>
      <c r="E53">
        <v>4.3625974714988196</v>
      </c>
      <c r="F53">
        <v>4.6836321583515703</v>
      </c>
      <c r="G53">
        <v>8.61333828842365</v>
      </c>
      <c r="H53">
        <v>9.2885733606446408</v>
      </c>
      <c r="I53">
        <v>43.4</v>
      </c>
      <c r="J53">
        <v>48.5</v>
      </c>
      <c r="K53">
        <v>102.33814152742799</v>
      </c>
      <c r="L53">
        <v>117.046496439349</v>
      </c>
      <c r="M53">
        <v>101.460038380406</v>
      </c>
      <c r="N53">
        <v>111.434416168393</v>
      </c>
      <c r="O53">
        <v>102.532666791528</v>
      </c>
      <c r="P53">
        <v>117.925134167457</v>
      </c>
      <c r="Q53">
        <v>1.83726399844986</v>
      </c>
      <c r="R53">
        <v>1.8472547198478</v>
      </c>
      <c r="S53">
        <v>1.8956465915354499</v>
      </c>
      <c r="T53">
        <v>1.88646256257578</v>
      </c>
      <c r="U53">
        <v>1.8480500534347</v>
      </c>
      <c r="V53">
        <v>1.8383617707078199</v>
      </c>
    </row>
    <row r="54" spans="1:22" x14ac:dyDescent="0.25">
      <c r="A54" t="s">
        <v>77</v>
      </c>
      <c r="B54">
        <v>54</v>
      </c>
      <c r="C54">
        <v>7.2634710785951704</v>
      </c>
      <c r="D54">
        <v>8.28225524648232</v>
      </c>
      <c r="E54">
        <v>4.0166474102606102</v>
      </c>
      <c r="F54">
        <v>4.5519249824476802</v>
      </c>
      <c r="G54">
        <v>8.7757885807953393</v>
      </c>
      <c r="H54">
        <v>9.7928795071998493</v>
      </c>
      <c r="I54">
        <v>42.8</v>
      </c>
      <c r="J54">
        <v>47.8</v>
      </c>
      <c r="K54">
        <v>101.67454085481801</v>
      </c>
      <c r="L54">
        <v>117.27626633459499</v>
      </c>
      <c r="M54">
        <v>100.981830705018</v>
      </c>
      <c r="N54">
        <v>111.11430080153799</v>
      </c>
      <c r="O54">
        <v>101.71660054903801</v>
      </c>
      <c r="P54">
        <v>117.260030576559</v>
      </c>
      <c r="Q54">
        <v>1.83908156425972</v>
      </c>
      <c r="R54">
        <v>1.8518155955710001</v>
      </c>
      <c r="S54">
        <v>1.89803609027858</v>
      </c>
      <c r="T54">
        <v>1.8860872196163101</v>
      </c>
      <c r="U54">
        <v>1.8518020952574801</v>
      </c>
      <c r="V54">
        <v>1.83911772325754</v>
      </c>
    </row>
    <row r="55" spans="1:22" x14ac:dyDescent="0.25">
      <c r="A55" t="s">
        <v>78</v>
      </c>
      <c r="B55">
        <v>55</v>
      </c>
      <c r="C55">
        <v>7.6613909998938201</v>
      </c>
      <c r="D55">
        <v>8.2911073345594897</v>
      </c>
      <c r="E55">
        <v>4.4709434563122601</v>
      </c>
      <c r="F55">
        <v>4.6912560250117501</v>
      </c>
      <c r="G55">
        <v>9.1205593320962297</v>
      </c>
      <c r="H55">
        <v>10.168535704203901</v>
      </c>
      <c r="I55">
        <v>42.7</v>
      </c>
      <c r="J55">
        <v>47.7</v>
      </c>
      <c r="K55">
        <v>101.52292920158099</v>
      </c>
      <c r="L55">
        <v>117.136862054728</v>
      </c>
      <c r="M55">
        <v>100.55401048292499</v>
      </c>
      <c r="N55">
        <v>111.80176409459899</v>
      </c>
      <c r="O55">
        <v>101.532940802835</v>
      </c>
      <c r="P55">
        <v>117.017723936039</v>
      </c>
      <c r="Q55">
        <v>1.83971465178706</v>
      </c>
      <c r="R55">
        <v>1.8517991251752901</v>
      </c>
      <c r="S55">
        <v>1.8973173166341899</v>
      </c>
      <c r="T55">
        <v>1.8848387198909</v>
      </c>
      <c r="U55">
        <v>1.8516622262172899</v>
      </c>
      <c r="V55">
        <v>1.83902963543277</v>
      </c>
    </row>
    <row r="56" spans="1:22" x14ac:dyDescent="0.25">
      <c r="A56" t="s">
        <v>79</v>
      </c>
      <c r="B56">
        <v>56</v>
      </c>
      <c r="C56">
        <v>8.5176625358377596</v>
      </c>
      <c r="D56">
        <v>8.9182604269486898</v>
      </c>
      <c r="E56">
        <v>4.0505959004505501</v>
      </c>
      <c r="F56">
        <v>4.3255759145393204</v>
      </c>
      <c r="G56">
        <v>7.2470624820591096</v>
      </c>
      <c r="H56">
        <v>8.6492117748349298</v>
      </c>
      <c r="I56">
        <v>42.9</v>
      </c>
      <c r="J56">
        <v>46.5</v>
      </c>
      <c r="K56">
        <v>102.049149773265</v>
      </c>
      <c r="L56">
        <v>116.92325011323901</v>
      </c>
      <c r="M56">
        <v>101.328622706941</v>
      </c>
      <c r="N56">
        <v>108.14887276727799</v>
      </c>
      <c r="O56">
        <v>102.03613405229601</v>
      </c>
      <c r="P56">
        <v>116.875550380231</v>
      </c>
      <c r="Q56">
        <v>1.83940506686265</v>
      </c>
      <c r="R56">
        <v>1.85050641717341</v>
      </c>
      <c r="S56">
        <v>1.89745566483119</v>
      </c>
      <c r="T56">
        <v>1.8879719277574001</v>
      </c>
      <c r="U56">
        <v>1.8498183694622501</v>
      </c>
      <c r="V56">
        <v>1.8395746791038401</v>
      </c>
    </row>
    <row r="57" spans="1:22" x14ac:dyDescent="0.25">
      <c r="A57" t="s">
        <v>80</v>
      </c>
      <c r="B57">
        <v>64</v>
      </c>
      <c r="C57">
        <v>6.3502514456402599</v>
      </c>
      <c r="D57">
        <v>6.4279290994742597</v>
      </c>
      <c r="E57">
        <v>4.0565263782586003</v>
      </c>
      <c r="F57">
        <v>4.2663450003787897</v>
      </c>
      <c r="G57">
        <v>7.2505160451043498</v>
      </c>
      <c r="H57">
        <v>7.7656314596118898</v>
      </c>
      <c r="I57">
        <v>39.6</v>
      </c>
      <c r="J57">
        <v>40.299999999999997</v>
      </c>
      <c r="K57">
        <v>97.0666009588099</v>
      </c>
      <c r="L57">
        <v>103.78718861463</v>
      </c>
      <c r="M57">
        <v>97.229998483766806</v>
      </c>
      <c r="N57">
        <v>104.22925020234101</v>
      </c>
      <c r="O57">
        <v>102.050305452335</v>
      </c>
      <c r="P57">
        <v>105.32113863689599</v>
      </c>
      <c r="Q57">
        <v>1.83306355590852</v>
      </c>
      <c r="R57">
        <v>1.8366507561319301</v>
      </c>
      <c r="S57">
        <v>1.8435389879251201</v>
      </c>
      <c r="T57">
        <v>1.8397980867475601</v>
      </c>
      <c r="U57">
        <v>1.8428643466082899</v>
      </c>
      <c r="V57">
        <v>1.83999782608567</v>
      </c>
    </row>
    <row r="58" spans="1:22" x14ac:dyDescent="0.25">
      <c r="A58" t="s">
        <v>81</v>
      </c>
      <c r="B58">
        <v>73</v>
      </c>
      <c r="C58">
        <v>6.2444471574769604</v>
      </c>
      <c r="D58">
        <v>6.3238252572231097</v>
      </c>
      <c r="E58">
        <v>3.8019414279061898</v>
      </c>
      <c r="F58">
        <v>4.0621218726268999</v>
      </c>
      <c r="G58">
        <v>7.1434090458035904</v>
      </c>
      <c r="H58">
        <v>7.6213947211373796</v>
      </c>
      <c r="I58">
        <v>38.799999999999997</v>
      </c>
      <c r="J58">
        <v>40</v>
      </c>
      <c r="K58">
        <v>98.835702424392593</v>
      </c>
      <c r="L58">
        <v>103.41432281013699</v>
      </c>
      <c r="M58">
        <v>99.629963842997299</v>
      </c>
      <c r="N58">
        <v>103.81178928719601</v>
      </c>
      <c r="O58">
        <v>100.230666890625</v>
      </c>
      <c r="P58">
        <v>104.3238478626</v>
      </c>
      <c r="Q58">
        <v>1.83282295926256</v>
      </c>
      <c r="R58">
        <v>1.8353727141918601</v>
      </c>
      <c r="S58">
        <v>1.8354729635709699</v>
      </c>
      <c r="T58">
        <v>1.8332228451554899</v>
      </c>
      <c r="U58">
        <v>1.84548990785644</v>
      </c>
      <c r="V58">
        <v>1.84107658721738</v>
      </c>
    </row>
    <row r="59" spans="1:22" x14ac:dyDescent="0.25">
      <c r="A59" t="s">
        <v>82</v>
      </c>
      <c r="B59">
        <v>74</v>
      </c>
      <c r="C59">
        <v>6.5908754214891401</v>
      </c>
      <c r="D59">
        <v>6.7193879025262504</v>
      </c>
      <c r="E59">
        <v>4.9319764812975304</v>
      </c>
      <c r="F59">
        <v>5.1591570581175699</v>
      </c>
      <c r="G59">
        <v>8.1881551104815298</v>
      </c>
      <c r="H59">
        <v>8.5823483253006998</v>
      </c>
      <c r="I59">
        <v>56.6</v>
      </c>
      <c r="J59">
        <v>60</v>
      </c>
      <c r="K59">
        <v>105.767525235815</v>
      </c>
      <c r="L59">
        <v>113.88505511878201</v>
      </c>
      <c r="M59">
        <v>100.681757349214</v>
      </c>
      <c r="N59">
        <v>114.112714618646</v>
      </c>
      <c r="O59">
        <v>105.759669345955</v>
      </c>
      <c r="P59">
        <v>113.52002983408001</v>
      </c>
      <c r="Q59">
        <v>1.85855481490323</v>
      </c>
      <c r="R59">
        <v>1.86082401102307</v>
      </c>
      <c r="S59">
        <v>1.8628354731430199</v>
      </c>
      <c r="T59">
        <v>1.85880526145155</v>
      </c>
      <c r="U59">
        <v>1.86091644089679</v>
      </c>
      <c r="V59">
        <v>1.85896126909626</v>
      </c>
    </row>
    <row r="60" spans="1:22" x14ac:dyDescent="0.25">
      <c r="A60" t="s">
        <v>83</v>
      </c>
      <c r="B60">
        <v>75</v>
      </c>
      <c r="C60">
        <v>8.4760171300577092</v>
      </c>
      <c r="D60">
        <v>8.9056008875670702</v>
      </c>
      <c r="E60">
        <v>5.17162069659285</v>
      </c>
      <c r="F60">
        <v>5.6334146292783203</v>
      </c>
      <c r="G60">
        <v>8.1466345617226992</v>
      </c>
      <c r="H60">
        <v>8.5491726815866702</v>
      </c>
      <c r="I60">
        <v>55.4</v>
      </c>
      <c r="J60">
        <v>60.3</v>
      </c>
      <c r="K60">
        <v>106.197262099848</v>
      </c>
      <c r="L60">
        <v>113.408939700121</v>
      </c>
      <c r="M60">
        <v>106.31680803188701</v>
      </c>
      <c r="N60">
        <v>113.65834100722699</v>
      </c>
      <c r="O60">
        <v>105.74356607067899</v>
      </c>
      <c r="P60">
        <v>113.049996467499</v>
      </c>
      <c r="Q60">
        <v>1.85661708491546</v>
      </c>
      <c r="R60">
        <v>1.8605636242816299</v>
      </c>
      <c r="S60">
        <v>1.86056496796</v>
      </c>
      <c r="T60">
        <v>1.85765604997265</v>
      </c>
      <c r="U60">
        <v>1.86051229504134</v>
      </c>
      <c r="V60">
        <v>1.8581660313330399</v>
      </c>
    </row>
    <row r="61" spans="1:22" x14ac:dyDescent="0.25">
      <c r="A61" t="s">
        <v>84</v>
      </c>
      <c r="B61">
        <v>76</v>
      </c>
      <c r="C61">
        <v>6.3752212805897903</v>
      </c>
      <c r="D61">
        <v>6.52794001691964</v>
      </c>
      <c r="E61">
        <v>4.1904626760386501</v>
      </c>
      <c r="F61">
        <v>4.3130721369857001</v>
      </c>
      <c r="G61">
        <v>7.2718186117159602</v>
      </c>
      <c r="H61">
        <v>7.95615706166602</v>
      </c>
      <c r="I61">
        <v>41.8</v>
      </c>
      <c r="J61">
        <v>45.6</v>
      </c>
      <c r="K61">
        <v>100.313789821367</v>
      </c>
      <c r="L61">
        <v>107.015522292208</v>
      </c>
      <c r="M61">
        <v>104.126303706912</v>
      </c>
      <c r="N61">
        <v>108.41944569879701</v>
      </c>
      <c r="O61">
        <v>100.231622646556</v>
      </c>
      <c r="P61">
        <v>106.99390088651499</v>
      </c>
      <c r="Q61">
        <v>1.8415520627991999</v>
      </c>
      <c r="R61">
        <v>1.8428203927675599</v>
      </c>
      <c r="S61">
        <v>1.84791612363765</v>
      </c>
      <c r="T61">
        <v>1.84582935289262</v>
      </c>
      <c r="U61">
        <v>1.8423642419456501</v>
      </c>
      <c r="V61">
        <v>1.84101982607466</v>
      </c>
    </row>
    <row r="62" spans="1:22" x14ac:dyDescent="0.25">
      <c r="A62" t="s">
        <v>85</v>
      </c>
      <c r="B62">
        <v>77</v>
      </c>
      <c r="C62">
        <v>6.3518900766747102</v>
      </c>
      <c r="D62">
        <v>6.6377052421609202</v>
      </c>
      <c r="E62">
        <v>4.2492684902333497</v>
      </c>
      <c r="F62">
        <v>4.3204624604172199</v>
      </c>
      <c r="G62">
        <v>7.18079460920631</v>
      </c>
      <c r="H62">
        <v>7.7215307823017403</v>
      </c>
      <c r="I62">
        <v>50.7</v>
      </c>
      <c r="J62">
        <v>54.1</v>
      </c>
      <c r="K62">
        <v>103.955980622715</v>
      </c>
      <c r="L62">
        <v>108.55418728379</v>
      </c>
      <c r="M62">
        <v>104.506521502018</v>
      </c>
      <c r="N62">
        <v>115.545809160584</v>
      </c>
      <c r="O62">
        <v>103.541714686592</v>
      </c>
      <c r="P62">
        <v>108.466750965153</v>
      </c>
      <c r="Q62">
        <v>1.84597237249098</v>
      </c>
      <c r="R62">
        <v>1.8502656566017699</v>
      </c>
      <c r="S62">
        <v>1.8480132575282</v>
      </c>
      <c r="T62">
        <v>1.84565787728928</v>
      </c>
      <c r="U62">
        <v>1.8467338736266199</v>
      </c>
      <c r="V62">
        <v>1.8446628418223201</v>
      </c>
    </row>
    <row r="63" spans="1:22" x14ac:dyDescent="0.25">
      <c r="A63" t="s">
        <v>86</v>
      </c>
      <c r="B63">
        <v>78</v>
      </c>
      <c r="C63">
        <v>7.3354414371794903</v>
      </c>
      <c r="D63">
        <v>7.5187711500461401</v>
      </c>
      <c r="E63">
        <v>4.2310460346602801</v>
      </c>
      <c r="F63">
        <v>4.4294915356817999</v>
      </c>
      <c r="G63">
        <v>7.1585664083359601</v>
      </c>
      <c r="H63">
        <v>7.6562881828433396</v>
      </c>
      <c r="I63">
        <v>40.4</v>
      </c>
      <c r="J63">
        <v>40.9</v>
      </c>
      <c r="K63">
        <v>99.823527062040995</v>
      </c>
      <c r="L63">
        <v>104.66917138745499</v>
      </c>
      <c r="M63">
        <v>99.7668240374541</v>
      </c>
      <c r="N63">
        <v>105.187366063214</v>
      </c>
      <c r="O63">
        <v>99.114129672336702</v>
      </c>
      <c r="P63">
        <v>104.754756079378</v>
      </c>
      <c r="Q63">
        <v>1.84110781867874</v>
      </c>
      <c r="R63">
        <v>1.8435148494113001</v>
      </c>
      <c r="S63">
        <v>1.8427400793383699</v>
      </c>
      <c r="T63">
        <v>1.8402255296566199</v>
      </c>
      <c r="U63">
        <v>1.8432289602759599</v>
      </c>
      <c r="V63">
        <v>1.8413761158438</v>
      </c>
    </row>
    <row r="64" spans="1:22" x14ac:dyDescent="0.25">
      <c r="A64" t="s">
        <v>87</v>
      </c>
      <c r="B64">
        <v>79</v>
      </c>
      <c r="C64">
        <v>6.3671392857496203</v>
      </c>
      <c r="D64">
        <v>7.3170511366520499</v>
      </c>
      <c r="E64">
        <v>4.2276708569512502</v>
      </c>
      <c r="F64">
        <v>4.8095152440634799</v>
      </c>
      <c r="G64">
        <v>7.1995120686327203</v>
      </c>
      <c r="H64">
        <v>8.6759993546624496</v>
      </c>
      <c r="I64">
        <v>40.4</v>
      </c>
      <c r="J64">
        <v>40.9</v>
      </c>
      <c r="K64">
        <v>98.511347438856703</v>
      </c>
      <c r="L64">
        <v>105.25768416782699</v>
      </c>
      <c r="M64">
        <v>98.424087255123297</v>
      </c>
      <c r="N64">
        <v>105.18880730098</v>
      </c>
      <c r="O64">
        <v>98.566423113547799</v>
      </c>
      <c r="P64">
        <v>105.264065996867</v>
      </c>
      <c r="Q64">
        <v>1.84052275182894</v>
      </c>
      <c r="R64">
        <v>1.8439471250553701</v>
      </c>
      <c r="S64">
        <v>1.8439224495623401</v>
      </c>
      <c r="T64">
        <v>1.8406034336597299</v>
      </c>
      <c r="U64">
        <v>1.8437204234915801</v>
      </c>
      <c r="V64">
        <v>1.8400557056784901</v>
      </c>
    </row>
    <row r="65" spans="1:22" x14ac:dyDescent="0.25">
      <c r="A65" t="s">
        <v>88</v>
      </c>
      <c r="B65">
        <v>80</v>
      </c>
      <c r="C65">
        <v>7.4760007160339699</v>
      </c>
      <c r="D65">
        <v>7.53241097478098</v>
      </c>
      <c r="E65">
        <v>4.7607677505803903</v>
      </c>
      <c r="F65">
        <v>4.8439970101280796</v>
      </c>
      <c r="G65">
        <v>7.3200907342972004</v>
      </c>
      <c r="H65">
        <v>7.66564466764987</v>
      </c>
      <c r="I65">
        <v>40.4</v>
      </c>
      <c r="J65">
        <v>40.9</v>
      </c>
      <c r="K65">
        <v>99.227240266740097</v>
      </c>
      <c r="L65">
        <v>103.44366518365401</v>
      </c>
      <c r="M65">
        <v>102.78623282897399</v>
      </c>
      <c r="N65">
        <v>104.92536185018</v>
      </c>
      <c r="O65">
        <v>103.12563107738499</v>
      </c>
      <c r="P65">
        <v>104.70120178912499</v>
      </c>
      <c r="Q65">
        <v>1.8404852620980101</v>
      </c>
      <c r="R65">
        <v>1.84202578700733</v>
      </c>
      <c r="S65">
        <v>1.8422212136439999</v>
      </c>
      <c r="T65">
        <v>1.8413351134435001</v>
      </c>
      <c r="U65">
        <v>1.8424139057225899</v>
      </c>
      <c r="V65">
        <v>1.8410396519358201</v>
      </c>
    </row>
    <row r="66" spans="1:22" x14ac:dyDescent="0.25">
      <c r="A66" t="s">
        <v>89</v>
      </c>
      <c r="B66">
        <v>81</v>
      </c>
      <c r="C66">
        <v>7.0995204692368397</v>
      </c>
      <c r="D66">
        <v>7.3062727757932402</v>
      </c>
      <c r="E66">
        <v>5.0146874303219802</v>
      </c>
      <c r="F66">
        <v>5.5004881818528499</v>
      </c>
      <c r="G66">
        <v>8.3115967790621905</v>
      </c>
      <c r="H66">
        <v>8.6708579057498305</v>
      </c>
      <c r="I66">
        <v>40.5</v>
      </c>
      <c r="J66">
        <v>40.799999999999997</v>
      </c>
      <c r="K66">
        <v>98.6449996072961</v>
      </c>
      <c r="L66">
        <v>105.198629943396</v>
      </c>
      <c r="M66">
        <v>99.506289323977896</v>
      </c>
      <c r="N66">
        <v>105.459308692568</v>
      </c>
      <c r="O66">
        <v>98.596883034142294</v>
      </c>
      <c r="P66">
        <v>105.211497126308</v>
      </c>
      <c r="Q66">
        <v>1.84142662085677</v>
      </c>
      <c r="R66">
        <v>1.84303282662029</v>
      </c>
      <c r="S66">
        <v>1.84423452955419</v>
      </c>
      <c r="T66">
        <v>1.84108935144386</v>
      </c>
      <c r="U66">
        <v>1.8436434036982301</v>
      </c>
      <c r="V66">
        <v>1.84132669561922</v>
      </c>
    </row>
    <row r="67" spans="1:22" x14ac:dyDescent="0.25">
      <c r="A67" t="s">
        <v>90</v>
      </c>
      <c r="B67">
        <v>82</v>
      </c>
      <c r="C67">
        <v>7.4885750878963098</v>
      </c>
      <c r="D67">
        <v>7.6596890526192496</v>
      </c>
      <c r="E67">
        <v>4.7419049599445797</v>
      </c>
      <c r="F67">
        <v>4.8254833162160899</v>
      </c>
      <c r="G67">
        <v>7.1982572818983099</v>
      </c>
      <c r="H67">
        <v>7.7357109690923496</v>
      </c>
      <c r="I67">
        <v>50.5</v>
      </c>
      <c r="J67">
        <v>53.9</v>
      </c>
      <c r="K67">
        <v>104.420247075305</v>
      </c>
      <c r="L67">
        <v>115.173049581672</v>
      </c>
      <c r="M67">
        <v>103.499541494425</v>
      </c>
      <c r="N67">
        <v>107.822474512444</v>
      </c>
      <c r="O67">
        <v>103.894959101559</v>
      </c>
      <c r="P67">
        <v>108.085258511242</v>
      </c>
      <c r="Q67">
        <v>1.8453663592902001</v>
      </c>
      <c r="R67">
        <v>1.8502459295996301</v>
      </c>
      <c r="S67">
        <v>1.84719517106341</v>
      </c>
      <c r="T67">
        <v>1.84459046945385</v>
      </c>
      <c r="U67">
        <v>1.8470814816894201</v>
      </c>
      <c r="V67">
        <v>1.8437920164704</v>
      </c>
    </row>
    <row r="68" spans="1:22" x14ac:dyDescent="0.25">
      <c r="A68" t="s">
        <v>91</v>
      </c>
      <c r="B68">
        <v>65</v>
      </c>
      <c r="C68">
        <v>7.50501181044506</v>
      </c>
      <c r="D68">
        <v>7.6031734996034297</v>
      </c>
      <c r="E68">
        <v>4.2140258165828</v>
      </c>
      <c r="F68">
        <v>5.0637655464697904</v>
      </c>
      <c r="G68">
        <v>7.0951754566917398</v>
      </c>
      <c r="H68">
        <v>9.4115499557237694</v>
      </c>
      <c r="I68">
        <v>49.3</v>
      </c>
      <c r="J68">
        <v>52.7</v>
      </c>
      <c r="K68">
        <v>102.80468289319801</v>
      </c>
      <c r="L68">
        <v>109.152500806365</v>
      </c>
      <c r="M68">
        <v>103.61070451911399</v>
      </c>
      <c r="N68">
        <v>109.206744310139</v>
      </c>
      <c r="O68">
        <v>101.410214970496</v>
      </c>
      <c r="P68">
        <v>109.40360615668899</v>
      </c>
      <c r="Q68">
        <v>1.85214362294072</v>
      </c>
      <c r="R68">
        <v>1.85508166936121</v>
      </c>
      <c r="S68">
        <v>1.8554441516790501</v>
      </c>
      <c r="T68">
        <v>1.8533895974673</v>
      </c>
      <c r="U68">
        <v>1.8557933613417199</v>
      </c>
      <c r="V68">
        <v>1.85251693649477</v>
      </c>
    </row>
    <row r="69" spans="1:22" x14ac:dyDescent="0.25">
      <c r="A69" t="s">
        <v>92</v>
      </c>
      <c r="B69">
        <v>83</v>
      </c>
      <c r="C69">
        <v>7.8590114680410101</v>
      </c>
      <c r="D69">
        <v>7.8610309382620498</v>
      </c>
      <c r="E69">
        <v>4.9416928864411798</v>
      </c>
      <c r="F69">
        <v>4.98992438650669</v>
      </c>
      <c r="G69">
        <v>7.0676666666666597</v>
      </c>
      <c r="H69">
        <v>7.2508926678600201</v>
      </c>
      <c r="I69">
        <v>69.8</v>
      </c>
      <c r="J69">
        <v>70.2</v>
      </c>
      <c r="K69">
        <v>119.905943553855</v>
      </c>
      <c r="L69">
        <v>120.01313901536</v>
      </c>
      <c r="M69">
        <v>119.96669773836101</v>
      </c>
      <c r="N69">
        <v>120.09659733572001</v>
      </c>
      <c r="O69">
        <v>119.996207626794</v>
      </c>
      <c r="P69">
        <v>120.020087465556</v>
      </c>
      <c r="Q69">
        <v>1.8438660471954</v>
      </c>
      <c r="R69">
        <v>1.8441317740335099</v>
      </c>
      <c r="S69">
        <v>1.8443700821689699</v>
      </c>
      <c r="T69">
        <v>1.84422476938143</v>
      </c>
      <c r="U69">
        <v>1.84463112843733</v>
      </c>
      <c r="V69">
        <v>1.84441291472381</v>
      </c>
    </row>
    <row r="70" spans="1:22" x14ac:dyDescent="0.25">
      <c r="A70" t="s">
        <v>93</v>
      </c>
      <c r="B70">
        <v>84</v>
      </c>
      <c r="C70">
        <v>8.2859088594114301</v>
      </c>
      <c r="D70">
        <v>8.59441637043175</v>
      </c>
      <c r="E70">
        <v>6.0789886421224901</v>
      </c>
      <c r="F70">
        <v>6.5618235679114196</v>
      </c>
      <c r="G70">
        <v>9.6993271226366105</v>
      </c>
      <c r="H70">
        <v>10.024743948133001</v>
      </c>
      <c r="I70">
        <v>40</v>
      </c>
      <c r="J70">
        <v>41.1</v>
      </c>
      <c r="K70">
        <v>97.049146026600496</v>
      </c>
      <c r="L70">
        <v>105.605247441589</v>
      </c>
      <c r="M70">
        <v>97.494910516334102</v>
      </c>
      <c r="N70">
        <v>105.694458881553</v>
      </c>
      <c r="O70">
        <v>97.753056880237693</v>
      </c>
      <c r="P70">
        <v>105.842116469602</v>
      </c>
      <c r="Q70">
        <v>1.8406775926272301</v>
      </c>
      <c r="R70">
        <v>1.84539806004016</v>
      </c>
      <c r="S70">
        <v>1.8451325155662901</v>
      </c>
      <c r="T70">
        <v>1.8404724936819801</v>
      </c>
      <c r="U70">
        <v>1.8453232779109401</v>
      </c>
      <c r="V70">
        <v>1.8408267164510601</v>
      </c>
    </row>
    <row r="71" spans="1:22" x14ac:dyDescent="0.25">
      <c r="A71" t="s">
        <v>94</v>
      </c>
      <c r="B71">
        <v>85</v>
      </c>
      <c r="C71">
        <v>7.8913365296617402</v>
      </c>
      <c r="D71">
        <v>8.7062667806219398</v>
      </c>
      <c r="E71">
        <v>5.1138129475446403</v>
      </c>
      <c r="F71">
        <v>5.7407613023760904</v>
      </c>
      <c r="G71">
        <v>8.2027649052516001</v>
      </c>
      <c r="H71">
        <v>8.6852709896260603</v>
      </c>
      <c r="I71">
        <v>40.4</v>
      </c>
      <c r="J71">
        <v>41</v>
      </c>
      <c r="K71">
        <v>98.406646273946507</v>
      </c>
      <c r="L71">
        <v>105.276732581388</v>
      </c>
      <c r="M71">
        <v>98.482941344761898</v>
      </c>
      <c r="N71">
        <v>105.35151023569399</v>
      </c>
      <c r="O71">
        <v>98.565146240716999</v>
      </c>
      <c r="P71">
        <v>105.317482642969</v>
      </c>
      <c r="Q71">
        <v>1.8398733652074999</v>
      </c>
      <c r="R71">
        <v>1.84349369404942</v>
      </c>
      <c r="S71">
        <v>1.84295659200101</v>
      </c>
      <c r="T71">
        <v>1.84074876069495</v>
      </c>
      <c r="U71">
        <v>1.8431749781287701</v>
      </c>
      <c r="V71">
        <v>1.84093508848085</v>
      </c>
    </row>
    <row r="72" spans="1:22" x14ac:dyDescent="0.25">
      <c r="A72" t="s">
        <v>95</v>
      </c>
      <c r="B72">
        <v>86</v>
      </c>
      <c r="C72">
        <v>8.28581893367571</v>
      </c>
      <c r="D72">
        <v>8.2935193773718403</v>
      </c>
      <c r="E72">
        <v>6.1563185071364099</v>
      </c>
      <c r="F72">
        <v>6.2447904719797904</v>
      </c>
      <c r="G72">
        <v>8.6144601194150194</v>
      </c>
      <c r="H72">
        <v>8.7805309223507209</v>
      </c>
      <c r="I72">
        <v>66.900000000000006</v>
      </c>
      <c r="J72">
        <v>68.2</v>
      </c>
      <c r="K72">
        <v>103.670144014702</v>
      </c>
      <c r="L72">
        <v>105.935860782875</v>
      </c>
      <c r="M72">
        <v>106.08963495236</v>
      </c>
      <c r="N72">
        <v>106.50459397649399</v>
      </c>
      <c r="O72">
        <v>103.58889083491999</v>
      </c>
      <c r="P72">
        <v>105.95723087696599</v>
      </c>
      <c r="Q72">
        <v>1.8373951670775599</v>
      </c>
      <c r="R72">
        <v>1.84126261027589</v>
      </c>
      <c r="S72">
        <v>1.8606799832319301</v>
      </c>
      <c r="T72">
        <v>1.8591463094657099</v>
      </c>
      <c r="U72">
        <v>1.8411423084596099</v>
      </c>
      <c r="V72">
        <v>1.8372046701442899</v>
      </c>
    </row>
    <row r="73" spans="1:22" x14ac:dyDescent="0.25">
      <c r="A73" t="s">
        <v>96</v>
      </c>
      <c r="B73">
        <v>87</v>
      </c>
      <c r="C73">
        <v>6.4043232999619004</v>
      </c>
      <c r="D73">
        <v>6.5649351773812903</v>
      </c>
      <c r="E73">
        <v>4.1973707233863999</v>
      </c>
      <c r="F73">
        <v>4.4146800453521404</v>
      </c>
      <c r="G73">
        <v>7.3889226061430398</v>
      </c>
      <c r="H73">
        <v>8.1221689336836995</v>
      </c>
      <c r="I73">
        <v>41.6</v>
      </c>
      <c r="J73">
        <v>47.6</v>
      </c>
      <c r="K73">
        <v>98.8317920177292</v>
      </c>
      <c r="L73">
        <v>108.023070563508</v>
      </c>
      <c r="M73">
        <v>104.101210230221</v>
      </c>
      <c r="N73">
        <v>108.742585446487</v>
      </c>
      <c r="O73">
        <v>98.736770665622601</v>
      </c>
      <c r="P73">
        <v>108.04556603235</v>
      </c>
      <c r="Q73">
        <v>1.84070801595473</v>
      </c>
      <c r="R73">
        <v>1.84281035378033</v>
      </c>
      <c r="S73">
        <v>1.8466699759296401</v>
      </c>
      <c r="T73">
        <v>1.84476177323794</v>
      </c>
      <c r="U73">
        <v>1.8435294952888599</v>
      </c>
      <c r="V73">
        <v>1.84021221602292</v>
      </c>
    </row>
    <row r="74" spans="1:22" x14ac:dyDescent="0.25">
      <c r="A74" t="s">
        <v>97</v>
      </c>
      <c r="B74">
        <v>88</v>
      </c>
      <c r="C74">
        <v>6.9646866275059498</v>
      </c>
      <c r="D74">
        <v>7.0349806518924396</v>
      </c>
      <c r="E74">
        <v>4.33879161540733</v>
      </c>
      <c r="F74">
        <v>4.4547691812097296</v>
      </c>
      <c r="G74">
        <v>7.1695015746748796</v>
      </c>
      <c r="H74">
        <v>7.64134457009414</v>
      </c>
      <c r="I74">
        <v>40.5</v>
      </c>
      <c r="J74">
        <v>41.3</v>
      </c>
      <c r="K74">
        <v>99.0751952355821</v>
      </c>
      <c r="L74">
        <v>105.585725168379</v>
      </c>
      <c r="M74">
        <v>103.157766893104</v>
      </c>
      <c r="N74">
        <v>105.151895893107</v>
      </c>
      <c r="O74">
        <v>99.315085426183799</v>
      </c>
      <c r="P74">
        <v>105.398706962665</v>
      </c>
      <c r="Q74">
        <v>1.84009619313773</v>
      </c>
      <c r="R74">
        <v>1.84125690765846</v>
      </c>
      <c r="S74">
        <v>1.8407601690605899</v>
      </c>
      <c r="T74">
        <v>1.83973530704827</v>
      </c>
      <c r="U74">
        <v>1.8414901574540099</v>
      </c>
      <c r="V74">
        <v>1.8395776689229499</v>
      </c>
    </row>
    <row r="75" spans="1:22" x14ac:dyDescent="0.25">
      <c r="A75" t="s">
        <v>98</v>
      </c>
      <c r="B75">
        <v>89</v>
      </c>
      <c r="C75">
        <v>7.6070742831473401</v>
      </c>
      <c r="D75">
        <v>7.9119742336012102</v>
      </c>
      <c r="E75">
        <v>5.5175853099852796</v>
      </c>
      <c r="F75">
        <v>6.03358767865637</v>
      </c>
      <c r="G75">
        <v>8.8222413497201195</v>
      </c>
      <c r="H75">
        <v>9.1436067191347803</v>
      </c>
      <c r="I75">
        <v>40.700000000000003</v>
      </c>
      <c r="J75">
        <v>41.5</v>
      </c>
      <c r="K75">
        <v>98.904549998072795</v>
      </c>
      <c r="L75">
        <v>106.639393344754</v>
      </c>
      <c r="M75">
        <v>98.777650408423597</v>
      </c>
      <c r="N75">
        <v>106.37888534854901</v>
      </c>
      <c r="O75">
        <v>98.939693101886505</v>
      </c>
      <c r="P75">
        <v>106.477798774474</v>
      </c>
      <c r="Q75">
        <v>1.8386084411858801</v>
      </c>
      <c r="R75">
        <v>1.8425053595580101</v>
      </c>
      <c r="S75">
        <v>1.84209907442569</v>
      </c>
      <c r="T75">
        <v>1.83875338204991</v>
      </c>
      <c r="U75">
        <v>1.84251458610237</v>
      </c>
      <c r="V75">
        <v>1.8393373806890301</v>
      </c>
    </row>
    <row r="76" spans="1:22" x14ac:dyDescent="0.25">
      <c r="A76" t="s">
        <v>99</v>
      </c>
      <c r="B76">
        <v>90</v>
      </c>
      <c r="C76">
        <v>6.9274020953777402</v>
      </c>
      <c r="D76">
        <v>7.1505000755835502</v>
      </c>
      <c r="E76">
        <v>4.1653384823675301</v>
      </c>
      <c r="F76">
        <v>4.4477105281434097</v>
      </c>
      <c r="G76">
        <v>7.5804114196499599</v>
      </c>
      <c r="H76">
        <v>8.1353018846738507</v>
      </c>
      <c r="I76">
        <v>42.1</v>
      </c>
      <c r="J76">
        <v>45.3</v>
      </c>
      <c r="K76">
        <v>98.998587122661704</v>
      </c>
      <c r="L76">
        <v>108.44713699222299</v>
      </c>
      <c r="M76">
        <v>98.758974677550597</v>
      </c>
      <c r="N76">
        <v>106.659891809966</v>
      </c>
      <c r="O76">
        <v>98.997915953866197</v>
      </c>
      <c r="P76">
        <v>108.547273564199</v>
      </c>
      <c r="Q76">
        <v>1.8410556754210301</v>
      </c>
      <c r="R76">
        <v>1.8434917954794301</v>
      </c>
      <c r="S76">
        <v>1.8625973800045901</v>
      </c>
      <c r="T76">
        <v>1.8568117836765199</v>
      </c>
      <c r="U76">
        <v>1.8438842154538799</v>
      </c>
      <c r="V76">
        <v>1.84111379333272</v>
      </c>
    </row>
    <row r="77" spans="1:22" x14ac:dyDescent="0.25">
      <c r="A77" t="s">
        <v>100</v>
      </c>
      <c r="B77">
        <v>92</v>
      </c>
      <c r="C77">
        <v>7.0742016334861804</v>
      </c>
      <c r="D77">
        <v>7.1731852286242104</v>
      </c>
      <c r="E77">
        <v>4.8269222323358196</v>
      </c>
      <c r="F77">
        <v>4.9967853873953301</v>
      </c>
      <c r="G77">
        <v>7.3926561015475398</v>
      </c>
      <c r="H77">
        <v>7.8808285717689097</v>
      </c>
      <c r="I77">
        <v>48.9</v>
      </c>
      <c r="J77">
        <v>49</v>
      </c>
      <c r="K77">
        <v>104.78199465416</v>
      </c>
      <c r="L77">
        <v>107.294509035071</v>
      </c>
      <c r="M77">
        <v>106.959927532793</v>
      </c>
      <c r="N77">
        <v>109.453020257403</v>
      </c>
      <c r="O77">
        <v>106.924758423631</v>
      </c>
      <c r="P77">
        <v>109.39188506308101</v>
      </c>
      <c r="Q77">
        <v>1.86273159633909</v>
      </c>
      <c r="R77">
        <v>1.8653970086820599</v>
      </c>
      <c r="S77">
        <v>1.8646366938360901</v>
      </c>
      <c r="T77">
        <v>1.86268489015184</v>
      </c>
      <c r="U77">
        <v>1.86563072444682</v>
      </c>
      <c r="V77">
        <v>1.8622153473752701</v>
      </c>
    </row>
    <row r="78" spans="1:22" x14ac:dyDescent="0.25">
      <c r="A78" t="s">
        <v>101</v>
      </c>
      <c r="B78">
        <v>66</v>
      </c>
      <c r="C78">
        <v>5.7390376697242003</v>
      </c>
      <c r="D78">
        <v>5.8872490828505697</v>
      </c>
      <c r="E78">
        <v>3.8147527017713698</v>
      </c>
      <c r="F78">
        <v>4.1755960382818396</v>
      </c>
      <c r="G78">
        <v>6.7411803147258702</v>
      </c>
      <c r="H78">
        <v>7.3764928474388496</v>
      </c>
      <c r="I78">
        <v>35.700000000000003</v>
      </c>
      <c r="J78">
        <v>36.4</v>
      </c>
      <c r="K78">
        <v>96.357157177803899</v>
      </c>
      <c r="L78">
        <v>97.600459988057494</v>
      </c>
      <c r="M78">
        <v>96.333486948233102</v>
      </c>
      <c r="N78">
        <v>97.728864437333399</v>
      </c>
      <c r="O78">
        <v>94.040326111642102</v>
      </c>
      <c r="P78">
        <v>96.409493112034895</v>
      </c>
      <c r="Q78">
        <v>1.8163554167618099</v>
      </c>
      <c r="R78">
        <v>1.8182021339773999</v>
      </c>
      <c r="S78">
        <v>1.8181707840574199</v>
      </c>
      <c r="T78">
        <v>1.8132217183786401</v>
      </c>
      <c r="U78">
        <v>1.8177640110861399</v>
      </c>
      <c r="V78">
        <v>1.8140722146596</v>
      </c>
    </row>
    <row r="79" spans="1:22" x14ac:dyDescent="0.25">
      <c r="A79" t="s">
        <v>102</v>
      </c>
      <c r="B79">
        <v>67</v>
      </c>
      <c r="C79">
        <v>5.9862105231366796</v>
      </c>
      <c r="D79">
        <v>6.3253944806827898</v>
      </c>
      <c r="E79">
        <v>3.8391997000209899</v>
      </c>
      <c r="F79">
        <v>4.3115879577856902</v>
      </c>
      <c r="G79">
        <v>6.5386851898068103</v>
      </c>
      <c r="H79">
        <v>7.3015965064200596</v>
      </c>
      <c r="I79">
        <v>37.9</v>
      </c>
      <c r="J79">
        <v>41.3</v>
      </c>
      <c r="K79">
        <v>98.129319887863602</v>
      </c>
      <c r="L79">
        <v>104.89112779372</v>
      </c>
      <c r="M79">
        <v>100.144192673581</v>
      </c>
      <c r="N79">
        <v>102.545488829232</v>
      </c>
      <c r="O79">
        <v>98.532980261042098</v>
      </c>
      <c r="P79">
        <v>103.077515783023</v>
      </c>
      <c r="Q79">
        <v>1.83241370874592</v>
      </c>
      <c r="R79">
        <v>1.8366191766395099</v>
      </c>
      <c r="S79">
        <v>1.8366374165849899</v>
      </c>
      <c r="T79">
        <v>1.8318572542640901</v>
      </c>
      <c r="U79">
        <v>1.8376215606049</v>
      </c>
      <c r="V79">
        <v>1.83314729359099</v>
      </c>
    </row>
    <row r="80" spans="1:22" x14ac:dyDescent="0.25">
      <c r="A80" t="s">
        <v>103</v>
      </c>
      <c r="B80">
        <v>68</v>
      </c>
      <c r="C80">
        <v>8.1990356856747795</v>
      </c>
      <c r="D80">
        <v>9.9888320578412308</v>
      </c>
      <c r="E80">
        <v>4.2781868475151601</v>
      </c>
      <c r="F80">
        <v>4.7105949826447997</v>
      </c>
      <c r="G80">
        <v>7.3851185629364799</v>
      </c>
      <c r="H80">
        <v>11.6236790013453</v>
      </c>
      <c r="I80">
        <v>41.7</v>
      </c>
      <c r="J80">
        <v>45.2</v>
      </c>
      <c r="K80">
        <v>101.304151396422</v>
      </c>
      <c r="L80">
        <v>109.365788527432</v>
      </c>
      <c r="M80">
        <v>99.981230184280093</v>
      </c>
      <c r="N80">
        <v>107.827025876684</v>
      </c>
      <c r="O80">
        <v>99.018892055341595</v>
      </c>
      <c r="P80">
        <v>107.62032262558699</v>
      </c>
      <c r="Q80">
        <v>1.8409467672912201</v>
      </c>
      <c r="R80">
        <v>1.8436065198409299</v>
      </c>
      <c r="S80">
        <v>1.84345924826126</v>
      </c>
      <c r="T80">
        <v>1.8407490323235201</v>
      </c>
      <c r="U80">
        <v>1.85539025544492</v>
      </c>
      <c r="V80">
        <v>1.85216872881495</v>
      </c>
    </row>
    <row r="81" spans="1:25" x14ac:dyDescent="0.25">
      <c r="A81" t="s">
        <v>104</v>
      </c>
      <c r="B81">
        <v>69</v>
      </c>
      <c r="C81">
        <v>6.3951045959131596</v>
      </c>
      <c r="D81">
        <v>6.5486187159897096</v>
      </c>
      <c r="E81">
        <v>4.050265303223</v>
      </c>
      <c r="F81">
        <v>4.4623942737640299</v>
      </c>
      <c r="G81">
        <v>7.2480271468450201</v>
      </c>
      <c r="H81">
        <v>8.8241813151177908</v>
      </c>
      <c r="I81">
        <v>42.3</v>
      </c>
      <c r="J81">
        <v>53.7</v>
      </c>
      <c r="K81">
        <v>99.342197003471497</v>
      </c>
      <c r="L81">
        <v>107.31135786786101</v>
      </c>
      <c r="M81">
        <v>99.306732383639897</v>
      </c>
      <c r="N81">
        <v>109.14493315361599</v>
      </c>
      <c r="O81">
        <v>99.252382549089305</v>
      </c>
      <c r="P81">
        <v>109.01804430140599</v>
      </c>
      <c r="Q81">
        <v>1.8484701782825701</v>
      </c>
      <c r="R81">
        <v>1.85402750788654</v>
      </c>
      <c r="S81">
        <v>1.85406634185511</v>
      </c>
      <c r="T81">
        <v>1.84869197001555</v>
      </c>
      <c r="U81">
        <v>1.8443234531935999</v>
      </c>
      <c r="V81">
        <v>1.8404754820426099</v>
      </c>
    </row>
    <row r="82" spans="1:25" x14ac:dyDescent="0.25">
      <c r="A82" t="s">
        <v>105</v>
      </c>
      <c r="B82">
        <v>70</v>
      </c>
      <c r="C82">
        <v>6.3796144213934598</v>
      </c>
      <c r="D82">
        <v>6.6293225250643202</v>
      </c>
      <c r="E82">
        <v>4.0835878653778401</v>
      </c>
      <c r="F82">
        <v>4.8151878879417396</v>
      </c>
      <c r="G82">
        <v>7.2647913219481</v>
      </c>
      <c r="H82">
        <v>8.8246698473402194</v>
      </c>
      <c r="I82">
        <v>42.9</v>
      </c>
      <c r="J82">
        <v>54.3</v>
      </c>
      <c r="K82">
        <v>99.715769420999706</v>
      </c>
      <c r="L82">
        <v>110.749196152568</v>
      </c>
      <c r="M82">
        <v>101.286242792357</v>
      </c>
      <c r="N82">
        <v>109.93402694682899</v>
      </c>
      <c r="O82">
        <v>100.216565964913</v>
      </c>
      <c r="P82">
        <v>110.650567823378</v>
      </c>
      <c r="Q82">
        <v>1.8489964845829201</v>
      </c>
      <c r="R82">
        <v>1.85395280414577</v>
      </c>
      <c r="S82">
        <v>1.8534384262769501</v>
      </c>
      <c r="T82">
        <v>1.8485118338815101</v>
      </c>
      <c r="U82">
        <v>1.85276954854077</v>
      </c>
      <c r="V82">
        <v>1.84916710980917</v>
      </c>
    </row>
    <row r="83" spans="1:25" x14ac:dyDescent="0.25">
      <c r="A83" t="s">
        <v>106</v>
      </c>
      <c r="B83">
        <v>71</v>
      </c>
      <c r="C83">
        <v>6.3520436298730001</v>
      </c>
      <c r="D83">
        <v>8.2658691623501497</v>
      </c>
      <c r="E83">
        <v>4.1585708605717198</v>
      </c>
      <c r="F83">
        <v>4.9373483483228799</v>
      </c>
      <c r="G83">
        <v>7.2428459943092998</v>
      </c>
      <c r="H83">
        <v>9.8802346312907492</v>
      </c>
      <c r="I83">
        <v>40.299999999999997</v>
      </c>
      <c r="J83">
        <v>41.1</v>
      </c>
      <c r="K83">
        <v>98.354636714738007</v>
      </c>
      <c r="L83">
        <v>105.428177412662</v>
      </c>
      <c r="M83">
        <v>98.235133090423503</v>
      </c>
      <c r="N83">
        <v>105.738366817623</v>
      </c>
      <c r="O83">
        <v>98.341637970995095</v>
      </c>
      <c r="P83">
        <v>105.46023317311899</v>
      </c>
      <c r="Q83">
        <v>1.84002336941681</v>
      </c>
      <c r="R83">
        <v>1.8440702264284801</v>
      </c>
      <c r="S83">
        <v>1.84436737121431</v>
      </c>
      <c r="T83">
        <v>1.84031437531743</v>
      </c>
      <c r="U83">
        <v>1.8438823172859999</v>
      </c>
      <c r="V83">
        <v>1.83995461900558</v>
      </c>
    </row>
    <row r="84" spans="1:25" x14ac:dyDescent="0.25">
      <c r="A84" t="s">
        <v>107</v>
      </c>
      <c r="B84">
        <v>72</v>
      </c>
      <c r="C84">
        <v>8.1290977522552801</v>
      </c>
      <c r="D84">
        <v>8.6101937113808003</v>
      </c>
      <c r="E84">
        <v>4.4419473115367998</v>
      </c>
      <c r="F84">
        <v>5.17278225281445</v>
      </c>
      <c r="G84">
        <v>7.1917089459538399</v>
      </c>
      <c r="H84">
        <v>8.3610790444999594</v>
      </c>
      <c r="I84">
        <v>40.4</v>
      </c>
      <c r="J84">
        <v>40.9</v>
      </c>
      <c r="K84">
        <v>98.952277691844401</v>
      </c>
      <c r="L84">
        <v>105.156965110805</v>
      </c>
      <c r="M84">
        <v>98.974699147203197</v>
      </c>
      <c r="N84">
        <v>105.12991377169899</v>
      </c>
      <c r="O84">
        <v>99.303496403491096</v>
      </c>
      <c r="P84">
        <v>105.15233952136001</v>
      </c>
      <c r="Q84">
        <v>1.83966301261943</v>
      </c>
      <c r="R84">
        <v>1.84297314142122</v>
      </c>
      <c r="S84">
        <v>1.8431945095404301</v>
      </c>
      <c r="T84">
        <v>1.8403798520957499</v>
      </c>
      <c r="U84">
        <v>1.8429636458704199</v>
      </c>
      <c r="V84">
        <v>1.84080091264644</v>
      </c>
    </row>
    <row r="85" spans="1:25" x14ac:dyDescent="0.25">
      <c r="A85" t="s">
        <v>108</v>
      </c>
      <c r="B85">
        <v>54.295505117935022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</row>
    <row r="87" spans="1:25" x14ac:dyDescent="0.25">
      <c r="C87" s="1">
        <v>3</v>
      </c>
      <c r="D87" s="1">
        <v>4</v>
      </c>
      <c r="E87" s="1">
        <v>5</v>
      </c>
      <c r="F87" s="1">
        <v>6</v>
      </c>
      <c r="G87" s="1">
        <v>7</v>
      </c>
      <c r="H87" s="1">
        <v>8</v>
      </c>
      <c r="I87" s="1">
        <v>9</v>
      </c>
      <c r="J87" s="1">
        <v>10</v>
      </c>
      <c r="K87" s="1">
        <v>11</v>
      </c>
      <c r="L87" s="1">
        <v>12</v>
      </c>
      <c r="M87" s="1">
        <v>13</v>
      </c>
      <c r="N87" s="1">
        <v>14</v>
      </c>
      <c r="O87" s="1">
        <v>15</v>
      </c>
      <c r="P87" s="1">
        <v>16</v>
      </c>
      <c r="Q87" s="1">
        <v>17</v>
      </c>
      <c r="R87" s="1">
        <v>18</v>
      </c>
      <c r="S87" s="1">
        <v>19</v>
      </c>
      <c r="T87" s="1">
        <v>20</v>
      </c>
      <c r="U87" s="1">
        <v>21</v>
      </c>
      <c r="V87" s="1">
        <v>22</v>
      </c>
      <c r="W87" s="1"/>
      <c r="X87" s="1"/>
      <c r="Y87" s="1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BB743-5194-4F77-A65D-FEBE33588506}">
  <dimension ref="A1:B95"/>
  <sheetViews>
    <sheetView workbookViewId="0">
      <selection activeCell="A7" sqref="A7"/>
    </sheetView>
  </sheetViews>
  <sheetFormatPr defaultRowHeight="14.3" x14ac:dyDescent="0.25"/>
  <sheetData>
    <row r="1" spans="1:2" x14ac:dyDescent="0.25">
      <c r="A1" s="1" t="s">
        <v>250</v>
      </c>
      <c r="B1" t="s">
        <v>251</v>
      </c>
    </row>
    <row r="2" spans="1:2" x14ac:dyDescent="0.25">
      <c r="A2" s="1" t="s">
        <v>25</v>
      </c>
      <c r="B2" s="6" t="s">
        <v>25</v>
      </c>
    </row>
    <row r="3" spans="1:2" x14ac:dyDescent="0.25">
      <c r="A3" s="1" t="s">
        <v>112</v>
      </c>
    </row>
    <row r="4" spans="1:2" x14ac:dyDescent="0.25">
      <c r="A4" s="1" t="s">
        <v>26</v>
      </c>
      <c r="B4" s="6" t="s">
        <v>26</v>
      </c>
    </row>
    <row r="5" spans="1:2" x14ac:dyDescent="0.25">
      <c r="A5" s="1" t="s">
        <v>27</v>
      </c>
      <c r="B5" s="6" t="s">
        <v>27</v>
      </c>
    </row>
    <row r="6" spans="1:2" x14ac:dyDescent="0.25">
      <c r="A6" s="1" t="s">
        <v>28</v>
      </c>
      <c r="B6" s="6" t="s">
        <v>28</v>
      </c>
    </row>
    <row r="7" spans="1:2" x14ac:dyDescent="0.25">
      <c r="A7" s="1" t="s">
        <v>120</v>
      </c>
    </row>
    <row r="8" spans="1:2" x14ac:dyDescent="0.25">
      <c r="A8" s="1" t="s">
        <v>29</v>
      </c>
      <c r="B8" s="6" t="s">
        <v>29</v>
      </c>
    </row>
    <row r="9" spans="1:2" x14ac:dyDescent="0.25">
      <c r="B9" s="6" t="s">
        <v>30</v>
      </c>
    </row>
    <row r="10" spans="1:2" x14ac:dyDescent="0.25">
      <c r="A10" s="1" t="s">
        <v>31</v>
      </c>
      <c r="B10" s="6" t="s">
        <v>31</v>
      </c>
    </row>
    <row r="11" spans="1:2" x14ac:dyDescent="0.25">
      <c r="A11" s="1" t="s">
        <v>32</v>
      </c>
      <c r="B11" s="6" t="s">
        <v>32</v>
      </c>
    </row>
    <row r="12" spans="1:2" x14ac:dyDescent="0.25">
      <c r="A12" s="1" t="s">
        <v>33</v>
      </c>
      <c r="B12" s="6" t="s">
        <v>33</v>
      </c>
    </row>
    <row r="13" spans="1:2" x14ac:dyDescent="0.25">
      <c r="A13" s="1" t="s">
        <v>34</v>
      </c>
      <c r="B13" s="6" t="s">
        <v>34</v>
      </c>
    </row>
    <row r="14" spans="1:2" x14ac:dyDescent="0.25">
      <c r="A14" s="1" t="s">
        <v>35</v>
      </c>
      <c r="B14" s="6" t="s">
        <v>35</v>
      </c>
    </row>
    <row r="15" spans="1:2" x14ac:dyDescent="0.25">
      <c r="A15" s="1" t="s">
        <v>36</v>
      </c>
      <c r="B15" s="6" t="s">
        <v>36</v>
      </c>
    </row>
    <row r="16" spans="1:2" x14ac:dyDescent="0.25">
      <c r="A16" s="1" t="s">
        <v>37</v>
      </c>
      <c r="B16" s="6" t="s">
        <v>37</v>
      </c>
    </row>
    <row r="17" spans="1:2" x14ac:dyDescent="0.25">
      <c r="A17" s="1" t="s">
        <v>38</v>
      </c>
      <c r="B17" s="6" t="s">
        <v>38</v>
      </c>
    </row>
    <row r="18" spans="1:2" x14ac:dyDescent="0.25">
      <c r="A18" s="1" t="s">
        <v>39</v>
      </c>
      <c r="B18" s="6" t="s">
        <v>39</v>
      </c>
    </row>
    <row r="19" spans="1:2" x14ac:dyDescent="0.25">
      <c r="A19" s="1" t="s">
        <v>40</v>
      </c>
      <c r="B19" s="6" t="s">
        <v>40</v>
      </c>
    </row>
    <row r="20" spans="1:2" x14ac:dyDescent="0.25">
      <c r="A20" s="1" t="s">
        <v>41</v>
      </c>
      <c r="B20" s="6" t="s">
        <v>41</v>
      </c>
    </row>
    <row r="21" spans="1:2" x14ac:dyDescent="0.25">
      <c r="A21" s="1" t="s">
        <v>42</v>
      </c>
      <c r="B21" s="6" t="s">
        <v>42</v>
      </c>
    </row>
    <row r="22" spans="1:2" x14ac:dyDescent="0.25">
      <c r="A22" s="1" t="s">
        <v>43</v>
      </c>
      <c r="B22" s="6" t="s">
        <v>43</v>
      </c>
    </row>
    <row r="23" spans="1:2" x14ac:dyDescent="0.25">
      <c r="A23" s="1" t="s">
        <v>44</v>
      </c>
      <c r="B23" s="6" t="s">
        <v>44</v>
      </c>
    </row>
    <row r="24" spans="1:2" x14ac:dyDescent="0.25">
      <c r="B24" s="6" t="s">
        <v>45</v>
      </c>
    </row>
    <row r="25" spans="1:2" x14ac:dyDescent="0.25">
      <c r="A25" s="1" t="s">
        <v>46</v>
      </c>
      <c r="B25" s="6" t="s">
        <v>46</v>
      </c>
    </row>
    <row r="26" spans="1:2" x14ac:dyDescent="0.25">
      <c r="A26" s="1" t="s">
        <v>47</v>
      </c>
      <c r="B26" s="6" t="s">
        <v>47</v>
      </c>
    </row>
    <row r="27" spans="1:2" x14ac:dyDescent="0.25">
      <c r="A27" s="1" t="s">
        <v>48</v>
      </c>
      <c r="B27" s="6" t="s">
        <v>48</v>
      </c>
    </row>
    <row r="28" spans="1:2" x14ac:dyDescent="0.25">
      <c r="A28" s="1" t="s">
        <v>49</v>
      </c>
    </row>
    <row r="29" spans="1:2" x14ac:dyDescent="0.25">
      <c r="A29" s="1" t="s">
        <v>50</v>
      </c>
      <c r="B29" s="6" t="s">
        <v>50</v>
      </c>
    </row>
    <row r="30" spans="1:2" x14ac:dyDescent="0.25">
      <c r="A30" s="1" t="s">
        <v>51</v>
      </c>
      <c r="B30" s="6" t="s">
        <v>51</v>
      </c>
    </row>
    <row r="31" spans="1:2" x14ac:dyDescent="0.25">
      <c r="A31" s="1" t="s">
        <v>113</v>
      </c>
    </row>
    <row r="32" spans="1:2" x14ac:dyDescent="0.25">
      <c r="A32" s="1" t="s">
        <v>52</v>
      </c>
      <c r="B32" s="6" t="s">
        <v>52</v>
      </c>
    </row>
    <row r="33" spans="1:2" x14ac:dyDescent="0.25">
      <c r="A33" s="1" t="s">
        <v>53</v>
      </c>
      <c r="B33" s="6" t="s">
        <v>53</v>
      </c>
    </row>
    <row r="34" spans="1:2" x14ac:dyDescent="0.25">
      <c r="A34" s="1" t="s">
        <v>54</v>
      </c>
      <c r="B34" s="6" t="s">
        <v>54</v>
      </c>
    </row>
    <row r="35" spans="1:2" x14ac:dyDescent="0.25">
      <c r="A35" s="1" t="s">
        <v>55</v>
      </c>
      <c r="B35" s="6" t="s">
        <v>55</v>
      </c>
    </row>
    <row r="36" spans="1:2" x14ac:dyDescent="0.25">
      <c r="A36" s="1" t="s">
        <v>56</v>
      </c>
      <c r="B36" s="6" t="s">
        <v>56</v>
      </c>
    </row>
    <row r="37" spans="1:2" x14ac:dyDescent="0.25">
      <c r="A37" s="1" t="s">
        <v>57</v>
      </c>
      <c r="B37" s="6" t="s">
        <v>57</v>
      </c>
    </row>
    <row r="38" spans="1:2" x14ac:dyDescent="0.25">
      <c r="A38" s="1" t="s">
        <v>58</v>
      </c>
      <c r="B38" s="6" t="s">
        <v>58</v>
      </c>
    </row>
    <row r="39" spans="1:2" x14ac:dyDescent="0.25">
      <c r="A39" s="1" t="s">
        <v>59</v>
      </c>
    </row>
    <row r="40" spans="1:2" x14ac:dyDescent="0.25">
      <c r="A40" s="1" t="s">
        <v>121</v>
      </c>
    </row>
    <row r="41" spans="1:2" x14ac:dyDescent="0.25">
      <c r="A41" s="1" t="s">
        <v>118</v>
      </c>
    </row>
    <row r="42" spans="1:2" x14ac:dyDescent="0.25">
      <c r="A42" s="1" t="s">
        <v>61</v>
      </c>
      <c r="B42" s="6" t="s">
        <v>61</v>
      </c>
    </row>
    <row r="43" spans="1:2" x14ac:dyDescent="0.25">
      <c r="A43" s="1" t="s">
        <v>119</v>
      </c>
    </row>
    <row r="44" spans="1:2" x14ac:dyDescent="0.25">
      <c r="A44" s="1" t="s">
        <v>117</v>
      </c>
    </row>
    <row r="45" spans="1:2" x14ac:dyDescent="0.25">
      <c r="A45" s="1" t="s">
        <v>62</v>
      </c>
      <c r="B45" s="6" t="s">
        <v>62</v>
      </c>
    </row>
    <row r="46" spans="1:2" x14ac:dyDescent="0.25">
      <c r="A46" s="1" t="s">
        <v>63</v>
      </c>
    </row>
    <row r="47" spans="1:2" x14ac:dyDescent="0.25">
      <c r="A47" s="1" t="s">
        <v>64</v>
      </c>
      <c r="B47" s="6" t="s">
        <v>64</v>
      </c>
    </row>
    <row r="48" spans="1:2" x14ac:dyDescent="0.25">
      <c r="A48" s="1" t="s">
        <v>65</v>
      </c>
      <c r="B48" s="6" t="s">
        <v>65</v>
      </c>
    </row>
    <row r="49" spans="1:2" x14ac:dyDescent="0.25">
      <c r="A49" s="1" t="s">
        <v>66</v>
      </c>
      <c r="B49" s="6" t="s">
        <v>66</v>
      </c>
    </row>
    <row r="50" spans="1:2" x14ac:dyDescent="0.25">
      <c r="A50" s="1" t="s">
        <v>67</v>
      </c>
      <c r="B50" s="6" t="s">
        <v>67</v>
      </c>
    </row>
    <row r="51" spans="1:2" x14ac:dyDescent="0.25">
      <c r="A51" s="1" t="s">
        <v>68</v>
      </c>
      <c r="B51" s="6" t="s">
        <v>68</v>
      </c>
    </row>
    <row r="52" spans="1:2" x14ac:dyDescent="0.25">
      <c r="A52" s="1" t="s">
        <v>116</v>
      </c>
    </row>
    <row r="53" spans="1:2" x14ac:dyDescent="0.25">
      <c r="A53" s="1" t="s">
        <v>69</v>
      </c>
      <c r="B53" s="6" t="s">
        <v>69</v>
      </c>
    </row>
    <row r="54" spans="1:2" x14ac:dyDescent="0.25">
      <c r="A54" s="1" t="s">
        <v>70</v>
      </c>
      <c r="B54" s="6" t="s">
        <v>70</v>
      </c>
    </row>
    <row r="55" spans="1:2" x14ac:dyDescent="0.25">
      <c r="A55" s="1" t="s">
        <v>71</v>
      </c>
      <c r="B55" s="6" t="s">
        <v>71</v>
      </c>
    </row>
    <row r="56" spans="1:2" x14ac:dyDescent="0.25">
      <c r="A56" s="1" t="s">
        <v>115</v>
      </c>
    </row>
    <row r="57" spans="1:2" x14ac:dyDescent="0.25">
      <c r="A57" s="1" t="s">
        <v>72</v>
      </c>
      <c r="B57" s="6" t="s">
        <v>72</v>
      </c>
    </row>
    <row r="58" spans="1:2" x14ac:dyDescent="0.25">
      <c r="A58" s="1" t="s">
        <v>73</v>
      </c>
      <c r="B58" s="6" t="s">
        <v>73</v>
      </c>
    </row>
    <row r="59" spans="1:2" x14ac:dyDescent="0.25">
      <c r="A59" s="1" t="s">
        <v>74</v>
      </c>
      <c r="B59" s="6" t="s">
        <v>74</v>
      </c>
    </row>
    <row r="60" spans="1:2" x14ac:dyDescent="0.25">
      <c r="A60" s="1" t="s">
        <v>75</v>
      </c>
      <c r="B60" s="6" t="s">
        <v>75</v>
      </c>
    </row>
    <row r="61" spans="1:2" x14ac:dyDescent="0.25">
      <c r="A61" s="1" t="s">
        <v>76</v>
      </c>
      <c r="B61" s="6" t="s">
        <v>76</v>
      </c>
    </row>
    <row r="62" spans="1:2" x14ac:dyDescent="0.25">
      <c r="A62" s="1" t="s">
        <v>77</v>
      </c>
      <c r="B62" s="6" t="s">
        <v>77</v>
      </c>
    </row>
    <row r="63" spans="1:2" x14ac:dyDescent="0.25">
      <c r="A63" s="1" t="s">
        <v>78</v>
      </c>
      <c r="B63" s="6" t="s">
        <v>78</v>
      </c>
    </row>
    <row r="64" spans="1:2" x14ac:dyDescent="0.25">
      <c r="A64" s="1" t="s">
        <v>79</v>
      </c>
      <c r="B64" s="6" t="s">
        <v>79</v>
      </c>
    </row>
    <row r="65" spans="1:2" x14ac:dyDescent="0.25">
      <c r="A65" s="1" t="s">
        <v>80</v>
      </c>
      <c r="B65" s="6" t="s">
        <v>80</v>
      </c>
    </row>
    <row r="66" spans="1:2" x14ac:dyDescent="0.25">
      <c r="A66" s="1" t="s">
        <v>81</v>
      </c>
      <c r="B66" s="6" t="s">
        <v>81</v>
      </c>
    </row>
    <row r="67" spans="1:2" x14ac:dyDescent="0.25">
      <c r="A67" s="1" t="s">
        <v>82</v>
      </c>
      <c r="B67" s="6" t="s">
        <v>82</v>
      </c>
    </row>
    <row r="68" spans="1:2" x14ac:dyDescent="0.25">
      <c r="A68" s="1" t="s">
        <v>83</v>
      </c>
      <c r="B68" s="6" t="s">
        <v>83</v>
      </c>
    </row>
    <row r="69" spans="1:2" x14ac:dyDescent="0.25">
      <c r="A69" s="1" t="s">
        <v>84</v>
      </c>
      <c r="B69" s="6" t="s">
        <v>84</v>
      </c>
    </row>
    <row r="70" spans="1:2" x14ac:dyDescent="0.25">
      <c r="A70" s="1" t="s">
        <v>85</v>
      </c>
      <c r="B70" s="6" t="s">
        <v>85</v>
      </c>
    </row>
    <row r="71" spans="1:2" x14ac:dyDescent="0.25">
      <c r="A71" s="1" t="s">
        <v>86</v>
      </c>
      <c r="B71" s="6" t="s">
        <v>86</v>
      </c>
    </row>
    <row r="72" spans="1:2" x14ac:dyDescent="0.25">
      <c r="A72" s="1" t="s">
        <v>87</v>
      </c>
      <c r="B72" s="6" t="s">
        <v>87</v>
      </c>
    </row>
    <row r="73" spans="1:2" x14ac:dyDescent="0.25">
      <c r="A73" s="1" t="s">
        <v>88</v>
      </c>
      <c r="B73" s="6" t="s">
        <v>88</v>
      </c>
    </row>
    <row r="74" spans="1:2" x14ac:dyDescent="0.25">
      <c r="A74" s="1" t="s">
        <v>89</v>
      </c>
      <c r="B74" s="6" t="s">
        <v>89</v>
      </c>
    </row>
    <row r="75" spans="1:2" x14ac:dyDescent="0.25">
      <c r="A75" s="1" t="s">
        <v>90</v>
      </c>
      <c r="B75" s="6" t="s">
        <v>90</v>
      </c>
    </row>
    <row r="76" spans="1:2" x14ac:dyDescent="0.25">
      <c r="A76" s="1" t="s">
        <v>91</v>
      </c>
      <c r="B76" s="6" t="s">
        <v>91</v>
      </c>
    </row>
    <row r="77" spans="1:2" x14ac:dyDescent="0.25">
      <c r="A77" s="1" t="s">
        <v>92</v>
      </c>
      <c r="B77" s="6" t="s">
        <v>92</v>
      </c>
    </row>
    <row r="78" spans="1:2" x14ac:dyDescent="0.25">
      <c r="A78" s="1" t="s">
        <v>93</v>
      </c>
      <c r="B78" s="6" t="s">
        <v>93</v>
      </c>
    </row>
    <row r="79" spans="1:2" x14ac:dyDescent="0.25">
      <c r="A79" s="1" t="s">
        <v>94</v>
      </c>
      <c r="B79" s="6" t="s">
        <v>94</v>
      </c>
    </row>
    <row r="80" spans="1:2" x14ac:dyDescent="0.25">
      <c r="A80" s="1" t="s">
        <v>95</v>
      </c>
      <c r="B80" s="6" t="s">
        <v>95</v>
      </c>
    </row>
    <row r="81" spans="1:2" x14ac:dyDescent="0.25">
      <c r="A81" s="1" t="s">
        <v>96</v>
      </c>
      <c r="B81" s="6" t="s">
        <v>96</v>
      </c>
    </row>
    <row r="82" spans="1:2" x14ac:dyDescent="0.25">
      <c r="A82" s="1" t="s">
        <v>97</v>
      </c>
      <c r="B82" s="6" t="s">
        <v>97</v>
      </c>
    </row>
    <row r="83" spans="1:2" x14ac:dyDescent="0.25">
      <c r="A83" s="1" t="s">
        <v>98</v>
      </c>
      <c r="B83" s="6" t="s">
        <v>98</v>
      </c>
    </row>
    <row r="84" spans="1:2" x14ac:dyDescent="0.25">
      <c r="A84" s="1" t="s">
        <v>99</v>
      </c>
      <c r="B84" s="6" t="s">
        <v>99</v>
      </c>
    </row>
    <row r="85" spans="1:2" x14ac:dyDescent="0.25">
      <c r="A85" s="1" t="s">
        <v>114</v>
      </c>
    </row>
    <row r="86" spans="1:2" x14ac:dyDescent="0.25">
      <c r="A86" s="1" t="s">
        <v>100</v>
      </c>
      <c r="B86" s="6" t="s">
        <v>100</v>
      </c>
    </row>
    <row r="87" spans="1:2" x14ac:dyDescent="0.25">
      <c r="A87" s="1" t="s">
        <v>101</v>
      </c>
      <c r="B87" s="6" t="s">
        <v>101</v>
      </c>
    </row>
    <row r="88" spans="1:2" x14ac:dyDescent="0.25">
      <c r="A88" s="1" t="s">
        <v>122</v>
      </c>
    </row>
    <row r="89" spans="1:2" x14ac:dyDescent="0.25">
      <c r="A89" s="1" t="s">
        <v>123</v>
      </c>
    </row>
    <row r="90" spans="1:2" x14ac:dyDescent="0.25">
      <c r="A90" s="1" t="s">
        <v>102</v>
      </c>
    </row>
    <row r="91" spans="1:2" x14ac:dyDescent="0.25">
      <c r="A91" s="1" t="s">
        <v>103</v>
      </c>
      <c r="B91" s="6" t="s">
        <v>102</v>
      </c>
    </row>
    <row r="92" spans="1:2" x14ac:dyDescent="0.25">
      <c r="A92" s="1" t="s">
        <v>104</v>
      </c>
      <c r="B92" s="6" t="s">
        <v>103</v>
      </c>
    </row>
    <row r="93" spans="1:2" x14ac:dyDescent="0.25">
      <c r="A93" s="1" t="s">
        <v>105</v>
      </c>
      <c r="B93" s="6" t="s">
        <v>104</v>
      </c>
    </row>
    <row r="94" spans="1:2" x14ac:dyDescent="0.25">
      <c r="A94" s="1" t="s">
        <v>106</v>
      </c>
      <c r="B94" s="6" t="s">
        <v>106</v>
      </c>
    </row>
    <row r="95" spans="1:2" x14ac:dyDescent="0.25">
      <c r="A95" s="1" t="s">
        <v>107</v>
      </c>
      <c r="B95" s="6" t="s">
        <v>107</v>
      </c>
    </row>
  </sheetData>
  <sortState xmlns:xlrd2="http://schemas.microsoft.com/office/spreadsheetml/2017/richdata2" ref="A2:A94">
    <sortCondition ref="A2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E64AC-3991-443A-96F5-E81DC6FEB70D}">
  <dimension ref="A1:Y94"/>
  <sheetViews>
    <sheetView zoomScale="90" zoomScaleNormal="90" workbookViewId="0">
      <selection activeCell="X22" sqref="X22"/>
    </sheetView>
  </sheetViews>
  <sheetFormatPr defaultRowHeight="14.3" x14ac:dyDescent="0.25"/>
  <cols>
    <col min="3" max="3" width="9" style="65"/>
    <col min="5" max="5" width="9" style="65"/>
    <col min="7" max="7" width="9" style="65"/>
    <col min="9" max="9" width="9" style="65"/>
    <col min="11" max="11" width="9" style="65"/>
    <col min="13" max="13" width="9" style="65"/>
    <col min="17" max="17" width="9" style="65"/>
    <col min="19" max="19" width="9" style="65"/>
    <col min="23" max="23" width="14.375" customWidth="1"/>
    <col min="24" max="24" width="19.125" customWidth="1"/>
  </cols>
  <sheetData>
    <row r="1" spans="1:25" x14ac:dyDescent="0.25">
      <c r="A1" t="s">
        <v>204</v>
      </c>
      <c r="B1" s="64" t="s">
        <v>295</v>
      </c>
      <c r="C1" s="65" t="s">
        <v>310</v>
      </c>
      <c r="D1" s="64" t="s">
        <v>296</v>
      </c>
      <c r="E1" s="65" t="s">
        <v>310</v>
      </c>
      <c r="F1" s="64" t="s">
        <v>297</v>
      </c>
      <c r="G1" s="65" t="s">
        <v>310</v>
      </c>
      <c r="H1" s="64" t="s">
        <v>298</v>
      </c>
      <c r="I1" s="65" t="s">
        <v>310</v>
      </c>
      <c r="J1" s="64" t="s">
        <v>299</v>
      </c>
      <c r="K1" s="65" t="s">
        <v>310</v>
      </c>
      <c r="L1" s="64" t="s">
        <v>300</v>
      </c>
      <c r="M1" s="65" t="s">
        <v>310</v>
      </c>
      <c r="N1" s="64" t="s">
        <v>301</v>
      </c>
      <c r="O1" s="64" t="s">
        <v>305</v>
      </c>
      <c r="P1" s="64" t="s">
        <v>302</v>
      </c>
      <c r="Q1" s="65" t="s">
        <v>310</v>
      </c>
      <c r="R1" s="64" t="s">
        <v>303</v>
      </c>
      <c r="S1" s="65" t="s">
        <v>310</v>
      </c>
      <c r="T1" s="64" t="s">
        <v>304</v>
      </c>
      <c r="U1" s="65" t="s">
        <v>310</v>
      </c>
    </row>
    <row r="2" spans="1:25" x14ac:dyDescent="0.25">
      <c r="A2" t="s">
        <v>25</v>
      </c>
      <c r="B2" s="64">
        <v>1.9475499999999999</v>
      </c>
      <c r="C2" s="66">
        <f>((VLOOKUP(A2,sterics[],21)+VLOOKUP(A2,sterics[],21))/2-B2)/B2</f>
        <v>-1.5194326496495568E-2</v>
      </c>
      <c r="D2" s="64">
        <v>1.9478800000000001</v>
      </c>
      <c r="E2" s="66">
        <f>((VLOOKUP(A2,sterics[],19)+VLOOKUP(A2,sterics[],20))/2-D2)/D2</f>
        <v>-1.5616790978304672E-2</v>
      </c>
      <c r="F2" s="64">
        <v>1.94764</v>
      </c>
      <c r="G2" s="66">
        <f>((VLOOKUP(A2,sterics[],17)+VLOOKUP(A2,sterics[],18))/2-F2)/F2</f>
        <v>-1.5633509520114022E-2</v>
      </c>
      <c r="H2" s="64">
        <v>107.29952</v>
      </c>
      <c r="I2" s="66">
        <f>((VLOOKUP(A2,sterics[],15)+VLOOKUP(A2,sterics[],16))/2-H2)/H2</f>
        <v>5.7185742106469907E-2</v>
      </c>
      <c r="J2" s="64">
        <v>107.40024</v>
      </c>
      <c r="K2" s="66">
        <f>((VLOOKUP(A2,sterics[],13)+VLOOKUP(A2,sterics[],14))/2-J2)/J2</f>
        <v>5.6226374495848476E-2</v>
      </c>
      <c r="L2" s="64">
        <v>107.28136000000001</v>
      </c>
      <c r="M2" s="66">
        <f>((VLOOKUP(A2,sterics[],11)+VLOOKUP(A2,sterics[],12))/2-L2)/L2</f>
        <v>5.75948994442185E-2</v>
      </c>
      <c r="N2" s="64">
        <v>278.57</v>
      </c>
      <c r="O2" s="64">
        <v>184.66399999999999</v>
      </c>
      <c r="P2" s="64">
        <v>6.69</v>
      </c>
      <c r="Q2" s="66">
        <f>((VLOOKUP($A2,sterics[],7)+VLOOKUP($A2,sterics[],8))/2-P2)/P2</f>
        <v>-3.721633874930131E-2</v>
      </c>
      <c r="R2" s="64">
        <v>4.05</v>
      </c>
      <c r="S2" s="66">
        <f>((VLOOKUP($A2,sterics[],5)+VLOOKUP($A2,sterics[],6))/2-R2)/R2</f>
        <v>8.9446363813248681E-3</v>
      </c>
      <c r="T2" s="64">
        <v>4.9000000000000004</v>
      </c>
      <c r="U2" s="66">
        <f>((VLOOKUP($A2,sterics[],3)+VLOOKUP($A2,sterics[],4))/2-T2)/T2</f>
        <v>8.9256407760906816E-3</v>
      </c>
    </row>
    <row r="3" spans="1:25" x14ac:dyDescent="0.25">
      <c r="A3" t="s">
        <v>29</v>
      </c>
      <c r="B3" s="64">
        <v>1.92458</v>
      </c>
      <c r="C3" s="66">
        <f>((VLOOKUP(A3,sterics[],21)+VLOOKUP(A3,sterics[],21))/2-B3)/B3</f>
        <v>-1.3068514538501851E-2</v>
      </c>
      <c r="D3" s="64">
        <v>1.92222</v>
      </c>
      <c r="E3" s="66">
        <f>((VLOOKUP(A3,sterics[],19)+VLOOKUP(A3,sterics[],20))/2-D3)/D3</f>
        <v>-3.3647320420672477E-2</v>
      </c>
      <c r="F3" s="64">
        <v>1.86405</v>
      </c>
      <c r="G3" s="66">
        <f>((VLOOKUP(A3,sterics[],17)+VLOOKUP(A3,sterics[],18))/2-F3)/F3</f>
        <v>1.8141231831946603E-2</v>
      </c>
      <c r="H3" s="64">
        <v>110.169</v>
      </c>
      <c r="I3" s="66">
        <f>((VLOOKUP(A3,sterics[],15)+VLOOKUP(A3,sterics[],16))/2-H3)/H3</f>
        <v>-5.1970917569311624E-2</v>
      </c>
      <c r="J3" s="64">
        <v>100.599</v>
      </c>
      <c r="K3" s="66">
        <f>((VLOOKUP(A3,sterics[],13)+VLOOKUP(A3,sterics[],14))/2-J3)/J3</f>
        <v>0.1572781839527628</v>
      </c>
      <c r="L3" s="64">
        <v>101.38200000000001</v>
      </c>
      <c r="M3" s="66">
        <f>((VLOOKUP(A3,sterics[],11)+VLOOKUP(A3,sterics[],12))/2-L3)/L3</f>
        <v>3.0428162524121574E-2</v>
      </c>
      <c r="N3" s="64">
        <v>268.17700000000002</v>
      </c>
      <c r="O3" s="64">
        <v>173.178</v>
      </c>
      <c r="P3" s="64">
        <v>6.66</v>
      </c>
      <c r="Q3" s="66">
        <f>((VLOOKUP($A3,sterics[],7)+VLOOKUP($A3,sterics[],8))/2-P3)/P3</f>
        <v>-2.6909223454120123E-2</v>
      </c>
      <c r="R3" s="64">
        <v>3.32</v>
      </c>
      <c r="S3" s="66">
        <f>((VLOOKUP($A3,sterics[],5)+VLOOKUP($A3,sterics[],6))/2-R3)/R3</f>
        <v>8.4188410617424703E-3</v>
      </c>
      <c r="T3" s="64">
        <v>4.8899999999999997</v>
      </c>
      <c r="U3" s="66">
        <f>((VLOOKUP($A3,sterics[],3)+VLOOKUP($A3,sterics[],4))/2-T3)/T3</f>
        <v>7.4406370397465419E-3</v>
      </c>
    </row>
    <row r="4" spans="1:25" x14ac:dyDescent="0.25">
      <c r="A4" t="s">
        <v>30</v>
      </c>
      <c r="B4" s="64">
        <v>1.93014</v>
      </c>
      <c r="C4" s="66">
        <f>((VLOOKUP(A4,sterics[],21)+VLOOKUP(A4,sterics[],21))/2-B4)/B4</f>
        <v>-1.0031744467763922E-2</v>
      </c>
      <c r="D4" s="64">
        <v>1.92763</v>
      </c>
      <c r="E4" s="66">
        <f>((VLOOKUP(A4,sterics[],19)+VLOOKUP(A4,sterics[],20))/2-D4)/D4</f>
        <v>-1.0125709940320428E-2</v>
      </c>
      <c r="F4" s="64">
        <v>1.889</v>
      </c>
      <c r="G4" s="66">
        <f>((VLOOKUP(A4,sterics[],17)+VLOOKUP(A4,sterics[],18))/2-F4)/F4</f>
        <v>-6.6886751547616989E-3</v>
      </c>
      <c r="H4" s="64">
        <v>109.408</v>
      </c>
      <c r="I4" s="66">
        <f>((VLOOKUP(A4,sterics[],15)+VLOOKUP(A4,sterics[],16))/2-H4)/H4</f>
        <v>4.9195553883180351E-2</v>
      </c>
      <c r="J4" s="64">
        <v>101.348</v>
      </c>
      <c r="K4" s="66">
        <f>((VLOOKUP(A4,sterics[],13)+VLOOKUP(A4,sterics[],14))/2-J4)/J4</f>
        <v>5.8552604931375048E-2</v>
      </c>
      <c r="L4" s="64">
        <v>102.92400000000001</v>
      </c>
      <c r="M4" s="66">
        <f>((VLOOKUP(A4,sterics[],11)+VLOOKUP(A4,sterics[],12))/2-L4)/L4</f>
        <v>4.2209056925362344E-2</v>
      </c>
      <c r="N4" s="64">
        <v>281.584</v>
      </c>
      <c r="O4" s="64">
        <v>192.67599999999999</v>
      </c>
      <c r="P4" s="64">
        <v>6.65</v>
      </c>
      <c r="Q4" s="66">
        <f>((VLOOKUP($A4,sterics[],7)+VLOOKUP($A4,sterics[],8))/2-P4)/P4</f>
        <v>-1.5448113845705288E-2</v>
      </c>
      <c r="R4" s="64">
        <v>4.01</v>
      </c>
      <c r="S4" s="66">
        <f>((VLOOKUP($A4,sterics[],5)+VLOOKUP($A4,sterics[],6))/2-R4)/R4</f>
        <v>1.0951630412364121E-2</v>
      </c>
      <c r="T4" s="64">
        <v>6.2</v>
      </c>
      <c r="U4" s="66">
        <f>((VLOOKUP($A4,sterics[],3)+VLOOKUP($A4,sterics[],4))/2-T4)/T4</f>
        <v>6.4363342493080032E-3</v>
      </c>
    </row>
    <row r="5" spans="1:25" x14ac:dyDescent="0.25">
      <c r="A5" t="s">
        <v>31</v>
      </c>
      <c r="B5" s="64">
        <v>1.93909</v>
      </c>
      <c r="C5" s="66">
        <f>((VLOOKUP(A5,sterics[],21)+VLOOKUP(A5,sterics[],21))/2-B5)/B5</f>
        <v>-1.7146826939414907E-2</v>
      </c>
      <c r="D5" s="64">
        <v>1.9592400000000001</v>
      </c>
      <c r="E5" s="66">
        <f>((VLOOKUP(A5,sterics[],19)+VLOOKUP(A5,sterics[],20))/2-D5)/D5</f>
        <v>-2.7608117286728559E-2</v>
      </c>
      <c r="F5" s="64">
        <v>1.9165399999999999</v>
      </c>
      <c r="G5" s="66">
        <f>((VLOOKUP(A5,sterics[],17)+VLOOKUP(A5,sterics[],18))/2-F5)/F5</f>
        <v>-1.5807552282096862E-2</v>
      </c>
      <c r="H5" s="64">
        <v>109.893</v>
      </c>
      <c r="I5" s="66">
        <f>((VLOOKUP(A5,sterics[],15)+VLOOKUP(A5,sterics[],16))/2-H5)/H5</f>
        <v>6.0293575279571895E-2</v>
      </c>
      <c r="J5" s="64">
        <v>104.482</v>
      </c>
      <c r="K5" s="66">
        <f>((VLOOKUP(A5,sterics[],13)+VLOOKUP(A5,sterics[],14))/2-J5)/J5</f>
        <v>6.3988894031541343E-2</v>
      </c>
      <c r="L5" s="64">
        <v>100.681</v>
      </c>
      <c r="M5" s="66">
        <f>((VLOOKUP(A5,sterics[],11)+VLOOKUP(A5,sterics[],12))/2-L5)/L5</f>
        <v>0.10455472589187641</v>
      </c>
      <c r="N5" s="64">
        <v>271.19900000000001</v>
      </c>
      <c r="O5" s="64">
        <v>181.672</v>
      </c>
      <c r="P5" s="64">
        <v>6.69</v>
      </c>
      <c r="Q5" s="66">
        <f>((VLOOKUP($A5,sterics[],7)+VLOOKUP($A5,sterics[],8))/2-P5)/P5</f>
        <v>9.3491058418592538E-2</v>
      </c>
      <c r="R5" s="64">
        <v>4.07</v>
      </c>
      <c r="S5" s="66">
        <f>((VLOOKUP($A5,sterics[],5)+VLOOKUP($A5,sterics[],6))/2-R5)/R5</f>
        <v>-1.1226534745844053E-2</v>
      </c>
      <c r="T5" s="64">
        <v>6.77</v>
      </c>
      <c r="U5" s="66">
        <f>((VLOOKUP($A5,sterics[],3)+VLOOKUP($A5,sterics[],4))/2-T5)/T5</f>
        <v>-2.299515505049923E-2</v>
      </c>
    </row>
    <row r="6" spans="1:25" x14ac:dyDescent="0.25">
      <c r="A6" t="s">
        <v>32</v>
      </c>
      <c r="B6" s="64">
        <v>1.9273800000000001</v>
      </c>
      <c r="C6" s="66">
        <f>((VLOOKUP(A6,sterics[],21)+VLOOKUP(A6,sterics[],21))/2-B6)/B6</f>
        <v>-1.618676478195271E-2</v>
      </c>
      <c r="D6" s="64">
        <v>1.9089</v>
      </c>
      <c r="E6" s="66">
        <f>((VLOOKUP(A6,sterics[],19)+VLOOKUP(A6,sterics[],20))/2-D6)/D6</f>
        <v>-3.562654613829977E-3</v>
      </c>
      <c r="F6" s="64">
        <v>1.91795</v>
      </c>
      <c r="G6" s="66">
        <f>((VLOOKUP(A6,sterics[],17)+VLOOKUP(A6,sterics[],18))/2-F6)/F6</f>
        <v>-1.5897347991702115E-2</v>
      </c>
      <c r="H6" s="64">
        <v>104.626</v>
      </c>
      <c r="I6" s="66">
        <f>((VLOOKUP(A6,sterics[],15)+VLOOKUP(A6,sterics[],16))/2-H6)/H6</f>
        <v>5.6693032664356859E-2</v>
      </c>
      <c r="J6" s="64">
        <v>109.639</v>
      </c>
      <c r="K6" s="66">
        <f>((VLOOKUP(A6,sterics[],13)+VLOOKUP(A6,sterics[],14))/2-J6)/J6</f>
        <v>-1.2021193266948881E-3</v>
      </c>
      <c r="L6" s="64">
        <v>96.751000000000005</v>
      </c>
      <c r="M6" s="66">
        <f>((VLOOKUP(A6,sterics[],11)+VLOOKUP(A6,sterics[],12))/2-L6)/L6</f>
        <v>0.14290446416926436</v>
      </c>
      <c r="N6" s="64">
        <v>266.47300000000001</v>
      </c>
      <c r="O6" s="64">
        <v>177.3</v>
      </c>
      <c r="P6" s="64">
        <v>6.7</v>
      </c>
      <c r="Q6" s="66">
        <f>((VLOOKUP($A6,sterics[],7)+VLOOKUP($A6,sterics[],8))/2-P6)/P6</f>
        <v>5.4752004653143241E-2</v>
      </c>
      <c r="R6" s="64">
        <v>4.2699999999999996</v>
      </c>
      <c r="S6" s="66">
        <f>((VLOOKUP($A6,sterics[],5)+VLOOKUP($A6,sterics[],6))/2-R6)/R6</f>
        <v>-3.1473480571025649E-2</v>
      </c>
      <c r="T6" s="64">
        <v>6.73</v>
      </c>
      <c r="U6" s="66">
        <f>((VLOOKUP($A6,sterics[],3)+VLOOKUP($A6,sterics[],4))/2-T6)/T6</f>
        <v>-8.7297714082518602E-3</v>
      </c>
      <c r="W6" s="72" t="s">
        <v>320</v>
      </c>
      <c r="X6" s="73" t="s">
        <v>319</v>
      </c>
      <c r="Y6" s="74" t="s">
        <v>318</v>
      </c>
    </row>
    <row r="7" spans="1:25" x14ac:dyDescent="0.25">
      <c r="A7" t="s">
        <v>33</v>
      </c>
      <c r="B7" s="64">
        <v>1.8965099999999999</v>
      </c>
      <c r="C7" s="66">
        <f>((VLOOKUP(A7,sterics[],21)+VLOOKUP(A7,sterics[],21))/2-B7)/B7</f>
        <v>-3.9463673875644459E-3</v>
      </c>
      <c r="D7" s="64">
        <v>1.8958999999999999</v>
      </c>
      <c r="E7" s="66">
        <f>((VLOOKUP(A7,sterics[],19)+VLOOKUP(A7,sterics[],20))/2-D7)/D7</f>
        <v>-1.5498678488562151E-2</v>
      </c>
      <c r="F7" s="64">
        <v>1.8797200000000001</v>
      </c>
      <c r="G7" s="66">
        <f>((VLOOKUP(A7,sterics[],17)+VLOOKUP(A7,sterics[],18))/2-F7)/F7</f>
        <v>1.4768995836481451E-3</v>
      </c>
      <c r="H7" s="64">
        <v>101.504</v>
      </c>
      <c r="I7" s="66">
        <f>((VLOOKUP(A7,sterics[],15)+VLOOKUP(A7,sterics[],16))/2-H7)/H7</f>
        <v>3.1786733244924162E-2</v>
      </c>
      <c r="J7" s="64">
        <v>97.4</v>
      </c>
      <c r="K7" s="66">
        <f>((VLOOKUP(A7,sterics[],13)+VLOOKUP(A7,sterics[],14))/2-J7)/J7</f>
        <v>0.12105186463880892</v>
      </c>
      <c r="L7" s="64">
        <v>102.631</v>
      </c>
      <c r="M7" s="66">
        <f>((VLOOKUP(A7,sterics[],11)+VLOOKUP(A7,sterics[],12))/2-L7)/L7</f>
        <v>2.0303543792197228E-2</v>
      </c>
      <c r="N7" s="64">
        <v>260.904</v>
      </c>
      <c r="O7" s="64">
        <v>172.37700000000001</v>
      </c>
      <c r="P7" s="64">
        <v>6.51</v>
      </c>
      <c r="Q7" s="66">
        <f>((VLOOKUP($A7,sterics[],7)+VLOOKUP($A7,sterics[],8))/2-P7)/P7</f>
        <v>8.5899985193689063E-2</v>
      </c>
      <c r="R7" s="64">
        <v>3.69</v>
      </c>
      <c r="S7" s="66">
        <f>((VLOOKUP($A7,sterics[],5)+VLOOKUP($A7,sterics[],6))/2-R7)/R7</f>
        <v>-7.20294271365014E-2</v>
      </c>
      <c r="T7" s="64">
        <v>6.76</v>
      </c>
      <c r="U7" s="66">
        <f>((VLOOKUP($A7,sterics[],3)+VLOOKUP($A7,sterics[],4))/2-T7)/T7</f>
        <v>-9.1862983241079704E-3</v>
      </c>
      <c r="W7" s="67" t="s">
        <v>311</v>
      </c>
      <c r="X7" s="76">
        <f>AVERAGE(C2:C94)</f>
        <v>-4.523689756742528E-3</v>
      </c>
      <c r="Y7" s="75">
        <f>STDEV(C2:C94)</f>
        <v>1.2044788825265679E-2</v>
      </c>
    </row>
    <row r="8" spans="1:25" x14ac:dyDescent="0.25">
      <c r="A8" t="s">
        <v>34</v>
      </c>
      <c r="B8" s="64">
        <v>1.9039999999999999</v>
      </c>
      <c r="C8" s="66">
        <f>((VLOOKUP(A8,sterics[],21)+VLOOKUP(A8,sterics[],21))/2-B8)/B8</f>
        <v>-5.159208990577673E-3</v>
      </c>
      <c r="D8" s="64">
        <v>1.9023099999999999</v>
      </c>
      <c r="E8" s="66">
        <f>((VLOOKUP(A8,sterics[],19)+VLOOKUP(A8,sterics[],20))/2-D8)/D8</f>
        <v>-2.2307308565472996E-2</v>
      </c>
      <c r="F8" s="64">
        <v>1.9023300000000001</v>
      </c>
      <c r="G8" s="66">
        <f>((VLOOKUP(A8,sterics[],17)+VLOOKUP(A8,sterics[],18))/2-F8)/F8</f>
        <v>-2.2352662066599947E-2</v>
      </c>
      <c r="H8" s="64">
        <v>101.24299999999999</v>
      </c>
      <c r="I8" s="66">
        <f>((VLOOKUP(A8,sterics[],15)+VLOOKUP(A8,sterics[],16))/2-H8)/H8</f>
        <v>-9.9151995935851805E-2</v>
      </c>
      <c r="J8" s="64">
        <v>101.32299999999999</v>
      </c>
      <c r="K8" s="66">
        <f>((VLOOKUP(A8,sterics[],13)+VLOOKUP(A8,sterics[],14))/2-J8)/J8</f>
        <v>-0.325499441785147</v>
      </c>
      <c r="L8" s="64">
        <v>101.554</v>
      </c>
      <c r="M8" s="66">
        <f>((VLOOKUP(A8,sterics[],11)+VLOOKUP(A8,sterics[],12))/2-L8)/L8</f>
        <v>-0.31670669583462829</v>
      </c>
      <c r="N8" s="64">
        <v>263.53300000000002</v>
      </c>
      <c r="O8" s="64">
        <v>174.59200000000001</v>
      </c>
      <c r="P8" s="64">
        <v>6.6</v>
      </c>
      <c r="Q8" s="66">
        <f>((VLOOKUP($A8,sterics[],7)+VLOOKUP($A8,sterics[],8))/2-P8)/P8</f>
        <v>1.5575006117499177</v>
      </c>
      <c r="R8" s="64">
        <v>5</v>
      </c>
      <c r="S8" s="66">
        <f>((VLOOKUP($A8,sterics[],5)+VLOOKUP($A8,sterics[],6))/2-R8)/R8</f>
        <v>-0.18052221572989408</v>
      </c>
      <c r="T8" s="64">
        <v>6.72</v>
      </c>
      <c r="U8" s="66">
        <f>((VLOOKUP($A8,sterics[],3)+VLOOKUP($A8,sterics[],4))/2-T8)/T8</f>
        <v>5.3715010768214839E-3</v>
      </c>
      <c r="W8" s="68" t="s">
        <v>312</v>
      </c>
      <c r="X8" s="77">
        <f>AVERAGE(E2:E94)</f>
        <v>-9.3109043540785669E-3</v>
      </c>
      <c r="Y8" s="69">
        <f>STDEV(E2:E94)</f>
        <v>1.4240754502984733E-2</v>
      </c>
    </row>
    <row r="9" spans="1:25" x14ac:dyDescent="0.25">
      <c r="A9" t="s">
        <v>35</v>
      </c>
      <c r="B9" s="64">
        <v>1.9008</v>
      </c>
      <c r="C9" s="66">
        <f>((VLOOKUP(A9,sterics[],21)+VLOOKUP(A9,sterics[],21))/2-B9)/B9</f>
        <v>-9.3785874878946403E-3</v>
      </c>
      <c r="D9" s="64">
        <v>1.90107</v>
      </c>
      <c r="E9" s="66">
        <f>((VLOOKUP(A9,sterics[],19)+VLOOKUP(A9,sterics[],20))/2-D9)/D9</f>
        <v>-1.3768253050660966E-2</v>
      </c>
      <c r="F9" s="64">
        <v>1.8816600000000001</v>
      </c>
      <c r="G9" s="66">
        <f>((VLOOKUP(A9,sterics[],17)+VLOOKUP(A9,sterics[],18))/2-F9)/F9</f>
        <v>-3.9782925344164855E-3</v>
      </c>
      <c r="H9" s="64">
        <v>99.003</v>
      </c>
      <c r="I9" s="66">
        <f>((VLOOKUP(A9,sterics[],15)+VLOOKUP(A9,sterics[],16))/2-H9)/H9</f>
        <v>8.600992363109207E-2</v>
      </c>
      <c r="J9" s="64">
        <v>102.01</v>
      </c>
      <c r="K9" s="66">
        <f>((VLOOKUP(A9,sterics[],13)+VLOOKUP(A9,sterics[],14))/2-J9)/J9</f>
        <v>3.0403463412106698E-2</v>
      </c>
      <c r="L9" s="64">
        <v>100.08</v>
      </c>
      <c r="M9" s="66">
        <f>((VLOOKUP(A9,sterics[],11)+VLOOKUP(A9,sterics[],12))/2-L9)/L9</f>
        <v>5.8898253040697519E-2</v>
      </c>
      <c r="N9" s="64">
        <v>283.43200000000002</v>
      </c>
      <c r="O9" s="64">
        <v>202.70599999999999</v>
      </c>
      <c r="P9" s="64">
        <v>5.97</v>
      </c>
      <c r="Q9" s="66">
        <f>((VLOOKUP($A9,sterics[],7)+VLOOKUP($A9,sterics[],8))/2-P9)/P9</f>
        <v>8.1275115508329263E-2</v>
      </c>
      <c r="R9" s="64">
        <v>4.26</v>
      </c>
      <c r="S9" s="66">
        <f>((VLOOKUP($A9,sterics[],5)+VLOOKUP($A9,sterics[],6))/2-R9)/R9</f>
        <v>-7.6172850316903656E-2</v>
      </c>
      <c r="T9" s="64">
        <v>6.06</v>
      </c>
      <c r="U9" s="66">
        <f>((VLOOKUP($A9,sterics[],3)+VLOOKUP($A9,sterics[],4))/2-T9)/T9</f>
        <v>-1.4282108554041925E-2</v>
      </c>
      <c r="W9" s="68" t="s">
        <v>312</v>
      </c>
      <c r="X9" s="77">
        <f>AVERAGE(G2:G94)</f>
        <v>-1.1783093895377898E-2</v>
      </c>
      <c r="Y9" s="69">
        <f>STDEV(G2:G94)</f>
        <v>2.5181460945507425E-2</v>
      </c>
    </row>
    <row r="10" spans="1:25" x14ac:dyDescent="0.25">
      <c r="A10" t="s">
        <v>36</v>
      </c>
      <c r="B10" s="64">
        <v>1.87155</v>
      </c>
      <c r="C10" s="66">
        <f>((VLOOKUP(A10,sterics[],21)+VLOOKUP(A10,sterics[],21))/2-B10)/B10</f>
        <v>-1.9311484776415055E-3</v>
      </c>
      <c r="D10" s="64">
        <v>1.87219</v>
      </c>
      <c r="E10" s="66">
        <f>((VLOOKUP(A10,sterics[],19)+VLOOKUP(A10,sterics[],20))/2-D10)/D10</f>
        <v>-3.9415567147351744E-3</v>
      </c>
      <c r="F10" s="64">
        <v>1.8721000000000001</v>
      </c>
      <c r="G10" s="66">
        <f>((VLOOKUP(A10,sterics[],17)+VLOOKUP(A10,sterics[],18))/2-F10)/F10</f>
        <v>-3.6697261721917512E-3</v>
      </c>
      <c r="H10" s="64">
        <v>99.418999999999997</v>
      </c>
      <c r="I10" s="66">
        <f>((VLOOKUP(A10,sterics[],15)+VLOOKUP(A10,sterics[],16))/2-H10)/H10</f>
        <v>1.7801868062371481E-2</v>
      </c>
      <c r="J10" s="64">
        <v>99.369</v>
      </c>
      <c r="K10" s="66">
        <f>((VLOOKUP(A10,sterics[],13)+VLOOKUP(A10,sterics[],14))/2-J10)/J10</f>
        <v>1.844312259578991E-2</v>
      </c>
      <c r="L10" s="64">
        <v>99.38</v>
      </c>
      <c r="M10" s="66">
        <f>((VLOOKUP(A10,sterics[],11)+VLOOKUP(A10,sterics[],12))/2-L10)/L10</f>
        <v>2.9031852037015519E-2</v>
      </c>
      <c r="N10" s="64">
        <v>253.92599999999999</v>
      </c>
      <c r="O10" s="64">
        <v>166.67099999999999</v>
      </c>
      <c r="P10" s="64">
        <v>6</v>
      </c>
      <c r="Q10" s="66">
        <f>((VLOOKUP($A10,sterics[],7)+VLOOKUP($A10,sterics[],8))/2-P10)/P10</f>
        <v>0.21678622741343823</v>
      </c>
      <c r="R10" s="64">
        <v>4.66</v>
      </c>
      <c r="S10" s="66">
        <f>((VLOOKUP($A10,sterics[],5)+VLOOKUP($A10,sterics[],6))/2-R10)/R10</f>
        <v>-0.17347778727361376</v>
      </c>
      <c r="T10" s="64">
        <v>7.35</v>
      </c>
      <c r="U10" s="66">
        <f>((VLOOKUP($A10,sterics[],3)+VLOOKUP($A10,sterics[],4))/2-T10)/T10</f>
        <v>-6.7359292154551678E-2</v>
      </c>
      <c r="W10" s="68" t="s">
        <v>313</v>
      </c>
      <c r="X10" s="77">
        <f>AVERAGE(I2:I94)</f>
        <v>3.9136633707855639E-2</v>
      </c>
      <c r="Y10" s="69">
        <f>STDEV(I2:I94)</f>
        <v>5.8734162330968738E-2</v>
      </c>
    </row>
    <row r="11" spans="1:25" x14ac:dyDescent="0.25">
      <c r="A11" t="s">
        <v>112</v>
      </c>
      <c r="B11" s="64">
        <v>1.8769800000000001</v>
      </c>
      <c r="C11" s="66">
        <f>((VLOOKUP(A11,sterics[],21)+VLOOKUP(A11,sterics[],21))/2-B11)/B11</f>
        <v>2.1832033070011324E-2</v>
      </c>
      <c r="D11" s="64">
        <v>1.9056200000000001</v>
      </c>
      <c r="E11" s="66">
        <f>((VLOOKUP(A11,sterics[],19)+VLOOKUP(A11,sterics[],20))/2-D11)/D11</f>
        <v>6.2133925909571988E-3</v>
      </c>
      <c r="F11" s="64">
        <v>1.8986099999999999</v>
      </c>
      <c r="G11" s="66">
        <f>((VLOOKUP(A11,sterics[],17)+VLOOKUP(A11,sterics[],18))/2-F11)/F11</f>
        <v>9.7869238644299021E-3</v>
      </c>
      <c r="H11" s="64">
        <v>104.458</v>
      </c>
      <c r="I11" s="66">
        <f>((VLOOKUP(A11,sterics[],15)+VLOOKUP(A11,sterics[],16))/2-H11)/H11</f>
        <v>8.5943849957571594E-2</v>
      </c>
      <c r="J11" s="64">
        <v>99.614999999999995</v>
      </c>
      <c r="K11" s="66">
        <f>((VLOOKUP(A11,sterics[],13)+VLOOKUP(A11,sterics[],14))/2-J11)/J11</f>
        <v>0.13877394082401251</v>
      </c>
      <c r="L11" s="64">
        <v>97.545000000000002</v>
      </c>
      <c r="M11" s="66">
        <f>((VLOOKUP(A11,sterics[],11)+VLOOKUP(A11,sterics[],12))/2-L11)/L11</f>
        <v>0.16315771327529868</v>
      </c>
      <c r="N11" s="64">
        <v>290.84199999999998</v>
      </c>
      <c r="O11" s="64">
        <v>205.107</v>
      </c>
      <c r="P11" s="64">
        <v>6.84</v>
      </c>
      <c r="Q11" s="66">
        <f>((VLOOKUP($A11,sterics[],7)+VLOOKUP($A11,sterics[],8))/2-P11)/P11</f>
        <v>-5.8330015531114804E-2</v>
      </c>
      <c r="R11" s="64">
        <v>4.78</v>
      </c>
      <c r="S11" s="66">
        <f>((VLOOKUP($A11,sterics[],5)+VLOOKUP($A11,sterics[],6))/2-R11)/R11</f>
        <v>-0.14514105076477712</v>
      </c>
      <c r="T11" s="64">
        <v>7.44</v>
      </c>
      <c r="U11" s="66">
        <f>((VLOOKUP($A11,sterics[],3)+VLOOKUP($A11,sterics[],4))/2-T11)/T11</f>
        <v>-0.33551940325230584</v>
      </c>
      <c r="W11" s="68" t="s">
        <v>314</v>
      </c>
      <c r="X11" s="77">
        <f>AVERAGE(K2:K94)</f>
        <v>2.9437353942201493E-2</v>
      </c>
      <c r="Y11" s="69">
        <f>STDEV(K2:K94)</f>
        <v>6.9633531607843357E-2</v>
      </c>
    </row>
    <row r="12" spans="1:25" x14ac:dyDescent="0.25">
      <c r="A12" t="s">
        <v>26</v>
      </c>
      <c r="B12" s="64">
        <v>1.8951800000000001</v>
      </c>
      <c r="C12" s="66">
        <f>((VLOOKUP(A12,sterics[],21)+VLOOKUP(A12,sterics[],21))/2-B12)/B12</f>
        <v>6.2080980697769173E-3</v>
      </c>
      <c r="D12" s="64">
        <v>1.90201</v>
      </c>
      <c r="E12" s="66">
        <f>((VLOOKUP(A12,sterics[],19)+VLOOKUP(A12,sterics[],20))/2-D12)/D12</f>
        <v>-1.7503354260884559E-2</v>
      </c>
      <c r="F12" s="64">
        <v>1.9020999999999999</v>
      </c>
      <c r="G12" s="66">
        <f>((VLOOKUP(A12,sterics[],17)+VLOOKUP(A12,sterics[],18))/2-F12)/F12</f>
        <v>1.3628222648678608E-3</v>
      </c>
      <c r="H12" s="64">
        <v>98.617999999999995</v>
      </c>
      <c r="I12" s="66">
        <f>((VLOOKUP(A12,sterics[],15)+VLOOKUP(A12,sterics[],16))/2-H12)/H12</f>
        <v>6.9894189864543085E-2</v>
      </c>
      <c r="J12" s="64">
        <v>98.447000000000003</v>
      </c>
      <c r="K12" s="66">
        <f>((VLOOKUP(A12,sterics[],13)+VLOOKUP(A12,sterics[],14))/2-J12)/J12</f>
        <v>0.19149391959939363</v>
      </c>
      <c r="L12" s="64">
        <v>101.70399999999999</v>
      </c>
      <c r="M12" s="66">
        <f>((VLOOKUP(A12,sterics[],11)+VLOOKUP(A12,sterics[],12))/2-L12)/L12</f>
        <v>3.7674282900938133E-2</v>
      </c>
      <c r="N12" s="64">
        <v>291.93200000000002</v>
      </c>
      <c r="O12" s="64">
        <v>210.59</v>
      </c>
      <c r="P12" s="64">
        <v>6.73</v>
      </c>
      <c r="Q12" s="66">
        <f>((VLOOKUP($A12,sterics[],7)+VLOOKUP($A12,sterics[],8))/2-P12)/P12</f>
        <v>0.10001857920561068</v>
      </c>
      <c r="R12" s="64">
        <v>3.9</v>
      </c>
      <c r="S12" s="66">
        <f>((VLOOKUP($A12,sterics[],5)+VLOOKUP($A12,sterics[],6))/2-R12)/R12</f>
        <v>-1.5430648763282734E-3</v>
      </c>
      <c r="T12" s="64">
        <v>7.46</v>
      </c>
      <c r="U12" s="66">
        <f>((VLOOKUP($A12,sterics[],3)+VLOOKUP($A12,sterics[],4))/2-T12)/T12</f>
        <v>-7.5074761648826639E-3</v>
      </c>
      <c r="W12" s="68" t="s">
        <v>315</v>
      </c>
      <c r="X12" s="77">
        <f>AVERAGE(M2:M94)</f>
        <v>1.9156637095296365E-2</v>
      </c>
      <c r="Y12" s="69">
        <f>STDEV(M2:M94)</f>
        <v>6.4755648498011562E-2</v>
      </c>
    </row>
    <row r="13" spans="1:25" x14ac:dyDescent="0.25">
      <c r="A13" t="s">
        <v>27</v>
      </c>
      <c r="B13" s="64">
        <v>1.9235899999999999</v>
      </c>
      <c r="C13" s="66">
        <f>((VLOOKUP(A13,sterics[],21)+VLOOKUP(A13,sterics[],21))/2-B13)/B13</f>
        <v>1.5562071693656138E-3</v>
      </c>
      <c r="D13" s="64">
        <v>1.9225000000000001</v>
      </c>
      <c r="E13" s="66">
        <f>((VLOOKUP(A13,sterics[],19)+VLOOKUP(A13,sterics[],20))/2-D13)/D13</f>
        <v>1.801790802697047E-3</v>
      </c>
      <c r="F13" s="64">
        <v>1.9076200000000001</v>
      </c>
      <c r="G13" s="66">
        <f>((VLOOKUP(A13,sterics[],17)+VLOOKUP(A13,sterics[],18))/2-F13)/F13</f>
        <v>9.4903386658452722E-3</v>
      </c>
      <c r="H13" s="64">
        <v>94.183999999999997</v>
      </c>
      <c r="I13" s="66">
        <f>((VLOOKUP(A13,sterics[],15)+VLOOKUP(A13,sterics[],16))/2-H13)/H13</f>
        <v>0.20695251764268355</v>
      </c>
      <c r="J13" s="64">
        <v>98.876000000000005</v>
      </c>
      <c r="K13" s="66">
        <f>((VLOOKUP(A13,sterics[],13)+VLOOKUP(A13,sterics[],14))/2-J13)/J13</f>
        <v>0.1498582182156388</v>
      </c>
      <c r="L13" s="64">
        <v>111.151</v>
      </c>
      <c r="M13" s="66">
        <f>((VLOOKUP(A13,sterics[],11)+VLOOKUP(A13,sterics[],12))/2-L13)/L13</f>
        <v>2.2650129527710089E-2</v>
      </c>
      <c r="N13" s="64" t="s">
        <v>306</v>
      </c>
      <c r="O13" s="64" t="s">
        <v>306</v>
      </c>
      <c r="P13" s="64" t="s">
        <v>306</v>
      </c>
      <c r="Q13" s="66"/>
      <c r="R13" s="64" t="s">
        <v>306</v>
      </c>
      <c r="S13" s="66"/>
      <c r="T13" s="64" t="s">
        <v>306</v>
      </c>
      <c r="U13" s="66"/>
      <c r="W13" s="68" t="s">
        <v>316</v>
      </c>
      <c r="X13" s="77">
        <f>AVERAGE(Q2:Q94)</f>
        <v>6.2895210684930966E-2</v>
      </c>
      <c r="Y13" s="69">
        <f>STDEV(Q2:Q94)</f>
        <v>0.28169717623354024</v>
      </c>
    </row>
    <row r="14" spans="1:25" x14ac:dyDescent="0.25">
      <c r="A14" t="s">
        <v>28</v>
      </c>
      <c r="B14" s="64">
        <v>1.8831100000000001</v>
      </c>
      <c r="C14" s="66">
        <f>((VLOOKUP(A14,sterics[],21)+VLOOKUP(A14,sterics[],21))/2-B14)/B14</f>
        <v>-1.2587069482207704E-2</v>
      </c>
      <c r="D14" s="64">
        <v>1.88286</v>
      </c>
      <c r="E14" s="66">
        <f>((VLOOKUP(A14,sterics[],19)+VLOOKUP(A14,sterics[],20))/2-D14)/D14</f>
        <v>-1.2445044768402828E-2</v>
      </c>
      <c r="F14" s="64">
        <v>1.8828100000000001</v>
      </c>
      <c r="G14" s="66">
        <f>((VLOOKUP(A14,sterics[],17)+VLOOKUP(A14,sterics[],18))/2-F14)/F14</f>
        <v>-1.2449326133523921E-2</v>
      </c>
      <c r="H14" s="64">
        <v>99.149000000000001</v>
      </c>
      <c r="I14" s="66">
        <f>((VLOOKUP(A14,sterics[],15)+VLOOKUP(A14,sterics[],16))/2-H14)/H14</f>
        <v>2.4244671561209352E-2</v>
      </c>
      <c r="J14" s="64">
        <v>99.102999999999994</v>
      </c>
      <c r="K14" s="66">
        <f>((VLOOKUP(A14,sterics[],13)+VLOOKUP(A14,sterics[],14))/2-J14)/J14</f>
        <v>2.8793990630074848E-2</v>
      </c>
      <c r="L14" s="64">
        <v>99.075999999999993</v>
      </c>
      <c r="M14" s="66">
        <f>((VLOOKUP(A14,sterics[],11)+VLOOKUP(A14,sterics[],12))/2-L14)/L14</f>
        <v>3.1098911500405405E-2</v>
      </c>
      <c r="N14" s="64">
        <v>267.82600000000002</v>
      </c>
      <c r="O14" s="64">
        <v>202.87799999999999</v>
      </c>
      <c r="P14" s="64">
        <v>6.07</v>
      </c>
      <c r="Q14" s="66">
        <f>((VLOOKUP($A14,sterics[],7)+VLOOKUP($A14,sterics[],8))/2-P14)/P14</f>
        <v>0.33671320858265319</v>
      </c>
      <c r="R14" s="64">
        <v>4.67</v>
      </c>
      <c r="S14" s="66">
        <f>((VLOOKUP($A14,sterics[],5)+VLOOKUP($A14,sterics[],6))/2-R14)/R14</f>
        <v>-0.19746353601766056</v>
      </c>
      <c r="T14" s="64">
        <v>7.4</v>
      </c>
      <c r="U14" s="66">
        <f>((VLOOKUP($A14,sterics[],3)+VLOOKUP($A14,sterics[],4))/2-T14)/T14</f>
        <v>7.3820816263248396E-3</v>
      </c>
      <c r="W14" s="68" t="s">
        <v>185</v>
      </c>
      <c r="X14" s="77">
        <f>AVERAGE(S2:S94)</f>
        <v>-1.6602994447647717E-2</v>
      </c>
      <c r="Y14" s="69">
        <f>STDEV(S2:S94)</f>
        <v>0.12998925191143948</v>
      </c>
    </row>
    <row r="15" spans="1:25" x14ac:dyDescent="0.25">
      <c r="A15" t="s">
        <v>37</v>
      </c>
      <c r="B15" s="64">
        <v>1.92652</v>
      </c>
      <c r="C15" s="66">
        <f>((VLOOKUP(A15,sterics[],21)+VLOOKUP(A15,sterics[],21))/2-B15)/B15</f>
        <v>-1.7486998003752929E-2</v>
      </c>
      <c r="D15" s="64">
        <v>1.9266099999999999</v>
      </c>
      <c r="E15" s="66">
        <f>((VLOOKUP(A15,sterics[],19)+VLOOKUP(A15,sterics[],20))/2-D15)/D15</f>
        <v>-1.7756204839080001E-2</v>
      </c>
      <c r="F15" s="64">
        <v>1.85683</v>
      </c>
      <c r="G15" s="66">
        <f>((VLOOKUP(A15,sterics[],17)+VLOOKUP(A15,sterics[],18))/2-F15)/F15</f>
        <v>-7.6921096559755446E-3</v>
      </c>
      <c r="H15" s="64">
        <v>110.471</v>
      </c>
      <c r="I15" s="66">
        <f>((VLOOKUP(A15,sterics[],15)+VLOOKUP(A15,sterics[],16))/2-H15)/H15</f>
        <v>9.1031027953517127E-2</v>
      </c>
      <c r="J15" s="64">
        <v>105.749</v>
      </c>
      <c r="K15" s="66">
        <f>((VLOOKUP(A15,sterics[],13)+VLOOKUP(A15,sterics[],14))/2-J15)/J15</f>
        <v>2.4895726617627685E-2</v>
      </c>
      <c r="L15" s="64">
        <v>101.595</v>
      </c>
      <c r="M15" s="66">
        <f>((VLOOKUP(A15,sterics[],11)+VLOOKUP(A15,sterics[],12))/2-L15)/L15</f>
        <v>6.8569678935341299E-2</v>
      </c>
      <c r="N15" s="64">
        <v>278.392</v>
      </c>
      <c r="O15" s="64">
        <v>185.50399999999999</v>
      </c>
      <c r="P15" s="64">
        <v>7.44</v>
      </c>
      <c r="Q15" s="66">
        <f>((VLOOKUP($A15,sterics[],7)+VLOOKUP($A15,sterics[],8))/2-P15)/P15</f>
        <v>7.0109687872082866E-3</v>
      </c>
      <c r="R15" s="64">
        <v>3.94</v>
      </c>
      <c r="S15" s="66">
        <f>((VLOOKUP($A15,sterics[],5)+VLOOKUP($A15,sterics[],6))/2-R15)/R15</f>
        <v>1.0389508928184016E-2</v>
      </c>
      <c r="T15" s="64">
        <v>6.44</v>
      </c>
      <c r="U15" s="66">
        <f>((VLOOKUP($A15,sterics[],3)+VLOOKUP($A15,sterics[],4))/2-T15)/T15</f>
        <v>-4.9693890039487999E-3</v>
      </c>
      <c r="W15" s="70" t="s">
        <v>317</v>
      </c>
      <c r="X15" s="78">
        <f>AVERAGE(U2:U94)</f>
        <v>-2.2498463456693514E-3</v>
      </c>
      <c r="Y15" s="71">
        <f>STDEV(U2:U94)</f>
        <v>0.14479537973188331</v>
      </c>
    </row>
    <row r="16" spans="1:25" x14ac:dyDescent="0.25">
      <c r="A16" t="s">
        <v>48</v>
      </c>
      <c r="B16" s="64">
        <v>1.9267000000000001</v>
      </c>
      <c r="C16" s="66">
        <f>((VLOOKUP(A16,sterics[],21)+VLOOKUP(A16,sterics[],21))/2-B16)/B16</f>
        <v>-1.7393992049410965E-2</v>
      </c>
      <c r="D16" s="64">
        <v>1.9269099999999999</v>
      </c>
      <c r="E16" s="66">
        <f>((VLOOKUP(A16,sterics[],19)+VLOOKUP(A16,sterics[],20))/2-D16)/D16</f>
        <v>-1.7920631108357385E-2</v>
      </c>
      <c r="F16" s="64">
        <v>1.8456900000000001</v>
      </c>
      <c r="G16" s="66">
        <f>((VLOOKUP(A16,sterics[],17)+VLOOKUP(A16,sterics[],18))/2-F16)/F16</f>
        <v>-1.9254361420064623E-3</v>
      </c>
      <c r="H16" s="64">
        <v>110.19199999999999</v>
      </c>
      <c r="I16" s="66">
        <f>((VLOOKUP(A16,sterics[],15)+VLOOKUP(A16,sterics[],16))/2-H16)/H16</f>
        <v>7.9693756261670703E-2</v>
      </c>
      <c r="J16" s="64">
        <v>102.545</v>
      </c>
      <c r="K16" s="66">
        <f>((VLOOKUP(A16,sterics[],13)+VLOOKUP(A16,sterics[],14))/2-J16)/J16</f>
        <v>5.7615904997840049E-2</v>
      </c>
      <c r="L16" s="64">
        <v>105.67400000000001</v>
      </c>
      <c r="M16" s="66">
        <f>((VLOOKUP(A16,sterics[],11)+VLOOKUP(A16,sterics[],12))/2-L16)/L16</f>
        <v>2.4830623524386204E-2</v>
      </c>
      <c r="N16" s="64">
        <v>278.39</v>
      </c>
      <c r="O16" s="64">
        <v>185.666</v>
      </c>
      <c r="P16" s="64">
        <v>8.02</v>
      </c>
      <c r="Q16" s="66">
        <f>((VLOOKUP($A16,sterics[],7)+VLOOKUP($A16,sterics[],8))/2-P16)/P16</f>
        <v>-3.2156999865781084E-2</v>
      </c>
      <c r="R16" s="64">
        <v>3.95</v>
      </c>
      <c r="S16" s="66">
        <f>((VLOOKUP($A16,sterics[],5)+VLOOKUP($A16,sterics[],6))/2-R16)/R16</f>
        <v>2.6552718482835613E-3</v>
      </c>
      <c r="T16" s="64">
        <v>8.83</v>
      </c>
      <c r="U16" s="66">
        <f>((VLOOKUP($A16,sterics[],3)+VLOOKUP($A16,sterics[],4))/2-T16)/T16</f>
        <v>-1.8915228652189236E-2</v>
      </c>
    </row>
    <row r="17" spans="1:21" x14ac:dyDescent="0.25">
      <c r="A17" t="s">
        <v>58</v>
      </c>
      <c r="B17" s="64">
        <v>1.9275100000000001</v>
      </c>
      <c r="C17" s="66">
        <f>((VLOOKUP(A17,sterics[],21)+VLOOKUP(A17,sterics[],21))/2-B17)/B17</f>
        <v>-1.3556336859663532E-2</v>
      </c>
      <c r="D17" s="64">
        <v>1.93103</v>
      </c>
      <c r="E17" s="66">
        <f>((VLOOKUP(A17,sterics[],19)+VLOOKUP(A17,sterics[],20))/2-D17)/D17</f>
        <v>-1.7595957937422028E-2</v>
      </c>
      <c r="F17" s="64">
        <v>1.8659600000000001</v>
      </c>
      <c r="G17" s="66">
        <f>((VLOOKUP(A17,sterics[],17)+VLOOKUP(A17,sterics[],18))/2-F17)/F17</f>
        <v>-5.9623802527412739E-3</v>
      </c>
      <c r="H17" s="64">
        <v>110.438</v>
      </c>
      <c r="I17" s="66">
        <f>((VLOOKUP(A17,sterics[],15)+VLOOKUP(A17,sterics[],16))/2-H17)/H17</f>
        <v>6.3803189995318602E-2</v>
      </c>
      <c r="J17" s="64">
        <v>100.489</v>
      </c>
      <c r="K17" s="66">
        <f>((VLOOKUP(A17,sterics[],13)+VLOOKUP(A17,sterics[],14))/2-J17)/J17</f>
        <v>8.8769251826652573E-2</v>
      </c>
      <c r="L17" s="64">
        <v>105.673</v>
      </c>
      <c r="M17" s="66">
        <f>((VLOOKUP(A17,sterics[],11)+VLOOKUP(A17,sterics[],12))/2-L17)/L17</f>
        <v>3.3720213723391949E-2</v>
      </c>
      <c r="N17" s="64">
        <v>293.03699999999998</v>
      </c>
      <c r="O17" s="64">
        <v>225.643</v>
      </c>
      <c r="P17" s="64">
        <v>7.61</v>
      </c>
      <c r="Q17" s="66">
        <f>((VLOOKUP($A17,sterics[],7)+VLOOKUP($A17,sterics[],8))/2-P17)/P17</f>
        <v>-1.6596304891996708E-2</v>
      </c>
      <c r="R17" s="64">
        <v>3.92</v>
      </c>
      <c r="S17" s="66">
        <f>((VLOOKUP($A17,sterics[],5)+VLOOKUP($A17,sterics[],6))/2-R17)/R17</f>
        <v>9.1439818850599982E-3</v>
      </c>
      <c r="T17" s="64">
        <v>6.29</v>
      </c>
      <c r="U17" s="66">
        <f>((VLOOKUP($A17,sterics[],3)+VLOOKUP($A17,sterics[],4))/2-T17)/T17</f>
        <v>1.243930846220743E-2</v>
      </c>
    </row>
    <row r="18" spans="1:21" x14ac:dyDescent="0.25">
      <c r="A18" t="s">
        <v>61</v>
      </c>
      <c r="B18" s="64">
        <v>1.92052</v>
      </c>
      <c r="C18" s="66">
        <f>((VLOOKUP(A18,sterics[],21)+VLOOKUP(A18,sterics[],21))/2-B18)/B18</f>
        <v>-1.1843414244199511E-2</v>
      </c>
      <c r="D18" s="64">
        <v>1.92462</v>
      </c>
      <c r="E18" s="66">
        <f>((VLOOKUP(A18,sterics[],19)+VLOOKUP(A18,sterics[],20))/2-D18)/D18</f>
        <v>-1.608909119780005E-2</v>
      </c>
      <c r="F18" s="64">
        <v>1.83449</v>
      </c>
      <c r="G18" s="66">
        <f>((VLOOKUP(A18,sterics[],17)+VLOOKUP(A18,sterics[],18))/2-F18)/F18</f>
        <v>3.2036601717725607E-3</v>
      </c>
      <c r="H18" s="64">
        <v>111.32599999999999</v>
      </c>
      <c r="I18" s="66">
        <f>((VLOOKUP(A18,sterics[],15)+VLOOKUP(A18,sterics[],16))/2-H18)/H18</f>
        <v>6.3583616490474018E-2</v>
      </c>
      <c r="J18" s="64">
        <v>103.25700000000001</v>
      </c>
      <c r="K18" s="66">
        <f>((VLOOKUP(A18,sterics[],13)+VLOOKUP(A18,sterics[],14))/2-J18)/J18</f>
        <v>4.3129007492828553E-2</v>
      </c>
      <c r="L18" s="64">
        <v>102.122</v>
      </c>
      <c r="M18" s="66">
        <f>((VLOOKUP(A18,sterics[],11)+VLOOKUP(A18,sterics[],12))/2-L18)/L18</f>
        <v>5.8099547347687103E-2</v>
      </c>
      <c r="N18" s="64">
        <v>294.06700000000001</v>
      </c>
      <c r="O18" s="64">
        <v>231.31200000000001</v>
      </c>
      <c r="P18" s="64">
        <v>6.86</v>
      </c>
      <c r="Q18" s="66">
        <f>((VLOOKUP($A18,sterics[],7)+VLOOKUP($A18,sterics[],8))/2-P18)/P18</f>
        <v>1.7449406234734604E-2</v>
      </c>
      <c r="R18" s="64">
        <v>3.88</v>
      </c>
      <c r="S18" s="66">
        <f>((VLOOKUP($A18,sterics[],5)+VLOOKUP($A18,sterics[],6))/2-R18)/R18</f>
        <v>1.6790433405707517E-2</v>
      </c>
      <c r="T18" s="64">
        <v>6</v>
      </c>
      <c r="U18" s="66">
        <f>((VLOOKUP($A18,sterics[],3)+VLOOKUP($A18,sterics[],4))/2-T18)/T18</f>
        <v>9.8468189893854266E-2</v>
      </c>
    </row>
    <row r="19" spans="1:21" x14ac:dyDescent="0.25">
      <c r="A19" t="s">
        <v>119</v>
      </c>
      <c r="B19" s="64">
        <v>1.91899</v>
      </c>
      <c r="C19" s="66">
        <f>((VLOOKUP(A19,sterics[],21)+VLOOKUP(A19,sterics[],21))/2-B19)/B19</f>
        <v>-1.1055562522092357E-2</v>
      </c>
      <c r="D19" s="64">
        <v>1.9267399999999999</v>
      </c>
      <c r="E19" s="66">
        <f>((VLOOKUP(A19,sterics[],19)+VLOOKUP(A19,sterics[],20))/2-D19)/D19</f>
        <v>-1.7171692444808241E-2</v>
      </c>
      <c r="F19" s="64">
        <v>1.8676999999999999</v>
      </c>
      <c r="G19" s="66">
        <f>((VLOOKUP(A19,sterics[],17)+VLOOKUP(A19,sterics[],18))/2-F19)/F19</f>
        <v>-1.463453308962088E-2</v>
      </c>
      <c r="H19" s="64">
        <v>110.33799999999999</v>
      </c>
      <c r="I19" s="66">
        <f>((VLOOKUP(A19,sterics[],15)+VLOOKUP(A19,sterics[],16))/2-H19)/H19</f>
        <v>7.31072675725363E-2</v>
      </c>
      <c r="J19" s="64">
        <v>105.315</v>
      </c>
      <c r="K19" s="66">
        <f>((VLOOKUP(A19,sterics[],13)+VLOOKUP(A19,sterics[],14))/2-J19)/J19</f>
        <v>2.2744831474025593E-2</v>
      </c>
      <c r="L19" s="64">
        <v>100.81</v>
      </c>
      <c r="M19" s="66">
        <f>((VLOOKUP(A19,sterics[],11)+VLOOKUP(A19,sterics[],12))/2-L19)/L19</f>
        <v>7.1870270550942361E-2</v>
      </c>
      <c r="N19" s="64">
        <v>302.62299999999999</v>
      </c>
      <c r="O19" s="64">
        <v>253.67699999999999</v>
      </c>
      <c r="P19" s="64">
        <v>7.58</v>
      </c>
      <c r="Q19" s="66">
        <f>((VLOOKUP($A19,sterics[],7)+VLOOKUP($A19,sterics[],8))/2-P19)/P19</f>
        <v>-7.9194864542179472E-2</v>
      </c>
      <c r="R19" s="64">
        <v>3.91</v>
      </c>
      <c r="S19" s="66">
        <f>((VLOOKUP($A19,sterics[],5)+VLOOKUP($A19,sterics[],6))/2-R19)/R19</f>
        <v>8.9889722798324606E-3</v>
      </c>
      <c r="T19" s="64">
        <v>8.5</v>
      </c>
      <c r="U19" s="66">
        <f>((VLOOKUP($A19,sterics[],3)+VLOOKUP($A19,sterics[],4))/2-T19)/T19</f>
        <v>-0.22461068948669111</v>
      </c>
    </row>
    <row r="20" spans="1:21" x14ac:dyDescent="0.25">
      <c r="A20" t="s">
        <v>307</v>
      </c>
      <c r="B20" s="64">
        <v>1.9252100000000001</v>
      </c>
      <c r="C20" s="66">
        <f>((VLOOKUP(A20,sterics[],21)+VLOOKUP(A20,sterics[],21))/2-B20)/B20</f>
        <v>-1.4250660408095805E-2</v>
      </c>
      <c r="D20" s="64">
        <v>1.9274800000000001</v>
      </c>
      <c r="E20" s="66">
        <f>((VLOOKUP(A20,sterics[],19)+VLOOKUP(A20,sterics[],20))/2-D20)/D20</f>
        <v>-1.7549020846447182E-2</v>
      </c>
      <c r="F20" s="64">
        <v>1.84378</v>
      </c>
      <c r="G20" s="66">
        <f>((VLOOKUP(A20,sterics[],17)+VLOOKUP(A20,sterics[],18))/2-F20)/F20</f>
        <v>-1.8510437533138314E-3</v>
      </c>
      <c r="H20" s="64">
        <v>110.364</v>
      </c>
      <c r="I20" s="66">
        <f>((VLOOKUP(A20,sterics[],15)+VLOOKUP(A20,sterics[],16))/2-H20)/H20</f>
        <v>7.285446059782627E-2</v>
      </c>
      <c r="J20" s="64">
        <v>101.914</v>
      </c>
      <c r="K20" s="66">
        <f>((VLOOKUP(A20,sterics[],13)+VLOOKUP(A20,sterics[],14))/2-J20)/J20</f>
        <v>5.6875129292216983E-2</v>
      </c>
      <c r="L20" s="64">
        <v>102.666</v>
      </c>
      <c r="M20" s="66">
        <f>((VLOOKUP(A20,sterics[],11)+VLOOKUP(A20,sterics[],12))/2-L20)/L20</f>
        <v>5.2492957495573075E-2</v>
      </c>
      <c r="N20" s="64">
        <v>302.96199999999999</v>
      </c>
      <c r="O20" s="64">
        <v>253.81399999999999</v>
      </c>
      <c r="P20" s="64">
        <v>6.79</v>
      </c>
      <c r="Q20" s="66">
        <f>((VLOOKUP($A20,sterics[],7)+VLOOKUP($A20,sterics[],8))/2-P20)/P20</f>
        <v>2.7938575371175209E-2</v>
      </c>
      <c r="R20" s="64">
        <v>3.94</v>
      </c>
      <c r="S20" s="66">
        <f>((VLOOKUP($A20,sterics[],5)+VLOOKUP($A20,sterics[],6))/2-R20)/R20</f>
        <v>1.3063151304936842E-3</v>
      </c>
      <c r="T20" s="64">
        <v>8.3699999999999992</v>
      </c>
      <c r="U20" s="66">
        <f>((VLOOKUP($A20,sterics[],3)+VLOOKUP($A20,sterics[],4))/2-T20)/T20</f>
        <v>-0.21256760581085707</v>
      </c>
    </row>
    <row r="21" spans="1:21" x14ac:dyDescent="0.25">
      <c r="A21" t="s">
        <v>62</v>
      </c>
      <c r="B21" s="64">
        <v>1.92614</v>
      </c>
      <c r="C21" s="66">
        <f>((VLOOKUP(A21,sterics[],21)+VLOOKUP(A21,sterics[],21))/2-B21)/B21</f>
        <v>-1.6738579468688654E-2</v>
      </c>
      <c r="D21" s="64">
        <v>1.92814</v>
      </c>
      <c r="E21" s="66">
        <f>((VLOOKUP(A21,sterics[],19)+VLOOKUP(A21,sterics[],20))/2-D21)/D21</f>
        <v>-1.8276489103501204E-2</v>
      </c>
      <c r="F21" s="64">
        <v>1.8664000000000001</v>
      </c>
      <c r="G21" s="66">
        <f>((VLOOKUP(A21,sterics[],17)+VLOOKUP(A21,sterics[],18))/2-F21)/F21</f>
        <v>-8.6951653362515313E-3</v>
      </c>
      <c r="H21" s="64">
        <v>110.63</v>
      </c>
      <c r="I21" s="66">
        <f>((VLOOKUP(A21,sterics[],15)+VLOOKUP(A21,sterics[],16))/2-H21)/H21</f>
        <v>7.253956526718347E-2</v>
      </c>
      <c r="J21" s="64">
        <v>101.197</v>
      </c>
      <c r="K21" s="66">
        <f>((VLOOKUP(A21,sterics[],13)+VLOOKUP(A21,sterics[],14))/2-J21)/J21</f>
        <v>8.1604993357965117E-2</v>
      </c>
      <c r="L21" s="64">
        <v>105.45699999999999</v>
      </c>
      <c r="M21" s="66">
        <f>((VLOOKUP(A21,sterics[],11)+VLOOKUP(A21,sterics[],12))/2-L21)/L21</f>
        <v>3.6905149979361292E-2</v>
      </c>
      <c r="N21" s="64">
        <v>297.83999999999997</v>
      </c>
      <c r="O21" s="64">
        <v>237.922</v>
      </c>
      <c r="P21" s="64">
        <v>7.63</v>
      </c>
      <c r="Q21" s="66">
        <f>((VLOOKUP($A21,sterics[],7)+VLOOKUP($A21,sterics[],8))/2-P21)/P21</f>
        <v>-2.2374494605596366E-2</v>
      </c>
      <c r="R21" s="64">
        <v>3.93</v>
      </c>
      <c r="S21" s="66">
        <f>((VLOOKUP($A21,sterics[],5)+VLOOKUP($A21,sterics[],6))/2-R21)/R21</f>
        <v>4.9603628777480022E-3</v>
      </c>
      <c r="T21" s="64">
        <v>6.31</v>
      </c>
      <c r="U21" s="66">
        <f>((VLOOKUP($A21,sterics[],3)+VLOOKUP($A21,sterics[],4))/2-T21)/T21</f>
        <v>1.3355945840106182E-2</v>
      </c>
    </row>
    <row r="22" spans="1:21" x14ac:dyDescent="0.25">
      <c r="A22" t="s">
        <v>63</v>
      </c>
      <c r="B22" s="64">
        <v>1.9413800000000001</v>
      </c>
      <c r="C22" s="66">
        <f>((VLOOKUP(A22,sterics[],21)+VLOOKUP(A22,sterics[],21))/2-B22)/B22</f>
        <v>-2.2685990449314495E-2</v>
      </c>
      <c r="D22" s="64">
        <v>1.9248499999999999</v>
      </c>
      <c r="E22" s="66">
        <f>((VLOOKUP(A22,sterics[],19)+VLOOKUP(A22,sterics[],20))/2-D22)/D22</f>
        <v>-1.5090954645507316E-2</v>
      </c>
      <c r="F22" s="64">
        <v>1.87981</v>
      </c>
      <c r="G22" s="66">
        <f>((VLOOKUP(A22,sterics[],17)+VLOOKUP(A22,sterics[],18))/2-F22)/F22</f>
        <v>-1.4655963560056544E-2</v>
      </c>
      <c r="H22" s="64">
        <v>111.852</v>
      </c>
      <c r="I22" s="66">
        <f>((VLOOKUP(A22,sterics[],15)+VLOOKUP(A22,sterics[],16))/2-H22)/H22</f>
        <v>5.2863925345983907E-2</v>
      </c>
      <c r="J22" s="64">
        <v>109.27800000000001</v>
      </c>
      <c r="K22" s="66">
        <f>((VLOOKUP(A22,sterics[],13)+VLOOKUP(A22,sterics[],14))/2-J22)/J22</f>
        <v>3.5160428576612034E-3</v>
      </c>
      <c r="L22" s="64">
        <v>106.498</v>
      </c>
      <c r="M22" s="66">
        <f>((VLOOKUP(A22,sterics[],11)+VLOOKUP(A22,sterics[],12))/2-L22)/L22</f>
        <v>2.9956598944149128E-2</v>
      </c>
      <c r="N22" s="64">
        <v>309.39100000000002</v>
      </c>
      <c r="O22" s="64">
        <v>255.607</v>
      </c>
      <c r="P22" s="64">
        <v>9.57</v>
      </c>
      <c r="Q22" s="66">
        <f>((VLOOKUP($A22,sterics[],7)+VLOOKUP($A22,sterics[],8))/2-P22)/P22</f>
        <v>-0.22077793253375183</v>
      </c>
      <c r="R22" s="64">
        <v>3.83</v>
      </c>
      <c r="S22" s="66">
        <f>((VLOOKUP($A22,sterics[],5)+VLOOKUP($A22,sterics[],6))/2-R22)/R22</f>
        <v>3.6814975311942444E-2</v>
      </c>
      <c r="T22" s="64">
        <v>6.68</v>
      </c>
      <c r="U22" s="66">
        <f>((VLOOKUP($A22,sterics[],3)+VLOOKUP($A22,sterics[],4))/2-T22)/T22</f>
        <v>0.32160798669616925</v>
      </c>
    </row>
    <row r="23" spans="1:21" x14ac:dyDescent="0.25">
      <c r="A23" t="s">
        <v>64</v>
      </c>
      <c r="B23" s="64">
        <v>1.91825</v>
      </c>
      <c r="C23" s="66">
        <f>((VLOOKUP(A23,sterics[],21)+VLOOKUP(A23,sterics[],21))/2-B23)/B23</f>
        <v>-3.2918509794291747E-3</v>
      </c>
      <c r="D23" s="64">
        <v>1.9444900000000001</v>
      </c>
      <c r="E23" s="66">
        <f>((VLOOKUP(A23,sterics[],19)+VLOOKUP(A23,sterics[],20))/2-D23)/D23</f>
        <v>-2.2170299778672107E-2</v>
      </c>
      <c r="F23" s="64">
        <v>1.88805</v>
      </c>
      <c r="G23" s="66">
        <f>((VLOOKUP(A23,sterics[],17)+VLOOKUP(A23,sterics[],18))/2-F23)/F23</f>
        <v>-7.4552675440719375E-3</v>
      </c>
      <c r="H23" s="64">
        <v>110.297</v>
      </c>
      <c r="I23" s="66">
        <f>((VLOOKUP(A23,sterics[],15)+VLOOKUP(A23,sterics[],16))/2-H23)/H23</f>
        <v>4.8222106165648218E-2</v>
      </c>
      <c r="J23" s="64">
        <v>107.5</v>
      </c>
      <c r="K23" s="66">
        <f>((VLOOKUP(A23,sterics[],13)+VLOOKUP(A23,sterics[],14))/2-J23)/J23</f>
        <v>7.5345176546595352E-2</v>
      </c>
      <c r="L23" s="64">
        <v>106.776</v>
      </c>
      <c r="M23" s="66">
        <f>((VLOOKUP(A23,sterics[],11)+VLOOKUP(A23,sterics[],12))/2-L23)/L23</f>
        <v>8.3117594294068925E-2</v>
      </c>
      <c r="N23" s="64">
        <v>317.036</v>
      </c>
      <c r="O23" s="64">
        <v>288.27100000000002</v>
      </c>
      <c r="P23" s="64">
        <v>8.66</v>
      </c>
      <c r="Q23" s="66">
        <f>((VLOOKUP($A23,sterics[],7)+VLOOKUP($A23,sterics[],8))/2-P23)/P23</f>
        <v>-2.7266528575817475E-2</v>
      </c>
      <c r="R23" s="64">
        <v>3.88</v>
      </c>
      <c r="S23" s="66">
        <f>((VLOOKUP($A23,sterics[],5)+VLOOKUP($A23,sterics[],6))/2-R23)/R23</f>
        <v>2.2381455975914941E-2</v>
      </c>
      <c r="T23" s="64">
        <v>8.16</v>
      </c>
      <c r="U23" s="66">
        <f>((VLOOKUP($A23,sterics[],3)+VLOOKUP($A23,sterics[],4))/2-T23)/T23</f>
        <v>4.048911120100568E-3</v>
      </c>
    </row>
    <row r="24" spans="1:21" x14ac:dyDescent="0.25">
      <c r="A24" t="s">
        <v>38</v>
      </c>
      <c r="B24" s="64">
        <v>1.93685</v>
      </c>
      <c r="C24" s="66">
        <f>((VLOOKUP(A24,sterics[],21)+VLOOKUP(A24,sterics[],21))/2-B24)/B24</f>
        <v>-1.4039382113978845E-2</v>
      </c>
      <c r="D24" s="64">
        <v>1.9298200000000001</v>
      </c>
      <c r="E24" s="66">
        <f>((VLOOKUP(A24,sterics[],19)+VLOOKUP(A24,sterics[],20))/2-D24)/D24</f>
        <v>-1.3624394543079168E-2</v>
      </c>
      <c r="F24" s="64">
        <v>1.8849499999999999</v>
      </c>
      <c r="G24" s="66">
        <f>((VLOOKUP(A24,sterics[],17)+VLOOKUP(A24,sterics[],18))/2-F24)/F24</f>
        <v>-1.2167267952956286E-2</v>
      </c>
      <c r="H24" s="64">
        <v>109.099</v>
      </c>
      <c r="I24" s="66">
        <f>((VLOOKUP(A24,sterics[],15)+VLOOKUP(A24,sterics[],16))/2-H24)/H24</f>
        <v>4.090643665317286E-2</v>
      </c>
      <c r="J24" s="64">
        <v>104.53539000000001</v>
      </c>
      <c r="K24" s="66">
        <f>((VLOOKUP(A24,sterics[],13)+VLOOKUP(A24,sterics[],14))/2-J24)/J24</f>
        <v>5.6126592736655968E-2</v>
      </c>
      <c r="L24" s="64">
        <v>105.593</v>
      </c>
      <c r="M24" s="66">
        <f>((VLOOKUP(A24,sterics[],11)+VLOOKUP(A24,sterics[],12))/2-L24)/L24</f>
        <v>4.557714281014847E-2</v>
      </c>
      <c r="N24" s="64">
        <v>297.03800000000001</v>
      </c>
      <c r="O24" s="64">
        <v>241.982</v>
      </c>
      <c r="P24" s="64">
        <v>6.66</v>
      </c>
      <c r="Q24" s="66">
        <f>((VLOOKUP($A24,sterics[],7)+VLOOKUP($A24,sterics[],8))/2-P24)/P24</f>
        <v>9.7677210596888858E-2</v>
      </c>
      <c r="R24" s="64">
        <v>4.03</v>
      </c>
      <c r="S24" s="66">
        <f>((VLOOKUP($A24,sterics[],5)+VLOOKUP($A24,sterics[],6))/2-R24)/R24</f>
        <v>-1.4147180906475244E-2</v>
      </c>
      <c r="T24" s="64">
        <v>9.01</v>
      </c>
      <c r="U24" s="66">
        <f>((VLOOKUP($A24,sterics[],3)+VLOOKUP($A24,sterics[],4))/2-T24)/T24</f>
        <v>-0.14348781796575524</v>
      </c>
    </row>
    <row r="25" spans="1:21" x14ac:dyDescent="0.25">
      <c r="A25" t="s">
        <v>39</v>
      </c>
      <c r="B25" s="64" t="s">
        <v>306</v>
      </c>
      <c r="C25" s="66"/>
      <c r="D25" s="64" t="s">
        <v>306</v>
      </c>
      <c r="E25" s="66"/>
      <c r="F25" s="64" t="s">
        <v>306</v>
      </c>
      <c r="G25" s="66"/>
      <c r="H25" s="64" t="s">
        <v>306</v>
      </c>
      <c r="I25" s="66"/>
      <c r="J25" s="64" t="s">
        <v>306</v>
      </c>
      <c r="K25" s="66"/>
      <c r="L25" s="64" t="s">
        <v>306</v>
      </c>
      <c r="M25" s="66"/>
      <c r="N25" s="64" t="s">
        <v>306</v>
      </c>
      <c r="O25" s="64" t="s">
        <v>306</v>
      </c>
      <c r="P25" s="64" t="s">
        <v>306</v>
      </c>
      <c r="Q25" s="66"/>
      <c r="R25" s="64" t="s">
        <v>306</v>
      </c>
      <c r="S25" s="66"/>
      <c r="T25" s="64" t="s">
        <v>306</v>
      </c>
      <c r="U25" s="66"/>
    </row>
    <row r="26" spans="1:21" x14ac:dyDescent="0.25">
      <c r="A26" t="s">
        <v>40</v>
      </c>
      <c r="B26" s="64">
        <v>1.9258</v>
      </c>
      <c r="C26" s="66">
        <f>((VLOOKUP(A26,sterics[],21)+VLOOKUP(A26,sterics[],21))/2-B26)/B26</f>
        <v>-2.1479697838311298E-2</v>
      </c>
      <c r="D26" s="64">
        <v>1.9410700000000001</v>
      </c>
      <c r="E26" s="66">
        <f>((VLOOKUP(A26,sterics[],19)+VLOOKUP(A26,sterics[],20))/2-D26)/D26</f>
        <v>-3.162649973444296E-2</v>
      </c>
      <c r="F26" s="64">
        <v>1.8709499999999999</v>
      </c>
      <c r="G26" s="66">
        <f>((VLOOKUP(A26,sterics[],17)+VLOOKUP(A26,sterics[],18))/2-F26)/F26</f>
        <v>-1.3941050007434617E-2</v>
      </c>
      <c r="H26" s="64">
        <v>108.91800000000001</v>
      </c>
      <c r="I26" s="66">
        <f>((VLOOKUP(A26,sterics[],15)+VLOOKUP(A26,sterics[],16))/2-H26)/H26</f>
        <v>-3.574568901462643E-3</v>
      </c>
      <c r="J26" s="64">
        <v>102.977</v>
      </c>
      <c r="K26" s="66">
        <f>((VLOOKUP(A26,sterics[],13)+VLOOKUP(A26,sterics[],14))/2-J26)/J26</f>
        <v>-9.8796516393107152E-3</v>
      </c>
      <c r="L26" s="64">
        <v>105.20699999999999</v>
      </c>
      <c r="M26" s="66">
        <f>((VLOOKUP(A26,sterics[],11)+VLOOKUP(A26,sterics[],12))/2-L26)/L26</f>
        <v>-3.1817617434854555E-2</v>
      </c>
      <c r="N26" s="64">
        <v>306.77600000000001</v>
      </c>
      <c r="O26" s="64">
        <v>260.12599999999998</v>
      </c>
      <c r="P26" s="64">
        <v>7.51</v>
      </c>
      <c r="Q26" s="66">
        <f>((VLOOKUP($A26,sterics[],7)+VLOOKUP($A26,sterics[],8))/2-P26)/P26</f>
        <v>1.9329982834387603E-2</v>
      </c>
      <c r="R26" s="64">
        <v>3.93</v>
      </c>
      <c r="S26" s="66">
        <f>((VLOOKUP($A26,sterics[],5)+VLOOKUP($A26,sterics[],6))/2-R26)/R26</f>
        <v>9.4229520848264525E-2</v>
      </c>
      <c r="T26" s="64">
        <v>7.67</v>
      </c>
      <c r="U26" s="66">
        <f>((VLOOKUP($A26,sterics[],3)+VLOOKUP($A26,sterics[],4))/2-T26)/T26</f>
        <v>-0.13421724632009058</v>
      </c>
    </row>
    <row r="27" spans="1:21" x14ac:dyDescent="0.25">
      <c r="A27" t="s">
        <v>41</v>
      </c>
      <c r="B27" s="64">
        <v>1.8925700000000001</v>
      </c>
      <c r="C27" s="66">
        <f>((VLOOKUP(A27,sterics[],21)+VLOOKUP(A27,sterics[],21))/2-B27)/B27</f>
        <v>-4.1487071361007138E-3</v>
      </c>
      <c r="D27" s="64">
        <v>1.89663</v>
      </c>
      <c r="E27" s="66">
        <f>((VLOOKUP(A27,sterics[],19)+VLOOKUP(A27,sterics[],20))/2-D27)/D27</f>
        <v>-2.7864944032789798E-2</v>
      </c>
      <c r="F27" s="64">
        <v>1.8580300000000001</v>
      </c>
      <c r="G27" s="66">
        <f>((VLOOKUP(A27,sterics[],17)+VLOOKUP(A27,sterics[],18))/2-F27)/F27</f>
        <v>1.1741979227843488E-2</v>
      </c>
      <c r="H27" s="64">
        <v>101.803</v>
      </c>
      <c r="I27" s="66">
        <f>((VLOOKUP(A27,sterics[],15)+VLOOKUP(A27,sterics[],16))/2-H27)/H27</f>
        <v>2.6851008652893388E-4</v>
      </c>
      <c r="J27" s="64">
        <v>98.691999999999993</v>
      </c>
      <c r="K27" s="66">
        <f>((VLOOKUP(A27,sterics[],13)+VLOOKUP(A27,sterics[],14))/2-J27)/J27</f>
        <v>9.9222757569919717E-2</v>
      </c>
      <c r="L27" s="64">
        <v>102.59099999999999</v>
      </c>
      <c r="M27" s="66">
        <f>((VLOOKUP(A27,sterics[],11)+VLOOKUP(A27,sterics[],12))/2-L27)/L27</f>
        <v>-8.0945685492147482E-3</v>
      </c>
      <c r="N27" s="64">
        <v>264.06400000000002</v>
      </c>
      <c r="O27" s="64">
        <v>173.15799999999999</v>
      </c>
      <c r="P27" s="64">
        <v>7.67</v>
      </c>
      <c r="Q27" s="66">
        <f>((VLOOKUP($A27,sterics[],7)+VLOOKUP($A27,sterics[],8))/2-P27)/P27</f>
        <v>8.7936454259785107E-2</v>
      </c>
      <c r="R27" s="64">
        <v>4.57</v>
      </c>
      <c r="S27" s="66">
        <f>((VLOOKUP($A27,sterics[],5)+VLOOKUP($A27,sterics[],6))/2-R27)/R27</f>
        <v>9.4865076139035043E-3</v>
      </c>
      <c r="T27" s="64">
        <v>6.76</v>
      </c>
      <c r="U27" s="66">
        <f>((VLOOKUP($A27,sterics[],3)+VLOOKUP($A27,sterics[],4))/2-T27)/T27</f>
        <v>0.26235552711462296</v>
      </c>
    </row>
    <row r="28" spans="1:21" x14ac:dyDescent="0.25">
      <c r="A28" t="s">
        <v>42</v>
      </c>
      <c r="B28" s="64">
        <v>1.89266</v>
      </c>
      <c r="C28" s="66">
        <f>((VLOOKUP(A28,sterics[],21)+VLOOKUP(A28,sterics[],21))/2-B28)/B28</f>
        <v>-7.8493916679224333E-3</v>
      </c>
      <c r="D28" s="64">
        <v>1.89934</v>
      </c>
      <c r="E28" s="66">
        <f>((VLOOKUP(A28,sterics[],19)+VLOOKUP(A28,sterics[],20))/2-D28)/D28</f>
        <v>-2.140386898480005E-2</v>
      </c>
      <c r="F28" s="64">
        <v>1.84558</v>
      </c>
      <c r="G28" s="66">
        <f>((VLOOKUP(A28,sterics[],17)+VLOOKUP(A28,sterics[],18))/2-F28)/F28</f>
        <v>1.6303763952716783E-2</v>
      </c>
      <c r="H28" s="64">
        <v>101.41200000000001</v>
      </c>
      <c r="I28" s="66">
        <f>((VLOOKUP(A28,sterics[],15)+VLOOKUP(A28,sterics[],16))/2-H28)/H28</f>
        <v>0.10449428268386866</v>
      </c>
      <c r="J28" s="64">
        <v>99.456999999999994</v>
      </c>
      <c r="K28" s="66">
        <f>((VLOOKUP(A28,sterics[],13)+VLOOKUP(A28,sterics[],14))/2-J28)/J28</f>
        <v>0.15488404972002989</v>
      </c>
      <c r="L28" s="64">
        <v>102.88500000000001</v>
      </c>
      <c r="M28" s="66">
        <f>((VLOOKUP(A28,sterics[],11)+VLOOKUP(A28,sterics[],12))/2-L28)/L28</f>
        <v>7.5924813114730039E-2</v>
      </c>
      <c r="N28" s="64">
        <v>263.77</v>
      </c>
      <c r="O28" s="64">
        <v>172.88300000000001</v>
      </c>
      <c r="P28" s="64">
        <v>8.31</v>
      </c>
      <c r="Q28" s="66">
        <f>((VLOOKUP($A28,sterics[],7)+VLOOKUP($A28,sterics[],8))/2-P28)/P28</f>
        <v>3.4955869443357969E-2</v>
      </c>
      <c r="R28" s="64">
        <v>4.9400000000000004</v>
      </c>
      <c r="S28" s="66">
        <f>((VLOOKUP($A28,sterics[],5)+VLOOKUP($A28,sterics[],6))/2-R28)/R28</f>
        <v>-5.7945728688956498E-2</v>
      </c>
      <c r="T28" s="64">
        <v>8.73</v>
      </c>
      <c r="U28" s="66">
        <f>((VLOOKUP($A28,sterics[],3)+VLOOKUP($A28,sterics[],4))/2-T28)/T28</f>
        <v>-0.21235353411107505</v>
      </c>
    </row>
    <row r="29" spans="1:21" x14ac:dyDescent="0.25">
      <c r="A29" t="s">
        <v>43</v>
      </c>
      <c r="B29" s="64">
        <v>1.8892800000000001</v>
      </c>
      <c r="C29" s="66">
        <f>((VLOOKUP(A29,sterics[],21)+VLOOKUP(A29,sterics[],21))/2-B29)/B29</f>
        <v>-2.3127286797298727E-3</v>
      </c>
      <c r="D29" s="64">
        <v>1.8924000000000001</v>
      </c>
      <c r="E29" s="66">
        <f>((VLOOKUP(A29,sterics[],19)+VLOOKUP(A29,sterics[],20))/2-D29)/D29</f>
        <v>-1.9930841365292801E-2</v>
      </c>
      <c r="F29" s="64">
        <v>1.8832100000000001</v>
      </c>
      <c r="G29" s="66">
        <f>((VLOOKUP(A29,sterics[],17)+VLOOKUP(A29,sterics[],18))/2-F29)/F29</f>
        <v>-1.7306404136873234E-3</v>
      </c>
      <c r="H29" s="64">
        <v>104.453</v>
      </c>
      <c r="I29" s="66">
        <f>((VLOOKUP(A29,sterics[],15)+VLOOKUP(A29,sterics[],16))/2-H29)/H29</f>
        <v>-1.5508261691770492E-2</v>
      </c>
      <c r="J29" s="64">
        <v>102.84699999999999</v>
      </c>
      <c r="K29" s="66">
        <f>((VLOOKUP(A29,sterics[],13)+VLOOKUP(A29,sterics[],14))/2-J29)/J29</f>
        <v>5.3817172219661355E-2</v>
      </c>
      <c r="L29" s="64">
        <v>105.742</v>
      </c>
      <c r="M29" s="66">
        <f>((VLOOKUP(A29,sterics[],11)+VLOOKUP(A29,sterics[],12))/2-L29)/L29</f>
        <v>-2.7315748975691348E-2</v>
      </c>
      <c r="N29" s="64">
        <v>292.70600000000002</v>
      </c>
      <c r="O29" s="64">
        <v>217.66900000000001</v>
      </c>
      <c r="P29" s="64">
        <v>8.7100000000000009</v>
      </c>
      <c r="Q29" s="66">
        <f>((VLOOKUP($A29,sterics[],7)+VLOOKUP($A29,sterics[],8))/2-P29)/P29</f>
        <v>8.1851431922425708E-2</v>
      </c>
      <c r="R29" s="64">
        <v>4.76</v>
      </c>
      <c r="S29" s="66">
        <f>((VLOOKUP($A29,sterics[],5)+VLOOKUP($A29,sterics[],6))/2-R29)/R29</f>
        <v>-3.877838632685604E-2</v>
      </c>
      <c r="T29" s="64">
        <v>6.79</v>
      </c>
      <c r="U29" s="66">
        <f>((VLOOKUP($A29,sterics[],3)+VLOOKUP($A29,sterics[],4))/2-T29)/T29</f>
        <v>2.6219864964672247E-2</v>
      </c>
    </row>
    <row r="30" spans="1:21" x14ac:dyDescent="0.25">
      <c r="A30" t="s">
        <v>44</v>
      </c>
      <c r="B30" s="64">
        <v>1.8334999999999999</v>
      </c>
      <c r="C30" s="66">
        <f>((VLOOKUP(A30,sterics[],21)+VLOOKUP(A30,sterics[],21))/2-B30)/B30</f>
        <v>2.806940369190624E-2</v>
      </c>
      <c r="D30" s="64">
        <v>1.9022600000000001</v>
      </c>
      <c r="E30" s="66">
        <f>((VLOOKUP(A30,sterics[],19)+VLOOKUP(A30,sterics[],20))/2-D30)/D30</f>
        <v>-1.1219916786903556E-2</v>
      </c>
      <c r="F30" s="64">
        <v>1.84297</v>
      </c>
      <c r="G30" s="66">
        <f>((VLOOKUP(A30,sterics[],17)+VLOOKUP(A30,sterics[],18))/2-F30)/F30</f>
        <v>-9.8703993722904079E-4</v>
      </c>
      <c r="H30" s="64">
        <v>101.822</v>
      </c>
      <c r="I30" s="66">
        <f>((VLOOKUP(A30,sterics[],15)+VLOOKUP(A30,sterics[],16))/2-H30)/H30</f>
        <v>6.1572372038601754E-2</v>
      </c>
      <c r="J30" s="64">
        <v>99.216999999999999</v>
      </c>
      <c r="K30" s="66">
        <f>((VLOOKUP(A30,sterics[],13)+VLOOKUP(A30,sterics[],14))/2-J30)/J30</f>
        <v>3.7937121661047471E-2</v>
      </c>
      <c r="L30" s="64">
        <v>100.96</v>
      </c>
      <c r="M30" s="66">
        <f>((VLOOKUP(A30,sterics[],11)+VLOOKUP(A30,sterics[],12))/2-L30)/L30</f>
        <v>8.31052588745846E-3</v>
      </c>
      <c r="N30" s="64">
        <v>283.13799999999998</v>
      </c>
      <c r="O30" s="64">
        <v>224.05</v>
      </c>
      <c r="P30" s="64">
        <v>8</v>
      </c>
      <c r="Q30" s="66">
        <f>((VLOOKUP($A30,sterics[],7)+VLOOKUP($A30,sterics[],8))/2-P30)/P30</f>
        <v>0.13440204632859754</v>
      </c>
      <c r="R30" s="64">
        <v>4.8899999999999997</v>
      </c>
      <c r="S30" s="66">
        <f>((VLOOKUP($A30,sterics[],5)+VLOOKUP($A30,sterics[],6))/2-R30)/R30</f>
        <v>-8.2791597441348466E-2</v>
      </c>
      <c r="T30" s="64">
        <v>8.23</v>
      </c>
      <c r="U30" s="66">
        <f>((VLOOKUP($A30,sterics[],3)+VLOOKUP($A30,sterics[],4))/2-T30)/T30</f>
        <v>-2.4883865521144475E-3</v>
      </c>
    </row>
    <row r="31" spans="1:21" x14ac:dyDescent="0.25">
      <c r="A31" t="s">
        <v>45</v>
      </c>
      <c r="B31" s="64">
        <v>1.88351</v>
      </c>
      <c r="C31" s="66">
        <f>((VLOOKUP(A31,sterics[],21)+VLOOKUP(A31,sterics[],21))/2-B31)/B31</f>
        <v>-2.9769824640169353E-4</v>
      </c>
      <c r="D31" s="64">
        <v>1.9023600000000001</v>
      </c>
      <c r="E31" s="66">
        <f>((VLOOKUP(A31,sterics[],19)+VLOOKUP(A31,sterics[],20))/2-D31)/D31</f>
        <v>-1.2550446393038071E-2</v>
      </c>
      <c r="F31" s="64">
        <v>1.8649100000000001</v>
      </c>
      <c r="G31" s="66">
        <f>((VLOOKUP(A31,sterics[],17)+VLOOKUP(A31,sterics[],18))/2-F31)/F31</f>
        <v>-6.9604942469986154E-3</v>
      </c>
      <c r="H31" s="64">
        <v>101.431</v>
      </c>
      <c r="I31" s="66">
        <f>((VLOOKUP(A31,sterics[],15)+VLOOKUP(A31,sterics[],16))/2-H31)/H31</f>
        <v>7.7286828096494162E-2</v>
      </c>
      <c r="J31" s="64">
        <v>101.506</v>
      </c>
      <c r="K31" s="66">
        <f>((VLOOKUP(A31,sterics[],13)+VLOOKUP(A31,sterics[],14))/2-J31)/J31</f>
        <v>8.6668118061952095E-3</v>
      </c>
      <c r="L31" s="64">
        <v>101.62</v>
      </c>
      <c r="M31" s="66">
        <f>((VLOOKUP(A31,sterics[],11)+VLOOKUP(A31,sterics[],12))/2-L31)/L31</f>
        <v>8.0027525929344933E-3</v>
      </c>
      <c r="N31" s="64">
        <v>295.10300000000001</v>
      </c>
      <c r="O31" s="64">
        <v>246.994</v>
      </c>
      <c r="P31" s="64">
        <v>7.53</v>
      </c>
      <c r="Q31" s="66">
        <f>((VLOOKUP($A31,sterics[],7)+VLOOKUP($A31,sterics[],8))/2-P31)/P31</f>
        <v>2.4765606507857883E-2</v>
      </c>
      <c r="R31" s="64">
        <v>4.47</v>
      </c>
      <c r="S31" s="66">
        <f>((VLOOKUP($A31,sterics[],5)+VLOOKUP($A31,sterics[],6))/2-R31)/R31</f>
        <v>8.1345695081545145E-3</v>
      </c>
      <c r="T31" s="64">
        <v>6.74</v>
      </c>
      <c r="U31" s="66">
        <f>((VLOOKUP($A31,sterics[],3)+VLOOKUP($A31,sterics[],4))/2-T31)/T31</f>
        <v>1.3572307214747021E-2</v>
      </c>
    </row>
    <row r="32" spans="1:21" x14ac:dyDescent="0.25">
      <c r="A32" t="s">
        <v>46</v>
      </c>
      <c r="B32" s="64">
        <v>1.8941699999999999</v>
      </c>
      <c r="C32" s="66">
        <f>((VLOOKUP(A32,sterics[],21)+VLOOKUP(A32,sterics[],21))/2-B32)/B32</f>
        <v>5.3378018329929148E-3</v>
      </c>
      <c r="D32" s="64">
        <v>1.89218</v>
      </c>
      <c r="E32" s="66">
        <f>((VLOOKUP(A32,sterics[],19)+VLOOKUP(A32,sterics[],20))/2-D32)/D32</f>
        <v>-1.0227035636710022E-2</v>
      </c>
      <c r="F32" s="64">
        <v>1.8692500000000001</v>
      </c>
      <c r="G32" s="66">
        <f>((VLOOKUP(A32,sterics[],17)+VLOOKUP(A32,sterics[],18))/2-F32)/F32</f>
        <v>-2.5822414569104707E-3</v>
      </c>
      <c r="H32" s="64">
        <v>103.377</v>
      </c>
      <c r="I32" s="66">
        <f>((VLOOKUP(A32,sterics[],15)+VLOOKUP(A32,sterics[],16))/2-H32)/H32</f>
        <v>3.502138997879032E-2</v>
      </c>
      <c r="J32" s="64">
        <v>97.222999999999999</v>
      </c>
      <c r="K32" s="66">
        <f>((VLOOKUP(A32,sterics[],13)+VLOOKUP(A32,sterics[],14))/2-J32)/J32</f>
        <v>5.8979125913502968E-2</v>
      </c>
      <c r="L32" s="64">
        <v>102.27800000000001</v>
      </c>
      <c r="M32" s="66">
        <f>((VLOOKUP(A32,sterics[],11)+VLOOKUP(A32,sterics[],12))/2-L32)/L32</f>
        <v>5.5404732688810868E-2</v>
      </c>
      <c r="N32" s="64">
        <v>283.16300000000001</v>
      </c>
      <c r="O32" s="64">
        <v>220.864</v>
      </c>
      <c r="P32" s="64">
        <v>7.83</v>
      </c>
      <c r="Q32" s="66">
        <f>((VLOOKUP($A32,sterics[],7)+VLOOKUP($A32,sterics[],8))/2-P32)/P32</f>
        <v>1.798313595187305</v>
      </c>
      <c r="R32" s="64">
        <v>4.53</v>
      </c>
      <c r="S32" s="66">
        <f>((VLOOKUP($A32,sterics[],5)+VLOOKUP($A32,sterics[],6))/2-R32)/R32</f>
        <v>-7.9428433355404129E-2</v>
      </c>
      <c r="T32" s="64">
        <v>6.79</v>
      </c>
      <c r="U32" s="66">
        <f>((VLOOKUP($A32,sterics[],3)+VLOOKUP($A32,sterics[],4))/2-T32)/T32</f>
        <v>6.0815403887481984E-3</v>
      </c>
    </row>
    <row r="33" spans="1:21" x14ac:dyDescent="0.25">
      <c r="A33" t="s">
        <v>47</v>
      </c>
      <c r="B33" s="64">
        <v>1.8931899999999999</v>
      </c>
      <c r="C33" s="66">
        <f>((VLOOKUP(A33,sterics[],21)+VLOOKUP(A33,sterics[],21))/2-B33)/B33</f>
        <v>-4.4028141365261772E-3</v>
      </c>
      <c r="D33" s="64">
        <v>1.89615</v>
      </c>
      <c r="E33" s="66">
        <f>((VLOOKUP(A33,sterics[],19)+VLOOKUP(A33,sterics[],20))/2-D33)/D33</f>
        <v>-2.240522346120289E-2</v>
      </c>
      <c r="F33" s="64">
        <v>1.86869</v>
      </c>
      <c r="G33" s="66">
        <f>((VLOOKUP(A33,sterics[],17)+VLOOKUP(A33,sterics[],18))/2-F33)/F33</f>
        <v>5.7562509436076383E-3</v>
      </c>
      <c r="H33" s="64">
        <v>102.35299999999999</v>
      </c>
      <c r="I33" s="66">
        <f>((VLOOKUP(A33,sterics[],15)+VLOOKUP(A33,sterics[],16))/2-H33)/H33</f>
        <v>9.9293928506322474E-3</v>
      </c>
      <c r="J33" s="64">
        <v>97.757000000000005</v>
      </c>
      <c r="K33" s="66">
        <f>((VLOOKUP(A33,sterics[],13)+VLOOKUP(A33,sterics[],14))/2-J33)/J33</f>
        <v>0.1119956075763321</v>
      </c>
      <c r="L33" s="64">
        <v>102.172</v>
      </c>
      <c r="M33" s="66">
        <f>((VLOOKUP(A33,sterics[],11)+VLOOKUP(A33,sterics[],12))/2-L33)/L33</f>
        <v>1.6283462149483369E-2</v>
      </c>
      <c r="N33" s="64">
        <v>285.89999999999998</v>
      </c>
      <c r="O33" s="64">
        <v>225.21700000000001</v>
      </c>
      <c r="P33" s="64">
        <v>7.83</v>
      </c>
      <c r="Q33" s="66">
        <f>((VLOOKUP($A33,sterics[],7)+VLOOKUP($A33,sterics[],8))/2-P33)/P33</f>
        <v>-2.015522435385186E-2</v>
      </c>
      <c r="R33" s="64">
        <v>4.43</v>
      </c>
      <c r="S33" s="66">
        <f>((VLOOKUP($A33,sterics[],5)+VLOOKUP($A33,sterics[],6))/2-R33)/R33</f>
        <v>4.8192886803414124E-2</v>
      </c>
      <c r="T33" s="64">
        <v>6.77</v>
      </c>
      <c r="U33" s="66">
        <f>((VLOOKUP($A33,sterics[],3)+VLOOKUP($A33,sterics[],4))/2-T33)/T33</f>
        <v>-1.8772695693644727E-2</v>
      </c>
    </row>
    <row r="34" spans="1:21" x14ac:dyDescent="0.25">
      <c r="A34" t="s">
        <v>49</v>
      </c>
      <c r="B34" s="64">
        <v>1.8882399999999999</v>
      </c>
      <c r="C34" s="66">
        <f>((VLOOKUP(A34,sterics[],21)+VLOOKUP(A34,sterics[],21))/2-B34)/B34</f>
        <v>3.2179360034583176E-3</v>
      </c>
      <c r="D34" s="64">
        <v>1.90177</v>
      </c>
      <c r="E34" s="66">
        <f>((VLOOKUP(A34,sterics[],19)+VLOOKUP(A34,sterics[],20))/2-D34)/D34</f>
        <v>-1.6333914533873659E-2</v>
      </c>
      <c r="F34" s="64">
        <v>1.8655900000000001</v>
      </c>
      <c r="G34" s="66">
        <f>((VLOOKUP(A34,sterics[],17)+VLOOKUP(A34,sterics[],18))/2-F34)/F34</f>
        <v>5.957970238176586E-3</v>
      </c>
      <c r="H34" s="64">
        <v>101.051</v>
      </c>
      <c r="I34" s="66">
        <f>((VLOOKUP(A34,sterics[],15)+VLOOKUP(A34,sterics[],16))/2-H34)/H34</f>
        <v>5.8726348623447666E-2</v>
      </c>
      <c r="J34" s="64">
        <v>100.935</v>
      </c>
      <c r="K34" s="66">
        <f>((VLOOKUP(A34,sterics[],13)+VLOOKUP(A34,sterics[],14))/2-J34)/J34</f>
        <v>-0.17612257742006837</v>
      </c>
      <c r="L34" s="64">
        <v>101.946</v>
      </c>
      <c r="M34" s="66">
        <f>((VLOOKUP(A34,sterics[],11)+VLOOKUP(A34,sterics[],12))/2-L34)/L34</f>
        <v>4.7825793357326507E-2</v>
      </c>
      <c r="N34" s="64">
        <v>287.29300000000001</v>
      </c>
      <c r="O34" s="64">
        <v>228.91200000000001</v>
      </c>
      <c r="P34" s="64">
        <v>7.58</v>
      </c>
      <c r="Q34" s="66">
        <f>((VLOOKUP($A34,sterics[],7)+VLOOKUP($A34,sterics[],8))/2-P34)/P34</f>
        <v>0.18615098249151052</v>
      </c>
      <c r="R34" s="64">
        <v>4.7699999999999996</v>
      </c>
      <c r="S34" s="66">
        <f>((VLOOKUP($A34,sterics[],5)+VLOOKUP($A34,sterics[],6))/2-R34)/R34</f>
        <v>4.1186254891535622E-2</v>
      </c>
      <c r="T34" s="64">
        <v>6.73</v>
      </c>
      <c r="U34" s="66">
        <f>((VLOOKUP($A34,sterics[],3)+VLOOKUP($A34,sterics[],4))/2-T34)/T34</f>
        <v>0.23258483987649614</v>
      </c>
    </row>
    <row r="35" spans="1:21" x14ac:dyDescent="0.25">
      <c r="A35" t="s">
        <v>50</v>
      </c>
      <c r="B35" s="64">
        <v>1.9007400000000001</v>
      </c>
      <c r="C35" s="66">
        <f>((VLOOKUP(A35,sterics[],21)+VLOOKUP(A35,sterics[],21))/2-B35)/B35</f>
        <v>-8.2084209368772729E-3</v>
      </c>
      <c r="D35" s="64">
        <v>1.8840699999999999</v>
      </c>
      <c r="E35" s="66">
        <f>((VLOOKUP(A35,sterics[],19)+VLOOKUP(A35,sterics[],20))/2-D35)/D35</f>
        <v>-1.644806569169938E-2</v>
      </c>
      <c r="F35" s="64">
        <v>1.8660600000000001</v>
      </c>
      <c r="G35" s="66">
        <f>((VLOOKUP(A35,sterics[],17)+VLOOKUP(A35,sterics[],18))/2-F35)/F35</f>
        <v>7.3786586651821973E-3</v>
      </c>
      <c r="H35" s="64">
        <v>111.497</v>
      </c>
      <c r="I35" s="66">
        <f>((VLOOKUP(A35,sterics[],15)+VLOOKUP(A35,sterics[],16))/2-H35)/H35</f>
        <v>-6.3410980920931503E-2</v>
      </c>
      <c r="J35" s="64">
        <v>105.28</v>
      </c>
      <c r="K35" s="66">
        <f>((VLOOKUP(A35,sterics[],13)+VLOOKUP(A35,sterics[],14))/2-J35)/J35</f>
        <v>2.5488606228248473E-2</v>
      </c>
      <c r="L35" s="64">
        <v>101.486</v>
      </c>
      <c r="M35" s="66">
        <f>((VLOOKUP(A35,sterics[],11)+VLOOKUP(A35,sterics[],12))/2-L35)/L35</f>
        <v>2.966101564203787E-2</v>
      </c>
      <c r="N35" s="64">
        <v>308.09100000000001</v>
      </c>
      <c r="O35" s="64">
        <v>263.57299999999998</v>
      </c>
      <c r="P35" s="64">
        <v>8.6300000000000008</v>
      </c>
      <c r="Q35" s="66">
        <f>((VLOOKUP($A35,sterics[],7)+VLOOKUP($A35,sterics[],8))/2-P35)/P35</f>
        <v>-0.11598581977080426</v>
      </c>
      <c r="R35" s="64">
        <v>4.91</v>
      </c>
      <c r="S35" s="66">
        <f>((VLOOKUP($A35,sterics[],5)+VLOOKUP($A35,sterics[],6))/2-R35)/R35</f>
        <v>-4.3480764360450216E-2</v>
      </c>
      <c r="T35" s="64">
        <v>8.2200000000000006</v>
      </c>
      <c r="U35" s="66">
        <f>((VLOOKUP($A35,sterics[],3)+VLOOKUP($A35,sterics[],4))/2-T35)/T35</f>
        <v>1.0419047837257818E-2</v>
      </c>
    </row>
    <row r="36" spans="1:21" x14ac:dyDescent="0.25">
      <c r="A36" t="s">
        <v>51</v>
      </c>
      <c r="B36" s="64">
        <v>1.85528</v>
      </c>
      <c r="C36" s="66">
        <f>((VLOOKUP(A36,sterics[],21)+VLOOKUP(A36,sterics[],21))/2-B36)/B36</f>
        <v>1.7786165080543096E-2</v>
      </c>
      <c r="D36" s="64">
        <v>1.8913800000000001</v>
      </c>
      <c r="E36" s="66">
        <f>((VLOOKUP(A36,sterics[],19)+VLOOKUP(A36,sterics[],20))/2-D36)/D36</f>
        <v>-1.9911308984141229E-2</v>
      </c>
      <c r="F36" s="64">
        <v>1.89245</v>
      </c>
      <c r="G36" s="66">
        <f>((VLOOKUP(A36,sterics[],17)+VLOOKUP(A36,sterics[],18))/2-F36)/F36</f>
        <v>-6.7101158960948849E-3</v>
      </c>
      <c r="H36" s="64">
        <v>104.45</v>
      </c>
      <c r="I36" s="66">
        <f>((VLOOKUP(A36,sterics[],15)+VLOOKUP(A36,sterics[],16))/2-H36)/H36</f>
        <v>4.0084259741469543E-2</v>
      </c>
      <c r="J36" s="64">
        <v>99.281000000000006</v>
      </c>
      <c r="K36" s="66">
        <f>((VLOOKUP(A36,sterics[],13)+VLOOKUP(A36,sterics[],14))/2-J36)/J36</f>
        <v>9.6843235162971719E-2</v>
      </c>
      <c r="L36" s="64">
        <v>109.158</v>
      </c>
      <c r="M36" s="66">
        <f>((VLOOKUP(A36,sterics[],11)+VLOOKUP(A36,sterics[],12))/2-L36)/L36</f>
        <v>-6.1150870512422656E-3</v>
      </c>
      <c r="N36" s="64">
        <v>309.15899999999999</v>
      </c>
      <c r="O36" s="64">
        <v>266.63900000000001</v>
      </c>
      <c r="P36" s="64">
        <v>7.61</v>
      </c>
      <c r="Q36" s="66">
        <f>((VLOOKUP($A36,sterics[],7)+VLOOKUP($A36,sterics[],8))/2-P36)/P36</f>
        <v>-5.6324056995710522E-3</v>
      </c>
      <c r="R36" s="64">
        <v>4.97</v>
      </c>
      <c r="S36" s="66">
        <f>((VLOOKUP($A36,sterics[],5)+VLOOKUP($A36,sterics[],6))/2-R36)/R36</f>
        <v>-4.8080285378333976E-2</v>
      </c>
      <c r="T36" s="64">
        <v>7.99</v>
      </c>
      <c r="U36" s="66">
        <f>((VLOOKUP($A36,sterics[],3)+VLOOKUP($A36,sterics[],4))/2-T36)/T36</f>
        <v>-8.9083117347482504E-2</v>
      </c>
    </row>
    <row r="37" spans="1:21" x14ac:dyDescent="0.25">
      <c r="A37" t="s">
        <v>113</v>
      </c>
      <c r="B37" s="64">
        <v>1.88487</v>
      </c>
      <c r="C37" s="66">
        <f>((VLOOKUP(A37,sterics[],21)+VLOOKUP(A37,sterics[],21))/2-B37)/B37</f>
        <v>1.8082500918524841E-3</v>
      </c>
      <c r="D37" s="64">
        <v>1.8977200000000001</v>
      </c>
      <c r="E37" s="66">
        <f>((VLOOKUP(A37,sterics[],19)+VLOOKUP(A37,sterics[],20))/2-D37)/D37</f>
        <v>-2.3185639391704285E-2</v>
      </c>
      <c r="F37" s="64">
        <v>1.8694500000000001</v>
      </c>
      <c r="G37" s="66">
        <f>((VLOOKUP(A37,sterics[],17)+VLOOKUP(A37,sterics[],18))/2-F37)/F37</f>
        <v>5.5104127804622453E-3</v>
      </c>
      <c r="H37" s="64">
        <v>108.661</v>
      </c>
      <c r="I37" s="66">
        <f>((VLOOKUP(A37,sterics[],15)+VLOOKUP(A37,sterics[],16))/2-H37)/H37</f>
        <v>-2.227024415706153E-4</v>
      </c>
      <c r="J37" s="64">
        <v>103.402</v>
      </c>
      <c r="K37" s="66">
        <f>((VLOOKUP(A37,sterics[],13)+VLOOKUP(A37,sterics[],14))/2-J37)/J37</f>
        <v>5.3129467807344163E-2</v>
      </c>
      <c r="L37" s="64">
        <v>103.006</v>
      </c>
      <c r="M37" s="66">
        <f>((VLOOKUP(A37,sterics[],11)+VLOOKUP(A37,sterics[],12))/2-L37)/L37</f>
        <v>5.3244367586941517E-2</v>
      </c>
      <c r="N37" s="64">
        <v>311.81900000000002</v>
      </c>
      <c r="O37" s="64">
        <v>268.11599999999999</v>
      </c>
      <c r="P37" s="64">
        <v>7.42</v>
      </c>
      <c r="Q37" s="66">
        <f>((VLOOKUP($A37,sterics[],7)+VLOOKUP($A37,sterics[],8))/2-P37)/P37</f>
        <v>1.9829837281167748E-2</v>
      </c>
      <c r="R37" s="64">
        <v>4.8099999999999996</v>
      </c>
      <c r="S37" s="66">
        <f>((VLOOKUP($A37,sterics[],5)+VLOOKUP($A37,sterics[],6))/2-R37)/R37</f>
        <v>-1.6415596326469797E-2</v>
      </c>
      <c r="T37" s="64">
        <v>7.9</v>
      </c>
      <c r="U37" s="66">
        <f>((VLOOKUP($A37,sterics[],3)+VLOOKUP($A37,sterics[],4))/2-T37)/T37</f>
        <v>-7.8705583241314603E-2</v>
      </c>
    </row>
    <row r="38" spans="1:21" x14ac:dyDescent="0.25">
      <c r="A38" t="s">
        <v>52</v>
      </c>
      <c r="B38" s="64">
        <v>1.8707</v>
      </c>
      <c r="C38" s="66">
        <f>((VLOOKUP(A38,sterics[],21)+VLOOKUP(A38,sterics[],21))/2-B38)/B38</f>
        <v>1.0234119413299759E-2</v>
      </c>
      <c r="D38" s="64">
        <v>1.8846700000000001</v>
      </c>
      <c r="E38" s="66">
        <f>((VLOOKUP(A38,sterics[],19)+VLOOKUP(A38,sterics[],20))/2-D38)/D38</f>
        <v>-6.2008829009190421E-3</v>
      </c>
      <c r="F38" s="64">
        <v>1.89435</v>
      </c>
      <c r="G38" s="66">
        <f>((VLOOKUP(A38,sterics[],17)+VLOOKUP(A38,sterics[],18))/2-F38)/F38</f>
        <v>-7.3343904401193191E-3</v>
      </c>
      <c r="H38" s="64">
        <v>101.38</v>
      </c>
      <c r="I38" s="66">
        <f>((VLOOKUP(A38,sterics[],15)+VLOOKUP(A38,sterics[],16))/2-H38)/H38</f>
        <v>2.0158349221167958E-2</v>
      </c>
      <c r="J38" s="64">
        <v>101.38</v>
      </c>
      <c r="K38" s="66">
        <f>((VLOOKUP(A38,sterics[],13)+VLOOKUP(A38,sterics[],14))/2-J38)/J38</f>
        <v>4.4785151863824334E-2</v>
      </c>
      <c r="L38" s="64">
        <v>107.376</v>
      </c>
      <c r="M38" s="66">
        <f>((VLOOKUP(A38,sterics[],11)+VLOOKUP(A38,sterics[],12))/2-L38)/L38</f>
        <v>-3.3867502341958129E-3</v>
      </c>
      <c r="N38" s="64">
        <v>275.70999999999998</v>
      </c>
      <c r="O38" s="64">
        <v>194.52500000000001</v>
      </c>
      <c r="P38" s="64">
        <v>11.34</v>
      </c>
      <c r="Q38" s="66">
        <f>((VLOOKUP($A38,sterics[],7)+VLOOKUP($A38,sterics[],8))/2-P38)/P38</f>
        <v>-0.37159901947312124</v>
      </c>
      <c r="R38" s="64">
        <v>5.0599999999999996</v>
      </c>
      <c r="S38" s="66">
        <f>((VLOOKUP($A38,sterics[],5)+VLOOKUP($A38,sterics[],6))/2-R38)/R38</f>
        <v>-0.10041988208605532</v>
      </c>
      <c r="T38" s="64">
        <v>9.16</v>
      </c>
      <c r="U38" s="66">
        <f>((VLOOKUP($A38,sterics[],3)+VLOOKUP($A38,sterics[],4))/2-T38)/T38</f>
        <v>-3.0609102113635912E-2</v>
      </c>
    </row>
    <row r="39" spans="1:21" x14ac:dyDescent="0.25">
      <c r="A39" t="s">
        <v>53</v>
      </c>
      <c r="B39" s="64">
        <v>1.89035</v>
      </c>
      <c r="C39" s="66">
        <f>((VLOOKUP(A39,sterics[],21)+VLOOKUP(A39,sterics[],21))/2-B39)/B39</f>
        <v>-2.2470282203083561E-3</v>
      </c>
      <c r="D39" s="64">
        <v>1.8934299999999999</v>
      </c>
      <c r="E39" s="66">
        <f>((VLOOKUP(A39,sterics[],19)+VLOOKUP(A39,sterics[],20))/2-D39)/D39</f>
        <v>-1.6470189134467631E-2</v>
      </c>
      <c r="F39" s="64">
        <v>1.86873</v>
      </c>
      <c r="G39" s="66">
        <f>((VLOOKUP(A39,sterics[],17)+VLOOKUP(A39,sterics[],18))/2-F39)/F39</f>
        <v>6.1706312549244776E-3</v>
      </c>
      <c r="H39" s="64">
        <v>106.973</v>
      </c>
      <c r="I39" s="66">
        <f>((VLOOKUP(A39,sterics[],15)+VLOOKUP(A39,sterics[],16))/2-H39)/H39</f>
        <v>-2.6840223767941894E-2</v>
      </c>
      <c r="J39" s="64">
        <v>103.294</v>
      </c>
      <c r="K39" s="66">
        <f>((VLOOKUP(A39,sterics[],13)+VLOOKUP(A39,sterics[],14))/2-J39)/J39</f>
        <v>5.0865881734568338E-2</v>
      </c>
      <c r="L39" s="64">
        <v>104.05</v>
      </c>
      <c r="M39" s="66">
        <f>((VLOOKUP(A39,sterics[],11)+VLOOKUP(A39,sterics[],12))/2-L39)/L39</f>
        <v>-2.2478511457775466E-3</v>
      </c>
      <c r="N39" s="64">
        <v>284.02699999999999</v>
      </c>
      <c r="O39" s="64">
        <v>205.75399999999999</v>
      </c>
      <c r="P39" s="64">
        <v>8.36</v>
      </c>
      <c r="Q39" s="66">
        <f>((VLOOKUP($A39,sterics[],7)+VLOOKUP($A39,sterics[],8))/2-P39)/P39</f>
        <v>-0.13295448472643173</v>
      </c>
      <c r="R39" s="64">
        <v>3.9</v>
      </c>
      <c r="S39" s="66">
        <f>((VLOOKUP($A39,sterics[],5)+VLOOKUP($A39,sterics[],6))/2-R39)/R39</f>
        <v>0.17806943761869878</v>
      </c>
      <c r="T39" s="64">
        <v>8.48</v>
      </c>
      <c r="U39" s="66">
        <f>((VLOOKUP($A39,sterics[],3)+VLOOKUP($A39,sterics[],4))/2-T39)/T39</f>
        <v>4.2801652221736222E-2</v>
      </c>
    </row>
    <row r="40" spans="1:21" x14ac:dyDescent="0.25">
      <c r="A40" t="s">
        <v>54</v>
      </c>
      <c r="B40" s="64">
        <v>1.87056</v>
      </c>
      <c r="C40" s="66">
        <f>((VLOOKUP(A40,sterics[],21)+VLOOKUP(A40,sterics[],21))/2-B40)/B40</f>
        <v>7.6963573324405048E-3</v>
      </c>
      <c r="D40" s="64">
        <v>1.8890899999999999</v>
      </c>
      <c r="E40" s="66">
        <f>((VLOOKUP(A40,sterics[],19)+VLOOKUP(A40,sterics[],20))/2-D40)/D40</f>
        <v>-2.0243719313807203E-2</v>
      </c>
      <c r="F40" s="64">
        <v>1.8908199999999999</v>
      </c>
      <c r="G40" s="66">
        <f>((VLOOKUP(A40,sterics[],17)+VLOOKUP(A40,sterics[],18))/2-F40)/F40</f>
        <v>-5.4887250828265259E-3</v>
      </c>
      <c r="H40" s="64">
        <v>103.931</v>
      </c>
      <c r="I40" s="66">
        <f>((VLOOKUP(A40,sterics[],15)+VLOOKUP(A40,sterics[],16))/2-H40)/H40</f>
        <v>-1.1532222111547582E-2</v>
      </c>
      <c r="J40" s="64">
        <v>102.884</v>
      </c>
      <c r="K40" s="66">
        <f>((VLOOKUP(A40,sterics[],13)+VLOOKUP(A40,sterics[],14))/2-J40)/J40</f>
        <v>5.3232156691181295E-2</v>
      </c>
      <c r="L40" s="64">
        <v>109.208</v>
      </c>
      <c r="M40" s="66">
        <f>((VLOOKUP(A40,sterics[],11)+VLOOKUP(A40,sterics[],12))/2-L40)/L40</f>
        <v>-5.9440914584779965E-2</v>
      </c>
      <c r="N40" s="64">
        <v>297.30700000000002</v>
      </c>
      <c r="O40" s="64">
        <v>239.11500000000001</v>
      </c>
      <c r="P40" s="64">
        <v>7.31</v>
      </c>
      <c r="Q40" s="66">
        <f>((VLOOKUP($A40,sterics[],7)+VLOOKUP($A40,sterics[],8))/2-P40)/P40</f>
        <v>0.30005601045558433</v>
      </c>
      <c r="R40" s="64">
        <v>4.2699999999999996</v>
      </c>
      <c r="S40" s="66">
        <f>((VLOOKUP($A40,sterics[],5)+VLOOKUP($A40,sterics[],6))/2-R40)/R40</f>
        <v>7.9861974870071517E-2</v>
      </c>
      <c r="T40" s="64">
        <v>8.89</v>
      </c>
      <c r="U40" s="66">
        <f>((VLOOKUP($A40,sterics[],3)+VLOOKUP($A40,sterics[],4))/2-T40)/T40</f>
        <v>-0.2169174612862998</v>
      </c>
    </row>
    <row r="41" spans="1:21" x14ac:dyDescent="0.25">
      <c r="A41" t="s">
        <v>55</v>
      </c>
      <c r="B41" s="64">
        <v>1.8849199999999999</v>
      </c>
      <c r="C41" s="66">
        <f>((VLOOKUP(A41,sterics[],21)+VLOOKUP(A41,sterics[],21))/2-B41)/B41</f>
        <v>-1.81976872102582E-2</v>
      </c>
      <c r="D41" s="64">
        <v>1.9059600000000001</v>
      </c>
      <c r="E41" s="66">
        <f>((VLOOKUP(A41,sterics[],19)+VLOOKUP(A41,sterics[],20))/2-D41)/D41</f>
        <v>-1.3975982850075678E-2</v>
      </c>
      <c r="F41" s="64">
        <v>1.8644099999999999</v>
      </c>
      <c r="G41" s="66">
        <f>((VLOOKUP(A41,sterics[],17)+VLOOKUP(A41,sterics[],18))/2-F41)/F41</f>
        <v>7.3403642598168593E-3</v>
      </c>
      <c r="H41" s="64">
        <v>100.55200000000001</v>
      </c>
      <c r="I41" s="66">
        <f>((VLOOKUP(A41,sterics[],15)+VLOOKUP(A41,sterics[],16))/2-H41)/H41</f>
        <v>2.4759964746693206E-2</v>
      </c>
      <c r="J41" s="64">
        <v>101.96599999999999</v>
      </c>
      <c r="K41" s="66">
        <f>((VLOOKUP(A41,sterics[],13)+VLOOKUP(A41,sterics[],14))/2-J41)/J41</f>
        <v>2.2979618948375115E-2</v>
      </c>
      <c r="L41" s="64">
        <v>102.761</v>
      </c>
      <c r="M41" s="66">
        <f>((VLOOKUP(A41,sterics[],11)+VLOOKUP(A41,sterics[],12))/2-L41)/L41</f>
        <v>5.3404334724530766E-2</v>
      </c>
      <c r="N41" s="64">
        <v>287.66399999999999</v>
      </c>
      <c r="O41" s="64">
        <v>232.54400000000001</v>
      </c>
      <c r="P41" s="64">
        <v>7.33</v>
      </c>
      <c r="Q41" s="66">
        <f>((VLOOKUP($A41,sterics[],7)+VLOOKUP($A41,sterics[],8))/2-P41)/P41</f>
        <v>3.3702061340748317E-2</v>
      </c>
      <c r="R41" s="64">
        <v>4.6399999999999997</v>
      </c>
      <c r="S41" s="66">
        <f>((VLOOKUP($A41,sterics[],5)+VLOOKUP($A41,sterics[],6))/2-R41)/R41</f>
        <v>-0.19692818969075532</v>
      </c>
      <c r="T41" s="64">
        <v>6.73</v>
      </c>
      <c r="U41" s="66">
        <f>((VLOOKUP($A41,sterics[],3)+VLOOKUP($A41,sterics[],4))/2-T41)/T41</f>
        <v>3.1033958880846167E-2</v>
      </c>
    </row>
    <row r="42" spans="1:21" x14ac:dyDescent="0.25">
      <c r="A42" t="s">
        <v>56</v>
      </c>
      <c r="B42" s="64">
        <v>1.8855900000000001</v>
      </c>
      <c r="C42" s="66">
        <f>((VLOOKUP(A42,sterics[],21)+VLOOKUP(A42,sterics[],21))/2-B42)/B42</f>
        <v>-2.8308932764036773E-2</v>
      </c>
      <c r="D42" s="64">
        <v>1.8966000000000001</v>
      </c>
      <c r="E42" s="66">
        <f>((VLOOKUP(A42,sterics[],19)+VLOOKUP(A42,sterics[],20))/2-D42)/D42</f>
        <v>-6.7968889383904923E-4</v>
      </c>
      <c r="F42" s="64">
        <v>1.8678699999999999</v>
      </c>
      <c r="G42" s="66">
        <f>((VLOOKUP(A42,sterics[],17)+VLOOKUP(A42,sterics[],18))/2-F42)/F42</f>
        <v>-5.6816746046056679E-3</v>
      </c>
      <c r="H42" s="64">
        <v>103.167</v>
      </c>
      <c r="I42" s="66">
        <f>((VLOOKUP(A42,sterics[],15)+VLOOKUP(A42,sterics[],16))/2-H42)/H42</f>
        <v>4.3635948739519743E-3</v>
      </c>
      <c r="J42" s="64">
        <v>101.652</v>
      </c>
      <c r="K42" s="66">
        <f>((VLOOKUP(A42,sterics[],13)+VLOOKUP(A42,sterics[],14))/2-J42)/J42</f>
        <v>-0.1500082817616053</v>
      </c>
      <c r="L42" s="64">
        <v>101.607</v>
      </c>
      <c r="M42" s="66">
        <f>((VLOOKUP(A42,sterics[],11)+VLOOKUP(A42,sterics[],12))/2-L42)/L42</f>
        <v>1.665313917120383E-2</v>
      </c>
      <c r="N42" s="64">
        <v>292.01799999999997</v>
      </c>
      <c r="O42" s="64">
        <v>231.36699999999999</v>
      </c>
      <c r="P42" s="64">
        <v>7.59</v>
      </c>
      <c r="Q42" s="66">
        <f>((VLOOKUP($A42,sterics[],7)+VLOOKUP($A42,sterics[],8))/2-P42)/P42</f>
        <v>1.2128002438534933E-2</v>
      </c>
      <c r="R42" s="64">
        <v>3.47</v>
      </c>
      <c r="S42" s="66">
        <f>((VLOOKUP($A42,sterics[],5)+VLOOKUP($A42,sterics[],6))/2-R42)/R42</f>
        <v>-7.4523091545577763E-2</v>
      </c>
      <c r="T42" s="64">
        <v>7.4</v>
      </c>
      <c r="U42" s="66">
        <f>((VLOOKUP($A42,sterics[],3)+VLOOKUP($A42,sterics[],4))/2-T42)/T42</f>
        <v>0.18426154681675466</v>
      </c>
    </row>
    <row r="43" spans="1:21" x14ac:dyDescent="0.25">
      <c r="A43" t="s">
        <v>308</v>
      </c>
      <c r="B43" s="64">
        <v>1.92666</v>
      </c>
      <c r="C43" s="66">
        <f>((VLOOKUP(A43,sterics[],21)+VLOOKUP(A43,sterics[],21))/2-B43)/B43</f>
        <v>-4.2457938030270037E-2</v>
      </c>
      <c r="D43" s="64">
        <v>1.9398299999999999</v>
      </c>
      <c r="E43" s="66">
        <f>((VLOOKUP(A43,sterics[],19)+VLOOKUP(A43,sterics[],20))/2-D43)/D43</f>
        <v>-3.4317917329448971E-2</v>
      </c>
      <c r="F43" s="64">
        <v>1.8531</v>
      </c>
      <c r="G43" s="66">
        <f>((VLOOKUP(A43,sterics[],17)+VLOOKUP(A43,sterics[],18))/2-F43)/F43</f>
        <v>1.0554367036840996E-2</v>
      </c>
      <c r="H43" s="64">
        <v>98.912999999999997</v>
      </c>
      <c r="I43" s="66">
        <f>((VLOOKUP(A43,sterics[],15)+VLOOKUP(A43,sterics[],16))/2-H43)/H43</f>
        <v>0.15688567761149949</v>
      </c>
      <c r="J43" s="64">
        <v>98.385000000000005</v>
      </c>
      <c r="K43" s="66">
        <f>((VLOOKUP(A43,sterics[],13)+VLOOKUP(A43,sterics[],14))/2-J43)/J43</f>
        <v>0.17437966020161083</v>
      </c>
      <c r="L43" s="64">
        <v>103.273</v>
      </c>
      <c r="M43" s="66">
        <f>((VLOOKUP(A43,sterics[],11)+VLOOKUP(A43,sterics[],12))/2-L43)/L43</f>
        <v>3.3372910623131462E-2</v>
      </c>
      <c r="N43" s="64">
        <v>293.37799999999999</v>
      </c>
      <c r="O43" s="64">
        <v>231.929</v>
      </c>
      <c r="P43" s="64">
        <v>8.39</v>
      </c>
      <c r="Q43" s="66">
        <f>((VLOOKUP($A43,sterics[],7)+VLOOKUP($A43,sterics[],8))/2-P43)/P43</f>
        <v>-8.4648096476520301E-2</v>
      </c>
      <c r="R43" s="64">
        <v>5.33</v>
      </c>
      <c r="S43" s="66">
        <f>((VLOOKUP($A43,sterics[],5)+VLOOKUP($A43,sterics[],6))/2-R43)/R43</f>
        <v>-4.324270098343156E-2</v>
      </c>
      <c r="T43" s="64">
        <v>7.38</v>
      </c>
      <c r="U43" s="66">
        <f>((VLOOKUP($A43,sterics[],3)+VLOOKUP($A43,sterics[],4))/2-T43)/T43</f>
        <v>-1.3554984155588033E-2</v>
      </c>
    </row>
    <row r="44" spans="1:21" x14ac:dyDescent="0.25">
      <c r="A44" t="s">
        <v>59</v>
      </c>
      <c r="B44" s="64">
        <v>1.8487</v>
      </c>
      <c r="C44" s="66">
        <f>((VLOOKUP(A44,sterics[],21)+VLOOKUP(A44,sterics[],21))/2-B44)/B44</f>
        <v>2.5055472853545684E-2</v>
      </c>
      <c r="D44" s="64">
        <v>1.8866099999999999</v>
      </c>
      <c r="E44" s="66">
        <f>((VLOOKUP(A44,sterics[],19)+VLOOKUP(A44,sterics[],20))/2-D44)/D44</f>
        <v>-2.9083106170983867E-2</v>
      </c>
      <c r="F44" s="64">
        <v>1.92313</v>
      </c>
      <c r="G44" s="66">
        <f>((VLOOKUP(A44,sterics[],17)+VLOOKUP(A44,sterics[],18))/2-F44)/F44</f>
        <v>-3.4749476986896309E-2</v>
      </c>
      <c r="H44" s="64">
        <v>86.3</v>
      </c>
      <c r="I44" s="66">
        <f>((VLOOKUP(A44,sterics[],15)+VLOOKUP(A44,sterics[],16))/2-H44)/H44</f>
        <v>0.19377814779643104</v>
      </c>
      <c r="J44" s="64">
        <v>103.511</v>
      </c>
      <c r="K44" s="66">
        <f>((VLOOKUP(A44,sterics[],13)+VLOOKUP(A44,sterics[],14))/2-J44)/J44</f>
        <v>-3.1743222526688154E-3</v>
      </c>
      <c r="L44" s="64">
        <v>102.018</v>
      </c>
      <c r="M44" s="66">
        <f>((VLOOKUP(A44,sterics[],11)+VLOOKUP(A44,sterics[],12))/2-L44)/L44</f>
        <v>-0.15172944227112273</v>
      </c>
      <c r="N44" s="64">
        <v>280.142</v>
      </c>
      <c r="O44" s="64">
        <v>218.58</v>
      </c>
      <c r="P44" s="64">
        <v>7.68</v>
      </c>
      <c r="Q44" s="66">
        <f>((VLOOKUP($A44,sterics[],7)+VLOOKUP($A44,sterics[],8))/2-P44)/P44</f>
        <v>3.4366253066979205E-3</v>
      </c>
      <c r="R44" s="64">
        <v>3.19</v>
      </c>
      <c r="S44" s="66">
        <f>((VLOOKUP($A44,sterics[],5)+VLOOKUP($A44,sterics[],6))/2-R44)/R44</f>
        <v>7.4603350597617097E-3</v>
      </c>
      <c r="T44" s="64">
        <v>8.7200000000000006</v>
      </c>
      <c r="U44" s="66">
        <f>((VLOOKUP($A44,sterics[],3)+VLOOKUP($A44,sterics[],4))/2-T44)/T44</f>
        <v>-0.10529547832344043</v>
      </c>
    </row>
    <row r="45" spans="1:21" x14ac:dyDescent="0.25">
      <c r="A45" t="s">
        <v>121</v>
      </c>
      <c r="B45" s="64">
        <v>1.8411900000000001</v>
      </c>
      <c r="C45" s="66">
        <f>((VLOOKUP(A45,sterics[],21)+VLOOKUP(A45,sterics[],21))/2-B45)/B45</f>
        <v>2.9236554980393011E-2</v>
      </c>
      <c r="D45" s="64">
        <v>1.88558</v>
      </c>
      <c r="E45" s="66">
        <f>((VLOOKUP(A45,sterics[],19)+VLOOKUP(A45,sterics[],20))/2-D45)/D45</f>
        <v>-2.8552741826514922E-2</v>
      </c>
      <c r="F45" s="64">
        <v>1.9233</v>
      </c>
      <c r="G45" s="66">
        <f>((VLOOKUP(A45,sterics[],17)+VLOOKUP(A45,sterics[],18))/2-F45)/F45</f>
        <v>-3.4834795236213752E-2</v>
      </c>
      <c r="H45" s="64">
        <v>86.364000000000004</v>
      </c>
      <c r="I45" s="66">
        <f>((VLOOKUP(A45,sterics[],15)+VLOOKUP(A45,sterics[],16))/2-H45)/H45</f>
        <v>0.19289349908332165</v>
      </c>
      <c r="J45" s="64">
        <v>102.447</v>
      </c>
      <c r="K45" s="66">
        <f>((VLOOKUP(A45,sterics[],13)+VLOOKUP(A45,sterics[],14))/2-J45)/J45</f>
        <v>7.1785677404315523E-3</v>
      </c>
      <c r="L45" s="64">
        <v>101.84</v>
      </c>
      <c r="M45" s="66">
        <f>((VLOOKUP(A45,sterics[],11)+VLOOKUP(A45,sterics[],12))/2-L45)/L45</f>
        <v>-0.15024680127273568</v>
      </c>
      <c r="N45" s="64">
        <v>287.97899999999998</v>
      </c>
      <c r="O45" s="64">
        <v>229.57499999999999</v>
      </c>
      <c r="P45" s="64">
        <v>7.75</v>
      </c>
      <c r="Q45" s="66">
        <f>((VLOOKUP($A45,sterics[],7)+VLOOKUP($A45,sterics[],8))/2-P45)/P45</f>
        <v>-5.6266732444593881E-3</v>
      </c>
      <c r="R45" s="64">
        <v>3.19</v>
      </c>
      <c r="S45" s="66">
        <f>((VLOOKUP($A45,sterics[],5)+VLOOKUP($A45,sterics[],6))/2-R45)/R45</f>
        <v>7.4603350597617097E-3</v>
      </c>
      <c r="T45" s="64">
        <v>7.74</v>
      </c>
      <c r="U45" s="66">
        <f>((VLOOKUP($A45,sterics[],3)+VLOOKUP($A45,sterics[],4))/2-T45)/T45</f>
        <v>7.9875231291472622E-3</v>
      </c>
    </row>
    <row r="46" spans="1:21" x14ac:dyDescent="0.25">
      <c r="A46" t="s">
        <v>118</v>
      </c>
      <c r="B46" s="64">
        <v>1.8965399999999999</v>
      </c>
      <c r="C46" s="66">
        <f>((VLOOKUP(A46,sterics[],21)+VLOOKUP(A46,sterics[],21))/2-B46)/B46</f>
        <v>-8.0143173128432511E-4</v>
      </c>
      <c r="D46" s="64">
        <v>1.8942300000000001</v>
      </c>
      <c r="E46" s="66">
        <f>((VLOOKUP(A46,sterics[],19)+VLOOKUP(A46,sterics[],20))/2-D46)/D46</f>
        <v>-3.2988855066829297E-2</v>
      </c>
      <c r="F46" s="64">
        <v>1.86449</v>
      </c>
      <c r="G46" s="66">
        <f>((VLOOKUP(A46,sterics[],17)+VLOOKUP(A46,sterics[],18))/2-F46)/F46</f>
        <v>-4.3914216100970661E-3</v>
      </c>
      <c r="H46" s="64">
        <v>102.01</v>
      </c>
      <c r="I46" s="66">
        <f>((VLOOKUP(A46,sterics[],15)+VLOOKUP(A46,sterics[],16))/2-H46)/H46</f>
        <v>9.9309298581706801E-3</v>
      </c>
      <c r="J46" s="64">
        <v>102.351</v>
      </c>
      <c r="K46" s="66">
        <f>((VLOOKUP(A46,sterics[],13)+VLOOKUP(A46,sterics[],14))/2-J46)/J46</f>
        <v>8.123249692763089E-3</v>
      </c>
      <c r="L46" s="64">
        <v>102.336</v>
      </c>
      <c r="M46" s="66">
        <f>((VLOOKUP(A46,sterics[],11)+VLOOKUP(A46,sterics[],12))/2-L46)/L46</f>
        <v>-0.15436536743292092</v>
      </c>
      <c r="N46" s="64">
        <v>296.71800000000002</v>
      </c>
      <c r="O46" s="64">
        <v>208.88900000000001</v>
      </c>
      <c r="P46" s="64">
        <v>8.56</v>
      </c>
      <c r="Q46" s="66">
        <f>((VLOOKUP($A46,sterics[],7)+VLOOKUP($A46,sterics[],8))/2-P46)/P46</f>
        <v>-9.9720410939785134E-2</v>
      </c>
      <c r="R46" s="64">
        <v>4.6100000000000003</v>
      </c>
      <c r="S46" s="66">
        <f>((VLOOKUP($A46,sterics[],5)+VLOOKUP($A46,sterics[],6))/2-R46)/R46</f>
        <v>-0.30286367270268122</v>
      </c>
      <c r="T46" s="64">
        <v>6.88</v>
      </c>
      <c r="U46" s="66">
        <f>((VLOOKUP($A46,sterics[],3)+VLOOKUP($A46,sterics[],4))/2-T46)/T46</f>
        <v>0.13398596352029071</v>
      </c>
    </row>
    <row r="47" spans="1:21" x14ac:dyDescent="0.25">
      <c r="A47" t="s">
        <v>60</v>
      </c>
      <c r="B47" s="64">
        <v>1.8966000000000001</v>
      </c>
      <c r="C47" s="66">
        <f>((VLOOKUP(A47,sterics[],21)+VLOOKUP(A47,sterics[],21))/2-B47)/B47</f>
        <v>-2.4333615699119467E-2</v>
      </c>
      <c r="D47" s="64">
        <v>1.89079</v>
      </c>
      <c r="E47" s="66">
        <f>((VLOOKUP(A47,sterics[],19)+VLOOKUP(A47,sterics[],20))/2-D47)/D47</f>
        <v>4.2302943166620035E-4</v>
      </c>
      <c r="F47" s="64">
        <v>1.8695200000000001</v>
      </c>
      <c r="G47" s="66">
        <f>((VLOOKUP(A47,sterics[],17)+VLOOKUP(A47,sterics[],18))/2-F47)/F47</f>
        <v>-1.2532615131274343E-2</v>
      </c>
      <c r="H47" s="64">
        <v>101.026</v>
      </c>
      <c r="I47" s="66">
        <f>((VLOOKUP(A47,sterics[],15)+VLOOKUP(A47,sterics[],16))/2-H47)/H47</f>
        <v>8.4625403969443555E-2</v>
      </c>
      <c r="J47" s="64">
        <v>104.81100000000001</v>
      </c>
      <c r="K47" s="66">
        <f>((VLOOKUP(A47,sterics[],13)+VLOOKUP(A47,sterics[],14))/2-J47)/J47</f>
        <v>1.5138640880437058E-2</v>
      </c>
      <c r="L47" s="64">
        <v>103.85299999999999</v>
      </c>
      <c r="M47" s="66">
        <f>((VLOOKUP(A47,sterics[],11)+VLOOKUP(A47,sterics[],12))/2-L47)/L47</f>
        <v>5.4726795288686951E-2</v>
      </c>
      <c r="N47" s="64">
        <v>319.964</v>
      </c>
      <c r="O47" s="64">
        <v>215.58699999999999</v>
      </c>
      <c r="P47" s="64">
        <v>9.89</v>
      </c>
      <c r="Q47" s="66">
        <f>((VLOOKUP($A47,sterics[],7)+VLOOKUP($A47,sterics[],8))/2-P47)/P47</f>
        <v>-0.25397755598966942</v>
      </c>
      <c r="R47" s="64">
        <v>4.6500000000000004</v>
      </c>
      <c r="S47" s="66">
        <f>((VLOOKUP($A47,sterics[],5)+VLOOKUP($A47,sterics[],6))/2-R47)/R47</f>
        <v>-0.13030056026819795</v>
      </c>
      <c r="T47" s="64">
        <v>6.91</v>
      </c>
      <c r="U47" s="66">
        <f>((VLOOKUP($A47,sterics[],3)+VLOOKUP($A47,sterics[],4))/2-T47)/T47</f>
        <v>-4.22654930924342E-2</v>
      </c>
    </row>
    <row r="48" spans="1:21" x14ac:dyDescent="0.25">
      <c r="A48" t="s">
        <v>65</v>
      </c>
      <c r="B48" s="64">
        <v>1.8554999999999999</v>
      </c>
      <c r="C48" s="66">
        <f>((VLOOKUP(A48,sterics[],21)+VLOOKUP(A48,sterics[],21))/2-B48)/B48</f>
        <v>-3.0450046249419775E-3</v>
      </c>
      <c r="D48" s="64">
        <v>1.8546</v>
      </c>
      <c r="E48" s="66">
        <f>((VLOOKUP(A48,sterics[],19)+VLOOKUP(A48,sterics[],20))/2-D48)/D48</f>
        <v>2.0077840262714319E-2</v>
      </c>
      <c r="F48" s="64">
        <v>1.9266799999999999</v>
      </c>
      <c r="G48" s="66">
        <f>((VLOOKUP(A48,sterics[],17)+VLOOKUP(A48,sterics[],18))/2-F48)/F48</f>
        <v>-4.2333373725564102E-2</v>
      </c>
      <c r="H48" s="64">
        <v>103.11799999999999</v>
      </c>
      <c r="I48" s="66">
        <f>((VLOOKUP(A48,sterics[],15)+VLOOKUP(A48,sterics[],16))/2-H48)/H48</f>
        <v>6.031467552980091E-2</v>
      </c>
      <c r="J48" s="64">
        <v>107.161</v>
      </c>
      <c r="K48" s="66">
        <f>((VLOOKUP(A48,sterics[],13)+VLOOKUP(A48,sterics[],14))/2-J48)/J48</f>
        <v>-9.1195119737497998E-3</v>
      </c>
      <c r="L48" s="64">
        <v>102.017</v>
      </c>
      <c r="M48" s="66">
        <f>((VLOOKUP(A48,sterics[],11)+VLOOKUP(A48,sterics[],12))/2-L48)/L48</f>
        <v>7.179681636568426E-2</v>
      </c>
      <c r="N48" s="64">
        <v>273.69600000000003</v>
      </c>
      <c r="O48" s="64">
        <v>180.26400000000001</v>
      </c>
      <c r="P48" s="64">
        <v>7.22</v>
      </c>
      <c r="Q48" s="66">
        <f>((VLOOKUP($A48,sterics[],7)+VLOOKUP($A48,sterics[],8))/2-P48)/P48</f>
        <v>0.12462295073758721</v>
      </c>
      <c r="R48" s="64">
        <v>3.97</v>
      </c>
      <c r="S48" s="66">
        <f>((VLOOKUP($A48,sterics[],5)+VLOOKUP($A48,sterics[],6))/2-R48)/R48</f>
        <v>8.5723626517073104E-2</v>
      </c>
      <c r="T48" s="64">
        <v>6.58</v>
      </c>
      <c r="U48" s="66">
        <f>((VLOOKUP($A48,sterics[],3)+VLOOKUP($A48,sterics[],4))/2-T48)/T48</f>
        <v>0.34033995308265652</v>
      </c>
    </row>
    <row r="49" spans="1:21" x14ac:dyDescent="0.25">
      <c r="A49" t="s">
        <v>72</v>
      </c>
      <c r="B49" s="64">
        <v>1.8450200000000001</v>
      </c>
      <c r="C49" s="66">
        <f>((VLOOKUP(A49,sterics[],21)+VLOOKUP(A49,sterics[],21))/2-B49)/B49</f>
        <v>3.3531525528774737E-3</v>
      </c>
      <c r="D49" s="64">
        <v>1.84816</v>
      </c>
      <c r="E49" s="66">
        <f>((VLOOKUP(A49,sterics[],19)+VLOOKUP(A49,sterics[],20))/2-D49)/D49</f>
        <v>2.3414697583577705E-2</v>
      </c>
      <c r="F49" s="64">
        <v>1.92866</v>
      </c>
      <c r="G49" s="66">
        <f>((VLOOKUP(A49,sterics[],17)+VLOOKUP(A49,sterics[],18))/2-F49)/F49</f>
        <v>-4.2894554627604144E-2</v>
      </c>
      <c r="H49" s="64">
        <v>105.776</v>
      </c>
      <c r="I49" s="66">
        <f>((VLOOKUP(A49,sterics[],15)+VLOOKUP(A49,sterics[],16))/2-H49)/H49</f>
        <v>3.3430459855127929E-2</v>
      </c>
      <c r="J49" s="64">
        <v>105.13200000000001</v>
      </c>
      <c r="K49" s="66">
        <f>((VLOOKUP(A49,sterics[],13)+VLOOKUP(A49,sterics[],14))/2-J49)/J49</f>
        <v>1.1276788421194256E-2</v>
      </c>
      <c r="L49" s="64">
        <v>102.958</v>
      </c>
      <c r="M49" s="66">
        <f>((VLOOKUP(A49,sterics[],11)+VLOOKUP(A49,sterics[],12))/2-L49)/L49</f>
        <v>6.3499931655480915E-2</v>
      </c>
      <c r="N49" s="64">
        <v>273.536</v>
      </c>
      <c r="O49" s="64">
        <v>179.87200000000001</v>
      </c>
      <c r="P49" s="64">
        <v>8</v>
      </c>
      <c r="Q49" s="66">
        <f>((VLOOKUP($A49,sterics[],7)+VLOOKUP($A49,sterics[],8))/2-P49)/P49</f>
        <v>5.400189993710125E-2</v>
      </c>
      <c r="R49" s="64">
        <v>4.3099999999999996</v>
      </c>
      <c r="S49" s="66">
        <f>((VLOOKUP($A49,sterics[],5)+VLOOKUP($A49,sterics[],6))/2-R49)/R49</f>
        <v>4.9536311909919951E-2</v>
      </c>
      <c r="T49" s="64">
        <v>8.93</v>
      </c>
      <c r="U49" s="66">
        <f>((VLOOKUP($A49,sterics[],3)+VLOOKUP($A49,sterics[],4))/2-T49)/T49</f>
        <v>-1.8908853997724559E-2</v>
      </c>
    </row>
    <row r="50" spans="1:21" x14ac:dyDescent="0.25">
      <c r="A50" t="s">
        <v>73</v>
      </c>
      <c r="B50" s="64">
        <v>1.8502400000000001</v>
      </c>
      <c r="C50" s="66">
        <f>((VLOOKUP(A50,sterics[],21)+VLOOKUP(A50,sterics[],21))/2-B50)/B50</f>
        <v>-5.9462555391197802E-4</v>
      </c>
      <c r="D50" s="64">
        <v>1.85371</v>
      </c>
      <c r="E50" s="66">
        <f>((VLOOKUP(A50,sterics[],19)+VLOOKUP(A50,sterics[],20))/2-D50)/D50</f>
        <v>2.0677469582583052E-2</v>
      </c>
      <c r="F50" s="64">
        <v>1.93615</v>
      </c>
      <c r="G50" s="66">
        <f>((VLOOKUP(A50,sterics[],17)+VLOOKUP(A50,sterics[],18))/2-F50)/F50</f>
        <v>-4.7327782125814205E-2</v>
      </c>
      <c r="H50" s="64">
        <v>104.13500000000001</v>
      </c>
      <c r="I50" s="66">
        <f>((VLOOKUP(A50,sterics[],15)+VLOOKUP(A50,sterics[],16))/2-H50)/H50</f>
        <v>4.7642116700777747E-2</v>
      </c>
      <c r="J50" s="64">
        <v>102.488</v>
      </c>
      <c r="K50" s="66">
        <f>((VLOOKUP(A50,sterics[],13)+VLOOKUP(A50,sterics[],14))/2-J50)/J50</f>
        <v>1.8095868539531473E-2</v>
      </c>
      <c r="L50" s="64">
        <v>104.777</v>
      </c>
      <c r="M50" s="66">
        <f>((VLOOKUP(A50,sterics[],11)+VLOOKUP(A50,sterics[],12))/2-L50)/L50</f>
        <v>3.8278372818667361E-2</v>
      </c>
      <c r="N50" s="64">
        <v>271.35700000000003</v>
      </c>
      <c r="O50" s="64">
        <v>176.59100000000001</v>
      </c>
      <c r="P50" s="64">
        <v>8.48</v>
      </c>
      <c r="Q50" s="66">
        <f>((VLOOKUP($A50,sterics[],7)+VLOOKUP($A50,sterics[],8))/2-P50)/P50</f>
        <v>0.16276679751359618</v>
      </c>
      <c r="R50" s="64">
        <v>4.54</v>
      </c>
      <c r="S50" s="66">
        <f>((VLOOKUP($A50,sterics[],5)+VLOOKUP($A50,sterics[],6))/2-R50)/R50</f>
        <v>1.5549764371154202E-2</v>
      </c>
      <c r="T50" s="64">
        <v>8.73</v>
      </c>
      <c r="U50" s="66">
        <f>((VLOOKUP($A50,sterics[],3)+VLOOKUP($A50,sterics[],4))/2-T50)/T50</f>
        <v>6.5397992233046775E-3</v>
      </c>
    </row>
    <row r="51" spans="1:21" x14ac:dyDescent="0.25">
      <c r="A51" t="s">
        <v>74</v>
      </c>
      <c r="B51" s="64">
        <v>1.8551800000000001</v>
      </c>
      <c r="C51" s="66">
        <f>((VLOOKUP(A51,sterics[],21)+VLOOKUP(A51,sterics[],21))/2-B51)/B51</f>
        <v>-2.6677754102997888E-3</v>
      </c>
      <c r="D51" s="64">
        <v>1.8552299999999999</v>
      </c>
      <c r="E51" s="66">
        <f>((VLOOKUP(A51,sterics[],19)+VLOOKUP(A51,sterics[],20))/2-D51)/D51</f>
        <v>1.953814030336937E-2</v>
      </c>
      <c r="F51" s="64">
        <v>1.92838</v>
      </c>
      <c r="G51" s="66">
        <f>((VLOOKUP(A51,sterics[],17)+VLOOKUP(A51,sterics[],18))/2-F51)/F51</f>
        <v>-4.3213983424994037E-2</v>
      </c>
      <c r="H51" s="64">
        <v>100.67</v>
      </c>
      <c r="I51" s="66">
        <f>((VLOOKUP(A51,sterics[],15)+VLOOKUP(A51,sterics[],16))/2-H51)/H51</f>
        <v>8.8155860799071187E-2</v>
      </c>
      <c r="J51" s="64">
        <v>101.629</v>
      </c>
      <c r="K51" s="66">
        <f>((VLOOKUP(A51,sterics[],13)+VLOOKUP(A51,sterics[],14))/2-J51)/J51</f>
        <v>4.5273384794590983E-2</v>
      </c>
      <c r="L51" s="64">
        <v>106.947</v>
      </c>
      <c r="M51" s="66">
        <f>((VLOOKUP(A51,sterics[],11)+VLOOKUP(A51,sterics[],12))/2-L51)/L51</f>
        <v>2.4373160887448904E-2</v>
      </c>
      <c r="N51" s="64">
        <v>266.60599999999999</v>
      </c>
      <c r="O51" s="64">
        <v>183.423</v>
      </c>
      <c r="P51" s="64">
        <v>10.039999999999999</v>
      </c>
      <c r="Q51" s="66">
        <f>((VLOOKUP($A51,sterics[],7)+VLOOKUP($A51,sterics[],8))/2-P51)/P51</f>
        <v>-0.15833533361248056</v>
      </c>
      <c r="R51" s="64">
        <v>4.62</v>
      </c>
      <c r="S51" s="66">
        <f>((VLOOKUP($A51,sterics[],5)+VLOOKUP($A51,sterics[],6))/2-R51)/R51</f>
        <v>-5.0838030678338794E-2</v>
      </c>
      <c r="T51" s="64">
        <v>8.81</v>
      </c>
      <c r="U51" s="66">
        <f>((VLOOKUP($A51,sterics[],3)+VLOOKUP($A51,sterics[],4))/2-T51)/T51</f>
        <v>-4.2383965125085125E-2</v>
      </c>
    </row>
    <row r="52" spans="1:21" x14ac:dyDescent="0.25">
      <c r="A52" t="s">
        <v>75</v>
      </c>
      <c r="B52" s="64">
        <v>1.8529100000000001</v>
      </c>
      <c r="C52" s="66">
        <f>((VLOOKUP(A52,sterics[],21)+VLOOKUP(A52,sterics[],21))/2-B52)/B52</f>
        <v>-9.0136336896022996E-4</v>
      </c>
      <c r="D52" s="64">
        <v>1.8532999999999999</v>
      </c>
      <c r="E52" s="66">
        <f>((VLOOKUP(A52,sterics[],19)+VLOOKUP(A52,sterics[],20))/2-D52)/D52</f>
        <v>2.0512814528754097E-2</v>
      </c>
      <c r="F52" s="64">
        <v>1.9285099999999999</v>
      </c>
      <c r="G52" s="66">
        <f>((VLOOKUP(A52,sterics[],17)+VLOOKUP(A52,sterics[],18))/2-F52)/F52</f>
        <v>-4.2867374356236186E-2</v>
      </c>
      <c r="H52" s="64">
        <v>103.783</v>
      </c>
      <c r="I52" s="66">
        <f>((VLOOKUP(A52,sterics[],15)+VLOOKUP(A52,sterics[],16))/2-H52)/H52</f>
        <v>5.2562157006272696E-2</v>
      </c>
      <c r="J52" s="64">
        <v>106.593</v>
      </c>
      <c r="K52" s="66">
        <f>((VLOOKUP(A52,sterics[],13)+VLOOKUP(A52,sterics[],14))/2-J52)/J52</f>
        <v>-1.0167786999474532E-3</v>
      </c>
      <c r="L52" s="64">
        <v>102.078</v>
      </c>
      <c r="M52" s="66">
        <f>((VLOOKUP(A52,sterics[],11)+VLOOKUP(A52,sterics[],12))/2-L52)/L52</f>
        <v>7.014996707056867E-2</v>
      </c>
      <c r="N52" s="64">
        <v>274.04599999999999</v>
      </c>
      <c r="O52" s="64">
        <v>183.667</v>
      </c>
      <c r="P52" s="64">
        <v>8.35</v>
      </c>
      <c r="Q52" s="66">
        <f>((VLOOKUP($A52,sterics[],7)+VLOOKUP($A52,sterics[],8))/2-P52)/P52</f>
        <v>0.18002429016179169</v>
      </c>
      <c r="R52" s="64">
        <v>4.4400000000000004</v>
      </c>
      <c r="S52" s="66">
        <f>((VLOOKUP($A52,sterics[],5)+VLOOKUP($A52,sterics[],6))/2-R52)/R52</f>
        <v>2.5424656794183421E-2</v>
      </c>
      <c r="T52" s="64">
        <v>8.65</v>
      </c>
      <c r="U52" s="66">
        <f>((VLOOKUP($A52,sterics[],3)+VLOOKUP($A52,sterics[],4))/2-T52)/T52</f>
        <v>-7.0152310160128224E-3</v>
      </c>
    </row>
    <row r="53" spans="1:21" x14ac:dyDescent="0.25">
      <c r="A53" t="s">
        <v>76</v>
      </c>
      <c r="B53" s="64">
        <v>1.85233</v>
      </c>
      <c r="C53" s="66">
        <f>((VLOOKUP(A53,sterics[],21)+VLOOKUP(A53,sterics[],21))/2-B53)/B53</f>
        <v>-2.3105745549119559E-3</v>
      </c>
      <c r="D53" s="64">
        <v>1.85623</v>
      </c>
      <c r="E53" s="66">
        <f>((VLOOKUP(A53,sterics[],19)+VLOOKUP(A53,sterics[],20))/2-D53)/D53</f>
        <v>1.8760917049942524E-2</v>
      </c>
      <c r="F53" s="64">
        <v>1.9223399999999999</v>
      </c>
      <c r="G53" s="66">
        <f>((VLOOKUP(A53,sterics[],17)+VLOOKUP(A53,sterics[],18))/2-F53)/F53</f>
        <v>-4.1657896548565727E-2</v>
      </c>
      <c r="H53" s="64">
        <v>99.113</v>
      </c>
      <c r="I53" s="66">
        <f>((VLOOKUP(A53,sterics[],15)+VLOOKUP(A53,sterics[],16))/2-H53)/H53</f>
        <v>0.11215380908147767</v>
      </c>
      <c r="J53" s="64">
        <v>108.43</v>
      </c>
      <c r="K53" s="66">
        <f>((VLOOKUP(A53,sterics[],13)+VLOOKUP(A53,sterics[],14))/2-J53)/J53</f>
        <v>-1.8286200549668098E-2</v>
      </c>
      <c r="L53" s="64">
        <v>101.566</v>
      </c>
      <c r="M53" s="66">
        <f>((VLOOKUP(A53,sterics[],11)+VLOOKUP(A53,sterics[],12))/2-L53)/L53</f>
        <v>8.0010229637757724E-2</v>
      </c>
      <c r="N53" s="64">
        <v>268.30200000000002</v>
      </c>
      <c r="O53" s="64">
        <v>194.119</v>
      </c>
      <c r="P53" s="64">
        <v>9.7100000000000009</v>
      </c>
      <c r="Q53" s="66">
        <f>((VLOOKUP($A53,sterics[],7)+VLOOKUP($A53,sterics[],8))/2-P53)/P53</f>
        <v>-7.8171387792570157E-2</v>
      </c>
      <c r="R53" s="64">
        <v>4.54</v>
      </c>
      <c r="S53" s="66">
        <f>((VLOOKUP($A53,sterics[],5)+VLOOKUP($A53,sterics[],6))/2-R53)/R53</f>
        <v>-3.7192037609701831E-3</v>
      </c>
      <c r="T53" s="64">
        <v>8.59</v>
      </c>
      <c r="U53" s="66">
        <f>((VLOOKUP($A53,sterics[],3)+VLOOKUP($A53,sterics[],4))/2-T53)/T53</f>
        <v>-9.9510368108646635E-2</v>
      </c>
    </row>
    <row r="54" spans="1:21" x14ac:dyDescent="0.25">
      <c r="A54" t="s">
        <v>77</v>
      </c>
      <c r="B54" s="64">
        <v>1.85768</v>
      </c>
      <c r="C54" s="66">
        <f>((VLOOKUP(A54,sterics[],21)+VLOOKUP(A54,sterics[],21))/2-B54)/B54</f>
        <v>-3.1641104724817641E-3</v>
      </c>
      <c r="D54" s="64">
        <v>1.8560300000000001</v>
      </c>
      <c r="E54" s="66">
        <f>((VLOOKUP(A54,sterics[],19)+VLOOKUP(A54,sterics[],20))/2-D54)/D54</f>
        <v>1.9413293399053403E-2</v>
      </c>
      <c r="F54" s="64">
        <v>1.9272499999999999</v>
      </c>
      <c r="G54" s="66">
        <f>((VLOOKUP(A54,sterics[],17)+VLOOKUP(A54,sterics[],18))/2-F54)/F54</f>
        <v>-4.2444633589124391E-2</v>
      </c>
      <c r="H54" s="64">
        <v>100.33199999999999</v>
      </c>
      <c r="I54" s="66">
        <f>((VLOOKUP(A54,sterics[],15)+VLOOKUP(A54,sterics[],16))/2-H54)/H54</f>
        <v>9.1260171857418484E-2</v>
      </c>
      <c r="J54" s="64">
        <v>101.07299999999999</v>
      </c>
      <c r="K54" s="66">
        <f>((VLOOKUP(A54,sterics[],13)+VLOOKUP(A54,sterics[],14))/2-J54)/J54</f>
        <v>4.9222500106635828E-2</v>
      </c>
      <c r="L54" s="64">
        <v>107.143</v>
      </c>
      <c r="M54" s="66">
        <f>((VLOOKUP(A54,sterics[],11)+VLOOKUP(A54,sterics[],12))/2-L54)/L54</f>
        <v>2.1769071191832464E-2</v>
      </c>
      <c r="N54" s="64">
        <v>266.26799999999997</v>
      </c>
      <c r="O54" s="64">
        <v>175.66499999999999</v>
      </c>
      <c r="P54" s="64">
        <v>9.1199999999999992</v>
      </c>
      <c r="Q54" s="66">
        <f>((VLOOKUP($A54,sterics[],7)+VLOOKUP($A54,sterics[],8))/2-P54)/P54</f>
        <v>1.8019083771666132E-2</v>
      </c>
      <c r="R54" s="64">
        <v>4.6100000000000003</v>
      </c>
      <c r="S54" s="66">
        <f>((VLOOKUP($A54,sterics[],5)+VLOOKUP($A54,sterics[],6))/2-R54)/R54</f>
        <v>-7.0653753502354685E-2</v>
      </c>
      <c r="T54" s="64">
        <v>7.85</v>
      </c>
      <c r="U54" s="66">
        <f>((VLOOKUP($A54,sterics[],3)+VLOOKUP($A54,sterics[],4))/2-T54)/T54</f>
        <v>-9.8263487211789104E-3</v>
      </c>
    </row>
    <row r="55" spans="1:21" x14ac:dyDescent="0.25">
      <c r="A55" t="s">
        <v>78</v>
      </c>
      <c r="B55" s="64">
        <v>1.85646</v>
      </c>
      <c r="C55" s="66">
        <f>((VLOOKUP(A55,sterics[],21)+VLOOKUP(A55,sterics[],21))/2-B55)/B55</f>
        <v>-2.5843669040593758E-3</v>
      </c>
      <c r="D55" s="64">
        <v>1.8549899999999999</v>
      </c>
      <c r="E55" s="66">
        <f>((VLOOKUP(A55,sterics[],19)+VLOOKUP(A55,sterics[],20))/2-D55)/D55</f>
        <v>1.9454562160736797E-2</v>
      </c>
      <c r="F55" s="64">
        <v>1.9303600000000001</v>
      </c>
      <c r="G55" s="66">
        <f>((VLOOKUP(A55,sterics[],17)+VLOOKUP(A55,sterics[],18))/2-F55)/F55</f>
        <v>-4.3827633974401169E-2</v>
      </c>
      <c r="H55" s="64">
        <v>103.968</v>
      </c>
      <c r="I55" s="66">
        <f>((VLOOKUP(A55,sterics[],15)+VLOOKUP(A55,sterics[],16))/2-H55)/H55</f>
        <v>5.1047749013513694E-2</v>
      </c>
      <c r="J55" s="64">
        <v>105.755</v>
      </c>
      <c r="K55" s="66">
        <f>((VLOOKUP(A55,sterics[],13)+VLOOKUP(A55,sterics[],14))/2-J55)/J55</f>
        <v>3.9987451067278008E-3</v>
      </c>
      <c r="L55" s="64">
        <v>102.419</v>
      </c>
      <c r="M55" s="66">
        <f>((VLOOKUP(A55,sterics[],11)+VLOOKUP(A55,sterics[],12))/2-L55)/L55</f>
        <v>6.7476695028798425E-2</v>
      </c>
      <c r="N55" s="64">
        <v>273.93099999999998</v>
      </c>
      <c r="O55" s="64">
        <v>187.84800000000001</v>
      </c>
      <c r="P55" s="64">
        <v>9.1199999999999992</v>
      </c>
      <c r="Q55" s="66">
        <f>((VLOOKUP($A55,sterics[],7)+VLOOKUP($A55,sterics[],8))/2-P55)/P55</f>
        <v>5.7516175235752962E-2</v>
      </c>
      <c r="R55" s="64">
        <v>4.24</v>
      </c>
      <c r="S55" s="66">
        <f>((VLOOKUP($A55,sterics[],5)+VLOOKUP($A55,sterics[],6))/2-R55)/R55</f>
        <v>8.0448052042925572E-2</v>
      </c>
      <c r="T55" s="64">
        <v>8.09</v>
      </c>
      <c r="U55" s="66">
        <f>((VLOOKUP($A55,sterics[],3)+VLOOKUP($A55,sterics[],4))/2-T55)/T55</f>
        <v>-1.4060671541822617E-2</v>
      </c>
    </row>
    <row r="56" spans="1:21" x14ac:dyDescent="0.25">
      <c r="A56" t="s">
        <v>79</v>
      </c>
      <c r="B56" s="64">
        <v>1.85378</v>
      </c>
      <c r="C56" s="66">
        <f>((VLOOKUP(A56,sterics[],21)+VLOOKUP(A56,sterics[],21))/2-B56)/B56</f>
        <v>-2.1370553883146297E-3</v>
      </c>
      <c r="D56" s="64">
        <v>1.85453</v>
      </c>
      <c r="E56" s="66">
        <f>((VLOOKUP(A56,sterics[],19)+VLOOKUP(A56,sterics[],20))/2-D56)/D56</f>
        <v>2.0589473502340229E-2</v>
      </c>
      <c r="F56" s="64">
        <v>1.93055</v>
      </c>
      <c r="G56" s="66">
        <f>((VLOOKUP(A56,sterics[],17)+VLOOKUP(A56,sterics[],18))/2-F56)/F56</f>
        <v>-4.4336721650291344E-2</v>
      </c>
      <c r="H56" s="64">
        <v>103.64700000000001</v>
      </c>
      <c r="I56" s="66">
        <f>((VLOOKUP(A56,sterics[],15)+VLOOKUP(A56,sterics[],16))/2-H56)/H56</f>
        <v>5.6044479977843058E-2</v>
      </c>
      <c r="J56" s="64">
        <v>106.19</v>
      </c>
      <c r="K56" s="66">
        <f>((VLOOKUP(A56,sterics[],13)+VLOOKUP(A56,sterics[],14))/2-J56)/J56</f>
        <v>-1.3666562415392278E-2</v>
      </c>
      <c r="L56" s="64">
        <v>102.236</v>
      </c>
      <c r="M56" s="66">
        <f>((VLOOKUP(A56,sterics[],11)+VLOOKUP(A56,sterics[],12))/2-L56)/L56</f>
        <v>7.0916310724715353E-2</v>
      </c>
      <c r="N56" s="64">
        <v>273.99299999999999</v>
      </c>
      <c r="O56" s="64">
        <v>187.02</v>
      </c>
      <c r="P56" s="64">
        <v>9.52</v>
      </c>
      <c r="Q56" s="66">
        <f>((VLOOKUP($A56,sterics[],7)+VLOOKUP($A56,sterics[],8))/2-P56)/P56</f>
        <v>-0.16511164617153157</v>
      </c>
      <c r="R56" s="64">
        <v>4.47</v>
      </c>
      <c r="S56" s="66">
        <f>((VLOOKUP($A56,sterics[],5)+VLOOKUP($A56,sterics[],6))/2-R56)/R56</f>
        <v>-6.3068029643191165E-2</v>
      </c>
      <c r="T56" s="64">
        <v>8.24</v>
      </c>
      <c r="U56" s="66">
        <f>((VLOOKUP($A56,sterics[],3)+VLOOKUP($A56,sterics[],4))/2-T56)/T56</f>
        <v>5.8005034149663161E-2</v>
      </c>
    </row>
    <row r="57" spans="1:21" x14ac:dyDescent="0.25">
      <c r="A57" t="s">
        <v>66</v>
      </c>
      <c r="B57" s="64">
        <v>1.8489899999999999</v>
      </c>
      <c r="C57" s="66">
        <f>((VLOOKUP(A57,sterics[],21)+VLOOKUP(A57,sterics[],21))/2-B57)/B57</f>
        <v>1.5516265018858937E-2</v>
      </c>
      <c r="D57" s="64">
        <v>1.8514200000000001</v>
      </c>
      <c r="E57" s="66">
        <f>((VLOOKUP(A57,sterics[],19)+VLOOKUP(A57,sterics[],20))/2-D57)/D57</f>
        <v>-3.0399699345016939E-3</v>
      </c>
      <c r="F57" s="64">
        <v>1.9287399999999999</v>
      </c>
      <c r="G57" s="66">
        <f>((VLOOKUP(A57,sterics[],17)+VLOOKUP(A57,sterics[],18))/2-F57)/F57</f>
        <v>-4.2881859320947825E-2</v>
      </c>
      <c r="H57" s="64">
        <v>105.431</v>
      </c>
      <c r="I57" s="66">
        <f>((VLOOKUP(A57,sterics[],15)+VLOOKUP(A57,sterics[],16))/2-H57)/H57</f>
        <v>4.8650611461548603E-3</v>
      </c>
      <c r="J57" s="64">
        <v>104.76900000000001</v>
      </c>
      <c r="K57" s="66">
        <f>((VLOOKUP(A57,sterics[],13)+VLOOKUP(A57,sterics[],14))/2-J57)/J57</f>
        <v>1.1101108828233427E-4</v>
      </c>
      <c r="L57" s="64">
        <v>103.08799999999999</v>
      </c>
      <c r="M57" s="66">
        <f>((VLOOKUP(A57,sterics[],11)+VLOOKUP(A57,sterics[],12))/2-L57)/L57</f>
        <v>-7.4132846370116032E-3</v>
      </c>
      <c r="N57" s="64">
        <v>273.55</v>
      </c>
      <c r="O57" s="64">
        <v>178.624</v>
      </c>
      <c r="P57" s="64">
        <v>7.27</v>
      </c>
      <c r="Q57" s="66">
        <f>((VLOOKUP($A57,sterics[],7)+VLOOKUP($A57,sterics[],8))/2-P57)/P57</f>
        <v>0.35786451872540165</v>
      </c>
      <c r="R57" s="64">
        <v>4.32</v>
      </c>
      <c r="S57" s="66">
        <f>((VLOOKUP($A57,sterics[],5)+VLOOKUP($A57,sterics[],6))/2-R57)/R57</f>
        <v>0.12918665380462038</v>
      </c>
      <c r="T57" s="64">
        <v>8.81</v>
      </c>
      <c r="U57" s="66">
        <f>((VLOOKUP($A57,sterics[],3)+VLOOKUP($A57,sterics[],4))/2-T57)/T57</f>
        <v>-4.2476534815224752E-2</v>
      </c>
    </row>
    <row r="58" spans="1:21" x14ac:dyDescent="0.25">
      <c r="A58" t="s">
        <v>67</v>
      </c>
      <c r="B58" s="64">
        <v>1.8562700000000001</v>
      </c>
      <c r="C58" s="66">
        <f>((VLOOKUP(A58,sterics[],21)+VLOOKUP(A58,sterics[],21))/2-B58)/B58</f>
        <v>-4.6298020386366951E-3</v>
      </c>
      <c r="D58" s="64">
        <v>1.8592299999999999</v>
      </c>
      <c r="E58" s="66">
        <f>((VLOOKUP(A58,sterics[],19)+VLOOKUP(A58,sterics[],20))/2-D58)/D58</f>
        <v>3.3477305753699055E-3</v>
      </c>
      <c r="F58" s="64">
        <v>1.8833899999999999</v>
      </c>
      <c r="G58" s="66">
        <f>((VLOOKUP(A58,sterics[],17)+VLOOKUP(A58,sterics[],18))/2-F58)/F58</f>
        <v>-2.0508940067675788E-2</v>
      </c>
      <c r="H58" s="64">
        <v>100.77800000000001</v>
      </c>
      <c r="I58" s="66">
        <f>((VLOOKUP(A58,sterics[],15)+VLOOKUP(A58,sterics[],16))/2-H58)/H58</f>
        <v>8.3701641405599797E-3</v>
      </c>
      <c r="J58" s="64">
        <v>103.322</v>
      </c>
      <c r="K58" s="66">
        <f>((VLOOKUP(A58,sterics[],13)+VLOOKUP(A58,sterics[],14))/2-J58)/J58</f>
        <v>-4.0473990444619985E-3</v>
      </c>
      <c r="L58" s="64">
        <v>99.93</v>
      </c>
      <c r="M58" s="66">
        <f>((VLOOKUP(A58,sterics[],11)+VLOOKUP(A58,sterics[],12))/2-L58)/L58</f>
        <v>1.8943919137923575E-2</v>
      </c>
      <c r="N58" s="64">
        <v>261.33600000000001</v>
      </c>
      <c r="O58" s="64">
        <v>168.429</v>
      </c>
      <c r="P58" s="64">
        <v>7.68</v>
      </c>
      <c r="Q58" s="66">
        <f>((VLOOKUP($A58,sterics[],7)+VLOOKUP($A58,sterics[],8))/2-P58)/P58</f>
        <v>-6.1042426945982775E-3</v>
      </c>
      <c r="R58" s="64">
        <v>4.21</v>
      </c>
      <c r="S58" s="66">
        <f>((VLOOKUP($A58,sterics[],5)+VLOOKUP($A58,sterics[],6))/2-R58)/R58</f>
        <v>-0.21567309875645732</v>
      </c>
      <c r="T58" s="64">
        <v>6.72</v>
      </c>
      <c r="U58" s="66">
        <f>((VLOOKUP($A58,sterics[],3)+VLOOKUP($A58,sterics[],4))/2-T58)/T58</f>
        <v>-4.7828567709577392E-2</v>
      </c>
    </row>
    <row r="59" spans="1:21" x14ac:dyDescent="0.25">
      <c r="A59" t="s">
        <v>68</v>
      </c>
      <c r="B59" s="64">
        <v>1.8507800000000001</v>
      </c>
      <c r="C59" s="66">
        <f>((VLOOKUP(A59,sterics[],21)+VLOOKUP(A59,sterics[],21))/2-B59)/B59</f>
        <v>1.5894989062881514E-2</v>
      </c>
      <c r="D59" s="64">
        <v>1.861</v>
      </c>
      <c r="E59" s="66">
        <f>((VLOOKUP(A59,sterics[],19)+VLOOKUP(A59,sterics[],20))/2-D59)/D59</f>
        <v>-8.829296219707107E-3</v>
      </c>
      <c r="F59" s="64">
        <v>1.8727199999999999</v>
      </c>
      <c r="G59" s="66">
        <f>((VLOOKUP(A59,sterics[],17)+VLOOKUP(A59,sterics[],18))/2-F59)/F59</f>
        <v>-1.5424206371149956E-2</v>
      </c>
      <c r="H59" s="64">
        <v>99.783000000000001</v>
      </c>
      <c r="I59" s="66">
        <f>((VLOOKUP(A59,sterics[],15)+VLOOKUP(A59,sterics[],16))/2-H59)/H59</f>
        <v>5.4148317431657184E-2</v>
      </c>
      <c r="J59" s="64">
        <v>103.124</v>
      </c>
      <c r="K59" s="66">
        <f>((VLOOKUP(A59,sterics[],13)+VLOOKUP(A59,sterics[],14))/2-J59)/J59</f>
        <v>3.7800462985729893E-2</v>
      </c>
      <c r="L59" s="64">
        <v>100.404</v>
      </c>
      <c r="M59" s="66">
        <f>((VLOOKUP(A59,sterics[],11)+VLOOKUP(A59,sterics[],12))/2-L59)/L59</f>
        <v>3.7915426879895152E-2</v>
      </c>
      <c r="N59" s="64">
        <v>258.11700000000002</v>
      </c>
      <c r="O59" s="64">
        <v>189.196</v>
      </c>
      <c r="P59" s="64">
        <v>9.8000000000000007</v>
      </c>
      <c r="Q59" s="66">
        <f>((VLOOKUP($A59,sterics[],7)+VLOOKUP($A59,sterics[],8))/2-P59)/P59</f>
        <v>-0.22559204614163172</v>
      </c>
      <c r="R59" s="64">
        <v>5.21</v>
      </c>
      <c r="S59" s="66">
        <f>((VLOOKUP($A59,sterics[],5)+VLOOKUP($A59,sterics[],6))/2-R59)/R59</f>
        <v>-0.21856623625345203</v>
      </c>
      <c r="T59" s="64">
        <v>8.5399999999999991</v>
      </c>
      <c r="U59" s="66">
        <f>((VLOOKUP($A59,sterics[],3)+VLOOKUP($A59,sterics[],4))/2-T59)/T59</f>
        <v>-0.22571030104613163</v>
      </c>
    </row>
    <row r="60" spans="1:21" x14ac:dyDescent="0.25">
      <c r="A60" t="s">
        <v>116</v>
      </c>
      <c r="B60" s="64">
        <v>1.8503700000000001</v>
      </c>
      <c r="C60" s="66">
        <f>((VLOOKUP(A60,sterics[],21)+VLOOKUP(A60,sterics[],21))/2-B60)/B60</f>
        <v>1.6120088337899918E-2</v>
      </c>
      <c r="D60" s="64">
        <v>1.85541</v>
      </c>
      <c r="E60" s="66">
        <f>((VLOOKUP(A60,sterics[],19)+VLOOKUP(A60,sterics[],20))/2-D60)/D60</f>
        <v>-5.8430860375199784E-3</v>
      </c>
      <c r="F60" s="64">
        <v>1.8781000000000001</v>
      </c>
      <c r="G60" s="66">
        <f>((VLOOKUP(A60,sterics[],17)+VLOOKUP(A60,sterics[],18))/2-F60)/F60</f>
        <v>-1.8244619432075025E-2</v>
      </c>
      <c r="H60" s="64">
        <v>102.77500000000001</v>
      </c>
      <c r="I60" s="66">
        <f>((VLOOKUP(A60,sterics[],15)+VLOOKUP(A60,sterics[],16))/2-H60)/H60</f>
        <v>2.3459805967239542E-2</v>
      </c>
      <c r="J60" s="64">
        <v>103.203</v>
      </c>
      <c r="K60" s="66">
        <f>((VLOOKUP(A60,sterics[],13)+VLOOKUP(A60,sterics[],14))/2-J60)/J60</f>
        <v>3.7006045802354594E-2</v>
      </c>
      <c r="L60" s="64">
        <v>101.229</v>
      </c>
      <c r="M60" s="66">
        <f>((VLOOKUP(A60,sterics[],11)+VLOOKUP(A60,sterics[],12))/2-L60)/L60</f>
        <v>2.9456583789714309E-2</v>
      </c>
      <c r="N60" s="64">
        <v>263.06599999999997</v>
      </c>
      <c r="O60" s="64">
        <v>146.91399999999999</v>
      </c>
      <c r="P60" s="64">
        <v>7.46</v>
      </c>
      <c r="Q60" s="66">
        <f>((VLOOKUP($A60,sterics[],7)+VLOOKUP($A60,sterics[],8))/2-P60)/P60</f>
        <v>1.7318759760323026E-2</v>
      </c>
      <c r="R60" s="64">
        <v>3.29</v>
      </c>
      <c r="S60" s="66">
        <f>((VLOOKUP($A60,sterics[],5)+VLOOKUP($A60,sterics[],6))/2-R60)/R60</f>
        <v>0.23746805748313518</v>
      </c>
      <c r="T60" s="64">
        <v>6.48</v>
      </c>
      <c r="U60" s="66">
        <f>((VLOOKUP($A60,sterics[],3)+VLOOKUP($A60,sterics[],4))/2-T60)/T60</f>
        <v>2.043735016451155E-2</v>
      </c>
    </row>
    <row r="61" spans="1:21" x14ac:dyDescent="0.25">
      <c r="A61" t="s">
        <v>69</v>
      </c>
      <c r="B61" s="64">
        <v>1.8571899999999999</v>
      </c>
      <c r="C61" s="66">
        <f>((VLOOKUP(A61,sterics[],21)+VLOOKUP(A61,sterics[],21))/2-B61)/B61</f>
        <v>4.5678346829081118E-3</v>
      </c>
      <c r="D61" s="64">
        <v>1.8523700000000001</v>
      </c>
      <c r="E61" s="66">
        <f>((VLOOKUP(A61,sterics[],19)+VLOOKUP(A61,sterics[],20))/2-D61)/D61</f>
        <v>-5.0158491487527126E-3</v>
      </c>
      <c r="F61" s="64">
        <v>2.3088000000000002</v>
      </c>
      <c r="G61" s="66">
        <f>((VLOOKUP(A61,sterics[],17)+VLOOKUP(A61,sterics[],18))/2-F61)/F61</f>
        <v>-0.20110543597977742</v>
      </c>
      <c r="H61" s="64">
        <v>103.786</v>
      </c>
      <c r="I61" s="66">
        <f>((VLOOKUP(A61,sterics[],15)+VLOOKUP(A61,sterics[],16))/2-H61)/H61</f>
        <v>-2.8935849439994301E-2</v>
      </c>
      <c r="J61" s="64">
        <v>97.216999999999999</v>
      </c>
      <c r="K61" s="66">
        <f>((VLOOKUP(A61,sterics[],13)+VLOOKUP(A61,sterics[],14))/2-J61)/J61</f>
        <v>3.8533218943697191E-2</v>
      </c>
      <c r="L61" s="64">
        <v>104.444</v>
      </c>
      <c r="M61" s="66">
        <f>((VLOOKUP(A61,sterics[],11)+VLOOKUP(A61,sterics[],12))/2-L61)/L61</f>
        <v>-2.4579961223286876E-3</v>
      </c>
      <c r="N61" s="64">
        <v>263.05399999999997</v>
      </c>
      <c r="O61" s="64">
        <v>157.327</v>
      </c>
      <c r="P61" s="64">
        <v>7.53</v>
      </c>
      <c r="Q61" s="66">
        <f>((VLOOKUP($A61,sterics[],7)+VLOOKUP($A61,sterics[],8))/2-P61)/P61</f>
        <v>0.17075701277468655</v>
      </c>
      <c r="R61" s="64">
        <v>4.46</v>
      </c>
      <c r="S61" s="66">
        <f>((VLOOKUP($A61,sterics[],5)+VLOOKUP($A61,sterics[],6))/2-R61)/R61</f>
        <v>-0.25517676087618496</v>
      </c>
      <c r="T61" s="64">
        <v>6.67</v>
      </c>
      <c r="U61" s="66">
        <f>((VLOOKUP($A61,sterics[],3)+VLOOKUP($A61,sterics[],4))/2-T61)/T61</f>
        <v>4.6079144816230107E-2</v>
      </c>
    </row>
    <row r="62" spans="1:21" x14ac:dyDescent="0.25">
      <c r="A62" t="s">
        <v>70</v>
      </c>
      <c r="B62" s="64">
        <v>1.8497600000000001</v>
      </c>
      <c r="C62" s="66">
        <f>((VLOOKUP(A62,sterics[],21)+VLOOKUP(A62,sterics[],21))/2-B62)/B62</f>
        <v>-4.1364172624023957E-4</v>
      </c>
      <c r="D62" s="64">
        <v>1.85209</v>
      </c>
      <c r="E62" s="66">
        <f>((VLOOKUP(A62,sterics[],19)+VLOOKUP(A62,sterics[],20))/2-D62)/D62</f>
        <v>-5.1398278892440166E-3</v>
      </c>
      <c r="F62" s="64">
        <v>1.90177</v>
      </c>
      <c r="G62" s="66">
        <f>((VLOOKUP(A62,sterics[],17)+VLOOKUP(A62,sterics[],18))/2-F62)/F62</f>
        <v>-1.5479212065786112E-2</v>
      </c>
      <c r="H62" s="64">
        <v>104.05200000000001</v>
      </c>
      <c r="I62" s="66">
        <f>((VLOOKUP(A62,sterics[],15)+VLOOKUP(A62,sterics[],16))/2-H62)/H62</f>
        <v>-1.3222236075249045E-2</v>
      </c>
      <c r="J62" s="64">
        <v>101.97</v>
      </c>
      <c r="K62" s="66">
        <f>((VLOOKUP(A62,sterics[],13)+VLOOKUP(A62,sterics[],14))/2-J62)/J62</f>
        <v>2.0478195491694155E-2</v>
      </c>
      <c r="L62" s="64">
        <v>102.273</v>
      </c>
      <c r="M62" s="66">
        <f>((VLOOKUP(A62,sterics[],11)+VLOOKUP(A62,sterics[],12))/2-L62)/L62</f>
        <v>9.3240827367105997E-3</v>
      </c>
      <c r="N62" s="64">
        <v>264.44</v>
      </c>
      <c r="O62" s="64">
        <v>155.31700000000001</v>
      </c>
      <c r="P62" s="64">
        <v>9.99</v>
      </c>
      <c r="Q62" s="66">
        <f>((VLOOKUP($A62,sterics[],7)+VLOOKUP($A62,sterics[],8))/2-P62)/P62</f>
        <v>-0.24865827935866916</v>
      </c>
      <c r="R62" s="64">
        <v>3.36</v>
      </c>
      <c r="S62" s="66">
        <f>((VLOOKUP($A62,sterics[],5)+VLOOKUP($A62,sterics[],6))/2-R62)/R62</f>
        <v>0.25527810946794205</v>
      </c>
      <c r="T62" s="64">
        <v>6.48</v>
      </c>
      <c r="U62" s="66">
        <f>((VLOOKUP($A62,sterics[],3)+VLOOKUP($A62,sterics[],4))/2-T62)/T62</f>
        <v>0.15997879907881393</v>
      </c>
    </row>
    <row r="63" spans="1:21" x14ac:dyDescent="0.25">
      <c r="A63" t="s">
        <v>309</v>
      </c>
      <c r="B63" s="64">
        <v>1.8538699999999999</v>
      </c>
      <c r="C63" s="66">
        <f>((VLOOKUP(A63,sterics[],21)+VLOOKUP(A63,sterics[],21))/2-B63)/B63</f>
        <v>-5.746344317050199E-3</v>
      </c>
      <c r="D63" s="64">
        <v>1.94075</v>
      </c>
      <c r="E63" s="66">
        <f>((VLOOKUP(A63,sterics[],19)+VLOOKUP(A63,sterics[],20))/2-D63)/D63</f>
        <v>-5.0645049827378552E-2</v>
      </c>
      <c r="F63" s="64">
        <v>1.8522700000000001</v>
      </c>
      <c r="G63" s="66">
        <f>((VLOOKUP(A63,sterics[],17)+VLOOKUP(A63,sterics[],18))/2-F63)/F63</f>
        <v>-5.6883263722244939E-3</v>
      </c>
      <c r="H63" s="64">
        <v>100.532</v>
      </c>
      <c r="I63" s="66">
        <f>((VLOOKUP(A63,sterics[],15)+VLOOKUP(A63,sterics[],16))/2-H63)/H63</f>
        <v>1.8210957981119449E-2</v>
      </c>
      <c r="J63" s="64">
        <v>104.271</v>
      </c>
      <c r="K63" s="66">
        <f>((VLOOKUP(A63,sterics[],13)+VLOOKUP(A63,sterics[],14))/2-J63)/J63</f>
        <v>-1.8983985259406245E-2</v>
      </c>
      <c r="L63" s="64">
        <v>97.888999999999996</v>
      </c>
      <c r="M63" s="66">
        <f>((VLOOKUP(A63,sterics[],11)+VLOOKUP(A63,sterics[],12))/2-L63)/L63</f>
        <v>4.1773963680533079E-2</v>
      </c>
      <c r="N63" s="64">
        <v>277.36599999999999</v>
      </c>
      <c r="O63" s="64">
        <v>188.125</v>
      </c>
      <c r="P63" s="64">
        <v>7.59</v>
      </c>
      <c r="Q63" s="66">
        <f>((VLOOKUP($A63,sterics[],7)+VLOOKUP($A63,sterics[],8))/2-P63)/P63</f>
        <v>-2.0512604811532224E-2</v>
      </c>
      <c r="R63" s="64">
        <v>4.18</v>
      </c>
      <c r="S63" s="66">
        <f>((VLOOKUP($A63,sterics[],5)+VLOOKUP($A63,sterics[],6))/2-R63)/R63</f>
        <v>1.2283286494477385E-2</v>
      </c>
      <c r="T63" s="64">
        <v>7.41</v>
      </c>
      <c r="U63" s="66">
        <f>((VLOOKUP($A63,sterics[],3)+VLOOKUP($A63,sterics[],4))/2-T63)/T63</f>
        <v>-0.136469309952747</v>
      </c>
    </row>
    <row r="64" spans="1:21" x14ac:dyDescent="0.25">
      <c r="A64" t="s">
        <v>80</v>
      </c>
      <c r="B64" s="64">
        <v>1.8530199999999999</v>
      </c>
      <c r="C64" s="66">
        <f>((VLOOKUP(A64,sterics[],21)+VLOOKUP(A64,sterics[],21))/2-B64)/B64</f>
        <v>-5.4805956717736371E-3</v>
      </c>
      <c r="D64" s="64">
        <v>1.85331</v>
      </c>
      <c r="E64" s="66">
        <f>((VLOOKUP(A64,sterics[],19)+VLOOKUP(A64,sterics[],20))/2-D64)/D64</f>
        <v>-6.2814438295049615E-3</v>
      </c>
      <c r="F64" s="64">
        <v>1.85314</v>
      </c>
      <c r="G64" s="66">
        <f>((VLOOKUP(A64,sterics[],17)+VLOOKUP(A64,sterics[],18))/2-F64)/F64</f>
        <v>-9.8658730477863867E-3</v>
      </c>
      <c r="H64" s="64">
        <v>101.812</v>
      </c>
      <c r="I64" s="66">
        <f>((VLOOKUP(A64,sterics[],15)+VLOOKUP(A64,sterics[],16))/2-H64)/H64</f>
        <v>1.840374459410964E-2</v>
      </c>
      <c r="J64" s="64">
        <v>101.89400000000001</v>
      </c>
      <c r="K64" s="66">
        <f>((VLOOKUP(A64,sterics[],13)+VLOOKUP(A64,sterics[],14))/2-J64)/J64</f>
        <v>-1.1427323070505683E-2</v>
      </c>
      <c r="L64" s="64">
        <v>101.80500000000001</v>
      </c>
      <c r="M64" s="66">
        <f>((VLOOKUP(A64,sterics[],11)+VLOOKUP(A64,sterics[],12))/2-L64)/L64</f>
        <v>-1.3536714437209029E-2</v>
      </c>
      <c r="N64" s="64">
        <v>260.46600000000001</v>
      </c>
      <c r="O64" s="64">
        <v>162.196</v>
      </c>
      <c r="P64" s="64">
        <v>7.19</v>
      </c>
      <c r="Q64" s="66">
        <f>((VLOOKUP($A64,sterics[],7)+VLOOKUP($A64,sterics[],8))/2-P64)/P64</f>
        <v>4.4238352205579951E-2</v>
      </c>
      <c r="R64" s="64">
        <v>4.26</v>
      </c>
      <c r="S64" s="66">
        <f>((VLOOKUP($A64,sterics[],5)+VLOOKUP($A64,sterics[],6))/2-R64)/R64</f>
        <v>-2.3137162131761584E-2</v>
      </c>
      <c r="T64" s="64">
        <v>6.33</v>
      </c>
      <c r="U64" s="66">
        <f>((VLOOKUP($A64,sterics[],3)+VLOOKUP($A64,sterics[],4))/2-T64)/T64</f>
        <v>9.3349561701832132E-3</v>
      </c>
    </row>
    <row r="65" spans="1:21" x14ac:dyDescent="0.25">
      <c r="A65" t="s">
        <v>91</v>
      </c>
      <c r="B65" s="64">
        <v>1.85836</v>
      </c>
      <c r="C65" s="66">
        <f>((VLOOKUP(A65,sterics[],21)+VLOOKUP(A65,sterics[],21))/2-B65)/B65</f>
        <v>-1.3811310285844008E-3</v>
      </c>
      <c r="D65" s="64">
        <v>1.8540399999999999</v>
      </c>
      <c r="E65" s="66">
        <f>((VLOOKUP(A65,sterics[],19)+VLOOKUP(A65,sterics[],20))/2-D65)/D65</f>
        <v>2.0327208322104459E-4</v>
      </c>
      <c r="F65" s="64">
        <v>1.85103</v>
      </c>
      <c r="G65" s="66">
        <f>((VLOOKUP(A65,sterics[],17)+VLOOKUP(A65,sterics[],18))/2-F65)/F65</f>
        <v>1.3952481326423884E-3</v>
      </c>
      <c r="H65" s="64">
        <v>101.82299999999999</v>
      </c>
      <c r="I65" s="66">
        <f>((VLOOKUP(A65,sterics[],15)+VLOOKUP(A65,sterics[],16))/2-H65)/H65</f>
        <v>3.5197456012811552E-2</v>
      </c>
      <c r="J65" s="64">
        <v>101.18</v>
      </c>
      <c r="K65" s="66">
        <f>((VLOOKUP(A65,sterics[],13)+VLOOKUP(A65,sterics[],14))/2-J65)/J65</f>
        <v>5.1677450233509566E-2</v>
      </c>
      <c r="L65" s="64">
        <v>102.19199999999999</v>
      </c>
      <c r="M65" s="66">
        <f>((VLOOKUP(A65,sterics[],11)+VLOOKUP(A65,sterics[],12))/2-L65)/L65</f>
        <v>3.7053701363918078E-2</v>
      </c>
      <c r="N65" s="64">
        <v>260.09100000000001</v>
      </c>
      <c r="O65" s="64">
        <v>156.774</v>
      </c>
      <c r="P65" s="64">
        <v>7.28</v>
      </c>
      <c r="Q65" s="66">
        <f>((VLOOKUP($A65,sterics[],7)+VLOOKUP($A65,sterics[],8))/2-P65)/P65</f>
        <v>0.1337036684351311</v>
      </c>
      <c r="R65" s="64">
        <v>4.18</v>
      </c>
      <c r="S65" s="66">
        <f>((VLOOKUP($A65,sterics[],5)+VLOOKUP($A65,sterics[],6))/2-R65)/R65</f>
        <v>0.1097836558675347</v>
      </c>
      <c r="T65" s="64">
        <v>6.35</v>
      </c>
      <c r="U65" s="66">
        <f>((VLOOKUP($A65,sterics[],3)+VLOOKUP($A65,sterics[],4))/2-T65)/T65</f>
        <v>0.18962089055499934</v>
      </c>
    </row>
    <row r="66" spans="1:21" x14ac:dyDescent="0.25">
      <c r="A66" t="s">
        <v>101</v>
      </c>
      <c r="B66" s="64">
        <v>1.8544510000000001</v>
      </c>
      <c r="C66" s="66">
        <f>((VLOOKUP(A66,sterics[],21)+VLOOKUP(A66,sterics[],21))/2-B66)/B66</f>
        <v>-1.9783207490443332E-2</v>
      </c>
      <c r="D66" s="64">
        <v>1.85402</v>
      </c>
      <c r="E66" s="66">
        <f>((VLOOKUP(A66,sterics[],19)+VLOOKUP(A66,sterics[],20))/2-D66)/D66</f>
        <v>-2.0670623176648629E-2</v>
      </c>
      <c r="F66" s="64">
        <v>1.8538699999999999</v>
      </c>
      <c r="G66" s="66">
        <f>((VLOOKUP(A66,sterics[],17)+VLOOKUP(A66,sterics[],18))/2-F66)/F66</f>
        <v>-1.9737751099265316E-2</v>
      </c>
      <c r="H66" s="64">
        <v>102.459</v>
      </c>
      <c r="I66" s="66">
        <f>((VLOOKUP(A66,sterics[],15)+VLOOKUP(A66,sterics[],16))/2-H66)/H66</f>
        <v>-7.0604733485213636E-2</v>
      </c>
      <c r="J66" s="64">
        <v>102.47799999999999</v>
      </c>
      <c r="K66" s="66">
        <f>((VLOOKUP(A66,sterics[],13)+VLOOKUP(A66,sterics[],14))/2-J66)/J66</f>
        <v>-5.3151157391993838E-2</v>
      </c>
      <c r="L66" s="64">
        <v>102.48</v>
      </c>
      <c r="M66" s="66">
        <f>((VLOOKUP(A66,sterics[],11)+VLOOKUP(A66,sterics[],12))/2-L66)/L66</f>
        <v>-5.3680634436663807E-2</v>
      </c>
      <c r="N66" s="64">
        <v>287.27199999999999</v>
      </c>
      <c r="O66" s="64">
        <v>200.61699999999999</v>
      </c>
      <c r="P66" s="64">
        <v>6.99</v>
      </c>
      <c r="Q66" s="66">
        <f>((VLOOKUP($A66,sterics[],7)+VLOOKUP($A66,sterics[],8))/2-P66)/P66</f>
        <v>9.8478656770186156E-3</v>
      </c>
      <c r="R66" s="64">
        <v>5.23</v>
      </c>
      <c r="S66" s="66">
        <f>((VLOOKUP($A66,sterics[],5)+VLOOKUP($A66,sterics[],6))/2-R66)/R66</f>
        <v>-0.23610432695476019</v>
      </c>
      <c r="T66" s="64">
        <v>7.53</v>
      </c>
      <c r="U66" s="66">
        <f>((VLOOKUP($A66,sterics[],3)+VLOOKUP($A66,sterics[],4))/2-T66)/T66</f>
        <v>-0.22800220766435786</v>
      </c>
    </row>
    <row r="67" spans="1:21" x14ac:dyDescent="0.25">
      <c r="A67" t="s">
        <v>102</v>
      </c>
      <c r="B67" s="64">
        <v>1.8268599999999999</v>
      </c>
      <c r="C67" s="66">
        <f>((VLOOKUP(A67,sterics[],21)+VLOOKUP(A67,sterics[],21))/2-B67)/B67</f>
        <v>5.8907418219787382E-3</v>
      </c>
      <c r="D67" s="64">
        <v>1.82683</v>
      </c>
      <c r="E67" s="66">
        <f>((VLOOKUP(A67,sterics[],19)+VLOOKUP(A67,sterics[],20))/2-D67)/D67</f>
        <v>4.0602220373763022E-3</v>
      </c>
      <c r="F67" s="64">
        <v>1.82691</v>
      </c>
      <c r="G67" s="66">
        <f>((VLOOKUP(A67,sterics[],17)+VLOOKUP(A67,sterics[],18))/2-F67)/F67</f>
        <v>4.1635563288366321E-3</v>
      </c>
      <c r="H67" s="64">
        <v>99.251999999999995</v>
      </c>
      <c r="I67" s="66">
        <f>((VLOOKUP(A67,sterics[],15)+VLOOKUP(A67,sterics[],16))/2-H67)/H67</f>
        <v>1.5649538770327532E-2</v>
      </c>
      <c r="J67" s="64">
        <v>99.242999999999995</v>
      </c>
      <c r="K67" s="66">
        <f>((VLOOKUP(A67,sterics[],13)+VLOOKUP(A67,sterics[],14))/2-J67)/J67</f>
        <v>2.1178730503980264E-2</v>
      </c>
      <c r="L67" s="64">
        <v>99.292000000000002</v>
      </c>
      <c r="M67" s="66">
        <f>((VLOOKUP(A67,sterics[],11)+VLOOKUP(A67,sterics[],12))/2-L67)/L67</f>
        <v>2.2340408500098777E-2</v>
      </c>
      <c r="N67" s="64">
        <v>260.26799999999997</v>
      </c>
      <c r="O67" s="64">
        <v>141.405</v>
      </c>
      <c r="P67" s="64">
        <v>6.68</v>
      </c>
      <c r="Q67" s="66">
        <f>((VLOOKUP($A67,sterics[],7)+VLOOKUP($A67,sterics[],8))/2-P67)/P67</f>
        <v>3.5949228759496368E-2</v>
      </c>
      <c r="R67" s="64">
        <v>3.96</v>
      </c>
      <c r="S67" s="66">
        <f>((VLOOKUP($A67,sterics[],5)+VLOOKUP($A67,sterics[],6))/2-R67)/R67</f>
        <v>2.9139855783671672E-2</v>
      </c>
      <c r="T67" s="64">
        <v>5.83</v>
      </c>
      <c r="U67" s="66">
        <f>((VLOOKUP($A67,sterics[],3)+VLOOKUP($A67,sterics[],4))/2-T67)/T67</f>
        <v>5.588379106513458E-2</v>
      </c>
    </row>
    <row r="68" spans="1:21" x14ac:dyDescent="0.25">
      <c r="A68" t="s">
        <v>103</v>
      </c>
      <c r="B68" s="64">
        <v>1.8347899999999999</v>
      </c>
      <c r="C68" s="66">
        <f>((VLOOKUP(A68,sterics[],21)+VLOOKUP(A68,sterics[],21))/2-B68)/B68</f>
        <v>1.1227582145597076E-2</v>
      </c>
      <c r="D68" s="64">
        <v>1.8347100000000001</v>
      </c>
      <c r="E68" s="66">
        <f>((VLOOKUP(A68,sterics[],19)+VLOOKUP(A68,sterics[],20))/2-D68)/D68</f>
        <v>4.0301411625761289E-3</v>
      </c>
      <c r="F68" s="64">
        <v>1.8350299999999999</v>
      </c>
      <c r="G68" s="66">
        <f>((VLOOKUP(A68,sterics[],17)+VLOOKUP(A68,sterics[],18))/2-F68)/F68</f>
        <v>3.9490599968802602E-3</v>
      </c>
      <c r="H68" s="64">
        <v>100.095</v>
      </c>
      <c r="I68" s="66">
        <f>((VLOOKUP(A68,sterics[],15)+VLOOKUP(A68,sterics[],16))/2-H68)/H68</f>
        <v>3.221546870936913E-2</v>
      </c>
      <c r="J68" s="64">
        <v>100.08</v>
      </c>
      <c r="K68" s="66">
        <f>((VLOOKUP(A68,sterics[],13)+VLOOKUP(A68,sterics[],14))/2-J68)/J68</f>
        <v>3.8210711735432092E-2</v>
      </c>
      <c r="L68" s="64">
        <v>100.10899999999999</v>
      </c>
      <c r="M68" s="66">
        <f>((VLOOKUP(A68,sterics[],11)+VLOOKUP(A68,sterics[],12))/2-L68)/L68</f>
        <v>5.2202798568830047E-2</v>
      </c>
      <c r="N68" s="64">
        <v>260.339</v>
      </c>
      <c r="O68" s="64">
        <v>156.96799999999999</v>
      </c>
      <c r="P68" s="64">
        <v>6.99</v>
      </c>
      <c r="Q68" s="66">
        <f>((VLOOKUP($A68,sterics[],7)+VLOOKUP($A68,sterics[],8))/2-P68)/P68</f>
        <v>0.35971370273832459</v>
      </c>
      <c r="R68" s="64">
        <v>3.97</v>
      </c>
      <c r="S68" s="66">
        <f>((VLOOKUP($A68,sterics[],5)+VLOOKUP($A68,sterics[],6))/2-R68)/R68</f>
        <v>0.13208839170780345</v>
      </c>
      <c r="T68" s="64">
        <v>6.2</v>
      </c>
      <c r="U68" s="66">
        <f>((VLOOKUP($A68,sterics[],3)+VLOOKUP($A68,sterics[],4))/2-T68)/T68</f>
        <v>0.46676352770290386</v>
      </c>
    </row>
    <row r="69" spans="1:21" x14ac:dyDescent="0.25">
      <c r="A69" t="s">
        <v>104</v>
      </c>
      <c r="B69" s="64">
        <v>1.85382</v>
      </c>
      <c r="C69" s="66">
        <f>((VLOOKUP(A69,sterics[],21)+VLOOKUP(A69,sterics[],21))/2-B69)/B69</f>
        <v>-5.1226908795892305E-3</v>
      </c>
      <c r="D69" s="64">
        <v>1.85059</v>
      </c>
      <c r="E69" s="66">
        <f>((VLOOKUP(A69,sterics[],19)+VLOOKUP(A69,sterics[],20))/2-D69)/D69</f>
        <v>4.2643477773582074E-4</v>
      </c>
      <c r="F69" s="64">
        <v>1.8581399999999999</v>
      </c>
      <c r="G69" s="66">
        <f>((VLOOKUP(A69,sterics[],17)+VLOOKUP(A69,sterics[],18))/2-F69)/F69</f>
        <v>-3.7086317045243312E-3</v>
      </c>
      <c r="H69" s="64">
        <v>101.979</v>
      </c>
      <c r="I69" s="66">
        <f>((VLOOKUP(A69,sterics[],15)+VLOOKUP(A69,sterics[],16))/2-H69)/H69</f>
        <v>2.1143700421142164E-2</v>
      </c>
      <c r="J69" s="64">
        <v>101.97</v>
      </c>
      <c r="K69" s="66">
        <f>((VLOOKUP(A69,sterics[],13)+VLOOKUP(A69,sterics[],14))/2-J69)/J69</f>
        <v>2.2122514157379172E-2</v>
      </c>
      <c r="L69" s="64">
        <v>102.087</v>
      </c>
      <c r="M69" s="66">
        <f>((VLOOKUP(A69,sterics[],11)+VLOOKUP(A69,sterics[],12))/2-L69)/L69</f>
        <v>1.2144322349234037E-2</v>
      </c>
      <c r="N69" s="64">
        <v>269.30900000000003</v>
      </c>
      <c r="O69" s="64">
        <v>176.035</v>
      </c>
      <c r="P69" s="64">
        <v>7.27</v>
      </c>
      <c r="Q69" s="66">
        <f>((VLOOKUP($A69,sterics[],7)+VLOOKUP($A69,sterics[],8))/2-P69)/P69</f>
        <v>0.1053788488282538</v>
      </c>
      <c r="R69" s="64">
        <v>4.2300000000000004</v>
      </c>
      <c r="S69" s="66">
        <f>((VLOOKUP($A69,sterics[],5)+VLOOKUP($A69,sterics[],6))/2-R69)/R69</f>
        <v>6.2245362868828666E-3</v>
      </c>
      <c r="T69" s="64">
        <v>9.9700000000000006</v>
      </c>
      <c r="U69" s="66">
        <f>((VLOOKUP($A69,sterics[],3)+VLOOKUP($A69,sterics[],4))/2-T69)/T69</f>
        <v>-0.35086643370597453</v>
      </c>
    </row>
    <row r="70" spans="1:21" x14ac:dyDescent="0.25">
      <c r="A70" t="s">
        <v>105</v>
      </c>
      <c r="B70" s="64">
        <v>1.8826000000000001</v>
      </c>
      <c r="C70" s="66">
        <f>((VLOOKUP(A70,sterics[],21)+VLOOKUP(A70,sterics[],21))/2-B70)/B70</f>
        <v>-1.5845347635838745E-2</v>
      </c>
      <c r="D70" s="64">
        <v>1.88249</v>
      </c>
      <c r="E70" s="66">
        <f>((VLOOKUP(A70,sterics[],19)+VLOOKUP(A70,sterics[],20))/2-D70)/D70</f>
        <v>-1.674105568729178E-2</v>
      </c>
      <c r="F70" s="64">
        <v>1.84043</v>
      </c>
      <c r="G70" s="66">
        <f>((VLOOKUP(A70,sterics[],17)+VLOOKUP(A70,sterics[],18))/2-F70)/F70</f>
        <v>6.001121675013473E-3</v>
      </c>
      <c r="H70" s="64">
        <v>90.037000000000006</v>
      </c>
      <c r="I70" s="66">
        <f>((VLOOKUP(A70,sterics[],15)+VLOOKUP(A70,sterics[],16))/2-H70)/H70</f>
        <v>0.17100266439514303</v>
      </c>
      <c r="J70" s="64">
        <v>102.17700000000001</v>
      </c>
      <c r="K70" s="66">
        <f>((VLOOKUP(A70,sterics[],13)+VLOOKUP(A70,sterics[],14))/2-J70)/J70</f>
        <v>3.3599879323066739E-2</v>
      </c>
      <c r="L70" s="64">
        <v>102.236</v>
      </c>
      <c r="M70" s="66">
        <f>((VLOOKUP(A70,sterics[],11)+VLOOKUP(A70,sterics[],12))/2-L70)/L70</f>
        <v>2.930946815978577E-2</v>
      </c>
      <c r="N70" s="64">
        <v>253.07</v>
      </c>
      <c r="O70" s="64">
        <v>141.00299999999999</v>
      </c>
      <c r="P70" s="64">
        <v>7.87</v>
      </c>
      <c r="Q70" s="66">
        <f>((VLOOKUP($A70,sterics[],7)+VLOOKUP($A70,sterics[],8))/2-P70)/P70</f>
        <v>2.2202107324543842E-2</v>
      </c>
      <c r="R70" s="64">
        <v>3.46</v>
      </c>
      <c r="S70" s="66">
        <f>((VLOOKUP($A70,sterics[],5)+VLOOKUP($A70,sterics[],6))/2-R70)/R70</f>
        <v>0.28595025336988145</v>
      </c>
      <c r="T70" s="64">
        <v>6.51</v>
      </c>
      <c r="U70" s="66">
        <f>((VLOOKUP($A70,sterics[],3)+VLOOKUP($A70,sterics[],4))/2-T70)/T70</f>
        <v>-8.4969689264359385E-4</v>
      </c>
    </row>
    <row r="71" spans="1:21" x14ac:dyDescent="0.25">
      <c r="A71" t="s">
        <v>106</v>
      </c>
      <c r="B71" s="64">
        <v>1.85514</v>
      </c>
      <c r="C71" s="66">
        <f>((VLOOKUP(A71,sterics[],21)+VLOOKUP(A71,sterics[],21))/2-B71)/B71</f>
        <v>-6.0683736612870574E-3</v>
      </c>
      <c r="D71" s="64">
        <v>1.8517699999999999</v>
      </c>
      <c r="E71" s="66">
        <f>((VLOOKUP(A71,sterics[],19)+VLOOKUP(A71,sterics[],20))/2-D71)/D71</f>
        <v>-5.0919535007749282E-3</v>
      </c>
      <c r="F71" s="64">
        <v>1.8541399999999999</v>
      </c>
      <c r="G71" s="66">
        <f>((VLOOKUP(A71,sterics[],17)+VLOOKUP(A71,sterics[],18))/2-F71)/F71</f>
        <v>-6.5222702047066346E-3</v>
      </c>
      <c r="H71" s="64">
        <v>101.083</v>
      </c>
      <c r="I71" s="66">
        <f>((VLOOKUP(A71,sterics[],15)+VLOOKUP(A71,sterics[],16))/2-H71)/H71</f>
        <v>8.0917223673323182E-3</v>
      </c>
      <c r="J71" s="64">
        <v>101.372</v>
      </c>
      <c r="K71" s="66">
        <f>((VLOOKUP(A71,sterics[],13)+VLOOKUP(A71,sterics[],14))/2-J71)/J71</f>
        <v>6.0642973801765089E-3</v>
      </c>
      <c r="L71" s="64">
        <v>102.48</v>
      </c>
      <c r="M71" s="66">
        <f>((VLOOKUP(A71,sterics[],11)+VLOOKUP(A71,sterics[],12))/2-L71)/L71</f>
        <v>-5.7434907913739564E-3</v>
      </c>
      <c r="N71" s="64">
        <v>261.33699999999999</v>
      </c>
      <c r="O71" s="64">
        <v>175.364</v>
      </c>
      <c r="P71" s="64">
        <v>7.45</v>
      </c>
      <c r="Q71" s="66">
        <f>((VLOOKUP($A71,sterics[],7)+VLOOKUP($A71,sterics[],8))/2-P71)/P71</f>
        <v>0.14920004198658049</v>
      </c>
      <c r="R71" s="64">
        <v>4.25</v>
      </c>
      <c r="S71" s="66">
        <f>((VLOOKUP($A71,sterics[],5)+VLOOKUP($A71,sterics[],6))/2-R71)/R71</f>
        <v>7.0108142222894076E-2</v>
      </c>
      <c r="T71" s="64">
        <v>6.39</v>
      </c>
      <c r="U71" s="66">
        <f>((VLOOKUP($A71,sterics[],3)+VLOOKUP($A71,sterics[],4))/2-T71)/T71</f>
        <v>0.14381164258397108</v>
      </c>
    </row>
    <row r="72" spans="1:21" x14ac:dyDescent="0.25">
      <c r="A72" t="s">
        <v>107</v>
      </c>
      <c r="B72" s="64">
        <v>1.85425</v>
      </c>
      <c r="C72" s="66">
        <f>((VLOOKUP(A72,sterics[],21)+VLOOKUP(A72,sterics[],21))/2-B72)/B72</f>
        <v>-6.0867488901604492E-3</v>
      </c>
      <c r="D72" s="64">
        <v>1.8527800000000001</v>
      </c>
      <c r="E72" s="66">
        <f>((VLOOKUP(A72,sterics[],19)+VLOOKUP(A72,sterics[],20))/2-D72)/D72</f>
        <v>-5.9331486641210482E-3</v>
      </c>
      <c r="F72" s="64">
        <v>1.85372</v>
      </c>
      <c r="G72" s="66">
        <f>((VLOOKUP(A72,sterics[],17)+VLOOKUP(A72,sterics[],18))/2-F72)/F72</f>
        <v>-6.6902892452339177E-3</v>
      </c>
      <c r="H72" s="64">
        <v>102.084</v>
      </c>
      <c r="I72" s="66">
        <f>((VLOOKUP(A72,sterics[],15)+VLOOKUP(A72,sterics[],16))/2-H72)/H72</f>
        <v>1.4097994046623106E-3</v>
      </c>
      <c r="J72" s="64">
        <v>101.212</v>
      </c>
      <c r="K72" s="66">
        <f>((VLOOKUP(A72,sterics[],13)+VLOOKUP(A72,sterics[],14))/2-J72)/J72</f>
        <v>8.3024390334258714E-3</v>
      </c>
      <c r="L72" s="64">
        <v>101.56699999999999</v>
      </c>
      <c r="M72" s="66">
        <f>((VLOOKUP(A72,sterics[],11)+VLOOKUP(A72,sterics[],12))/2-L72)/L72</f>
        <v>4.8009826156597763E-3</v>
      </c>
      <c r="N72" s="64">
        <v>261.02100000000002</v>
      </c>
      <c r="O72" s="64">
        <v>184.495</v>
      </c>
      <c r="P72" s="64">
        <v>7.36</v>
      </c>
      <c r="Q72" s="66">
        <f>((VLOOKUP($A72,sterics[],7)+VLOOKUP($A72,sterics[],8))/2-P72)/P72</f>
        <v>5.657527109061132E-2</v>
      </c>
      <c r="R72" s="64">
        <v>4.4800000000000004</v>
      </c>
      <c r="S72" s="66">
        <f>((VLOOKUP($A72,sterics[],5)+VLOOKUP($A72,sterics[],6))/2-R72)/R72</f>
        <v>7.3072496021344843E-2</v>
      </c>
      <c r="T72" s="64">
        <v>6.39</v>
      </c>
      <c r="U72" s="66">
        <f>((VLOOKUP($A72,sterics[],3)+VLOOKUP($A72,sterics[],4))/2-T72)/T72</f>
        <v>0.3098037138995367</v>
      </c>
    </row>
    <row r="73" spans="1:21" x14ac:dyDescent="0.25">
      <c r="A73" t="s">
        <v>81</v>
      </c>
      <c r="B73" s="64">
        <v>1.85317</v>
      </c>
      <c r="C73" s="66">
        <f>((VLOOKUP(A73,sterics[],21)+VLOOKUP(A73,sterics[],21))/2-B73)/B73</f>
        <v>-4.1442998448928186E-3</v>
      </c>
      <c r="D73" s="64">
        <v>1.8530500000000001</v>
      </c>
      <c r="E73" s="66">
        <f>((VLOOKUP(A73,sterics[],19)+VLOOKUP(A73,sterics[],20))/2-D73)/D73</f>
        <v>-1.0092601730536293E-2</v>
      </c>
      <c r="F73" s="64">
        <v>1.8534999999999999</v>
      </c>
      <c r="G73" s="66">
        <f>((VLOOKUP(A73,sterics[],17)+VLOOKUP(A73,sterics[],18))/2-F73)/F73</f>
        <v>-1.0467851779223023E-2</v>
      </c>
      <c r="H73" s="64">
        <v>101.964</v>
      </c>
      <c r="I73" s="66">
        <f>((VLOOKUP(A73,sterics[],15)+VLOOKUP(A73,sterics[],16))/2-H73)/H73</f>
        <v>3.0722350693628336E-3</v>
      </c>
      <c r="J73" s="64">
        <v>101.825</v>
      </c>
      <c r="K73" s="66">
        <f>((VLOOKUP(A73,sterics[],13)+VLOOKUP(A73,sterics[],14))/2-J73)/J73</f>
        <v>-1.0225724026844399E-3</v>
      </c>
      <c r="L73" s="64">
        <v>101.93</v>
      </c>
      <c r="M73" s="66">
        <f>((VLOOKUP(A73,sterics[],11)+VLOOKUP(A73,sterics[],12))/2-L73)/L73</f>
        <v>-7.8974529847465908E-3</v>
      </c>
      <c r="N73" s="64">
        <v>263.779</v>
      </c>
      <c r="O73" s="64">
        <v>195.941</v>
      </c>
      <c r="P73" s="64">
        <v>6.79</v>
      </c>
      <c r="Q73" s="66">
        <f>((VLOOKUP($A73,sterics[],7)+VLOOKUP($A73,sterics[],8))/2-P73)/P73</f>
        <v>8.7246227315240787E-2</v>
      </c>
      <c r="R73" s="64">
        <v>5.16</v>
      </c>
      <c r="S73" s="66">
        <f>((VLOOKUP($A73,sterics[],5)+VLOOKUP($A73,sterics[],6))/2-R73)/R73</f>
        <v>-0.23797836235144482</v>
      </c>
      <c r="T73" s="64">
        <v>6.41</v>
      </c>
      <c r="U73" s="66">
        <f>((VLOOKUP($A73,sterics[],3)+VLOOKUP($A73,sterics[],4))/2-T73)/T73</f>
        <v>-1.9635537074877543E-2</v>
      </c>
    </row>
    <row r="74" spans="1:21" x14ac:dyDescent="0.25">
      <c r="A74" t="s">
        <v>82</v>
      </c>
      <c r="B74" s="64">
        <v>1.8951800000000001</v>
      </c>
      <c r="C74" s="66">
        <f>((VLOOKUP(A74,sterics[],21)+VLOOKUP(A74,sterics[],21))/2-B74)/B74</f>
        <v>-1.8079316530994472E-2</v>
      </c>
      <c r="D74" s="64">
        <v>1.90201</v>
      </c>
      <c r="E74" s="66">
        <f>((VLOOKUP(A74,sterics[],19)+VLOOKUP(A74,sterics[],20))/2-D74)/D74</f>
        <v>-2.1655844450194809E-2</v>
      </c>
      <c r="F74" s="64">
        <v>1.9020999999999999</v>
      </c>
      <c r="G74" s="66">
        <f>((VLOOKUP(A74,sterics[],17)+VLOOKUP(A74,sterics[],18))/2-F74)/F74</f>
        <v>-2.2296717857552106E-2</v>
      </c>
      <c r="H74" s="64">
        <v>98.617999999999995</v>
      </c>
      <c r="I74" s="66">
        <f>((VLOOKUP(A74,sterics[],15)+VLOOKUP(A74,sterics[],16))/2-H74)/H74</f>
        <v>0.11176306140884534</v>
      </c>
      <c r="J74" s="64">
        <v>98.447000000000003</v>
      </c>
      <c r="K74" s="66">
        <f>((VLOOKUP(A74,sterics[],13)+VLOOKUP(A74,sterics[],14))/2-J74)/J74</f>
        <v>9.0914258270236623E-2</v>
      </c>
      <c r="L74" s="64">
        <v>101.70399999999999</v>
      </c>
      <c r="M74" s="66">
        <f>((VLOOKUP(A74,sterics[],11)+VLOOKUP(A74,sterics[],12))/2-L74)/L74</f>
        <v>7.9862052400087605E-2</v>
      </c>
      <c r="N74" s="64">
        <v>260.06900000000002</v>
      </c>
      <c r="O74" s="64">
        <v>162.53700000000001</v>
      </c>
      <c r="P74" s="64">
        <v>7.25</v>
      </c>
      <c r="Q74" s="66">
        <f>((VLOOKUP($A74,sterics[],7)+VLOOKUP($A74,sterics[],8))/2-P74)/P74</f>
        <v>0.15658644384705045</v>
      </c>
      <c r="R74" s="64">
        <v>5.1100000000000003</v>
      </c>
      <c r="S74" s="66">
        <f>((VLOOKUP($A74,sterics[],5)+VLOOKUP($A74,sterics[],6))/2-R74)/R74</f>
        <v>-1.2609242718679095E-2</v>
      </c>
      <c r="T74" s="64">
        <v>8.1999999999999993</v>
      </c>
      <c r="U74" s="66">
        <f>((VLOOKUP($A74,sterics[],3)+VLOOKUP($A74,sterics[],4))/2-T74)/T74</f>
        <v>-0.18839857780393948</v>
      </c>
    </row>
    <row r="75" spans="1:21" x14ac:dyDescent="0.25">
      <c r="A75" t="s">
        <v>83</v>
      </c>
      <c r="B75" s="64">
        <v>1.8504700000000001</v>
      </c>
      <c r="C75" s="66">
        <f>((VLOOKUP(A75,sterics[],21)+VLOOKUP(A75,sterics[],21))/2-B75)/B75</f>
        <v>5.4268888667959548E-3</v>
      </c>
      <c r="D75" s="64">
        <v>1.85077</v>
      </c>
      <c r="E75" s="66">
        <f>((VLOOKUP(A75,sterics[],19)+VLOOKUP(A75,sterics[],20))/2-D75)/D75</f>
        <v>4.5065075435223598E-3</v>
      </c>
      <c r="F75" s="64">
        <v>1.85023</v>
      </c>
      <c r="G75" s="66">
        <f>((VLOOKUP(A75,sterics[],17)+VLOOKUP(A75,sterics[],18))/2-F75)/F75</f>
        <v>4.5185488282780493E-3</v>
      </c>
      <c r="H75" s="64">
        <v>101.825</v>
      </c>
      <c r="I75" s="66">
        <f>((VLOOKUP(A75,sterics[],15)+VLOOKUP(A75,sterics[],16))/2-H75)/H75</f>
        <v>7.4360729379710153E-2</v>
      </c>
      <c r="J75" s="64">
        <v>102.09099999999999</v>
      </c>
      <c r="K75" s="66">
        <f>((VLOOKUP(A75,sterics[],13)+VLOOKUP(A75,sterics[],14))/2-J75)/J75</f>
        <v>7.734839035328292E-2</v>
      </c>
      <c r="L75" s="64">
        <v>101.986</v>
      </c>
      <c r="M75" s="66">
        <f>((VLOOKUP(A75,sterics[],11)+VLOOKUP(A75,sterics[],12))/2-L75)/L75</f>
        <v>7.6648764536156877E-2</v>
      </c>
      <c r="N75" s="64">
        <v>261.03100000000001</v>
      </c>
      <c r="O75" s="64">
        <v>164.846</v>
      </c>
      <c r="P75" s="64">
        <v>7.28</v>
      </c>
      <c r="Q75" s="66">
        <f>((VLOOKUP($A75,sterics[],7)+VLOOKUP($A75,sterics[],8))/2-P75)/P75</f>
        <v>0.14669005791959938</v>
      </c>
      <c r="R75" s="64">
        <v>5.13</v>
      </c>
      <c r="S75" s="66">
        <f>((VLOOKUP($A75,sterics[],5)+VLOOKUP($A75,sterics[],6))/2-R75)/R75</f>
        <v>5.3122351449431816E-2</v>
      </c>
      <c r="T75" s="64">
        <v>8.52</v>
      </c>
      <c r="U75" s="66">
        <f>((VLOOKUP($A75,sterics[],3)+VLOOKUP($A75,sterics[],4))/2-T75)/T75</f>
        <v>2.0048005729153877E-2</v>
      </c>
    </row>
    <row r="76" spans="1:21" x14ac:dyDescent="0.25">
      <c r="A76" t="s">
        <v>84</v>
      </c>
      <c r="B76" s="64">
        <v>1.8712800000000001</v>
      </c>
      <c r="C76" s="66">
        <f>((VLOOKUP(A76,sterics[],21)+VLOOKUP(A76,sterics[],21))/2-B76)/B76</f>
        <v>-1.5452395181025811E-2</v>
      </c>
      <c r="D76" s="64">
        <v>1.8569800000000001</v>
      </c>
      <c r="E76" s="66">
        <f>((VLOOKUP(A76,sterics[],19)+VLOOKUP(A76,sterics[],20))/2-D76)/D76</f>
        <v>-5.4428489993780119E-3</v>
      </c>
      <c r="F76" s="64">
        <v>1.8521799999999999</v>
      </c>
      <c r="G76" s="66">
        <f>((VLOOKUP(A76,sterics[],17)+VLOOKUP(A76,sterics[],18))/2-F76)/F76</f>
        <v>-5.3956808823223991E-3</v>
      </c>
      <c r="H76" s="64">
        <v>97.275999999999996</v>
      </c>
      <c r="I76" s="66">
        <f>((VLOOKUP(A76,sterics[],15)+VLOOKUP(A76,sterics[],16))/2-H76)/H76</f>
        <v>6.514208814646473E-2</v>
      </c>
      <c r="J76" s="64">
        <v>106.86799999999999</v>
      </c>
      <c r="K76" s="66">
        <f>((VLOOKUP(A76,sterics[],13)+VLOOKUP(A76,sterics[],14))/2-J76)/J76</f>
        <v>-5.5687885723088347E-3</v>
      </c>
      <c r="L76" s="64">
        <v>107.252</v>
      </c>
      <c r="M76" s="66">
        <f>((VLOOKUP(A76,sterics[],11)+VLOOKUP(A76,sterics[],12))/2-L76)/L76</f>
        <v>-3.3447804639657096E-2</v>
      </c>
      <c r="N76" s="64">
        <v>276.12200000000001</v>
      </c>
      <c r="O76" s="64">
        <v>212.511</v>
      </c>
      <c r="P76" s="64">
        <v>8.74</v>
      </c>
      <c r="Q76" s="66">
        <f>((VLOOKUP($A76,sterics[],7)+VLOOKUP($A76,sterics[],8))/2-P76)/P76</f>
        <v>-0.1288343436280332</v>
      </c>
      <c r="R76" s="64">
        <v>5.16</v>
      </c>
      <c r="S76" s="66">
        <f>((VLOOKUP($A76,sterics[],5)+VLOOKUP($A76,sterics[],6))/2-R76)/R76</f>
        <v>-0.17601406850539245</v>
      </c>
      <c r="T76" s="64">
        <v>6.61</v>
      </c>
      <c r="U76" s="66">
        <f>((VLOOKUP($A76,sterics[],3)+VLOOKUP($A76,sterics[],4))/2-T76)/T76</f>
        <v>-2.3966618947849426E-2</v>
      </c>
    </row>
    <row r="77" spans="1:21" x14ac:dyDescent="0.25">
      <c r="A77" t="s">
        <v>85</v>
      </c>
      <c r="B77" s="64">
        <v>1.8703399999999999</v>
      </c>
      <c r="C77" s="66">
        <f>((VLOOKUP(A77,sterics[],21)+VLOOKUP(A77,sterics[],21))/2-B77)/B77</f>
        <v>-1.2621302208892501E-2</v>
      </c>
      <c r="D77" s="64">
        <v>1.8513299999999999</v>
      </c>
      <c r="E77" s="66">
        <f>((VLOOKUP(A77,sterics[],19)+VLOOKUP(A77,sterics[],20))/2-D77)/D77</f>
        <v>-2.4276777188615333E-3</v>
      </c>
      <c r="F77" s="64">
        <v>1.85243</v>
      </c>
      <c r="G77" s="66">
        <f>((VLOOKUP(A77,sterics[],17)+VLOOKUP(A77,sterics[],18))/2-F77)/F77</f>
        <v>-2.327205591371972E-3</v>
      </c>
      <c r="H77" s="64">
        <v>97.894000000000005</v>
      </c>
      <c r="I77" s="66">
        <f>((VLOOKUP(A77,sterics[],15)+VLOOKUP(A77,sterics[],16))/2-H77)/H77</f>
        <v>8.2847087930542074E-2</v>
      </c>
      <c r="J77" s="64">
        <v>106.616</v>
      </c>
      <c r="K77" s="66">
        <f>((VLOOKUP(A77,sterics[],13)+VLOOKUP(A77,sterics[],14))/2-J77)/J77</f>
        <v>3.198549309016472E-2</v>
      </c>
      <c r="L77" s="64">
        <v>106.995</v>
      </c>
      <c r="M77" s="66">
        <f>((VLOOKUP(A77,sterics[],11)+VLOOKUP(A77,sterics[],12))/2-L77)/L77</f>
        <v>-6.9154263913968859E-3</v>
      </c>
      <c r="N77" s="64">
        <v>275.76400000000001</v>
      </c>
      <c r="O77" s="64">
        <v>211.72499999999999</v>
      </c>
      <c r="P77" s="64">
        <v>8.74</v>
      </c>
      <c r="Q77" s="66">
        <f>((VLOOKUP($A77,sterics[],7)+VLOOKUP($A77,sterics[],8))/2-P77)/P77</f>
        <v>-0.14746422245377289</v>
      </c>
      <c r="R77" s="64">
        <v>5.56</v>
      </c>
      <c r="S77" s="66">
        <f>((VLOOKUP($A77,sterics[],5)+VLOOKUP($A77,sterics[],6))/2-R77)/R77</f>
        <v>-0.22934074184797029</v>
      </c>
      <c r="T77" s="64">
        <v>8.6999999999999993</v>
      </c>
      <c r="U77" s="66">
        <f>((VLOOKUP($A77,sterics[],3)+VLOOKUP($A77,sterics[],4))/2-T77)/T77</f>
        <v>-0.25347153340025114</v>
      </c>
    </row>
    <row r="78" spans="1:21" x14ac:dyDescent="0.25">
      <c r="A78" t="s">
        <v>86</v>
      </c>
      <c r="B78" s="64">
        <v>1.8535600000000001</v>
      </c>
      <c r="C78" s="66">
        <f>((VLOOKUP(A78,sterics[],21)+VLOOKUP(A78,sterics[],21))/2-B78)/B78</f>
        <v>-5.5736203435767639E-3</v>
      </c>
      <c r="D78" s="64">
        <v>1.85165</v>
      </c>
      <c r="E78" s="66">
        <f>((VLOOKUP(A78,sterics[],19)+VLOOKUP(A78,sterics[],20))/2-D78)/D78</f>
        <v>-5.4908840777172308E-3</v>
      </c>
      <c r="F78" s="64">
        <v>1.8568</v>
      </c>
      <c r="G78" s="66">
        <f>((VLOOKUP(A78,sterics[],17)+VLOOKUP(A78,sterics[],18))/2-F78)/F78</f>
        <v>-7.8030299197435829E-3</v>
      </c>
      <c r="H78" s="64">
        <v>101.937</v>
      </c>
      <c r="I78" s="66">
        <f>((VLOOKUP(A78,sterics[],15)+VLOOKUP(A78,sterics[],16))/2-H78)/H78</f>
        <v>-2.508533842132634E-5</v>
      </c>
      <c r="J78" s="64">
        <v>102.003</v>
      </c>
      <c r="K78" s="66">
        <f>((VLOOKUP(A78,sterics[],13)+VLOOKUP(A78,sterics[],14))/2-J78)/J78</f>
        <v>4.6478539879615585E-3</v>
      </c>
      <c r="L78" s="64">
        <v>102.374</v>
      </c>
      <c r="M78" s="66">
        <f>((VLOOKUP(A78,sterics[],11)+VLOOKUP(A78,sterics[],12))/2-L78)/L78</f>
        <v>-1.2469061993474252E-3</v>
      </c>
      <c r="N78" s="64">
        <v>274.48700000000002</v>
      </c>
      <c r="O78" s="64">
        <v>178.63800000000001</v>
      </c>
      <c r="P78" s="64">
        <v>7.28</v>
      </c>
      <c r="Q78" s="66">
        <f>((VLOOKUP($A78,sterics[],7)+VLOOKUP($A78,sterics[],8))/2-P78)/P78</f>
        <v>1.7503749394182637E-2</v>
      </c>
      <c r="R78" s="64">
        <v>4.21</v>
      </c>
      <c r="S78" s="66">
        <f>((VLOOKUP($A78,sterics[],5)+VLOOKUP($A78,sterics[],6))/2-R78)/R78</f>
        <v>2.8567407404047403E-2</v>
      </c>
      <c r="T78" s="64">
        <v>6.35</v>
      </c>
      <c r="U78" s="66">
        <f>((VLOOKUP($A78,sterics[],3)+VLOOKUP($A78,sterics[],4))/2-T78)/T78</f>
        <v>0.16962303836422293</v>
      </c>
    </row>
    <row r="79" spans="1:21" x14ac:dyDescent="0.25">
      <c r="A79" t="s">
        <v>87</v>
      </c>
      <c r="B79" s="64">
        <v>1.8503499999999999</v>
      </c>
      <c r="C79" s="66">
        <f>((VLOOKUP(A79,sterics[],21)+VLOOKUP(A79,sterics[],21))/2-B79)/B79</f>
        <v>-3.5828770278162987E-3</v>
      </c>
      <c r="D79" s="64">
        <v>1.8535600000000001</v>
      </c>
      <c r="E79" s="66">
        <f>((VLOOKUP(A79,sterics[],19)+VLOOKUP(A79,sterics[],20))/2-D79)/D79</f>
        <v>-6.0947896960255443E-3</v>
      </c>
      <c r="F79" s="64">
        <v>1.8540300000000001</v>
      </c>
      <c r="G79" s="66">
        <f>((VLOOKUP(A79,sterics[],17)+VLOOKUP(A79,sterics[],18))/2-F79)/F79</f>
        <v>-6.361850432757314E-3</v>
      </c>
      <c r="H79" s="64">
        <v>102.179</v>
      </c>
      <c r="I79" s="66">
        <f>((VLOOKUP(A79,sterics[],15)+VLOOKUP(A79,sterics[],16))/2-H79)/H79</f>
        <v>-2.5813077520096457E-3</v>
      </c>
      <c r="J79" s="64">
        <v>101.628</v>
      </c>
      <c r="K79" s="66">
        <f>((VLOOKUP(A79,sterics[],13)+VLOOKUP(A79,sterics[],14))/2-J79)/J79</f>
        <v>1.7558869411151406E-3</v>
      </c>
      <c r="L79" s="64">
        <v>101.764</v>
      </c>
      <c r="M79" s="66">
        <f>((VLOOKUP(A79,sterics[],11)+VLOOKUP(A79,sterics[],12))/2-L79)/L79</f>
        <v>1.1842675537700941E-3</v>
      </c>
      <c r="N79" s="64">
        <v>260.55200000000002</v>
      </c>
      <c r="O79" s="64">
        <v>162.63499999999999</v>
      </c>
      <c r="P79" s="64">
        <v>7.4</v>
      </c>
      <c r="Q79" s="66">
        <f>((VLOOKUP($A79,sterics[],7)+VLOOKUP($A79,sterics[],8))/2-P79)/P79</f>
        <v>7.266969076318705E-2</v>
      </c>
      <c r="R79" s="64">
        <v>4.33</v>
      </c>
      <c r="S79" s="66">
        <f>((VLOOKUP($A79,sterics[],5)+VLOOKUP($A79,sterics[],6))/2-R79)/R79</f>
        <v>4.3554977022486036E-2</v>
      </c>
      <c r="T79" s="64">
        <v>7.41</v>
      </c>
      <c r="U79" s="66">
        <f>((VLOOKUP($A79,sterics[],3)+VLOOKUP($A79,sterics[],4))/2-T79)/T79</f>
        <v>-7.6640322375056011E-2</v>
      </c>
    </row>
    <row r="80" spans="1:21" x14ac:dyDescent="0.25">
      <c r="A80" t="s">
        <v>88</v>
      </c>
      <c r="B80" s="64">
        <v>1.8537600000000001</v>
      </c>
      <c r="C80" s="66">
        <f>((VLOOKUP(A80,sterics[],21)+VLOOKUP(A80,sterics[],21))/2-B80)/B80</f>
        <v>-6.1205842597802191E-3</v>
      </c>
      <c r="D80" s="64">
        <v>1.85388</v>
      </c>
      <c r="E80" s="66">
        <f>((VLOOKUP(A80,sterics[],19)+VLOOKUP(A80,sterics[],20))/2-D80)/D80</f>
        <v>-6.5278423933857422E-3</v>
      </c>
      <c r="F80" s="64">
        <v>1.8539000000000001</v>
      </c>
      <c r="G80" s="66">
        <f>((VLOOKUP(A80,sterics[],17)+VLOOKUP(A80,sterics[],18))/2-F80)/F80</f>
        <v>-6.8204732980905389E-3</v>
      </c>
      <c r="H80" s="64">
        <v>102.758</v>
      </c>
      <c r="I80" s="66">
        <f>((VLOOKUP(A80,sterics[],15)+VLOOKUP(A80,sterics[],16))/2-H80)/H80</f>
        <v>1.1244053341394333E-2</v>
      </c>
      <c r="J80" s="64">
        <v>102.837</v>
      </c>
      <c r="K80" s="66">
        <f>((VLOOKUP(A80,sterics[],13)+VLOOKUP(A80,sterics[],14))/2-J80)/J80</f>
        <v>9.9069142388147416E-3</v>
      </c>
      <c r="L80" s="64">
        <v>102.818</v>
      </c>
      <c r="M80" s="66">
        <f>((VLOOKUP(A80,sterics[],11)+VLOOKUP(A80,sterics[],12))/2-L80)/L80</f>
        <v>-1.4419141344929292E-2</v>
      </c>
      <c r="N80" s="64">
        <v>299.048</v>
      </c>
      <c r="O80" s="64">
        <v>208.32900000000001</v>
      </c>
      <c r="P80" s="64">
        <v>6.94</v>
      </c>
      <c r="Q80" s="66">
        <f>((VLOOKUP($A80,sterics[],7)+VLOOKUP($A80,sterics[],8))/2-P80)/P80</f>
        <v>7.9663933857858096E-2</v>
      </c>
      <c r="R80" s="64">
        <v>4.55</v>
      </c>
      <c r="S80" s="66">
        <f>((VLOOKUP($A80,sterics[],5)+VLOOKUP($A80,sterics[],6))/2-R80)/R80</f>
        <v>5.5468655022908819E-2</v>
      </c>
      <c r="T80" s="64">
        <v>6.37</v>
      </c>
      <c r="U80" s="66">
        <f>((VLOOKUP($A80,sterics[],3)+VLOOKUP($A80,sterics[],4))/2-T80)/T80</f>
        <v>0.17805429284261765</v>
      </c>
    </row>
    <row r="81" spans="1:21" x14ac:dyDescent="0.25">
      <c r="A81" t="s">
        <v>89</v>
      </c>
      <c r="B81" s="64">
        <v>1.85344</v>
      </c>
      <c r="C81" s="66">
        <f>((VLOOKUP(A81,sterics[],21)+VLOOKUP(A81,sterics[],21))/2-B81)/B81</f>
        <v>-5.2856290474846109E-3</v>
      </c>
      <c r="D81" s="64">
        <v>1.8533299999999999</v>
      </c>
      <c r="E81" s="66">
        <f>((VLOOKUP(A81,sterics[],19)+VLOOKUP(A81,sterics[],20))/2-D81)/D81</f>
        <v>-5.7561575655576376E-3</v>
      </c>
      <c r="F81" s="64">
        <v>1.8536600000000001</v>
      </c>
      <c r="G81" s="66">
        <f>((VLOOKUP(A81,sterics[],17)+VLOOKUP(A81,sterics[],18))/2-F81)/F81</f>
        <v>-6.166328378165345E-3</v>
      </c>
      <c r="H81" s="64">
        <v>101.874</v>
      </c>
      <c r="I81" s="66">
        <f>((VLOOKUP(A81,sterics[],15)+VLOOKUP(A81,sterics[],16))/2-H81)/H81</f>
        <v>2.9634725469848829E-4</v>
      </c>
      <c r="J81" s="64">
        <v>101.70699999999999</v>
      </c>
      <c r="K81" s="66">
        <f>((VLOOKUP(A81,sterics[],13)+VLOOKUP(A81,sterics[],14))/2-J81)/J81</f>
        <v>7.627783813040941E-3</v>
      </c>
      <c r="L81" s="64">
        <v>101.786</v>
      </c>
      <c r="M81" s="66">
        <f>((VLOOKUP(A81,sterics[],11)+VLOOKUP(A81,sterics[],12))/2-L81)/L81</f>
        <v>1.3343168544401841E-3</v>
      </c>
      <c r="N81" s="64">
        <v>260.32</v>
      </c>
      <c r="O81" s="64">
        <v>162.255</v>
      </c>
      <c r="P81" s="64">
        <v>8.2100000000000009</v>
      </c>
      <c r="Q81" s="66">
        <f>((VLOOKUP($A81,sterics[],7)+VLOOKUP($A81,sterics[],8))/2-P81)/P81</f>
        <v>3.4254243898417629E-2</v>
      </c>
      <c r="R81" s="64">
        <v>5.05</v>
      </c>
      <c r="S81" s="66">
        <f>((VLOOKUP($A81,sterics[],5)+VLOOKUP($A81,sterics[],6))/2-R81)/R81</f>
        <v>4.1106496254933622E-2</v>
      </c>
      <c r="T81" s="64">
        <v>6.31</v>
      </c>
      <c r="U81" s="66">
        <f>((VLOOKUP($A81,sterics[],3)+VLOOKUP($A81,sterics[],4))/2-T81)/T81</f>
        <v>0.14150501149208239</v>
      </c>
    </row>
    <row r="82" spans="1:21" x14ac:dyDescent="0.25">
      <c r="A82" t="s">
        <v>90</v>
      </c>
      <c r="B82" s="64">
        <v>1.85131</v>
      </c>
      <c r="C82" s="66">
        <f>((VLOOKUP(A82,sterics[],21)+VLOOKUP(A82,sterics[],21))/2-B82)/B82</f>
        <v>-2.2840682060702474E-3</v>
      </c>
      <c r="D82" s="64">
        <v>1.85151</v>
      </c>
      <c r="E82" s="66">
        <f>((VLOOKUP(A82,sterics[],19)+VLOOKUP(A82,sterics[],20))/2-D82)/D82</f>
        <v>-3.0338371066696876E-3</v>
      </c>
      <c r="F82" s="64">
        <v>1.85175</v>
      </c>
      <c r="G82" s="66">
        <f>((VLOOKUP(A82,sterics[],17)+VLOOKUP(A82,sterics[],18))/2-F82)/F82</f>
        <v>-2.1297991386985443E-3</v>
      </c>
      <c r="H82" s="64">
        <v>101.919</v>
      </c>
      <c r="I82" s="66">
        <f>((VLOOKUP(A82,sterics[],15)+VLOOKUP(A82,sterics[],16))/2-H82)/H82</f>
        <v>3.9944552109032687E-2</v>
      </c>
      <c r="J82" s="64">
        <v>101.855</v>
      </c>
      <c r="K82" s="66">
        <f>((VLOOKUP(A82,sterics[],13)+VLOOKUP(A82,sterics[],14))/2-J82)/J82</f>
        <v>3.7366923601536491E-2</v>
      </c>
      <c r="L82" s="64">
        <v>101.79600000000001</v>
      </c>
      <c r="M82" s="66">
        <f>((VLOOKUP(A82,sterics[],11)+VLOOKUP(A82,sterics[],12))/2-L82)/L82</f>
        <v>7.8594918547767054E-2</v>
      </c>
      <c r="N82" s="64">
        <v>260.71100000000001</v>
      </c>
      <c r="O82" s="64">
        <v>162.14099999999999</v>
      </c>
      <c r="P82" s="64">
        <v>7.39</v>
      </c>
      <c r="Q82" s="66">
        <f>((VLOOKUP($A82,sterics[],7)+VLOOKUP($A82,sterics[],8))/2-P82)/P82</f>
        <v>1.0417337685430321E-2</v>
      </c>
      <c r="R82" s="64">
        <v>4.88</v>
      </c>
      <c r="S82" s="66">
        <f>((VLOOKUP($A82,sterics[],5)+VLOOKUP($A82,sterics[],6))/2-R82)/R82</f>
        <v>-1.9734807770423076E-2</v>
      </c>
      <c r="T82" s="64">
        <v>7.47</v>
      </c>
      <c r="U82" s="66">
        <f>((VLOOKUP($A82,sterics[],3)+VLOOKUP($A82,sterics[],4))/2-T82)/T82</f>
        <v>1.3940036179087005E-2</v>
      </c>
    </row>
    <row r="83" spans="1:21" x14ac:dyDescent="0.25">
      <c r="A83" t="s">
        <v>92</v>
      </c>
      <c r="B83" s="64">
        <v>1.853</v>
      </c>
      <c r="C83" s="66">
        <f>((VLOOKUP(A83,sterics[],21)+VLOOKUP(A83,sterics[],21))/2-B83)/B83</f>
        <v>-4.5163904817431006E-3</v>
      </c>
      <c r="D83" s="64">
        <v>1.85331</v>
      </c>
      <c r="E83" s="66">
        <f>((VLOOKUP(A83,sterics[],19)+VLOOKUP(A83,sterics[],20))/2-D83)/D83</f>
        <v>-4.8629609859116669E-3</v>
      </c>
      <c r="F83" s="64">
        <v>1.8531899999999999</v>
      </c>
      <c r="G83" s="66">
        <f>((VLOOKUP(A83,sterics[],17)+VLOOKUP(A83,sterics[],18))/2-F83)/F83</f>
        <v>-4.9596044580128944E-3</v>
      </c>
      <c r="H83" s="64">
        <v>101.739</v>
      </c>
      <c r="I83" s="66">
        <f>((VLOOKUP(A83,sterics[],15)+VLOOKUP(A83,sterics[],16))/2-H83)/H83</f>
        <v>0.17956877447365308</v>
      </c>
      <c r="J83" s="64">
        <v>101.813</v>
      </c>
      <c r="K83" s="66">
        <f>((VLOOKUP(A83,sterics[],13)+VLOOKUP(A83,sterics[],14))/2-J83)/J83</f>
        <v>0.17894225233556124</v>
      </c>
      <c r="L83" s="64">
        <v>101.756</v>
      </c>
      <c r="M83" s="66">
        <f>((VLOOKUP(A83,sterics[],11)+VLOOKUP(A83,sterics[],12))/2-L83)/L83</f>
        <v>0.17889403361578182</v>
      </c>
      <c r="N83" s="64">
        <v>234.82400000000001</v>
      </c>
      <c r="O83" s="64">
        <v>142.005</v>
      </c>
      <c r="P83" s="64">
        <v>8.2799999999999994</v>
      </c>
      <c r="Q83" s="66">
        <f>((VLOOKUP($A83,sterics[],7)+VLOOKUP($A83,sterics[],8))/2-P83)/P83</f>
        <v>-0.13535269719041787</v>
      </c>
      <c r="R83" s="64">
        <v>5.42</v>
      </c>
      <c r="S83" s="66">
        <f>((VLOOKUP($A83,sterics[],5)+VLOOKUP($A83,sterics[],6))/2-R83)/R83</f>
        <v>-8.3799144562004615E-2</v>
      </c>
      <c r="T83" s="64">
        <v>7.16</v>
      </c>
      <c r="U83" s="66">
        <f>((VLOOKUP($A83,sterics[],3)+VLOOKUP($A83,sterics[],4))/2-T83)/T83</f>
        <v>9.7768324462504164E-2</v>
      </c>
    </row>
    <row r="84" spans="1:21" x14ac:dyDescent="0.25">
      <c r="A84" t="s">
        <v>93</v>
      </c>
      <c r="B84" s="64">
        <v>1.8524</v>
      </c>
      <c r="C84" s="66">
        <f>((VLOOKUP(A84,sterics[],21)+VLOOKUP(A84,sterics[],21))/2-B84)/B84</f>
        <v>-3.8202991195529913E-3</v>
      </c>
      <c r="D84" s="64">
        <v>1.8524400000000001</v>
      </c>
      <c r="E84" s="66">
        <f>((VLOOKUP(A84,sterics[],19)+VLOOKUP(A84,sterics[],20))/2-D84)/D84</f>
        <v>-5.2025951587446233E-3</v>
      </c>
      <c r="F84" s="64">
        <v>1.8521799999999999</v>
      </c>
      <c r="G84" s="66">
        <f>((VLOOKUP(A84,sterics[],17)+VLOOKUP(A84,sterics[],18))/2-F84)/F84</f>
        <v>-4.9358991384772953E-3</v>
      </c>
      <c r="H84" s="64">
        <v>102.736</v>
      </c>
      <c r="I84" s="66">
        <f>((VLOOKUP(A84,sterics[],15)+VLOOKUP(A84,sterics[],16))/2-H84)/H84</f>
        <v>-9.1342209651939198E-3</v>
      </c>
      <c r="J84" s="64">
        <v>102.66</v>
      </c>
      <c r="K84" s="66">
        <f>((VLOOKUP(A84,sterics[],13)+VLOOKUP(A84,sterics[],14))/2-J84)/J84</f>
        <v>-1.0377121576626182E-2</v>
      </c>
      <c r="L84" s="64">
        <v>102.83199999999999</v>
      </c>
      <c r="M84" s="66">
        <f>((VLOOKUP(A84,sterics[],11)+VLOOKUP(A84,sterics[],12))/2-L84)/L84</f>
        <v>-1.4633608856243704E-2</v>
      </c>
      <c r="N84" s="64">
        <v>298.512</v>
      </c>
      <c r="O84" s="64">
        <v>207.999</v>
      </c>
      <c r="P84" s="64">
        <v>7.26</v>
      </c>
      <c r="Q84" s="66">
        <f>((VLOOKUP($A84,sterics[],7)+VLOOKUP($A84,sterics[],8))/2-P84)/P84</f>
        <v>0.35840709853785202</v>
      </c>
      <c r="R84" s="64">
        <v>4.79</v>
      </c>
      <c r="S84" s="66">
        <f>((VLOOKUP($A84,sterics[],5)+VLOOKUP($A84,sterics[],6))/2-R84)/R84</f>
        <v>0.31950023069247502</v>
      </c>
      <c r="T84" s="64">
        <v>7.52</v>
      </c>
      <c r="U84" s="66">
        <f>((VLOOKUP($A84,sterics[],3)+VLOOKUP($A84,sterics[],4))/2-T84)/T84</f>
        <v>0.12236204985659448</v>
      </c>
    </row>
    <row r="85" spans="1:21" x14ac:dyDescent="0.25">
      <c r="A85" t="s">
        <v>94</v>
      </c>
      <c r="B85" s="64">
        <v>1.851</v>
      </c>
      <c r="C85" s="66">
        <f>((VLOOKUP(A85,sterics[],21)+VLOOKUP(A85,sterics[],21))/2-B85)/B85</f>
        <v>-4.2274564404267473E-3</v>
      </c>
      <c r="D85" s="64">
        <v>1.85042</v>
      </c>
      <c r="E85" s="66">
        <f>((VLOOKUP(A85,sterics[],19)+VLOOKUP(A85,sterics[],20))/2-D85)/D85</f>
        <v>-4.6299346375524705E-3</v>
      </c>
      <c r="F85" s="64">
        <v>1.85118</v>
      </c>
      <c r="G85" s="66">
        <f>((VLOOKUP(A85,sterics[],17)+VLOOKUP(A85,sterics[],18))/2-F85)/F85</f>
        <v>-5.1299551483594847E-3</v>
      </c>
      <c r="H85" s="64">
        <v>109.78100000000001</v>
      </c>
      <c r="I85" s="66">
        <f>((VLOOKUP(A85,sterics[],15)+VLOOKUP(A85,sterics[],16))/2-H85)/H85</f>
        <v>-7.1412043597316607E-2</v>
      </c>
      <c r="J85" s="64">
        <v>109.816</v>
      </c>
      <c r="K85" s="66">
        <f>((VLOOKUP(A85,sterics[],13)+VLOOKUP(A85,sterics[],14))/2-J85)/J85</f>
        <v>-7.1927353115867051E-2</v>
      </c>
      <c r="L85" s="64">
        <v>109.661</v>
      </c>
      <c r="M85" s="66">
        <f>((VLOOKUP(A85,sterics[],11)+VLOOKUP(A85,sterics[],12))/2-L85)/L85</f>
        <v>-7.1304388728287538E-2</v>
      </c>
      <c r="N85" s="64">
        <v>319.52600000000001</v>
      </c>
      <c r="O85" s="64">
        <v>233.279</v>
      </c>
      <c r="P85" s="64">
        <v>7.16</v>
      </c>
      <c r="Q85" s="66">
        <f>((VLOOKUP($A85,sterics[],7)+VLOOKUP($A85,sterics[],8))/2-P85)/P85</f>
        <v>0.17933211556408241</v>
      </c>
      <c r="R85" s="64">
        <v>5.04</v>
      </c>
      <c r="S85" s="66">
        <f>((VLOOKUP($A85,sterics[],5)+VLOOKUP($A85,sterics[],6))/2-R85)/R85</f>
        <v>7.6842683523882002E-2</v>
      </c>
      <c r="T85" s="64">
        <v>7.74</v>
      </c>
      <c r="U85" s="66">
        <f>((VLOOKUP($A85,sterics[],3)+VLOOKUP($A85,sterics[],4))/2-T85)/T85</f>
        <v>7.2196596271555585E-2</v>
      </c>
    </row>
    <row r="86" spans="1:21" x14ac:dyDescent="0.25">
      <c r="A86" t="s">
        <v>95</v>
      </c>
      <c r="B86" s="64" t="s">
        <v>306</v>
      </c>
      <c r="C86" s="66"/>
      <c r="D86" s="64" t="s">
        <v>306</v>
      </c>
      <c r="E86" s="66"/>
      <c r="F86" s="64" t="s">
        <v>306</v>
      </c>
      <c r="G86" s="66"/>
      <c r="H86" s="64" t="s">
        <v>306</v>
      </c>
      <c r="I86" s="66"/>
      <c r="J86" s="64" t="s">
        <v>306</v>
      </c>
      <c r="K86" s="66"/>
      <c r="L86" s="64" t="s">
        <v>306</v>
      </c>
      <c r="M86" s="66"/>
      <c r="N86" s="64" t="s">
        <v>306</v>
      </c>
      <c r="O86" s="64" t="s">
        <v>306</v>
      </c>
      <c r="P86" s="64" t="s">
        <v>306</v>
      </c>
      <c r="Q86" s="66"/>
      <c r="R86" s="64" t="s">
        <v>306</v>
      </c>
      <c r="S86" s="66"/>
      <c r="T86" s="64" t="s">
        <v>306</v>
      </c>
      <c r="U86" s="66"/>
    </row>
    <row r="87" spans="1:21" x14ac:dyDescent="0.25">
      <c r="A87" t="s">
        <v>96</v>
      </c>
      <c r="B87" s="64">
        <v>1.8521099999999999</v>
      </c>
      <c r="C87" s="66">
        <f>((VLOOKUP(A87,sterics[],21)+VLOOKUP(A87,sterics[],21))/2-B87)/B87</f>
        <v>-4.6328267279697345E-3</v>
      </c>
      <c r="D87" s="64">
        <v>1.8522000000000001</v>
      </c>
      <c r="E87" s="66">
        <f>((VLOOKUP(A87,sterics[],19)+VLOOKUP(A87,sterics[],20))/2-D87)/D87</f>
        <v>-3.500769580072356E-3</v>
      </c>
      <c r="F87" s="64">
        <v>1.8521300000000001</v>
      </c>
      <c r="G87" s="66">
        <f>((VLOOKUP(A87,sterics[],17)+VLOOKUP(A87,sterics[],18))/2-F87)/F87</f>
        <v>-5.5993991417828005E-3</v>
      </c>
      <c r="H87" s="64">
        <v>101.75</v>
      </c>
      <c r="I87" s="66">
        <f>((VLOOKUP(A87,sterics[],15)+VLOOKUP(A87,sterics[],16))/2-H87)/H87</f>
        <v>1.6129418663256002E-2</v>
      </c>
      <c r="J87" s="64">
        <v>101.68300000000001</v>
      </c>
      <c r="K87" s="66">
        <f>((VLOOKUP(A87,sterics[],13)+VLOOKUP(A87,sterics[],14))/2-J87)/J87</f>
        <v>4.6604622585427177E-2</v>
      </c>
      <c r="L87" s="64">
        <v>101.798</v>
      </c>
      <c r="M87" s="66">
        <f>((VLOOKUP(A87,sterics[],11)+VLOOKUP(A87,sterics[],12))/2-L87)/L87</f>
        <v>1.6006515752947974E-2</v>
      </c>
      <c r="N87" s="64">
        <v>260.49099999999999</v>
      </c>
      <c r="O87" s="64">
        <v>168.44800000000001</v>
      </c>
      <c r="P87" s="64">
        <v>8.2200000000000006</v>
      </c>
      <c r="Q87" s="66">
        <f>((VLOOKUP($A87,sterics[],7)+VLOOKUP($A87,sterics[],8))/2-P87)/P87</f>
        <v>-5.6502947699103467E-2</v>
      </c>
      <c r="R87" s="64">
        <v>5.81</v>
      </c>
      <c r="S87" s="66">
        <f>((VLOOKUP($A87,sterics[],5)+VLOOKUP($A87,sterics[],6))/2-R87)/R87</f>
        <v>-0.25885965845623565</v>
      </c>
      <c r="T87" s="64">
        <v>8.4600000000000009</v>
      </c>
      <c r="U87" s="66">
        <f>((VLOOKUP($A87,sterics[],3)+VLOOKUP($A87,sterics[],4))/2-T87)/T87</f>
        <v>-0.23349536185914957</v>
      </c>
    </row>
    <row r="88" spans="1:21" x14ac:dyDescent="0.25">
      <c r="A88" t="s">
        <v>97</v>
      </c>
      <c r="B88" s="64">
        <v>1.8571899999999999</v>
      </c>
      <c r="C88" s="66">
        <f>((VLOOKUP(A88,sterics[],21)+VLOOKUP(A88,sterics[],21))/2-B88)/B88</f>
        <v>-8.4535467808840217E-3</v>
      </c>
      <c r="D88" s="64">
        <v>1.8481300000000001</v>
      </c>
      <c r="E88" s="66">
        <f>((VLOOKUP(A88,sterics[],19)+VLOOKUP(A88,sterics[],20))/2-D88)/D88</f>
        <v>-4.2649932340095495E-3</v>
      </c>
      <c r="F88" s="64">
        <v>1.85185</v>
      </c>
      <c r="G88" s="66">
        <f>((VLOOKUP(A88,sterics[],17)+VLOOKUP(A88,sterics[],18))/2-F88)/F88</f>
        <v>-6.0336688186975939E-3</v>
      </c>
      <c r="H88" s="64">
        <v>103.21899999999999</v>
      </c>
      <c r="I88" s="66">
        <f>((VLOOKUP(A88,sterics[],15)+VLOOKUP(A88,sterics[],16))/2-H88)/H88</f>
        <v>-8.3521813384706337E-3</v>
      </c>
      <c r="J88" s="64">
        <v>101.592</v>
      </c>
      <c r="K88" s="66">
        <f>((VLOOKUP(A88,sterics[],13)+VLOOKUP(A88,sterics[],14))/2-J88)/J88</f>
        <v>2.5226704790785669E-2</v>
      </c>
      <c r="L88" s="64">
        <v>102.59399999999999</v>
      </c>
      <c r="M88" s="66">
        <f>((VLOOKUP(A88,sterics[],11)+VLOOKUP(A88,sterics[],12))/2-L88)/L88</f>
        <v>-2.5687642359148799E-3</v>
      </c>
      <c r="N88" s="64" t="s">
        <v>306</v>
      </c>
      <c r="O88" s="64" t="s">
        <v>306</v>
      </c>
      <c r="P88" s="64" t="s">
        <v>306</v>
      </c>
      <c r="Q88" s="66"/>
      <c r="R88" s="64" t="s">
        <v>306</v>
      </c>
      <c r="S88" s="66"/>
      <c r="T88" s="64" t="s">
        <v>306</v>
      </c>
      <c r="U88" s="66"/>
    </row>
    <row r="89" spans="1:21" x14ac:dyDescent="0.25">
      <c r="A89" t="s">
        <v>98</v>
      </c>
      <c r="B89" s="64">
        <v>1.8509500000000001</v>
      </c>
      <c r="C89" s="66">
        <f>((VLOOKUP(A89,sterics[],21)+VLOOKUP(A89,sterics[],21))/2-B89)/B89</f>
        <v>-4.5573429307275391E-3</v>
      </c>
      <c r="D89" s="64">
        <v>1.8595600000000001</v>
      </c>
      <c r="E89" s="66">
        <f>((VLOOKUP(A89,sterics[],19)+VLOOKUP(A89,sterics[],20))/2-D89)/D89</f>
        <v>-1.0289408119232502E-2</v>
      </c>
      <c r="F89" s="64">
        <v>1.85036</v>
      </c>
      <c r="G89" s="66">
        <f>((VLOOKUP(A89,sterics[],17)+VLOOKUP(A89,sterics[],18))/2-F89)/F89</f>
        <v>-5.2979418210807212E-3</v>
      </c>
      <c r="H89" s="64">
        <v>101.105</v>
      </c>
      <c r="I89" s="66">
        <f>((VLOOKUP(A89,sterics[],15)+VLOOKUP(A89,sterics[],16))/2-H89)/H89</f>
        <v>1.5862182267743823E-2</v>
      </c>
      <c r="J89" s="64">
        <v>102.79600000000001</v>
      </c>
      <c r="K89" s="66">
        <f>((VLOOKUP(A89,sterics[],13)+VLOOKUP(A89,sterics[],14))/2-J89)/J89</f>
        <v>-2.118099162552099E-3</v>
      </c>
      <c r="L89" s="64">
        <v>101.649</v>
      </c>
      <c r="M89" s="66">
        <f>((VLOOKUP(A89,sterics[],11)+VLOOKUP(A89,sterics[],12))/2-L89)/L89</f>
        <v>1.1047542734442991E-2</v>
      </c>
      <c r="N89" s="64">
        <v>265.02</v>
      </c>
      <c r="O89" s="64">
        <v>178.47900000000001</v>
      </c>
      <c r="P89" s="64">
        <v>7.33</v>
      </c>
      <c r="Q89" s="66">
        <f>((VLOOKUP($A89,sterics[],7)+VLOOKUP($A89,sterics[],8))/2-P89)/P89</f>
        <v>0.22550123252761936</v>
      </c>
      <c r="R89" s="64">
        <v>4.1399999999999997</v>
      </c>
      <c r="S89" s="66">
        <f>((VLOOKUP($A89,sterics[],5)+VLOOKUP($A89,sterics[],6))/2-R89)/R89</f>
        <v>0.39506920152676939</v>
      </c>
      <c r="T89" s="64">
        <v>6.37</v>
      </c>
      <c r="U89" s="66">
        <f>((VLOOKUP($A89,sterics[],3)+VLOOKUP($A89,sterics[],4))/2-T89)/T89</f>
        <v>0.21813567635388939</v>
      </c>
    </row>
    <row r="90" spans="1:21" x14ac:dyDescent="0.25">
      <c r="A90" t="s">
        <v>99</v>
      </c>
      <c r="B90" s="64">
        <v>1.85219</v>
      </c>
      <c r="C90" s="66">
        <f>((VLOOKUP(A90,sterics[],21)+VLOOKUP(A90,sterics[],21))/2-B90)/B90</f>
        <v>-4.4843048208445552E-3</v>
      </c>
      <c r="D90" s="64">
        <v>1.8524499999999999</v>
      </c>
      <c r="E90" s="66">
        <f>((VLOOKUP(A90,sterics[],19)+VLOOKUP(A90,sterics[],20))/2-D90)/D90</f>
        <v>3.9162092583093543E-3</v>
      </c>
      <c r="F90" s="64">
        <v>1.8522799999999999</v>
      </c>
      <c r="G90" s="66">
        <f>((VLOOKUP(A90,sterics[],17)+VLOOKUP(A90,sterics[],18))/2-F90)/F90</f>
        <v>-5.4021338835218372E-3</v>
      </c>
      <c r="H90" s="64">
        <v>101.729</v>
      </c>
      <c r="I90" s="66">
        <f>((VLOOKUP(A90,sterics[],15)+VLOOKUP(A90,sterics[],16))/2-H90)/H90</f>
        <v>2.0088615429549105E-2</v>
      </c>
      <c r="J90" s="64">
        <v>101.806</v>
      </c>
      <c r="K90" s="66">
        <f>((VLOOKUP(A90,sterics[],13)+VLOOKUP(A90,sterics[],14))/2-J90)/J90</f>
        <v>8.8740667913315557E-3</v>
      </c>
      <c r="L90" s="64">
        <v>101.745</v>
      </c>
      <c r="M90" s="66">
        <f>((VLOOKUP(A90,sterics[],11)+VLOOKUP(A90,sterics[],12))/2-L90)/L90</f>
        <v>1.9439402992209316E-2</v>
      </c>
      <c r="N90" s="64">
        <v>260.44200000000001</v>
      </c>
      <c r="O90" s="64">
        <v>162.80000000000001</v>
      </c>
      <c r="P90" s="64">
        <v>7.21</v>
      </c>
      <c r="Q90" s="66">
        <f>((VLOOKUP($A90,sterics[],7)+VLOOKUP($A90,sterics[],8))/2-P90)/P90</f>
        <v>8.9855291561984033E-2</v>
      </c>
      <c r="R90" s="64">
        <v>4.4400000000000004</v>
      </c>
      <c r="S90" s="66">
        <f>((VLOOKUP($A90,sterics[],5)+VLOOKUP($A90,sterics[],6))/2-R90)/R90</f>
        <v>-3.0062048365885236E-2</v>
      </c>
      <c r="T90" s="64">
        <v>6.92</v>
      </c>
      <c r="U90" s="66">
        <f>((VLOOKUP($A90,sterics[],3)+VLOOKUP($A90,sterics[],4))/2-T90)/T90</f>
        <v>1.718946321974649E-2</v>
      </c>
    </row>
    <row r="91" spans="1:21" x14ac:dyDescent="0.25">
      <c r="A91" t="s">
        <v>114</v>
      </c>
      <c r="B91" s="64">
        <v>1.8545799999999999</v>
      </c>
      <c r="C91" s="66">
        <f>((VLOOKUP(A91,sterics[],21)+VLOOKUP(A91,sterics[],21))/2-B91)/B91</f>
        <v>-5.7672273755351453E-3</v>
      </c>
      <c r="D91" s="64">
        <v>1.8954420000000001</v>
      </c>
      <c r="E91" s="66">
        <f>((VLOOKUP(A91,sterics[],19)+VLOOKUP(A91,sterics[],20))/2-D91)/D91</f>
        <v>-1.8854398161191416E-2</v>
      </c>
      <c r="F91" s="64">
        <v>1.8546899999999999</v>
      </c>
      <c r="G91" s="66">
        <f>((VLOOKUP(A91,sterics[],17)+VLOOKUP(A91,sterics[],18))/2-F91)/F91</f>
        <v>-6.6945228311846459E-3</v>
      </c>
      <c r="H91" s="64">
        <v>101.136</v>
      </c>
      <c r="I91" s="66">
        <f>((VLOOKUP(A91,sterics[],15)+VLOOKUP(A91,sterics[],16))/2-H91)/H91</f>
        <v>2.6069794722280933E-2</v>
      </c>
      <c r="J91" s="64">
        <v>101.09399999999999</v>
      </c>
      <c r="K91" s="66">
        <f>((VLOOKUP(A91,sterics[],13)+VLOOKUP(A91,sterics[],14))/2-J91)/J91</f>
        <v>1.5979516526780063E-2</v>
      </c>
      <c r="L91" s="64">
        <v>100.947</v>
      </c>
      <c r="M91" s="66">
        <f>((VLOOKUP(A91,sterics[],11)+VLOOKUP(A91,sterics[],12))/2-L91)/L91</f>
        <v>2.7498212502029173E-2</v>
      </c>
      <c r="N91" s="64">
        <v>258.97699999999998</v>
      </c>
      <c r="O91" s="64">
        <v>184.06100000000001</v>
      </c>
      <c r="P91" s="64">
        <v>9.09</v>
      </c>
      <c r="Q91" s="66">
        <f>((VLOOKUP($A91,sterics[],7)+VLOOKUP($A91,sterics[],8))/2-P91)/P91</f>
        <v>-0.13554932319450991</v>
      </c>
      <c r="R91" s="64">
        <v>5.95</v>
      </c>
      <c r="S91" s="66">
        <f>((VLOOKUP($A91,sterics[],5)+VLOOKUP($A91,sterics[],6))/2-R91)/R91</f>
        <v>-0.27621436886462691</v>
      </c>
      <c r="T91" s="64">
        <v>7.83</v>
      </c>
      <c r="U91" s="66">
        <f>((VLOOKUP($A91,sterics[],3)+VLOOKUP($A91,sterics[],4))/2-T91)/T91</f>
        <v>-0.1010279584315906</v>
      </c>
    </row>
    <row r="92" spans="1:21" x14ac:dyDescent="0.25">
      <c r="A92" t="s">
        <v>100</v>
      </c>
      <c r="B92" s="64">
        <v>1.8525199999999999</v>
      </c>
      <c r="C92" s="66">
        <f>((VLOOKUP(A92,sterics[],21)+VLOOKUP(A92,sterics[],21))/2-B92)/B92</f>
        <v>7.0772377339084298E-3</v>
      </c>
      <c r="D92" s="64">
        <v>1.8638699999999999</v>
      </c>
      <c r="E92" s="66">
        <f>((VLOOKUP(A92,sterics[],19)+VLOOKUP(A92,sterics[],20))/2-D92)/D92</f>
        <v>-1.122438829075883E-4</v>
      </c>
      <c r="F92" s="64">
        <v>1.8515699999999999</v>
      </c>
      <c r="G92" s="66">
        <f>((VLOOKUP(A92,sterics[],17)+VLOOKUP(A92,sterics[],18))/2-F92)/F92</f>
        <v>6.7479503937604522E-3</v>
      </c>
      <c r="H92" s="64">
        <v>101.012</v>
      </c>
      <c r="I92" s="66">
        <f>((VLOOKUP(A92,sterics[],15)+VLOOKUP(A92,sterics[],16))/2-H92)/H92</f>
        <v>7.0747255210826407E-2</v>
      </c>
      <c r="J92" s="64">
        <v>101.48</v>
      </c>
      <c r="K92" s="66">
        <f>((VLOOKUP(A92,sterics[],13)+VLOOKUP(A92,sterics[],14))/2-J92)/J92</f>
        <v>6.6283739604828501E-2</v>
      </c>
      <c r="L92" s="64">
        <v>103.94499999999999</v>
      </c>
      <c r="M92" s="66">
        <f>((VLOOKUP(A92,sterics[],11)+VLOOKUP(A92,sterics[],12))/2-L92)/L92</f>
        <v>2.0138071524513048E-2</v>
      </c>
      <c r="N92" s="64">
        <v>263.35199999999998</v>
      </c>
      <c r="O92" s="64">
        <v>166.12100000000001</v>
      </c>
      <c r="P92" s="64">
        <v>7.39</v>
      </c>
      <c r="Q92" s="66">
        <f>((VLOOKUP($A92,sterics[],7)+VLOOKUP($A92,sterics[],8))/2-P92)/P92</f>
        <v>3.3388678844144128E-2</v>
      </c>
      <c r="R92" s="64">
        <v>4.25</v>
      </c>
      <c r="S92" s="66">
        <f>((VLOOKUP($A92,sterics[],5)+VLOOKUP($A92,sterics[],6))/2-R92)/R92</f>
        <v>0.15573030820366457</v>
      </c>
      <c r="T92" s="64">
        <v>7.07</v>
      </c>
      <c r="U92" s="66">
        <f>((VLOOKUP($A92,sterics[],3)+VLOOKUP($A92,sterics[],4))/2-T92)/T92</f>
        <v>7.5945447037051037E-3</v>
      </c>
    </row>
    <row r="93" spans="1:21" x14ac:dyDescent="0.25">
      <c r="A93" t="s">
        <v>122</v>
      </c>
      <c r="B93" s="64">
        <v>1.85991</v>
      </c>
      <c r="C93" s="66">
        <f>((VLOOKUP(A93,sterics[],21)+VLOOKUP(A93,sterics[],21))/2-B93)/B93</f>
        <v>-2.2660230287411764E-2</v>
      </c>
      <c r="D93" s="64">
        <v>1.85734</v>
      </c>
      <c r="E93" s="66">
        <f>((VLOOKUP(A93,sterics[],19)+VLOOKUP(A93,sterics[],20))/2-D93)/D93</f>
        <v>-2.2421176942277708E-2</v>
      </c>
      <c r="F93" s="64">
        <v>1.8549199999999999</v>
      </c>
      <c r="G93" s="66">
        <f>((VLOOKUP(A93,sterics[],17)+VLOOKUP(A93,sterics[],18))/2-F93)/F93</f>
        <v>-2.0292640453709588E-2</v>
      </c>
      <c r="H93" s="64">
        <v>103.56</v>
      </c>
      <c r="I93" s="66">
        <f>((VLOOKUP(A93,sterics[],15)+VLOOKUP(A93,sterics[],16))/2-H93)/H93</f>
        <v>-8.0485615953664574E-2</v>
      </c>
      <c r="J93" s="64">
        <v>98.757999999999996</v>
      </c>
      <c r="K93" s="66">
        <f>((VLOOKUP(A93,sterics[],13)+VLOOKUP(A93,sterics[],14))/2-J93)/J93</f>
        <v>-1.7485411887814103E-2</v>
      </c>
      <c r="L93" s="64">
        <v>102.866</v>
      </c>
      <c r="M93" s="66">
        <f>((VLOOKUP(A93,sterics[],11)+VLOOKUP(A93,sterics[],12))/2-L93)/L93</f>
        <v>-5.7231654940109497E-2</v>
      </c>
      <c r="N93" s="64">
        <v>270.32499999999999</v>
      </c>
      <c r="O93" s="64">
        <v>172.12100000000001</v>
      </c>
      <c r="P93" s="64">
        <v>8.2899999999999991</v>
      </c>
      <c r="Q93" s="66">
        <f>((VLOOKUP($A93,sterics[],7)+VLOOKUP($A93,sterics[],8))/2-P93)/P93</f>
        <v>-0.14851187200454027</v>
      </c>
      <c r="R93" s="64">
        <v>4.63</v>
      </c>
      <c r="S93" s="66">
        <f>((VLOOKUP($A93,sterics[],5)+VLOOKUP($A93,sterics[],6))/2-R93)/R93</f>
        <v>-0.13711136716488023</v>
      </c>
      <c r="T93" s="64">
        <v>7.12</v>
      </c>
      <c r="U93" s="66">
        <f>((VLOOKUP($A93,sterics[],3)+VLOOKUP($A93,sterics[],4))/2-T93)/T93</f>
        <v>-0.18354727861132228</v>
      </c>
    </row>
    <row r="94" spans="1:21" x14ac:dyDescent="0.25">
      <c r="A94" t="s">
        <v>123</v>
      </c>
      <c r="B94" s="64">
        <v>1.8520700000000001</v>
      </c>
      <c r="C94" s="66">
        <f>((VLOOKUP(A94,sterics[],21)+VLOOKUP(A94,sterics[],21))/2-B94)/B94</f>
        <v>-1.8523051997959127E-2</v>
      </c>
      <c r="D94" s="64">
        <v>1.8525199999999999</v>
      </c>
      <c r="E94" s="66">
        <f>((VLOOKUP(A94,sterics[],19)+VLOOKUP(A94,sterics[],20))/2-D94)/D94</f>
        <v>-1.987765248524714E-2</v>
      </c>
      <c r="F94" s="64">
        <v>1.8522799999999999</v>
      </c>
      <c r="G94" s="66">
        <f>((VLOOKUP(A94,sterics[],17)+VLOOKUP(A94,sterics[],18))/2-F94)/F94</f>
        <v>-1.8896292477592488E-2</v>
      </c>
      <c r="H94" s="64">
        <v>103.833</v>
      </c>
      <c r="I94" s="66">
        <f>((VLOOKUP(A94,sterics[],15)+VLOOKUP(A94,sterics[],16))/2-H94)/H94</f>
        <v>-8.2903223331325299E-2</v>
      </c>
      <c r="J94" s="64">
        <v>103.962</v>
      </c>
      <c r="K94" s="66">
        <f>((VLOOKUP(A94,sterics[],13)+VLOOKUP(A94,sterics[],14))/2-J94)/J94</f>
        <v>-6.6666900475334759E-2</v>
      </c>
      <c r="L94" s="64">
        <v>103.768</v>
      </c>
      <c r="M94" s="66">
        <f>((VLOOKUP(A94,sterics[],11)+VLOOKUP(A94,sterics[],12))/2-L94)/L94</f>
        <v>-6.5426638434481765E-2</v>
      </c>
      <c r="N94" s="64">
        <v>286.18299999999999</v>
      </c>
      <c r="O94" s="64">
        <v>194.60400000000001</v>
      </c>
      <c r="P94" s="64">
        <v>7.72</v>
      </c>
      <c r="Q94" s="66">
        <f>((VLOOKUP($A94,sterics[],7)+VLOOKUP($A94,sterics[],8))/2-P94)/P94</f>
        <v>-8.5642929911611321E-2</v>
      </c>
      <c r="R94" s="64">
        <v>4.66</v>
      </c>
      <c r="S94" s="66">
        <f>((VLOOKUP($A94,sterics[],5)+VLOOKUP($A94,sterics[],6))/2-R94)/R94</f>
        <v>-0.1426664442002995</v>
      </c>
      <c r="T94" s="64">
        <v>7.12</v>
      </c>
      <c r="U94" s="66">
        <f>((VLOOKUP($A94,sterics[],3)+VLOOKUP($A94,sterics[],4))/2-T94)/T94</f>
        <v>-0.18354727861132228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24FE6-1017-4617-A387-91924E118F3B}">
  <dimension ref="A1:BQ95"/>
  <sheetViews>
    <sheetView topLeftCell="A64" zoomScale="90" zoomScaleNormal="90" workbookViewId="0">
      <selection activeCell="A75" sqref="A75:XFD75"/>
    </sheetView>
  </sheetViews>
  <sheetFormatPr defaultRowHeight="14.3" x14ac:dyDescent="0.25"/>
  <cols>
    <col min="1" max="7" width="9" style="1"/>
    <col min="8" max="8" width="8.75" style="1" customWidth="1"/>
    <col min="9" max="21" width="0" style="1" hidden="1" customWidth="1"/>
    <col min="22" max="22" width="8.875" style="1" hidden="1" customWidth="1"/>
    <col min="23" max="30" width="0" style="1" hidden="1" customWidth="1"/>
    <col min="31" max="35" width="9.125" style="1" hidden="1" customWidth="1"/>
    <col min="36" max="36" width="8.25" style="1" hidden="1" customWidth="1"/>
    <col min="37" max="48" width="0" style="1" hidden="1" customWidth="1"/>
    <col min="49" max="49" width="8.125" style="1" customWidth="1"/>
    <col min="50" max="69" width="9" style="1"/>
    <col min="70" max="70" width="12.375" style="1" customWidth="1"/>
    <col min="71" max="16384" width="9" style="1"/>
  </cols>
  <sheetData>
    <row r="1" spans="1:69" x14ac:dyDescent="0.25">
      <c r="A1" s="1" t="s">
        <v>124</v>
      </c>
      <c r="B1" s="1" t="s">
        <v>109</v>
      </c>
      <c r="C1" s="1" t="s">
        <v>0</v>
      </c>
      <c r="D1" s="1" t="s">
        <v>1</v>
      </c>
      <c r="E1" s="1" t="s">
        <v>205</v>
      </c>
      <c r="F1" s="1" t="s">
        <v>206</v>
      </c>
      <c r="G1" s="1" t="s">
        <v>207</v>
      </c>
      <c r="H1" s="1" t="s">
        <v>208</v>
      </c>
      <c r="I1" s="1" t="s">
        <v>209</v>
      </c>
      <c r="J1" s="1" t="s">
        <v>210</v>
      </c>
      <c r="K1" s="1" t="s">
        <v>211</v>
      </c>
      <c r="L1" s="1" t="s">
        <v>212</v>
      </c>
      <c r="M1" s="1" t="s">
        <v>213</v>
      </c>
      <c r="N1" s="1" t="s">
        <v>214</v>
      </c>
      <c r="O1" s="1" t="s">
        <v>215</v>
      </c>
      <c r="P1" s="1" t="s">
        <v>216</v>
      </c>
      <c r="Q1" s="1" t="s">
        <v>217</v>
      </c>
      <c r="R1" s="1" t="s">
        <v>218</v>
      </c>
      <c r="S1" s="1" t="s">
        <v>219</v>
      </c>
      <c r="T1" s="1" t="s">
        <v>220</v>
      </c>
      <c r="U1" s="1" t="s">
        <v>221</v>
      </c>
      <c r="V1" s="1" t="s">
        <v>222</v>
      </c>
      <c r="W1" s="1" t="s">
        <v>223</v>
      </c>
      <c r="X1" s="1" t="s">
        <v>224</v>
      </c>
      <c r="Y1" s="1" t="s">
        <v>225</v>
      </c>
      <c r="Z1" s="1" t="s">
        <v>226</v>
      </c>
      <c r="AA1" s="1" t="s">
        <v>227</v>
      </c>
      <c r="AB1" s="1" t="s">
        <v>228</v>
      </c>
      <c r="AC1" s="1" t="s">
        <v>229</v>
      </c>
      <c r="AD1" s="1" t="s">
        <v>230</v>
      </c>
      <c r="AE1" s="1" t="s">
        <v>231</v>
      </c>
      <c r="AF1" s="1" t="s">
        <v>232</v>
      </c>
      <c r="AG1" s="1" t="s">
        <v>233</v>
      </c>
      <c r="AH1" s="1" t="s">
        <v>234</v>
      </c>
      <c r="AI1" s="1" t="s">
        <v>235</v>
      </c>
      <c r="AJ1" s="1" t="s">
        <v>236</v>
      </c>
      <c r="AK1" s="1" t="s">
        <v>237</v>
      </c>
      <c r="AL1" s="1" t="s">
        <v>238</v>
      </c>
      <c r="AM1" s="1" t="s">
        <v>239</v>
      </c>
      <c r="AN1" s="1" t="s">
        <v>240</v>
      </c>
      <c r="AO1" s="1" t="s">
        <v>241</v>
      </c>
      <c r="AP1" s="1" t="s">
        <v>242</v>
      </c>
      <c r="AQ1" s="1" t="s">
        <v>243</v>
      </c>
      <c r="AR1" s="1" t="s">
        <v>244</v>
      </c>
      <c r="AS1" s="1" t="s">
        <v>245</v>
      </c>
      <c r="AT1" s="1" t="s">
        <v>246</v>
      </c>
      <c r="AU1" s="1" t="s">
        <v>247</v>
      </c>
      <c r="AV1" s="1" t="s">
        <v>248</v>
      </c>
      <c r="AW1" s="1" t="s">
        <v>249</v>
      </c>
      <c r="AX1" s="1" t="s">
        <v>5</v>
      </c>
      <c r="AY1" s="1" t="s">
        <v>6</v>
      </c>
      <c r="AZ1" s="1" t="s">
        <v>7</v>
      </c>
      <c r="BA1" s="1" t="s">
        <v>8</v>
      </c>
      <c r="BB1" s="1" t="s">
        <v>9</v>
      </c>
      <c r="BC1" s="1" t="s">
        <v>10</v>
      </c>
      <c r="BD1" s="1" t="s">
        <v>11</v>
      </c>
      <c r="BE1" s="1" t="s">
        <v>12</v>
      </c>
      <c r="BF1" s="1" t="s">
        <v>13</v>
      </c>
      <c r="BG1" s="1" t="s">
        <v>14</v>
      </c>
      <c r="BH1" s="1" t="s">
        <v>15</v>
      </c>
      <c r="BI1" s="1" t="s">
        <v>16</v>
      </c>
      <c r="BJ1" s="1" t="s">
        <v>17</v>
      </c>
      <c r="BK1" s="1" t="s">
        <v>18</v>
      </c>
      <c r="BL1" s="1" t="s">
        <v>19</v>
      </c>
      <c r="BM1" s="1" t="s">
        <v>20</v>
      </c>
      <c r="BN1" s="1" t="s">
        <v>21</v>
      </c>
      <c r="BO1" s="1" t="s">
        <v>22</v>
      </c>
      <c r="BP1" s="1" t="s">
        <v>23</v>
      </c>
      <c r="BQ1" s="1" t="s">
        <v>24</v>
      </c>
    </row>
    <row r="2" spans="1:69" x14ac:dyDescent="0.25">
      <c r="A2" s="3">
        <v>1</v>
      </c>
      <c r="B2" s="1" t="s">
        <v>29</v>
      </c>
      <c r="C2" s="2">
        <v>0.1100000000000001</v>
      </c>
      <c r="D2" s="2">
        <v>1.3364131097830492</v>
      </c>
      <c r="E2" s="1" t="s">
        <v>125</v>
      </c>
      <c r="F2" s="2" t="s">
        <v>125</v>
      </c>
      <c r="G2" s="2" t="s">
        <v>128</v>
      </c>
      <c r="H2" s="1">
        <v>0.15546399999999999</v>
      </c>
      <c r="I2" s="1">
        <v>-3.7927000000000002E-2</v>
      </c>
      <c r="J2" s="1">
        <v>-3.7895999999999999E-2</v>
      </c>
      <c r="K2" s="1">
        <v>-0.43332700000000002</v>
      </c>
      <c r="L2" s="1">
        <v>0.39064500000000002</v>
      </c>
      <c r="M2" s="1">
        <v>-0.17117199999999999</v>
      </c>
      <c r="N2" s="1">
        <v>-0.17145299999999999</v>
      </c>
      <c r="O2" s="1">
        <v>6.7978999999999998E-2</v>
      </c>
      <c r="P2" s="1">
        <v>464.04</v>
      </c>
      <c r="Q2" s="1">
        <v>158.369</v>
      </c>
      <c r="R2" s="1">
        <v>1200.6500000000001</v>
      </c>
      <c r="S2" s="1">
        <v>-0.25013999999999997</v>
      </c>
      <c r="T2" s="1">
        <v>2.3949999999999999E-2</v>
      </c>
      <c r="U2" s="1">
        <v>171.9942159</v>
      </c>
      <c r="V2" s="1">
        <v>0.15546399999999999</v>
      </c>
      <c r="W2" s="1">
        <v>-3.7927000000000002E-2</v>
      </c>
      <c r="X2" s="1">
        <v>-3.7895999999999999E-2</v>
      </c>
      <c r="Y2" s="1">
        <v>-0.43332700000000002</v>
      </c>
      <c r="Z2" s="1">
        <v>0.39064500000000002</v>
      </c>
      <c r="AA2" s="1">
        <v>-0.17117199999999999</v>
      </c>
      <c r="AB2" s="1">
        <v>-0.17145299999999999</v>
      </c>
      <c r="AC2" s="1">
        <v>6.7978999999999998E-2</v>
      </c>
      <c r="AD2" s="1">
        <v>464.04</v>
      </c>
      <c r="AE2" s="1">
        <v>158.369</v>
      </c>
      <c r="AF2" s="1">
        <v>1200.6500000000001</v>
      </c>
      <c r="AG2" s="1">
        <v>-0.25013999999999997</v>
      </c>
      <c r="AH2" s="1">
        <v>2.3949999999999999E-2</v>
      </c>
      <c r="AI2" s="1">
        <v>171.9942159</v>
      </c>
      <c r="AJ2" s="1">
        <v>0.112469</v>
      </c>
      <c r="AK2" s="1">
        <v>-3.7032000000000002E-2</v>
      </c>
      <c r="AL2" s="1">
        <v>-3.7026999999999997E-2</v>
      </c>
      <c r="AM2" s="1">
        <v>-0.218081</v>
      </c>
      <c r="AN2" s="1">
        <v>0.49265900000000001</v>
      </c>
      <c r="AO2" s="1">
        <v>-0.17632500000000001</v>
      </c>
      <c r="AP2" s="1">
        <v>-0.17619299999999999</v>
      </c>
      <c r="AQ2" s="1">
        <v>-0.13664899999999999</v>
      </c>
      <c r="AR2" s="1">
        <v>533.56399999999996</v>
      </c>
      <c r="AS2" s="1">
        <v>189.25299999999999</v>
      </c>
      <c r="AT2" s="1">
        <v>1297.81</v>
      </c>
      <c r="AU2" s="1">
        <v>-0.25402000000000002</v>
      </c>
      <c r="AV2" s="1">
        <v>3.3210000000000003E-2</v>
      </c>
      <c r="AW2" s="1">
        <v>180.23969729999999</v>
      </c>
      <c r="AX2" s="1">
        <v>4.9260860677777503</v>
      </c>
      <c r="AY2" s="1">
        <v>4.9266833624709703</v>
      </c>
      <c r="AZ2" s="1">
        <v>3.34783146527931</v>
      </c>
      <c r="BA2" s="1">
        <v>3.3480696393706602</v>
      </c>
      <c r="BB2" s="1">
        <v>6.4785647951802199</v>
      </c>
      <c r="BC2" s="1">
        <v>6.4830043484109003</v>
      </c>
      <c r="BD2" s="1">
        <v>45.1</v>
      </c>
      <c r="BE2" s="1">
        <v>45.1</v>
      </c>
      <c r="BF2" s="1">
        <v>103.877014464442</v>
      </c>
      <c r="BG2" s="1">
        <v>105.056721481599</v>
      </c>
      <c r="BH2" s="1">
        <v>116.390616736521</v>
      </c>
      <c r="BI2" s="1">
        <v>116.451439318407</v>
      </c>
      <c r="BJ2" s="1">
        <v>103.853101595373</v>
      </c>
      <c r="BK2" s="1">
        <v>105.03373036924</v>
      </c>
      <c r="BL2" s="1">
        <v>1.8977030853112899</v>
      </c>
      <c r="BM2" s="1">
        <v>1.8980292410813899</v>
      </c>
      <c r="BN2" s="1">
        <v>1.8577766281229799</v>
      </c>
      <c r="BO2" s="1">
        <v>1.85730826735897</v>
      </c>
      <c r="BP2" s="1">
        <v>1.8994285982894901</v>
      </c>
      <c r="BQ2" s="1">
        <v>1.89847228054559</v>
      </c>
    </row>
    <row r="3" spans="1:69" x14ac:dyDescent="0.25">
      <c r="A3" s="3">
        <v>2</v>
      </c>
      <c r="B3" s="1" t="s">
        <v>36</v>
      </c>
      <c r="C3" s="2">
        <v>5.0000000000000044E-2</v>
      </c>
      <c r="D3" s="2">
        <v>3.5232229563284809</v>
      </c>
      <c r="E3" s="1" t="s">
        <v>132</v>
      </c>
      <c r="F3" s="2" t="s">
        <v>132</v>
      </c>
      <c r="G3" s="2" t="s">
        <v>132</v>
      </c>
      <c r="H3" s="1">
        <v>0.13614100000000001</v>
      </c>
      <c r="I3" s="1">
        <v>-4.0851999999999999E-2</v>
      </c>
      <c r="J3" s="1">
        <v>-4.0846E-2</v>
      </c>
      <c r="K3" s="1">
        <v>-0.18326200000000001</v>
      </c>
      <c r="L3" s="1">
        <v>0.44565300000000002</v>
      </c>
      <c r="M3" s="1">
        <v>-0.170596</v>
      </c>
      <c r="N3" s="1">
        <v>-0.17070199999999999</v>
      </c>
      <c r="O3" s="1">
        <v>-3.5645000000000003E-2</v>
      </c>
      <c r="P3" s="1">
        <v>504.423</v>
      </c>
      <c r="Q3" s="1">
        <v>167.51499999999999</v>
      </c>
      <c r="R3" s="1">
        <v>1237.23</v>
      </c>
      <c r="S3" s="1">
        <v>-0.25135000000000002</v>
      </c>
      <c r="T3" s="1">
        <v>3.4619999999999998E-2</v>
      </c>
      <c r="U3" s="1">
        <v>179.4490347</v>
      </c>
      <c r="V3" s="1">
        <v>0.13614100000000001</v>
      </c>
      <c r="W3" s="1">
        <v>-4.0851999999999999E-2</v>
      </c>
      <c r="X3" s="1">
        <v>-4.0846E-2</v>
      </c>
      <c r="Y3" s="1">
        <v>-0.18326200000000001</v>
      </c>
      <c r="Z3" s="1">
        <v>0.44565300000000002</v>
      </c>
      <c r="AA3" s="1">
        <v>-0.170596</v>
      </c>
      <c r="AB3" s="1">
        <v>-0.17070199999999999</v>
      </c>
      <c r="AC3" s="1">
        <v>-3.5645000000000003E-2</v>
      </c>
      <c r="AD3" s="1">
        <v>504.423</v>
      </c>
      <c r="AE3" s="1">
        <v>167.51499999999999</v>
      </c>
      <c r="AF3" s="1">
        <v>1237.23</v>
      </c>
      <c r="AG3" s="1">
        <v>-0.25135000000000002</v>
      </c>
      <c r="AH3" s="1">
        <v>3.4619999999999998E-2</v>
      </c>
      <c r="AI3" s="1">
        <v>179.4490347</v>
      </c>
      <c r="AJ3" s="1">
        <v>0.13614100000000001</v>
      </c>
      <c r="AK3" s="1">
        <v>-4.0851999999999999E-2</v>
      </c>
      <c r="AL3" s="1">
        <v>-4.0846E-2</v>
      </c>
      <c r="AM3" s="1">
        <v>-0.18326200000000001</v>
      </c>
      <c r="AN3" s="1">
        <v>0.44565300000000002</v>
      </c>
      <c r="AO3" s="1">
        <v>-0.170596</v>
      </c>
      <c r="AP3" s="1">
        <v>-0.17070199999999999</v>
      </c>
      <c r="AQ3" s="1">
        <v>-3.5645000000000003E-2</v>
      </c>
      <c r="AR3" s="1">
        <v>504.423</v>
      </c>
      <c r="AS3" s="1">
        <v>167.51499999999999</v>
      </c>
      <c r="AT3" s="1">
        <v>1237.23</v>
      </c>
      <c r="AU3" s="1">
        <v>-0.25135000000000002</v>
      </c>
      <c r="AV3" s="1">
        <v>3.4619999999999998E-2</v>
      </c>
      <c r="AW3" s="1">
        <v>179.4490347</v>
      </c>
      <c r="AX3" s="1">
        <v>6.2669240688300301</v>
      </c>
      <c r="AY3" s="1">
        <v>7.4428943364980604</v>
      </c>
      <c r="AZ3" s="1">
        <v>3.0182340105782002</v>
      </c>
      <c r="BA3" s="1">
        <v>4.6849530120317198</v>
      </c>
      <c r="BB3" s="1">
        <v>5.7225999154120997</v>
      </c>
      <c r="BC3" s="1">
        <v>8.8788348135491599</v>
      </c>
      <c r="BD3" s="1">
        <v>37.6</v>
      </c>
      <c r="BE3" s="1">
        <v>51.8</v>
      </c>
      <c r="BF3" s="1">
        <v>98.1085660339822</v>
      </c>
      <c r="BG3" s="1">
        <v>106.421804876895</v>
      </c>
      <c r="BH3" s="1">
        <v>98.015391787677103</v>
      </c>
      <c r="BI3" s="1">
        <v>104.38795751076501</v>
      </c>
      <c r="BJ3" s="1">
        <v>98.067602126248801</v>
      </c>
      <c r="BK3" s="1">
        <v>104.310085715537</v>
      </c>
      <c r="BL3" s="1">
        <v>1.8626032857267201</v>
      </c>
      <c r="BM3" s="1">
        <v>1.86785652553936</v>
      </c>
      <c r="BN3" s="1">
        <v>1.8673034033064899</v>
      </c>
      <c r="BO3" s="1">
        <v>1.86231791056199</v>
      </c>
      <c r="BP3" s="1">
        <v>1.8679357590666701</v>
      </c>
      <c r="BQ3" s="1">
        <v>1.8625431538624799</v>
      </c>
    </row>
    <row r="4" spans="1:69" x14ac:dyDescent="0.25">
      <c r="A4" s="3">
        <v>3</v>
      </c>
      <c r="B4" s="1" t="s">
        <v>25</v>
      </c>
      <c r="C4" s="2">
        <v>-6.0000000000000053E-2</v>
      </c>
      <c r="D4" s="2">
        <v>2.2009316209278289</v>
      </c>
      <c r="E4" s="1" t="s">
        <v>125</v>
      </c>
      <c r="F4" s="2" t="s">
        <v>125</v>
      </c>
      <c r="G4" s="2" t="s">
        <v>125</v>
      </c>
      <c r="H4" s="1">
        <v>0.15546399999999999</v>
      </c>
      <c r="I4" s="1">
        <v>-3.7927000000000002E-2</v>
      </c>
      <c r="J4" s="1">
        <v>-3.7895999999999999E-2</v>
      </c>
      <c r="K4" s="1">
        <v>-0.43332700000000002</v>
      </c>
      <c r="L4" s="1">
        <v>0.39064500000000002</v>
      </c>
      <c r="M4" s="1">
        <v>-0.17117199999999999</v>
      </c>
      <c r="N4" s="1">
        <v>-0.17145299999999999</v>
      </c>
      <c r="O4" s="1">
        <v>6.7978999999999998E-2</v>
      </c>
      <c r="P4" s="1">
        <v>464.04</v>
      </c>
      <c r="Q4" s="1">
        <v>158.369</v>
      </c>
      <c r="R4" s="1">
        <v>1200.6500000000001</v>
      </c>
      <c r="S4" s="1">
        <v>-0.25013999999999997</v>
      </c>
      <c r="T4" s="1">
        <v>2.3949999999999999E-2</v>
      </c>
      <c r="U4" s="1">
        <v>171.9942159</v>
      </c>
      <c r="V4" s="1">
        <v>0.15546399999999999</v>
      </c>
      <c r="W4" s="1">
        <v>-3.7927000000000002E-2</v>
      </c>
      <c r="X4" s="1">
        <v>-3.7895999999999999E-2</v>
      </c>
      <c r="Y4" s="1">
        <v>-0.43332700000000002</v>
      </c>
      <c r="Z4" s="1">
        <v>0.39064500000000002</v>
      </c>
      <c r="AA4" s="1">
        <v>-0.17117199999999999</v>
      </c>
      <c r="AB4" s="1">
        <v>-0.17145299999999999</v>
      </c>
      <c r="AC4" s="1">
        <v>6.7978999999999998E-2</v>
      </c>
      <c r="AD4" s="1">
        <v>464.04</v>
      </c>
      <c r="AE4" s="1">
        <v>158.369</v>
      </c>
      <c r="AF4" s="1">
        <v>1200.6500000000001</v>
      </c>
      <c r="AG4" s="1">
        <v>-0.25013999999999997</v>
      </c>
      <c r="AH4" s="1">
        <v>2.3949999999999999E-2</v>
      </c>
      <c r="AI4" s="1">
        <v>171.9942159</v>
      </c>
      <c r="AJ4" s="1">
        <v>0.15546399999999999</v>
      </c>
      <c r="AK4" s="1">
        <v>-3.7927000000000002E-2</v>
      </c>
      <c r="AL4" s="1">
        <v>-3.7895999999999999E-2</v>
      </c>
      <c r="AM4" s="1">
        <v>-0.43332700000000002</v>
      </c>
      <c r="AN4" s="1">
        <v>0.39064500000000002</v>
      </c>
      <c r="AO4" s="1">
        <v>-0.17117199999999999</v>
      </c>
      <c r="AP4" s="1">
        <v>-0.17145299999999999</v>
      </c>
      <c r="AQ4" s="1">
        <v>6.7978999999999998E-2</v>
      </c>
      <c r="AR4" s="1">
        <v>464.04</v>
      </c>
      <c r="AS4" s="1">
        <v>158.369</v>
      </c>
      <c r="AT4" s="1">
        <v>1200.6500000000001</v>
      </c>
      <c r="AU4" s="1">
        <v>-0.25013999999999997</v>
      </c>
      <c r="AV4" s="1">
        <v>2.3949999999999999E-2</v>
      </c>
      <c r="AW4" s="1">
        <v>171.9942159</v>
      </c>
      <c r="AX4" s="1">
        <v>4.9433039522105098</v>
      </c>
      <c r="AY4" s="1">
        <v>4.9441673273951796</v>
      </c>
      <c r="AZ4" s="1">
        <v>4.0860169076727404</v>
      </c>
      <c r="BA4" s="1">
        <v>4.0864346470159898</v>
      </c>
      <c r="BB4" s="1">
        <v>6.4396501432351796</v>
      </c>
      <c r="BC4" s="1">
        <v>6.4423952442991697</v>
      </c>
      <c r="BD4" s="1">
        <v>50.9</v>
      </c>
      <c r="BE4" s="1">
        <v>51</v>
      </c>
      <c r="BF4" s="1">
        <v>113.43750992400101</v>
      </c>
      <c r="BG4" s="1">
        <v>113.482928358877</v>
      </c>
      <c r="BH4" s="1">
        <v>113.417803103735</v>
      </c>
      <c r="BI4" s="1">
        <v>113.46012912663301</v>
      </c>
      <c r="BJ4" s="1">
        <v>113.409813902685</v>
      </c>
      <c r="BK4" s="1">
        <v>113.46123145505101</v>
      </c>
      <c r="BL4" s="1">
        <v>1.9169574851832201</v>
      </c>
      <c r="BM4" s="1">
        <v>1.91742561785327</v>
      </c>
      <c r="BN4" s="1">
        <v>1.91795828943175</v>
      </c>
      <c r="BO4" s="1">
        <v>1.9169624409466099</v>
      </c>
      <c r="BP4" s="1">
        <v>1.91795828943175</v>
      </c>
      <c r="BQ4" s="1">
        <v>1.9171314508921899</v>
      </c>
    </row>
    <row r="5" spans="1:69" x14ac:dyDescent="0.25">
      <c r="A5" s="3">
        <v>4</v>
      </c>
      <c r="B5" s="1" t="s">
        <v>34</v>
      </c>
      <c r="C5" s="2">
        <v>-0.42</v>
      </c>
      <c r="D5" s="2">
        <v>0.61294371682887816</v>
      </c>
      <c r="E5" s="1" t="s">
        <v>129</v>
      </c>
      <c r="F5" s="2" t="s">
        <v>129</v>
      </c>
      <c r="G5" s="2" t="s">
        <v>129</v>
      </c>
      <c r="H5" s="1">
        <v>0.153248</v>
      </c>
      <c r="I5" s="1">
        <v>-3.7562999999999999E-2</v>
      </c>
      <c r="J5" s="1">
        <v>-3.7512999999999998E-2</v>
      </c>
      <c r="K5" s="1">
        <v>-0.273613</v>
      </c>
      <c r="L5" s="1">
        <v>0.43281799999999998</v>
      </c>
      <c r="M5" s="1">
        <v>-0.18011099999999999</v>
      </c>
      <c r="N5" s="1">
        <v>-0.18074100000000001</v>
      </c>
      <c r="O5" s="1">
        <v>3.7199999999999999E-4</v>
      </c>
      <c r="P5" s="1">
        <v>504.39800000000002</v>
      </c>
      <c r="Q5" s="1">
        <v>159.078</v>
      </c>
      <c r="R5" s="1">
        <v>1213.46</v>
      </c>
      <c r="S5" s="1">
        <v>-0.25091000000000002</v>
      </c>
      <c r="T5" s="1">
        <v>2.6839999999999999E-2</v>
      </c>
      <c r="U5" s="1">
        <v>174.29090249999999</v>
      </c>
      <c r="V5" s="1">
        <v>0.153248</v>
      </c>
      <c r="W5" s="1">
        <v>-3.7562999999999999E-2</v>
      </c>
      <c r="X5" s="1">
        <v>-3.7512999999999998E-2</v>
      </c>
      <c r="Y5" s="1">
        <v>-0.273613</v>
      </c>
      <c r="Z5" s="1">
        <v>0.43281799999999998</v>
      </c>
      <c r="AA5" s="1">
        <v>-0.18011099999999999</v>
      </c>
      <c r="AB5" s="1">
        <v>-0.18074100000000001</v>
      </c>
      <c r="AC5" s="1">
        <v>3.7199999999999999E-4</v>
      </c>
      <c r="AD5" s="1">
        <v>504.39800000000002</v>
      </c>
      <c r="AE5" s="1">
        <v>159.078</v>
      </c>
      <c r="AF5" s="1">
        <v>1213.46</v>
      </c>
      <c r="AG5" s="1">
        <v>-0.25091000000000002</v>
      </c>
      <c r="AH5" s="1">
        <v>2.6839999999999999E-2</v>
      </c>
      <c r="AI5" s="1">
        <v>174.29090249999999</v>
      </c>
      <c r="AJ5" s="1">
        <v>0.153248</v>
      </c>
      <c r="AK5" s="1">
        <v>-3.7562999999999999E-2</v>
      </c>
      <c r="AL5" s="1">
        <v>-3.7512999999999998E-2</v>
      </c>
      <c r="AM5" s="1">
        <v>-0.273613</v>
      </c>
      <c r="AN5" s="1">
        <v>0.43281799999999998</v>
      </c>
      <c r="AO5" s="1">
        <v>-0.18011099999999999</v>
      </c>
      <c r="AP5" s="1">
        <v>-0.18074100000000001</v>
      </c>
      <c r="AQ5" s="1">
        <v>3.7199999999999999E-4</v>
      </c>
      <c r="AR5" s="1">
        <v>504.39800000000002</v>
      </c>
      <c r="AS5" s="1">
        <v>159.078</v>
      </c>
      <c r="AT5" s="1">
        <v>1213.46</v>
      </c>
      <c r="AU5" s="1">
        <v>-0.25091000000000002</v>
      </c>
      <c r="AV5" s="1">
        <v>2.6839999999999999E-2</v>
      </c>
      <c r="AW5" s="1">
        <v>174.29090249999999</v>
      </c>
      <c r="AX5" s="1">
        <v>6.5833278378574098</v>
      </c>
      <c r="AY5" s="1">
        <v>6.9288651366150704</v>
      </c>
      <c r="AZ5" s="1">
        <v>3.5551549844656698</v>
      </c>
      <c r="BA5" s="1">
        <v>4.6396228582353896</v>
      </c>
      <c r="BB5" s="1">
        <v>5.7708197159397097</v>
      </c>
      <c r="BC5" s="1">
        <v>27.988188359159199</v>
      </c>
      <c r="BD5" s="1">
        <v>16.2</v>
      </c>
      <c r="BE5" s="1">
        <v>71.099999999999994</v>
      </c>
      <c r="BF5" s="1">
        <v>12.1967551804153</v>
      </c>
      <c r="BG5" s="1">
        <v>126.58558124200501</v>
      </c>
      <c r="BH5" s="1">
        <v>23.4294627312531</v>
      </c>
      <c r="BI5" s="1">
        <v>113.255377388754</v>
      </c>
      <c r="BJ5" s="1">
        <v>66.486840032294097</v>
      </c>
      <c r="BK5" s="1">
        <v>115.92226891863901</v>
      </c>
      <c r="BL5" s="1">
        <v>1.8396157207416901</v>
      </c>
      <c r="BM5" s="1">
        <v>1.88</v>
      </c>
      <c r="BN5" s="1">
        <v>1.88</v>
      </c>
      <c r="BO5" s="1">
        <v>1.8397491676856299</v>
      </c>
      <c r="BP5" s="1">
        <v>1.89417686608194</v>
      </c>
      <c r="BQ5" s="1">
        <v>1.8397103032814699</v>
      </c>
    </row>
    <row r="6" spans="1:69" x14ac:dyDescent="0.25">
      <c r="A6" s="3">
        <v>5</v>
      </c>
      <c r="B6" s="1" t="s">
        <v>112</v>
      </c>
      <c r="C6" s="2">
        <v>-0.90999999999999992</v>
      </c>
      <c r="D6" s="2">
        <v>1.5296404806358912</v>
      </c>
      <c r="E6" s="1" t="s">
        <v>132</v>
      </c>
      <c r="F6" s="2" t="s">
        <v>126</v>
      </c>
      <c r="G6" s="2" t="s">
        <v>126</v>
      </c>
      <c r="H6" s="1">
        <v>0.13614100000000001</v>
      </c>
      <c r="I6" s="1">
        <v>-4.0851999999999999E-2</v>
      </c>
      <c r="J6" s="1">
        <v>-4.0846E-2</v>
      </c>
      <c r="K6" s="1">
        <v>-0.18326200000000001</v>
      </c>
      <c r="L6" s="1">
        <v>0.44565300000000002</v>
      </c>
      <c r="M6" s="1">
        <v>-0.170596</v>
      </c>
      <c r="N6" s="1">
        <v>-0.17070199999999999</v>
      </c>
      <c r="O6" s="1">
        <v>-3.5645000000000003E-2</v>
      </c>
      <c r="P6" s="1">
        <v>504.423</v>
      </c>
      <c r="Q6" s="1">
        <v>167.51499999999999</v>
      </c>
      <c r="R6" s="1">
        <v>1237.23</v>
      </c>
      <c r="S6" s="1">
        <v>-0.25135000000000002</v>
      </c>
      <c r="T6" s="1">
        <v>3.4619999999999998E-2</v>
      </c>
      <c r="U6" s="1">
        <v>179.4490347</v>
      </c>
      <c r="V6" s="1">
        <v>0.17913699999999999</v>
      </c>
      <c r="W6" s="1">
        <v>-4.0078000000000003E-2</v>
      </c>
      <c r="X6" s="1">
        <v>-4.0072000000000003E-2</v>
      </c>
      <c r="Y6" s="1">
        <v>-0.47377799999999998</v>
      </c>
      <c r="Z6" s="1">
        <v>0.41362199999999999</v>
      </c>
      <c r="AA6" s="1">
        <v>-0.17389099999999999</v>
      </c>
      <c r="AB6" s="1">
        <v>-0.17425599999999999</v>
      </c>
      <c r="AC6" s="1">
        <v>-2.4944000000000001E-2</v>
      </c>
      <c r="AD6" s="1">
        <v>465.96600000000001</v>
      </c>
      <c r="AE6" s="1">
        <v>154.71700000000001</v>
      </c>
      <c r="AF6" s="1">
        <v>1379.14</v>
      </c>
      <c r="AG6" s="1">
        <v>-0.24607000000000001</v>
      </c>
      <c r="AH6" s="1">
        <v>2.155E-2</v>
      </c>
      <c r="AI6" s="1">
        <v>167.93422620000001</v>
      </c>
      <c r="AJ6" s="1">
        <v>0.17913699999999999</v>
      </c>
      <c r="AK6" s="1">
        <v>-4.0078000000000003E-2</v>
      </c>
      <c r="AL6" s="1">
        <v>-4.0072000000000003E-2</v>
      </c>
      <c r="AM6" s="1">
        <v>-0.47377799999999998</v>
      </c>
      <c r="AN6" s="1">
        <v>0.41362199999999999</v>
      </c>
      <c r="AO6" s="1">
        <v>-0.17389099999999999</v>
      </c>
      <c r="AP6" s="1">
        <v>-0.17425599999999999</v>
      </c>
      <c r="AQ6" s="1">
        <v>-2.4944000000000001E-2</v>
      </c>
      <c r="AR6" s="1">
        <v>465.96600000000001</v>
      </c>
      <c r="AS6" s="1">
        <v>154.71700000000001</v>
      </c>
      <c r="AT6" s="1">
        <v>1379.14</v>
      </c>
      <c r="AU6" s="1">
        <v>-0.24607000000000001</v>
      </c>
      <c r="AV6" s="1">
        <v>2.155E-2</v>
      </c>
      <c r="AW6" s="1">
        <v>167.93422620000001</v>
      </c>
      <c r="AX6" s="1">
        <v>4.9433039522105098</v>
      </c>
      <c r="AY6" s="1">
        <v>4.9441673273951796</v>
      </c>
      <c r="AZ6" s="1">
        <v>4.0860169076727404</v>
      </c>
      <c r="BA6" s="1">
        <v>4.0864346470159898</v>
      </c>
      <c r="BB6" s="1">
        <v>6.4396501432351796</v>
      </c>
      <c r="BC6" s="1">
        <v>6.4423952442991697</v>
      </c>
      <c r="BD6" s="1">
        <v>50.9</v>
      </c>
      <c r="BE6" s="1">
        <v>51</v>
      </c>
      <c r="BF6" s="1">
        <v>113.43750992400101</v>
      </c>
      <c r="BG6" s="1">
        <v>113.482928358877</v>
      </c>
      <c r="BH6" s="1">
        <v>113.417803103735</v>
      </c>
      <c r="BI6" s="1">
        <v>113.46012912663301</v>
      </c>
      <c r="BJ6" s="1">
        <v>113.409813902685</v>
      </c>
      <c r="BK6" s="1">
        <v>113.46123145505101</v>
      </c>
      <c r="BL6" s="1">
        <v>1.9169574851832201</v>
      </c>
      <c r="BM6" s="1">
        <v>1.91742561785327</v>
      </c>
      <c r="BN6" s="1">
        <v>1.91795828943175</v>
      </c>
      <c r="BO6" s="1">
        <v>1.9169624409466099</v>
      </c>
      <c r="BP6" s="1">
        <v>1.91795828943175</v>
      </c>
      <c r="BQ6" s="1">
        <v>1.9171314508921899</v>
      </c>
    </row>
    <row r="7" spans="1:69" x14ac:dyDescent="0.25">
      <c r="A7" s="3">
        <v>9</v>
      </c>
      <c r="B7" s="1" t="s">
        <v>65</v>
      </c>
      <c r="C7" s="2">
        <v>-8.9999999999999969E-2</v>
      </c>
      <c r="D7" s="2">
        <v>9.4935504422739552</v>
      </c>
      <c r="E7" s="1" t="s">
        <v>125</v>
      </c>
      <c r="F7" s="2" t="s">
        <v>133</v>
      </c>
      <c r="G7" s="2" t="s">
        <v>133</v>
      </c>
      <c r="H7" s="1">
        <v>0.15546399999999999</v>
      </c>
      <c r="I7" s="1">
        <v>-3.7927000000000002E-2</v>
      </c>
      <c r="J7" s="1">
        <v>-3.7895999999999999E-2</v>
      </c>
      <c r="K7" s="1">
        <v>-0.43332700000000002</v>
      </c>
      <c r="L7" s="1">
        <v>0.39064500000000002</v>
      </c>
      <c r="M7" s="1">
        <v>-0.17117199999999999</v>
      </c>
      <c r="N7" s="1">
        <v>-0.17145299999999999</v>
      </c>
      <c r="O7" s="1">
        <v>6.7978999999999998E-2</v>
      </c>
      <c r="P7" s="1">
        <v>464.04</v>
      </c>
      <c r="Q7" s="1">
        <v>158.369</v>
      </c>
      <c r="R7" s="1">
        <v>1200.6500000000001</v>
      </c>
      <c r="S7" s="1">
        <v>-0.25013999999999997</v>
      </c>
      <c r="T7" s="1">
        <v>2.3949999999999999E-2</v>
      </c>
      <c r="U7" s="1">
        <v>171.9942159</v>
      </c>
      <c r="V7" s="1">
        <v>0.19575999999999999</v>
      </c>
      <c r="W7" s="1">
        <v>-1.7198000000000001E-2</v>
      </c>
      <c r="X7" s="1">
        <v>-2.7101E-2</v>
      </c>
      <c r="Y7" s="1">
        <v>-0.15559300000000001</v>
      </c>
      <c r="Z7" s="1">
        <v>0.52158599999999999</v>
      </c>
      <c r="AA7" s="1">
        <v>-0.184866</v>
      </c>
      <c r="AB7" s="1">
        <v>-0.150033</v>
      </c>
      <c r="AC7" s="1">
        <v>-8.6227999999999999E-2</v>
      </c>
      <c r="AD7" s="1">
        <v>497.02800000000002</v>
      </c>
      <c r="AE7" s="1">
        <v>58.020899999999997</v>
      </c>
      <c r="AF7" s="1">
        <v>1117.57</v>
      </c>
      <c r="AG7" s="1">
        <v>-0.24285999999999999</v>
      </c>
      <c r="AH7" s="1">
        <v>-2.409E-2</v>
      </c>
      <c r="AI7" s="1">
        <v>137.28036270000001</v>
      </c>
      <c r="AJ7" s="1">
        <v>0.19575999999999999</v>
      </c>
      <c r="AK7" s="1">
        <v>-1.7198000000000001E-2</v>
      </c>
      <c r="AL7" s="1">
        <v>-2.7101E-2</v>
      </c>
      <c r="AM7" s="1">
        <v>-0.15559300000000001</v>
      </c>
      <c r="AN7" s="1">
        <v>0.52158599999999999</v>
      </c>
      <c r="AO7" s="1">
        <v>-0.184866</v>
      </c>
      <c r="AP7" s="1">
        <v>-0.150033</v>
      </c>
      <c r="AQ7" s="1">
        <v>-8.6227999999999999E-2</v>
      </c>
      <c r="AR7" s="1">
        <v>497.02800000000002</v>
      </c>
      <c r="AS7" s="1">
        <v>58.020899999999997</v>
      </c>
      <c r="AT7" s="1">
        <v>1117.57</v>
      </c>
      <c r="AU7" s="1">
        <v>-0.24285999999999999</v>
      </c>
      <c r="AV7" s="1">
        <v>-2.409E-2</v>
      </c>
      <c r="AW7" s="1">
        <v>137.28036270000001</v>
      </c>
      <c r="AX7" s="1">
        <v>8.6532612485309706</v>
      </c>
      <c r="AY7" s="1">
        <v>8.9856125340367896</v>
      </c>
      <c r="AZ7" s="1">
        <v>4.2187913095458498</v>
      </c>
      <c r="BA7" s="1">
        <v>4.4018542849997102</v>
      </c>
      <c r="BB7" s="1">
        <v>7.4786419085281803</v>
      </c>
      <c r="BC7" s="1">
        <v>8.7609135001225802</v>
      </c>
      <c r="BD7" s="1">
        <v>42.8</v>
      </c>
      <c r="BE7" s="1">
        <v>47.3</v>
      </c>
      <c r="BF7" s="1">
        <v>101.81965553299</v>
      </c>
      <c r="BG7" s="1">
        <v>116.863336097366</v>
      </c>
      <c r="BH7" s="1">
        <v>101.218186780906</v>
      </c>
      <c r="BI7" s="1">
        <v>111.149301173856</v>
      </c>
      <c r="BJ7" s="1">
        <v>101.803858945076</v>
      </c>
      <c r="BK7" s="1">
        <v>116.87119847748799</v>
      </c>
      <c r="BL7" s="1">
        <v>1.8401415706406901</v>
      </c>
      <c r="BM7" s="1">
        <v>1.8500927003801699</v>
      </c>
      <c r="BN7" s="1">
        <v>1.8974646241761599</v>
      </c>
      <c r="BO7" s="1">
        <v>1.8862081009263001</v>
      </c>
      <c r="BP7" s="1">
        <v>1.8498499939184201</v>
      </c>
      <c r="BQ7" s="1">
        <v>1.8396097412223</v>
      </c>
    </row>
    <row r="8" spans="1:69" x14ac:dyDescent="0.25">
      <c r="A8" s="3">
        <v>10</v>
      </c>
      <c r="B8" s="1" t="s">
        <v>41</v>
      </c>
      <c r="C8" s="2">
        <v>-0.3299999999999999</v>
      </c>
      <c r="D8" s="2">
        <v>7.9538418390108818</v>
      </c>
      <c r="E8" s="1" t="s">
        <v>133</v>
      </c>
      <c r="F8" s="2" t="s">
        <v>129</v>
      </c>
      <c r="G8" s="2" t="s">
        <v>129</v>
      </c>
      <c r="H8" s="1">
        <v>0.19575999999999999</v>
      </c>
      <c r="I8" s="1">
        <v>-1.7198000000000001E-2</v>
      </c>
      <c r="J8" s="1">
        <v>-2.7101E-2</v>
      </c>
      <c r="K8" s="1">
        <v>-0.15559300000000001</v>
      </c>
      <c r="L8" s="1">
        <v>0.52158599999999999</v>
      </c>
      <c r="M8" s="1">
        <v>-0.184866</v>
      </c>
      <c r="N8" s="1">
        <v>-0.150033</v>
      </c>
      <c r="O8" s="1">
        <v>-8.6227999999999999E-2</v>
      </c>
      <c r="P8" s="1">
        <v>497.02800000000002</v>
      </c>
      <c r="Q8" s="1">
        <v>58.020899999999997</v>
      </c>
      <c r="R8" s="1">
        <v>1117.57</v>
      </c>
      <c r="S8" s="1">
        <v>-0.24285999999999999</v>
      </c>
      <c r="T8" s="1">
        <v>-2.409E-2</v>
      </c>
      <c r="U8" s="1">
        <v>137.28036270000001</v>
      </c>
      <c r="V8" s="1">
        <v>0.153248</v>
      </c>
      <c r="W8" s="1">
        <v>-3.7562999999999999E-2</v>
      </c>
      <c r="X8" s="1">
        <v>-3.7512999999999998E-2</v>
      </c>
      <c r="Y8" s="1">
        <v>-0.273613</v>
      </c>
      <c r="Z8" s="1">
        <v>0.43281799999999998</v>
      </c>
      <c r="AA8" s="1">
        <v>-0.18011099999999999</v>
      </c>
      <c r="AB8" s="1">
        <v>-0.18074100000000001</v>
      </c>
      <c r="AC8" s="1">
        <v>3.7199999999999999E-4</v>
      </c>
      <c r="AD8" s="1">
        <v>504.39800000000002</v>
      </c>
      <c r="AE8" s="1">
        <v>159.078</v>
      </c>
      <c r="AF8" s="1">
        <v>1213.46</v>
      </c>
      <c r="AG8" s="1">
        <v>-0.25091000000000002</v>
      </c>
      <c r="AH8" s="1">
        <v>2.6839999999999999E-2</v>
      </c>
      <c r="AI8" s="1">
        <v>174.29090249999999</v>
      </c>
      <c r="AJ8" s="1">
        <v>0.153248</v>
      </c>
      <c r="AK8" s="1">
        <v>-3.7562999999999999E-2</v>
      </c>
      <c r="AL8" s="1">
        <v>-3.7512999999999998E-2</v>
      </c>
      <c r="AM8" s="1">
        <v>-0.273613</v>
      </c>
      <c r="AN8" s="1">
        <v>0.43281799999999998</v>
      </c>
      <c r="AO8" s="1">
        <v>-0.18011099999999999</v>
      </c>
      <c r="AP8" s="1">
        <v>-0.18074100000000001</v>
      </c>
      <c r="AQ8" s="1">
        <v>3.7199999999999999E-4</v>
      </c>
      <c r="AR8" s="1">
        <v>504.39800000000002</v>
      </c>
      <c r="AS8" s="1">
        <v>159.078</v>
      </c>
      <c r="AT8" s="1">
        <v>1213.46</v>
      </c>
      <c r="AU8" s="1">
        <v>-0.25091000000000002</v>
      </c>
      <c r="AV8" s="1">
        <v>2.6839999999999999E-2</v>
      </c>
      <c r="AW8" s="1">
        <v>174.29090249999999</v>
      </c>
      <c r="AX8" s="1">
        <v>8.2463504715781006</v>
      </c>
      <c r="AY8" s="1">
        <v>8.8206962550115993</v>
      </c>
      <c r="AZ8" s="1">
        <v>4.2836397462826197</v>
      </c>
      <c r="BA8" s="1">
        <v>4.9430669333084598</v>
      </c>
      <c r="BB8" s="1">
        <v>8.0850993244217708</v>
      </c>
      <c r="BC8" s="1">
        <v>8.6038458839233307</v>
      </c>
      <c r="BD8" s="1">
        <v>43.3</v>
      </c>
      <c r="BE8" s="1">
        <v>51.9</v>
      </c>
      <c r="BF8" s="1">
        <v>98.600258367635007</v>
      </c>
      <c r="BG8" s="1">
        <v>104.9208818683</v>
      </c>
      <c r="BH8" s="1">
        <v>106.691766465764</v>
      </c>
      <c r="BI8" s="1">
        <v>110.277218314417</v>
      </c>
      <c r="BJ8" s="1">
        <v>98.536070610598799</v>
      </c>
      <c r="BK8" s="1">
        <v>105.12459965407901</v>
      </c>
      <c r="BL8" s="1">
        <v>1.8762489173880901</v>
      </c>
      <c r="BM8" s="1">
        <v>1.8834449819413299</v>
      </c>
      <c r="BN8" s="1">
        <v>1.8447430715413999</v>
      </c>
      <c r="BO8" s="1">
        <v>1.8428179508567799</v>
      </c>
      <c r="BP8" s="1">
        <v>1.88471828133543</v>
      </c>
      <c r="BQ8" s="1">
        <v>1.87594749393473</v>
      </c>
    </row>
    <row r="9" spans="1:69" x14ac:dyDescent="0.25">
      <c r="A9" s="3">
        <v>11</v>
      </c>
      <c r="B9" s="1" t="s">
        <v>83</v>
      </c>
      <c r="C9" s="2">
        <v>0.45999999999999996</v>
      </c>
      <c r="D9" s="2">
        <v>0.23430749027719963</v>
      </c>
      <c r="E9" s="1" t="s">
        <v>143</v>
      </c>
      <c r="F9" s="2" t="s">
        <v>143</v>
      </c>
      <c r="G9" s="2" t="s">
        <v>143</v>
      </c>
      <c r="H9" s="1">
        <v>0.189276</v>
      </c>
      <c r="I9" s="1">
        <v>-3.2170999999999998E-2</v>
      </c>
      <c r="J9" s="1">
        <v>-2.7081000000000001E-2</v>
      </c>
      <c r="K9" s="1">
        <v>-0.15323200000000001</v>
      </c>
      <c r="L9" s="1">
        <v>0.63487000000000005</v>
      </c>
      <c r="M9" s="1">
        <v>-0.17457600000000001</v>
      </c>
      <c r="N9" s="1">
        <v>-0.21673400000000001</v>
      </c>
      <c r="O9" s="1">
        <v>-0.34277200000000002</v>
      </c>
      <c r="P9" s="1">
        <v>505.37</v>
      </c>
      <c r="Q9" s="1">
        <v>71.623099999999994</v>
      </c>
      <c r="R9" s="1">
        <v>1121.3499999999999</v>
      </c>
      <c r="S9" s="1">
        <v>-0.22781999999999999</v>
      </c>
      <c r="T9" s="1">
        <v>-2.137E-2</v>
      </c>
      <c r="U9" s="1">
        <v>129.54943950000001</v>
      </c>
      <c r="V9" s="1">
        <v>0.189276</v>
      </c>
      <c r="W9" s="1">
        <v>-3.2170999999999998E-2</v>
      </c>
      <c r="X9" s="1">
        <v>-2.7081000000000001E-2</v>
      </c>
      <c r="Y9" s="1">
        <v>-0.15323200000000001</v>
      </c>
      <c r="Z9" s="1">
        <v>0.63487000000000005</v>
      </c>
      <c r="AA9" s="1">
        <v>-0.17457600000000001</v>
      </c>
      <c r="AB9" s="1">
        <v>-0.21673400000000001</v>
      </c>
      <c r="AC9" s="1">
        <v>-0.34277200000000002</v>
      </c>
      <c r="AD9" s="1">
        <v>505.37</v>
      </c>
      <c r="AE9" s="1">
        <v>71.623099999999994</v>
      </c>
      <c r="AF9" s="1">
        <v>1121.3499999999999</v>
      </c>
      <c r="AG9" s="1">
        <v>-0.22781999999999999</v>
      </c>
      <c r="AH9" s="1">
        <v>-2.137E-2</v>
      </c>
      <c r="AI9" s="1">
        <v>129.54943950000001</v>
      </c>
      <c r="AJ9" s="1">
        <v>0.189276</v>
      </c>
      <c r="AK9" s="1">
        <v>-3.2170999999999998E-2</v>
      </c>
      <c r="AL9" s="1">
        <v>-2.7081000000000001E-2</v>
      </c>
      <c r="AM9" s="1">
        <v>-0.15323200000000001</v>
      </c>
      <c r="AN9" s="1">
        <v>0.63487000000000005</v>
      </c>
      <c r="AO9" s="1">
        <v>-0.17457600000000001</v>
      </c>
      <c r="AP9" s="1">
        <v>-0.21673400000000001</v>
      </c>
      <c r="AQ9" s="1">
        <v>-0.34277200000000002</v>
      </c>
      <c r="AR9" s="1">
        <v>505.37</v>
      </c>
      <c r="AS9" s="1">
        <v>71.623099999999994</v>
      </c>
      <c r="AT9" s="1">
        <v>1121.3499999999999</v>
      </c>
      <c r="AU9" s="1">
        <v>-0.22781999999999999</v>
      </c>
      <c r="AV9" s="1">
        <v>-2.137E-2</v>
      </c>
      <c r="AW9" s="1">
        <v>129.54943950000001</v>
      </c>
      <c r="AX9" s="1">
        <v>8.4760171300577092</v>
      </c>
      <c r="AY9" s="1">
        <v>8.9056008875670702</v>
      </c>
      <c r="AZ9" s="1">
        <v>5.17162069659285</v>
      </c>
      <c r="BA9" s="1">
        <v>5.6334146292783203</v>
      </c>
      <c r="BB9" s="1">
        <v>8.1466345617226992</v>
      </c>
      <c r="BC9" s="1">
        <v>8.5491726815866702</v>
      </c>
      <c r="BD9" s="1">
        <v>55.4</v>
      </c>
      <c r="BE9" s="1">
        <v>60.3</v>
      </c>
      <c r="BF9" s="1">
        <v>106.197262099848</v>
      </c>
      <c r="BG9" s="1">
        <v>113.408939700121</v>
      </c>
      <c r="BH9" s="1">
        <v>106.31680803188701</v>
      </c>
      <c r="BI9" s="1">
        <v>113.65834100722699</v>
      </c>
      <c r="BJ9" s="1">
        <v>105.74356607067899</v>
      </c>
      <c r="BK9" s="1">
        <v>113.049996467499</v>
      </c>
      <c r="BL9" s="1">
        <v>1.85661708491546</v>
      </c>
      <c r="BM9" s="1">
        <v>1.8605636242816299</v>
      </c>
      <c r="BN9" s="1">
        <v>1.86056496796</v>
      </c>
      <c r="BO9" s="1">
        <v>1.85765604997265</v>
      </c>
      <c r="BP9" s="1">
        <v>1.86051229504134</v>
      </c>
      <c r="BQ9" s="1">
        <v>1.8581660313330399</v>
      </c>
    </row>
    <row r="10" spans="1:69" x14ac:dyDescent="0.25">
      <c r="A10" s="3">
        <v>13</v>
      </c>
      <c r="B10" s="1" t="s">
        <v>40</v>
      </c>
      <c r="C10" s="2">
        <v>-0.60000000000000009</v>
      </c>
      <c r="D10" s="2">
        <v>0.9170605214488301</v>
      </c>
      <c r="E10" s="1" t="s">
        <v>125</v>
      </c>
      <c r="F10" s="2" t="s">
        <v>125</v>
      </c>
      <c r="G10" s="2" t="s">
        <v>134</v>
      </c>
      <c r="H10" s="1">
        <v>0.15546399999999999</v>
      </c>
      <c r="I10" s="1">
        <v>-3.7927000000000002E-2</v>
      </c>
      <c r="J10" s="1">
        <v>-3.7895999999999999E-2</v>
      </c>
      <c r="K10" s="1">
        <v>-0.43332700000000002</v>
      </c>
      <c r="L10" s="1">
        <v>0.39064500000000002</v>
      </c>
      <c r="M10" s="1">
        <v>-0.17117199999999999</v>
      </c>
      <c r="N10" s="1">
        <v>-0.17145299999999999</v>
      </c>
      <c r="O10" s="1">
        <v>6.7978999999999998E-2</v>
      </c>
      <c r="P10" s="1">
        <v>464.04</v>
      </c>
      <c r="Q10" s="1">
        <v>158.369</v>
      </c>
      <c r="R10" s="1">
        <v>1200.6500000000001</v>
      </c>
      <c r="S10" s="1">
        <v>-0.25013999999999997</v>
      </c>
      <c r="T10" s="1">
        <v>2.3949999999999999E-2</v>
      </c>
      <c r="U10" s="1">
        <v>171.9942159</v>
      </c>
      <c r="V10" s="1">
        <v>0.15546399999999999</v>
      </c>
      <c r="W10" s="1">
        <v>-3.7927000000000002E-2</v>
      </c>
      <c r="X10" s="1">
        <v>-3.7895999999999999E-2</v>
      </c>
      <c r="Y10" s="1">
        <v>-0.43332700000000002</v>
      </c>
      <c r="Z10" s="1">
        <v>0.39064500000000002</v>
      </c>
      <c r="AA10" s="1">
        <v>-0.17117199999999999</v>
      </c>
      <c r="AB10" s="1">
        <v>-0.17145299999999999</v>
      </c>
      <c r="AC10" s="1">
        <v>6.7978999999999998E-2</v>
      </c>
      <c r="AD10" s="1">
        <v>464.04</v>
      </c>
      <c r="AE10" s="1">
        <v>158.369</v>
      </c>
      <c r="AF10" s="1">
        <v>1200.6500000000001</v>
      </c>
      <c r="AG10" s="1">
        <v>-0.25013999999999997</v>
      </c>
      <c r="AH10" s="1">
        <v>2.3949999999999999E-2</v>
      </c>
      <c r="AI10" s="1">
        <v>171.9942159</v>
      </c>
      <c r="AJ10" s="1">
        <v>0.19655700000000001</v>
      </c>
      <c r="AK10" s="1">
        <v>-0.15474499999999999</v>
      </c>
      <c r="AL10" s="1">
        <v>-2.1359E-2</v>
      </c>
      <c r="AM10" s="1">
        <v>-2.0971E-2</v>
      </c>
      <c r="AN10" s="1">
        <v>0.58389199999999997</v>
      </c>
      <c r="AO10" s="1">
        <v>-0.24593000000000001</v>
      </c>
      <c r="AP10" s="1">
        <v>-0.16448699999999999</v>
      </c>
      <c r="AQ10" s="1">
        <v>-0.162995</v>
      </c>
      <c r="AR10" s="1">
        <v>509.89400000000001</v>
      </c>
      <c r="AS10" s="1">
        <v>59.310899999999997</v>
      </c>
      <c r="AT10" s="1">
        <v>1057.7</v>
      </c>
      <c r="AU10" s="1">
        <v>-0.23705999999999999</v>
      </c>
      <c r="AV10" s="1">
        <v>-2.997E-2</v>
      </c>
      <c r="AW10" s="1">
        <v>129.9510459</v>
      </c>
      <c r="AX10" s="1">
        <v>6.4311667393650902</v>
      </c>
      <c r="AY10" s="1">
        <v>6.8499407020847203</v>
      </c>
      <c r="AZ10" s="1">
        <v>3.97324257872789</v>
      </c>
      <c r="BA10" s="1">
        <v>4.62740145513947</v>
      </c>
      <c r="BB10" s="1">
        <v>7.5363130084626002</v>
      </c>
      <c r="BC10" s="1">
        <v>7.7740233337099003</v>
      </c>
      <c r="BD10" s="1">
        <v>43.4</v>
      </c>
      <c r="BE10" s="1">
        <v>52</v>
      </c>
      <c r="BF10" s="1">
        <v>98.671170274169498</v>
      </c>
      <c r="BG10" s="1">
        <v>105.047957570893</v>
      </c>
      <c r="BH10" s="1">
        <v>98.718208912939403</v>
      </c>
      <c r="BI10" s="1">
        <v>105.20103731333801</v>
      </c>
      <c r="BJ10" s="1">
        <v>106.732886603756</v>
      </c>
      <c r="BK10" s="1">
        <v>110.324443605025</v>
      </c>
      <c r="BL10" s="1">
        <v>1.84373561011333</v>
      </c>
      <c r="BM10" s="1">
        <v>1.84599837486385</v>
      </c>
      <c r="BN10" s="1">
        <v>1.8831125829328399</v>
      </c>
      <c r="BO10" s="1">
        <v>1.8762489173880901</v>
      </c>
      <c r="BP10" s="1">
        <v>1.8844343979029801</v>
      </c>
      <c r="BQ10" s="1">
        <v>1.87634831521228</v>
      </c>
    </row>
    <row r="11" spans="1:69" x14ac:dyDescent="0.25">
      <c r="A11" s="3">
        <v>14</v>
      </c>
      <c r="B11" s="1" t="s">
        <v>113</v>
      </c>
      <c r="C11" s="2">
        <v>-0.28000000000000003</v>
      </c>
      <c r="D11" s="2">
        <v>0.2308679276123039</v>
      </c>
      <c r="E11" s="1" t="s">
        <v>134</v>
      </c>
      <c r="F11" s="2" t="s">
        <v>129</v>
      </c>
      <c r="G11" s="2" t="s">
        <v>129</v>
      </c>
      <c r="H11" s="1">
        <v>0.19655700000000001</v>
      </c>
      <c r="I11" s="1">
        <v>-0.15474499999999999</v>
      </c>
      <c r="J11" s="1">
        <v>-2.1359E-2</v>
      </c>
      <c r="K11" s="1">
        <v>-2.0971E-2</v>
      </c>
      <c r="L11" s="1">
        <v>0.58389199999999997</v>
      </c>
      <c r="M11" s="1">
        <v>-0.24593000000000001</v>
      </c>
      <c r="N11" s="1">
        <v>-0.16448699999999999</v>
      </c>
      <c r="O11" s="1">
        <v>-0.162995</v>
      </c>
      <c r="P11" s="1">
        <v>509.89400000000001</v>
      </c>
      <c r="Q11" s="1">
        <v>59.310899999999997</v>
      </c>
      <c r="R11" s="1">
        <v>1057.7</v>
      </c>
      <c r="S11" s="1">
        <v>-0.23705999999999999</v>
      </c>
      <c r="T11" s="1">
        <v>-2.997E-2</v>
      </c>
      <c r="U11" s="1">
        <v>129.9510459</v>
      </c>
      <c r="V11" s="1">
        <v>0.153248</v>
      </c>
      <c r="W11" s="1">
        <v>-3.7562999999999999E-2</v>
      </c>
      <c r="X11" s="1">
        <v>-3.7512999999999998E-2</v>
      </c>
      <c r="Y11" s="1">
        <v>-0.273613</v>
      </c>
      <c r="Z11" s="1">
        <v>0.43281799999999998</v>
      </c>
      <c r="AA11" s="1">
        <v>-0.18011099999999999</v>
      </c>
      <c r="AB11" s="1">
        <v>-0.18074100000000001</v>
      </c>
      <c r="AC11" s="1">
        <v>3.7199999999999999E-4</v>
      </c>
      <c r="AD11" s="1">
        <v>504.39800000000002</v>
      </c>
      <c r="AE11" s="1">
        <v>159.078</v>
      </c>
      <c r="AF11" s="1">
        <v>1213.46</v>
      </c>
      <c r="AG11" s="1">
        <v>-0.25091000000000002</v>
      </c>
      <c r="AH11" s="1">
        <v>2.6839999999999999E-2</v>
      </c>
      <c r="AI11" s="1">
        <v>174.29090249999999</v>
      </c>
      <c r="AJ11" s="1">
        <v>0.153248</v>
      </c>
      <c r="AK11" s="1">
        <v>-3.7562999999999999E-2</v>
      </c>
      <c r="AL11" s="1">
        <v>-3.7512999999999998E-2</v>
      </c>
      <c r="AM11" s="1">
        <v>-0.273613</v>
      </c>
      <c r="AN11" s="1">
        <v>0.43281799999999998</v>
      </c>
      <c r="AO11" s="1">
        <v>-0.18011099999999999</v>
      </c>
      <c r="AP11" s="1">
        <v>-0.18074100000000001</v>
      </c>
      <c r="AQ11" s="1">
        <v>3.7199999999999999E-4</v>
      </c>
      <c r="AR11" s="1">
        <v>504.39800000000002</v>
      </c>
      <c r="AS11" s="1">
        <v>159.078</v>
      </c>
      <c r="AT11" s="1">
        <v>1213.46</v>
      </c>
      <c r="AU11" s="1">
        <v>-0.25091000000000002</v>
      </c>
      <c r="AV11" s="1">
        <v>2.6839999999999999E-2</v>
      </c>
      <c r="AW11" s="1">
        <v>174.29090249999999</v>
      </c>
      <c r="AX11" s="1">
        <v>6.9654893219496303</v>
      </c>
      <c r="AY11" s="1">
        <v>7.5909624628375996</v>
      </c>
      <c r="AZ11" s="1">
        <v>4.37887660433445</v>
      </c>
      <c r="BA11" s="1">
        <v>5.0832053590049098</v>
      </c>
      <c r="BB11" s="1">
        <v>7.4858341132481403</v>
      </c>
      <c r="BC11" s="1">
        <v>7.6484406720043898</v>
      </c>
      <c r="BD11" s="1">
        <v>65.2</v>
      </c>
      <c r="BE11" s="1">
        <v>71.5</v>
      </c>
      <c r="BF11" s="1">
        <v>102.24465688369899</v>
      </c>
      <c r="BG11" s="1">
        <v>114.736321771622</v>
      </c>
      <c r="BH11" s="1">
        <v>100.973032552354</v>
      </c>
      <c r="BI11" s="1">
        <v>116.81835390807601</v>
      </c>
      <c r="BJ11" s="1">
        <v>102.50652932194799</v>
      </c>
      <c r="BK11" s="1">
        <v>114.767072538045</v>
      </c>
      <c r="BL11" s="1">
        <v>1.8707781803303101</v>
      </c>
      <c r="BM11" s="1">
        <v>1.8887247020145601</v>
      </c>
      <c r="BN11" s="1">
        <v>1.8595176793996799</v>
      </c>
      <c r="BO11" s="1">
        <v>1.8479226174274701</v>
      </c>
      <c r="BP11" s="1">
        <v>1.88827831635063</v>
      </c>
      <c r="BQ11" s="1">
        <v>1.87018207669734</v>
      </c>
    </row>
    <row r="12" spans="1:69" x14ac:dyDescent="0.25">
      <c r="A12" s="3">
        <v>15</v>
      </c>
      <c r="B12" s="1" t="s">
        <v>39</v>
      </c>
      <c r="C12" s="2">
        <v>-0.98</v>
      </c>
      <c r="D12" s="2">
        <v>0.12369316876852982</v>
      </c>
      <c r="E12" s="1" t="s">
        <v>125</v>
      </c>
      <c r="F12" s="2" t="s">
        <v>125</v>
      </c>
      <c r="G12" s="2" t="s">
        <v>202</v>
      </c>
      <c r="H12" s="1">
        <v>0.15546399999999999</v>
      </c>
      <c r="I12" s="1">
        <v>-3.7927000000000002E-2</v>
      </c>
      <c r="J12" s="1">
        <v>-3.7895999999999999E-2</v>
      </c>
      <c r="K12" s="1">
        <v>-0.43332700000000002</v>
      </c>
      <c r="L12" s="1">
        <v>0.39064500000000002</v>
      </c>
      <c r="M12" s="1">
        <v>-0.17117199999999999</v>
      </c>
      <c r="N12" s="1">
        <v>-0.17145299999999999</v>
      </c>
      <c r="O12" s="1">
        <v>6.7978999999999998E-2</v>
      </c>
      <c r="P12" s="1">
        <v>464.04</v>
      </c>
      <c r="Q12" s="1">
        <v>158.369</v>
      </c>
      <c r="R12" s="1">
        <v>1200.6500000000001</v>
      </c>
      <c r="S12" s="1">
        <v>-0.25013999999999997</v>
      </c>
      <c r="T12" s="1">
        <v>2.3949999999999999E-2</v>
      </c>
      <c r="U12" s="1">
        <v>171.9942159</v>
      </c>
      <c r="V12" s="1">
        <v>0.15546399999999999</v>
      </c>
      <c r="W12" s="1">
        <v>-3.7927000000000002E-2</v>
      </c>
      <c r="X12" s="1">
        <v>-3.7895999999999999E-2</v>
      </c>
      <c r="Y12" s="1">
        <v>-0.43332700000000002</v>
      </c>
      <c r="Z12" s="1">
        <v>0.39064500000000002</v>
      </c>
      <c r="AA12" s="1">
        <v>-0.17117199999999999</v>
      </c>
      <c r="AB12" s="1">
        <v>-0.17145299999999999</v>
      </c>
      <c r="AC12" s="1">
        <v>6.7978999999999998E-2</v>
      </c>
      <c r="AD12" s="1">
        <v>464.04</v>
      </c>
      <c r="AE12" s="1">
        <v>158.369</v>
      </c>
      <c r="AF12" s="1">
        <v>1200.6500000000001</v>
      </c>
      <c r="AG12" s="1">
        <v>-0.25013999999999997</v>
      </c>
      <c r="AH12" s="1">
        <v>2.3949999999999999E-2</v>
      </c>
      <c r="AI12" s="1">
        <v>171.9942159</v>
      </c>
      <c r="AJ12" s="5">
        <v>0.18028019101123594</v>
      </c>
      <c r="AK12" s="5">
        <v>-3.2565617977528105E-2</v>
      </c>
      <c r="AL12" s="5">
        <v>-2.8102966292134827E-2</v>
      </c>
      <c r="AM12" s="5">
        <v>-0.18802379775280878</v>
      </c>
      <c r="AN12" s="5">
        <v>0.51719774157303333</v>
      </c>
      <c r="AO12" s="5">
        <v>-0.16825710112359551</v>
      </c>
      <c r="AP12" s="5">
        <v>-0.16934471910112359</v>
      </c>
      <c r="AQ12" s="5">
        <v>-8.3651910112359576E-2</v>
      </c>
      <c r="AR12" s="5">
        <v>506.69307865168543</v>
      </c>
      <c r="AS12" s="5">
        <v>95.577503314606801</v>
      </c>
      <c r="AT12" s="5">
        <v>1150.0012359550572</v>
      </c>
      <c r="AU12" s="5">
        <v>-0.23941123595505623</v>
      </c>
      <c r="AV12" s="5">
        <v>-1.0296292134831466E-2</v>
      </c>
      <c r="AW12" s="5">
        <v>143.77191839662922</v>
      </c>
      <c r="AX12" s="1">
        <v>7.3437127917456797</v>
      </c>
      <c r="AY12" s="1">
        <v>10.6929868610673</v>
      </c>
      <c r="AZ12" s="1">
        <v>2.92447864178631</v>
      </c>
      <c r="BA12" s="1">
        <v>4.3629814310371398</v>
      </c>
      <c r="BB12" s="1">
        <v>8.4671368480192104</v>
      </c>
      <c r="BC12" s="1">
        <v>14.3368084499488</v>
      </c>
      <c r="BD12" s="1">
        <v>31.7</v>
      </c>
      <c r="BE12" s="1">
        <v>70.3</v>
      </c>
      <c r="BF12" s="1">
        <v>119.95662767644799</v>
      </c>
      <c r="BG12" s="1">
        <v>126.46448046913</v>
      </c>
      <c r="BH12" s="1">
        <v>108.74677467888699</v>
      </c>
      <c r="BI12" s="1">
        <v>120.082420628172</v>
      </c>
      <c r="BJ12" s="1">
        <v>119.821480945784</v>
      </c>
      <c r="BK12" s="1">
        <v>124.513675743212</v>
      </c>
      <c r="BL12" s="1">
        <v>1.10328645419038</v>
      </c>
      <c r="BM12" s="1">
        <v>1.3434184009458801</v>
      </c>
      <c r="BN12" s="1">
        <v>1.47174895957157</v>
      </c>
      <c r="BO12" s="1">
        <v>1.3941757421501699</v>
      </c>
      <c r="BP12" s="1">
        <v>1.51933702646911</v>
      </c>
      <c r="BQ12" s="1">
        <v>1.39492544603645</v>
      </c>
    </row>
    <row r="13" spans="1:69" x14ac:dyDescent="0.25">
      <c r="A13" s="3">
        <v>16</v>
      </c>
      <c r="B13" s="1" t="s">
        <v>102</v>
      </c>
      <c r="C13" s="2">
        <v>1.0000000000000009E-2</v>
      </c>
      <c r="D13" s="2">
        <v>1.6219432789095924</v>
      </c>
      <c r="E13" s="1" t="s">
        <v>164</v>
      </c>
      <c r="F13" s="2" t="s">
        <v>164</v>
      </c>
      <c r="G13" s="2" t="s">
        <v>164</v>
      </c>
      <c r="H13" s="1">
        <v>0.21222199999999999</v>
      </c>
      <c r="I13" s="1">
        <v>-1.3891000000000001E-2</v>
      </c>
      <c r="J13" s="1">
        <v>-1.4120000000000001E-2</v>
      </c>
      <c r="K13" s="1">
        <v>-4.6636999999999998E-2</v>
      </c>
      <c r="L13" s="1">
        <v>0.61799499999999996</v>
      </c>
      <c r="M13" s="1">
        <v>-0.200347</v>
      </c>
      <c r="N13" s="1">
        <v>-0.135329</v>
      </c>
      <c r="O13" s="1">
        <v>6.1192000000000003E-2</v>
      </c>
      <c r="P13" s="1">
        <v>535.15200000000004</v>
      </c>
      <c r="Q13" s="1">
        <v>45.559800000000003</v>
      </c>
      <c r="R13" s="1">
        <v>1112.69</v>
      </c>
      <c r="S13" s="1">
        <v>-0.23091</v>
      </c>
      <c r="T13" s="1">
        <v>-1.1050000000000001E-2</v>
      </c>
      <c r="U13" s="1">
        <v>137.96434859999999</v>
      </c>
      <c r="V13" s="1">
        <v>0.21222199999999999</v>
      </c>
      <c r="W13" s="1">
        <v>-1.3891000000000001E-2</v>
      </c>
      <c r="X13" s="1">
        <v>-1.4120000000000001E-2</v>
      </c>
      <c r="Y13" s="1">
        <v>-4.6636999999999998E-2</v>
      </c>
      <c r="Z13" s="1">
        <v>0.61799499999999996</v>
      </c>
      <c r="AA13" s="1">
        <v>-0.200347</v>
      </c>
      <c r="AB13" s="1">
        <v>-0.135329</v>
      </c>
      <c r="AC13" s="1">
        <v>6.1192000000000003E-2</v>
      </c>
      <c r="AD13" s="1">
        <v>535.15200000000004</v>
      </c>
      <c r="AE13" s="1">
        <v>45.559800000000003</v>
      </c>
      <c r="AF13" s="1">
        <v>1112.69</v>
      </c>
      <c r="AG13" s="1">
        <v>-0.23091</v>
      </c>
      <c r="AH13" s="1">
        <v>-1.1050000000000001E-2</v>
      </c>
      <c r="AI13" s="1">
        <v>137.96434859999999</v>
      </c>
      <c r="AJ13" s="1">
        <v>0.21222199999999999</v>
      </c>
      <c r="AK13" s="1">
        <v>-1.3891000000000001E-2</v>
      </c>
      <c r="AL13" s="1">
        <v>-1.4120000000000001E-2</v>
      </c>
      <c r="AM13" s="1">
        <v>-4.6636999999999998E-2</v>
      </c>
      <c r="AN13" s="1">
        <v>0.61799499999999996</v>
      </c>
      <c r="AO13" s="1">
        <v>-0.200347</v>
      </c>
      <c r="AP13" s="1">
        <v>-0.135329</v>
      </c>
      <c r="AQ13" s="1">
        <v>6.1192000000000003E-2</v>
      </c>
      <c r="AR13" s="1">
        <v>535.15200000000004</v>
      </c>
      <c r="AS13" s="1">
        <v>45.559800000000003</v>
      </c>
      <c r="AT13" s="1">
        <v>1112.69</v>
      </c>
      <c r="AU13" s="1">
        <v>-0.23091</v>
      </c>
      <c r="AV13" s="1">
        <v>-1.1050000000000001E-2</v>
      </c>
      <c r="AW13" s="1">
        <v>137.96434859999999</v>
      </c>
      <c r="AX13" s="1">
        <v>5.9862105231366796</v>
      </c>
      <c r="AY13" s="1">
        <v>6.3253944806827898</v>
      </c>
      <c r="AZ13" s="1">
        <v>3.8391997000209899</v>
      </c>
      <c r="BA13" s="1">
        <v>4.3115879577856902</v>
      </c>
      <c r="BB13" s="1">
        <v>6.5386851898068103</v>
      </c>
      <c r="BC13" s="1">
        <v>7.3015965064200596</v>
      </c>
      <c r="BD13" s="1">
        <v>37.9</v>
      </c>
      <c r="BE13" s="1">
        <v>41.3</v>
      </c>
      <c r="BF13" s="1">
        <v>98.129319887863602</v>
      </c>
      <c r="BG13" s="1">
        <v>104.89112779372</v>
      </c>
      <c r="BH13" s="1">
        <v>100.144192673581</v>
      </c>
      <c r="BI13" s="1">
        <v>102.545488829232</v>
      </c>
      <c r="BJ13" s="1">
        <v>98.532980261042098</v>
      </c>
      <c r="BK13" s="1">
        <v>103.077515783023</v>
      </c>
      <c r="BL13" s="1">
        <v>1.83241370874592</v>
      </c>
      <c r="BM13" s="1">
        <v>1.8366191766395099</v>
      </c>
      <c r="BN13" s="1">
        <v>1.8366374165849899</v>
      </c>
      <c r="BO13" s="1">
        <v>1.8318572542640901</v>
      </c>
      <c r="BP13" s="1">
        <v>1.8376215606049</v>
      </c>
      <c r="BQ13" s="1">
        <v>1.83314729359099</v>
      </c>
    </row>
    <row r="14" spans="1:69" x14ac:dyDescent="0.25">
      <c r="A14" s="3">
        <v>17</v>
      </c>
      <c r="B14" s="1" t="s">
        <v>80</v>
      </c>
      <c r="C14" s="2">
        <v>0.52</v>
      </c>
      <c r="D14" s="2">
        <v>2.4583937845674764</v>
      </c>
      <c r="E14" s="1" t="s">
        <v>133</v>
      </c>
      <c r="F14" s="2" t="s">
        <v>133</v>
      </c>
      <c r="G14" s="2" t="s">
        <v>133</v>
      </c>
      <c r="H14" s="1">
        <v>0.19575999999999999</v>
      </c>
      <c r="I14" s="1">
        <v>-1.7198000000000001E-2</v>
      </c>
      <c r="J14" s="1">
        <v>-2.7101E-2</v>
      </c>
      <c r="K14" s="1">
        <v>-0.15559300000000001</v>
      </c>
      <c r="L14" s="1">
        <v>0.52158599999999999</v>
      </c>
      <c r="M14" s="1">
        <v>-0.184866</v>
      </c>
      <c r="N14" s="1">
        <v>-0.150033</v>
      </c>
      <c r="O14" s="1">
        <v>-8.6227999999999999E-2</v>
      </c>
      <c r="P14" s="1">
        <v>497.02800000000002</v>
      </c>
      <c r="Q14" s="1">
        <v>58.020899999999997</v>
      </c>
      <c r="R14" s="1">
        <v>1117.57</v>
      </c>
      <c r="S14" s="1">
        <v>-0.24285999999999999</v>
      </c>
      <c r="T14" s="1">
        <v>-2.409E-2</v>
      </c>
      <c r="U14" s="1">
        <v>137.28036270000001</v>
      </c>
      <c r="V14" s="1">
        <v>0.19575999999999999</v>
      </c>
      <c r="W14" s="1">
        <v>-1.7198000000000001E-2</v>
      </c>
      <c r="X14" s="1">
        <v>-2.7101E-2</v>
      </c>
      <c r="Y14" s="1">
        <v>-0.15559300000000001</v>
      </c>
      <c r="Z14" s="1">
        <v>0.52158599999999999</v>
      </c>
      <c r="AA14" s="1">
        <v>-0.184866</v>
      </c>
      <c r="AB14" s="1">
        <v>-0.150033</v>
      </c>
      <c r="AC14" s="1">
        <v>-8.6227999999999999E-2</v>
      </c>
      <c r="AD14" s="1">
        <v>497.02800000000002</v>
      </c>
      <c r="AE14" s="1">
        <v>58.020899999999997</v>
      </c>
      <c r="AF14" s="1">
        <v>1117.57</v>
      </c>
      <c r="AG14" s="1">
        <v>-0.24285999999999999</v>
      </c>
      <c r="AH14" s="1">
        <v>-2.409E-2</v>
      </c>
      <c r="AI14" s="1">
        <v>137.28036270000001</v>
      </c>
      <c r="AJ14" s="1">
        <v>0.19575999999999999</v>
      </c>
      <c r="AK14" s="1">
        <v>-1.7198000000000001E-2</v>
      </c>
      <c r="AL14" s="1">
        <v>-2.7101E-2</v>
      </c>
      <c r="AM14" s="1">
        <v>-0.15559300000000001</v>
      </c>
      <c r="AN14" s="1">
        <v>0.52158599999999999</v>
      </c>
      <c r="AO14" s="1">
        <v>-0.184866</v>
      </c>
      <c r="AP14" s="1">
        <v>-0.150033</v>
      </c>
      <c r="AQ14" s="1">
        <v>-8.6227999999999999E-2</v>
      </c>
      <c r="AR14" s="1">
        <v>497.02800000000002</v>
      </c>
      <c r="AS14" s="1">
        <v>58.020899999999997</v>
      </c>
      <c r="AT14" s="1">
        <v>1117.57</v>
      </c>
      <c r="AU14" s="1">
        <v>-0.24285999999999999</v>
      </c>
      <c r="AV14" s="1">
        <v>-2.409E-2</v>
      </c>
      <c r="AW14" s="1">
        <v>137.28036270000001</v>
      </c>
      <c r="AX14" s="1">
        <v>6.3502514456402599</v>
      </c>
      <c r="AY14" s="1">
        <v>6.4279290994742597</v>
      </c>
      <c r="AZ14" s="1">
        <v>4.0565263782586003</v>
      </c>
      <c r="BA14" s="1">
        <v>4.2663450003787897</v>
      </c>
      <c r="BB14" s="1">
        <v>7.2505160451043498</v>
      </c>
      <c r="BC14" s="1">
        <v>7.7656314596118898</v>
      </c>
      <c r="BD14" s="1">
        <v>39.6</v>
      </c>
      <c r="BE14" s="1">
        <v>40.299999999999997</v>
      </c>
      <c r="BF14" s="1">
        <v>97.0666009588099</v>
      </c>
      <c r="BG14" s="1">
        <v>103.78718861463</v>
      </c>
      <c r="BH14" s="1">
        <v>97.229998483766806</v>
      </c>
      <c r="BI14" s="1">
        <v>104.22925020234101</v>
      </c>
      <c r="BJ14" s="1">
        <v>102.050305452335</v>
      </c>
      <c r="BK14" s="1">
        <v>105.32113863689599</v>
      </c>
      <c r="BL14" s="1">
        <v>1.83306355590852</v>
      </c>
      <c r="BM14" s="1">
        <v>1.8366507561319301</v>
      </c>
      <c r="BN14" s="1">
        <v>1.8435389879251201</v>
      </c>
      <c r="BO14" s="1">
        <v>1.8397980867475601</v>
      </c>
      <c r="BP14" s="1">
        <v>1.8428643466082899</v>
      </c>
      <c r="BQ14" s="1">
        <v>1.83999782608567</v>
      </c>
    </row>
    <row r="15" spans="1:69" x14ac:dyDescent="0.25">
      <c r="A15" s="3">
        <v>18</v>
      </c>
      <c r="B15" s="1" t="s">
        <v>91</v>
      </c>
      <c r="C15" s="2">
        <v>-0.99</v>
      </c>
      <c r="D15" s="2">
        <v>1.949307569369185</v>
      </c>
      <c r="E15" s="1" t="s">
        <v>158</v>
      </c>
      <c r="F15" s="2" t="s">
        <v>133</v>
      </c>
      <c r="G15" s="2" t="s">
        <v>133</v>
      </c>
      <c r="H15" s="1">
        <v>0.211315</v>
      </c>
      <c r="I15" s="1">
        <v>-1.2241999999999999E-2</v>
      </c>
      <c r="J15" s="1">
        <v>-2.5786E-2</v>
      </c>
      <c r="K15" s="1">
        <v>-0.17399600000000001</v>
      </c>
      <c r="L15" s="1">
        <v>0.42102099999999998</v>
      </c>
      <c r="M15" s="1">
        <v>-0.14943100000000001</v>
      </c>
      <c r="N15" s="1">
        <v>-0.14927199999999999</v>
      </c>
      <c r="O15" s="1">
        <v>0.32790900000000001</v>
      </c>
      <c r="P15" s="1">
        <v>495.55799999999999</v>
      </c>
      <c r="Q15" s="1">
        <v>28.220099999999999</v>
      </c>
      <c r="R15" s="1">
        <v>1160.07</v>
      </c>
      <c r="S15" s="1">
        <v>-0.24703</v>
      </c>
      <c r="T15" s="1">
        <v>-3.9059999999999997E-2</v>
      </c>
      <c r="U15" s="1">
        <v>130.50325470000001</v>
      </c>
      <c r="V15" s="1">
        <v>0.19575999999999999</v>
      </c>
      <c r="W15" s="1">
        <v>-1.7198000000000001E-2</v>
      </c>
      <c r="X15" s="1">
        <v>-2.7101E-2</v>
      </c>
      <c r="Y15" s="1">
        <v>-0.15559300000000001</v>
      </c>
      <c r="Z15" s="1">
        <v>0.52158599999999999</v>
      </c>
      <c r="AA15" s="1">
        <v>-0.184866</v>
      </c>
      <c r="AB15" s="1">
        <v>-0.150033</v>
      </c>
      <c r="AC15" s="1">
        <v>-8.6227999999999999E-2</v>
      </c>
      <c r="AD15" s="1">
        <v>497.02800000000002</v>
      </c>
      <c r="AE15" s="1">
        <v>58.020899999999997</v>
      </c>
      <c r="AF15" s="1">
        <v>1117.57</v>
      </c>
      <c r="AG15" s="1">
        <v>-0.24285999999999999</v>
      </c>
      <c r="AH15" s="1">
        <v>-2.409E-2</v>
      </c>
      <c r="AI15" s="1">
        <v>137.28036270000001</v>
      </c>
      <c r="AJ15" s="1">
        <v>0.19575999999999999</v>
      </c>
      <c r="AK15" s="1">
        <v>-1.7198000000000001E-2</v>
      </c>
      <c r="AL15" s="1">
        <v>-2.7101E-2</v>
      </c>
      <c r="AM15" s="1">
        <v>-0.15559300000000001</v>
      </c>
      <c r="AN15" s="1">
        <v>0.52158599999999999</v>
      </c>
      <c r="AO15" s="1">
        <v>-0.184866</v>
      </c>
      <c r="AP15" s="1">
        <v>-0.150033</v>
      </c>
      <c r="AQ15" s="1">
        <v>-8.6227999999999999E-2</v>
      </c>
      <c r="AR15" s="1">
        <v>497.02800000000002</v>
      </c>
      <c r="AS15" s="1">
        <v>58.020899999999997</v>
      </c>
      <c r="AT15" s="1">
        <v>1117.57</v>
      </c>
      <c r="AU15" s="1">
        <v>-0.24285999999999999</v>
      </c>
      <c r="AV15" s="1">
        <v>-2.409E-2</v>
      </c>
      <c r="AW15" s="1">
        <v>137.28036270000001</v>
      </c>
      <c r="AX15" s="1">
        <v>7.50501181044506</v>
      </c>
      <c r="AY15" s="1">
        <v>7.6031734996034297</v>
      </c>
      <c r="AZ15" s="1">
        <v>4.2140258165828</v>
      </c>
      <c r="BA15" s="1">
        <v>5.0637655464697904</v>
      </c>
      <c r="BB15" s="1">
        <v>7.0951754566917398</v>
      </c>
      <c r="BC15" s="1">
        <v>9.4115499557237694</v>
      </c>
      <c r="BD15" s="1">
        <v>49.3</v>
      </c>
      <c r="BE15" s="1">
        <v>52.7</v>
      </c>
      <c r="BF15" s="1">
        <v>102.80468289319801</v>
      </c>
      <c r="BG15" s="1">
        <v>109.152500806365</v>
      </c>
      <c r="BH15" s="1">
        <v>103.61070451911399</v>
      </c>
      <c r="BI15" s="1">
        <v>109.206744310139</v>
      </c>
      <c r="BJ15" s="1">
        <v>101.410214970496</v>
      </c>
      <c r="BK15" s="1">
        <v>109.40360615668899</v>
      </c>
      <c r="BL15" s="1">
        <v>1.85214362294072</v>
      </c>
      <c r="BM15" s="1">
        <v>1.85508166936121</v>
      </c>
      <c r="BN15" s="1">
        <v>1.8554441516790501</v>
      </c>
      <c r="BO15" s="1">
        <v>1.8533895974673</v>
      </c>
      <c r="BP15" s="1">
        <v>1.8557933613417199</v>
      </c>
      <c r="BQ15" s="1">
        <v>1.85251693649477</v>
      </c>
    </row>
    <row r="16" spans="1:69" x14ac:dyDescent="0.25">
      <c r="A16" s="3">
        <v>19</v>
      </c>
      <c r="B16" s="1" t="s">
        <v>88</v>
      </c>
      <c r="C16" s="2">
        <v>0.39999999999999997</v>
      </c>
      <c r="D16" s="2">
        <v>15.248219568198774</v>
      </c>
      <c r="E16" s="1" t="s">
        <v>155</v>
      </c>
      <c r="F16" s="2" t="s">
        <v>155</v>
      </c>
      <c r="G16" s="2" t="s">
        <v>155</v>
      </c>
      <c r="H16" s="1">
        <v>0.192499</v>
      </c>
      <c r="I16" s="1">
        <v>-2.8559999999999999E-2</v>
      </c>
      <c r="J16" s="1">
        <v>-2.8577999999999999E-2</v>
      </c>
      <c r="K16" s="1">
        <v>-0.19442300000000001</v>
      </c>
      <c r="L16" s="1">
        <v>0.61518899999999999</v>
      </c>
      <c r="M16" s="1">
        <v>-0.18667</v>
      </c>
      <c r="N16" s="1">
        <v>-0.18692500000000001</v>
      </c>
      <c r="O16" s="1">
        <v>-0.230076</v>
      </c>
      <c r="P16" s="1">
        <v>523.923</v>
      </c>
      <c r="Q16" s="1">
        <v>60.247799999999998</v>
      </c>
      <c r="R16" s="1">
        <v>1062.54</v>
      </c>
      <c r="S16" s="1">
        <v>-0.25189</v>
      </c>
      <c r="T16" s="1">
        <v>-2.6440000000000002E-2</v>
      </c>
      <c r="U16" s="1">
        <v>141.47212949999999</v>
      </c>
      <c r="V16" s="1">
        <v>0.192499</v>
      </c>
      <c r="W16" s="1">
        <v>-2.8559999999999999E-2</v>
      </c>
      <c r="X16" s="1">
        <v>-2.8577999999999999E-2</v>
      </c>
      <c r="Y16" s="1">
        <v>-0.19442300000000001</v>
      </c>
      <c r="Z16" s="1">
        <v>0.61518899999999999</v>
      </c>
      <c r="AA16" s="1">
        <v>-0.18667</v>
      </c>
      <c r="AB16" s="1">
        <v>-0.18692500000000001</v>
      </c>
      <c r="AC16" s="1">
        <v>-0.230076</v>
      </c>
      <c r="AD16" s="1">
        <v>523.923</v>
      </c>
      <c r="AE16" s="1">
        <v>60.247799999999998</v>
      </c>
      <c r="AF16" s="1">
        <v>1062.54</v>
      </c>
      <c r="AG16" s="1">
        <v>-0.25189</v>
      </c>
      <c r="AH16" s="1">
        <v>-2.6440000000000002E-2</v>
      </c>
      <c r="AI16" s="1">
        <v>141.47212949999999</v>
      </c>
      <c r="AJ16" s="1">
        <v>0.192499</v>
      </c>
      <c r="AK16" s="1">
        <v>-2.8559999999999999E-2</v>
      </c>
      <c r="AL16" s="1">
        <v>-2.8577999999999999E-2</v>
      </c>
      <c r="AM16" s="1">
        <v>-0.19442300000000001</v>
      </c>
      <c r="AN16" s="1">
        <v>0.61518899999999999</v>
      </c>
      <c r="AO16" s="1">
        <v>-0.18667</v>
      </c>
      <c r="AP16" s="1">
        <v>-0.18692500000000001</v>
      </c>
      <c r="AQ16" s="1">
        <v>-0.230076</v>
      </c>
      <c r="AR16" s="1">
        <v>523.923</v>
      </c>
      <c r="AS16" s="1">
        <v>60.247799999999998</v>
      </c>
      <c r="AT16" s="1">
        <v>1062.54</v>
      </c>
      <c r="AU16" s="1">
        <v>-0.25189</v>
      </c>
      <c r="AV16" s="1">
        <v>-2.6440000000000002E-2</v>
      </c>
      <c r="AW16" s="1">
        <v>141.47212949999999</v>
      </c>
      <c r="AX16" s="1">
        <v>7.4760007160339699</v>
      </c>
      <c r="AY16" s="1">
        <v>7.53241097478098</v>
      </c>
      <c r="AZ16" s="1">
        <v>4.7607677505803903</v>
      </c>
      <c r="BA16" s="1">
        <v>4.8439970101280796</v>
      </c>
      <c r="BB16" s="1">
        <v>7.3200907342972004</v>
      </c>
      <c r="BC16" s="1">
        <v>7.66564466764987</v>
      </c>
      <c r="BD16" s="1">
        <v>40.4</v>
      </c>
      <c r="BE16" s="1">
        <v>40.9</v>
      </c>
      <c r="BF16" s="1">
        <v>99.227240266740097</v>
      </c>
      <c r="BG16" s="1">
        <v>103.44366518365401</v>
      </c>
      <c r="BH16" s="1">
        <v>102.78623282897399</v>
      </c>
      <c r="BI16" s="1">
        <v>104.92536185018</v>
      </c>
      <c r="BJ16" s="1">
        <v>103.12563107738499</v>
      </c>
      <c r="BK16" s="1">
        <v>104.70120178912499</v>
      </c>
      <c r="BL16" s="1">
        <v>1.8404852620980101</v>
      </c>
      <c r="BM16" s="1">
        <v>1.84202578700733</v>
      </c>
      <c r="BN16" s="1">
        <v>1.8422212136439999</v>
      </c>
      <c r="BO16" s="1">
        <v>1.8413351134435001</v>
      </c>
      <c r="BP16" s="1">
        <v>1.8424139057225899</v>
      </c>
      <c r="BQ16" s="1">
        <v>1.8410396519358201</v>
      </c>
    </row>
    <row r="17" spans="1:69" x14ac:dyDescent="0.25">
      <c r="A17" s="3">
        <v>21</v>
      </c>
      <c r="B17" s="1" t="s">
        <v>114</v>
      </c>
      <c r="C17" s="2">
        <v>0.76</v>
      </c>
      <c r="D17" s="2">
        <v>9.2575104644823387</v>
      </c>
      <c r="E17" s="1" t="s">
        <v>150</v>
      </c>
      <c r="F17" s="2" t="s">
        <v>150</v>
      </c>
      <c r="G17" s="2" t="s">
        <v>150</v>
      </c>
      <c r="H17" s="1">
        <v>0.22301699999999999</v>
      </c>
      <c r="I17" s="1">
        <v>-1.1913E-2</v>
      </c>
      <c r="J17" s="1">
        <v>-4.6870000000000002E-3</v>
      </c>
      <c r="K17" s="1">
        <v>-0.14432</v>
      </c>
      <c r="L17" s="1">
        <v>0.46884199999999998</v>
      </c>
      <c r="M17" s="1">
        <v>-0.13273799999999999</v>
      </c>
      <c r="N17" s="1">
        <v>-0.147151</v>
      </c>
      <c r="O17" s="1">
        <v>-4.0252000000000003E-2</v>
      </c>
      <c r="P17" s="1">
        <v>491.35899999999998</v>
      </c>
      <c r="Q17" s="1">
        <v>51.790700000000001</v>
      </c>
      <c r="R17" s="1">
        <v>1117.94</v>
      </c>
      <c r="S17" s="1">
        <v>-0.25564999999999999</v>
      </c>
      <c r="T17" s="1">
        <v>-5.527E-2</v>
      </c>
      <c r="U17" s="1">
        <v>125.7404538</v>
      </c>
      <c r="V17" s="1">
        <v>0.22301699999999999</v>
      </c>
      <c r="W17" s="1">
        <v>-1.1913E-2</v>
      </c>
      <c r="X17" s="1">
        <v>-4.6870000000000002E-3</v>
      </c>
      <c r="Y17" s="1">
        <v>-0.14432</v>
      </c>
      <c r="Z17" s="1">
        <v>0.46884199999999998</v>
      </c>
      <c r="AA17" s="1">
        <v>-0.13273799999999999</v>
      </c>
      <c r="AB17" s="1">
        <v>-0.147151</v>
      </c>
      <c r="AC17" s="1">
        <v>-4.0252000000000003E-2</v>
      </c>
      <c r="AD17" s="1">
        <v>491.35899999999998</v>
      </c>
      <c r="AE17" s="1">
        <v>51.790700000000001</v>
      </c>
      <c r="AF17" s="1">
        <v>1117.94</v>
      </c>
      <c r="AG17" s="1">
        <v>-0.25564999999999999</v>
      </c>
      <c r="AH17" s="1">
        <v>-5.527E-2</v>
      </c>
      <c r="AI17" s="1">
        <v>125.7404538</v>
      </c>
      <c r="AJ17" s="1">
        <v>0.22301699999999999</v>
      </c>
      <c r="AK17" s="1">
        <v>-1.1913E-2</v>
      </c>
      <c r="AL17" s="1">
        <v>-4.6870000000000002E-3</v>
      </c>
      <c r="AM17" s="1">
        <v>-0.14432</v>
      </c>
      <c r="AN17" s="1">
        <v>0.46884199999999998</v>
      </c>
      <c r="AO17" s="1">
        <v>-0.13273799999999999</v>
      </c>
      <c r="AP17" s="1">
        <v>-0.147151</v>
      </c>
      <c r="AQ17" s="1">
        <v>-4.0252000000000003E-2</v>
      </c>
      <c r="AR17" s="1">
        <v>491.35899999999998</v>
      </c>
      <c r="AS17" s="1">
        <v>51.790700000000001</v>
      </c>
      <c r="AT17" s="1">
        <v>1117.94</v>
      </c>
      <c r="AU17" s="1">
        <v>-0.25564999999999999</v>
      </c>
      <c r="AV17" s="1">
        <v>-5.527E-2</v>
      </c>
      <c r="AW17" s="1">
        <v>125.7404538</v>
      </c>
      <c r="AX17" s="1">
        <v>6.9274020953777402</v>
      </c>
      <c r="AY17" s="1">
        <v>7.1505000755835502</v>
      </c>
      <c r="AZ17" s="1">
        <v>4.1653384823675301</v>
      </c>
      <c r="BA17" s="1">
        <v>4.4477105281434097</v>
      </c>
      <c r="BB17" s="1">
        <v>7.5804114196499599</v>
      </c>
      <c r="BC17" s="1">
        <v>8.1353018846738507</v>
      </c>
      <c r="BD17" s="1">
        <v>42.1</v>
      </c>
      <c r="BE17" s="1">
        <v>45.3</v>
      </c>
      <c r="BF17" s="1">
        <v>98.998587122661704</v>
      </c>
      <c r="BG17" s="1">
        <v>108.44713699222299</v>
      </c>
      <c r="BH17" s="1">
        <v>98.758974677550597</v>
      </c>
      <c r="BI17" s="1">
        <v>106.659891809966</v>
      </c>
      <c r="BJ17" s="1">
        <v>98.997915953866197</v>
      </c>
      <c r="BK17" s="1">
        <v>108.547273564199</v>
      </c>
      <c r="BL17" s="1">
        <v>1.8410556754210301</v>
      </c>
      <c r="BM17" s="1">
        <v>1.8434917954794301</v>
      </c>
      <c r="BN17" s="1">
        <v>1.8625973800045901</v>
      </c>
      <c r="BO17" s="1">
        <v>1.8568117836765199</v>
      </c>
      <c r="BP17" s="1">
        <v>1.8438842154538799</v>
      </c>
      <c r="BQ17" s="1">
        <v>1.84111379333272</v>
      </c>
    </row>
    <row r="18" spans="1:69" x14ac:dyDescent="0.25">
      <c r="A18" s="3">
        <v>23</v>
      </c>
      <c r="B18" s="1" t="s">
        <v>101</v>
      </c>
      <c r="C18" s="2">
        <v>0.36000000000000004</v>
      </c>
      <c r="D18" s="2">
        <v>2.0244752406487958</v>
      </c>
      <c r="E18" s="1" t="s">
        <v>163</v>
      </c>
      <c r="F18" s="2" t="s">
        <v>163</v>
      </c>
      <c r="G18" s="2" t="s">
        <v>163</v>
      </c>
      <c r="H18" s="1">
        <v>0.193193</v>
      </c>
      <c r="I18" s="1">
        <v>-2.6838999999999998E-2</v>
      </c>
      <c r="J18" s="1">
        <v>-2.6838999999999998E-2</v>
      </c>
      <c r="K18" s="1">
        <v>-2.6838999999999998E-2</v>
      </c>
      <c r="L18" s="1">
        <v>0.64619400000000005</v>
      </c>
      <c r="M18" s="1">
        <v>6.4514000000000002E-2</v>
      </c>
      <c r="N18" s="1">
        <v>6.4514000000000002E-2</v>
      </c>
      <c r="O18" s="1">
        <v>6.4514000000000002E-2</v>
      </c>
      <c r="P18" s="1">
        <v>528.86099999999999</v>
      </c>
      <c r="Q18" s="1">
        <v>62.273299999999999</v>
      </c>
      <c r="R18" s="1">
        <v>1224.5999999999999</v>
      </c>
      <c r="S18" s="1">
        <v>-0.23053000000000001</v>
      </c>
      <c r="T18" s="1">
        <v>-5.9220000000000002E-2</v>
      </c>
      <c r="U18" s="1">
        <v>107.4987381</v>
      </c>
      <c r="V18" s="1">
        <v>0.193193</v>
      </c>
      <c r="W18" s="1">
        <v>-2.6838999999999998E-2</v>
      </c>
      <c r="X18" s="1">
        <v>-2.6838999999999998E-2</v>
      </c>
      <c r="Y18" s="1">
        <v>-2.6838999999999998E-2</v>
      </c>
      <c r="Z18" s="1">
        <v>0.64619400000000005</v>
      </c>
      <c r="AA18" s="1">
        <v>6.4514000000000002E-2</v>
      </c>
      <c r="AB18" s="1">
        <v>6.4514000000000002E-2</v>
      </c>
      <c r="AC18" s="1">
        <v>6.4514000000000002E-2</v>
      </c>
      <c r="AD18" s="1">
        <v>528.86099999999999</v>
      </c>
      <c r="AE18" s="1">
        <v>62.273299999999999</v>
      </c>
      <c r="AF18" s="1">
        <v>1224.5999999999999</v>
      </c>
      <c r="AG18" s="1">
        <v>-0.23053000000000001</v>
      </c>
      <c r="AH18" s="1">
        <v>-5.9220000000000002E-2</v>
      </c>
      <c r="AI18" s="1">
        <v>107.4987381</v>
      </c>
      <c r="AJ18" s="1">
        <v>0.193193</v>
      </c>
      <c r="AK18" s="1">
        <v>-2.6838999999999998E-2</v>
      </c>
      <c r="AL18" s="1">
        <v>-2.6838999999999998E-2</v>
      </c>
      <c r="AM18" s="1">
        <v>-2.6838999999999998E-2</v>
      </c>
      <c r="AN18" s="1">
        <v>0.64619400000000005</v>
      </c>
      <c r="AO18" s="1">
        <v>6.4514000000000002E-2</v>
      </c>
      <c r="AP18" s="1">
        <v>6.4514000000000002E-2</v>
      </c>
      <c r="AQ18" s="1">
        <v>6.4514000000000002E-2</v>
      </c>
      <c r="AR18" s="1">
        <v>528.86099999999999</v>
      </c>
      <c r="AS18" s="1">
        <v>62.273299999999999</v>
      </c>
      <c r="AT18" s="1">
        <v>1224.5999999999999</v>
      </c>
      <c r="AU18" s="1">
        <v>-0.23053000000000001</v>
      </c>
      <c r="AV18" s="1">
        <v>-5.9220000000000002E-2</v>
      </c>
      <c r="AW18" s="1">
        <v>107.4987381</v>
      </c>
      <c r="AX18" s="1">
        <v>5.7390376697242003</v>
      </c>
      <c r="AY18" s="1">
        <v>5.8872490828505697</v>
      </c>
      <c r="AZ18" s="1">
        <v>3.8147527017713698</v>
      </c>
      <c r="BA18" s="1">
        <v>4.1755960382818396</v>
      </c>
      <c r="BB18" s="1">
        <v>6.7411803147258702</v>
      </c>
      <c r="BC18" s="1">
        <v>7.3764928474388496</v>
      </c>
      <c r="BD18" s="1">
        <v>35.700000000000003</v>
      </c>
      <c r="BE18" s="1">
        <v>36.4</v>
      </c>
      <c r="BF18" s="1">
        <v>96.357157177803899</v>
      </c>
      <c r="BG18" s="1">
        <v>97.600459988057494</v>
      </c>
      <c r="BH18" s="1">
        <v>96.333486948233102</v>
      </c>
      <c r="BI18" s="1">
        <v>97.728864437333399</v>
      </c>
      <c r="BJ18" s="1">
        <v>94.040326111642102</v>
      </c>
      <c r="BK18" s="1">
        <v>96.409493112034895</v>
      </c>
      <c r="BL18" s="1">
        <v>1.8163554167618099</v>
      </c>
      <c r="BM18" s="1">
        <v>1.8182021339773999</v>
      </c>
      <c r="BN18" s="1">
        <v>1.8181707840574199</v>
      </c>
      <c r="BO18" s="1">
        <v>1.8132217183786401</v>
      </c>
      <c r="BP18" s="1">
        <v>1.8177640110861399</v>
      </c>
      <c r="BQ18" s="1">
        <v>1.8140722146596</v>
      </c>
    </row>
    <row r="19" spans="1:69" x14ac:dyDescent="0.25">
      <c r="A19" s="3">
        <v>24</v>
      </c>
      <c r="B19" s="1" t="s">
        <v>51</v>
      </c>
      <c r="C19" s="2">
        <v>0.26</v>
      </c>
      <c r="D19" s="2">
        <v>0.29154759474226505</v>
      </c>
      <c r="E19" s="1" t="s">
        <v>140</v>
      </c>
      <c r="F19" s="2" t="s">
        <v>129</v>
      </c>
      <c r="G19" s="2" t="s">
        <v>129</v>
      </c>
      <c r="H19" s="1">
        <v>0.18133099999999999</v>
      </c>
      <c r="I19" s="1">
        <v>1.2633E-2</v>
      </c>
      <c r="J19" s="1">
        <v>1.2633E-2</v>
      </c>
      <c r="K19" s="1">
        <v>1.2633E-2</v>
      </c>
      <c r="L19" s="1">
        <v>0.57125400000000004</v>
      </c>
      <c r="M19" s="1">
        <v>-6.8256999999999998E-2</v>
      </c>
      <c r="N19" s="1">
        <v>-6.8256999999999998E-2</v>
      </c>
      <c r="O19" s="1">
        <v>-6.8256999999999998E-2</v>
      </c>
      <c r="P19" s="1">
        <v>517.27599999999995</v>
      </c>
      <c r="Q19" s="1">
        <v>59.159599999999998</v>
      </c>
      <c r="R19" s="1">
        <v>1090.79</v>
      </c>
      <c r="S19" s="1">
        <v>-0.22214999999999999</v>
      </c>
      <c r="T19" s="1">
        <v>-2.6800000000000001E-2</v>
      </c>
      <c r="U19" s="1">
        <v>122.5840785</v>
      </c>
      <c r="V19" s="1">
        <v>0.153248</v>
      </c>
      <c r="W19" s="1">
        <v>-3.7562999999999999E-2</v>
      </c>
      <c r="X19" s="1">
        <v>-3.7512999999999998E-2</v>
      </c>
      <c r="Y19" s="1">
        <v>-0.273613</v>
      </c>
      <c r="Z19" s="1">
        <v>0.43281799999999998</v>
      </c>
      <c r="AA19" s="1">
        <v>-0.18011099999999999</v>
      </c>
      <c r="AB19" s="1">
        <v>-0.18074100000000001</v>
      </c>
      <c r="AC19" s="1">
        <v>3.7199999999999999E-4</v>
      </c>
      <c r="AD19" s="1">
        <v>504.39800000000002</v>
      </c>
      <c r="AE19" s="1">
        <v>159.078</v>
      </c>
      <c r="AF19" s="1">
        <v>1213.46</v>
      </c>
      <c r="AG19" s="1">
        <v>-0.25091000000000002</v>
      </c>
      <c r="AH19" s="1">
        <v>2.6839999999999999E-2</v>
      </c>
      <c r="AI19" s="1">
        <v>174.29090249999999</v>
      </c>
      <c r="AJ19" s="1">
        <v>0.153248</v>
      </c>
      <c r="AK19" s="1">
        <v>-3.7562999999999999E-2</v>
      </c>
      <c r="AL19" s="1">
        <v>-3.7512999999999998E-2</v>
      </c>
      <c r="AM19" s="1">
        <v>-0.273613</v>
      </c>
      <c r="AN19" s="1">
        <v>0.43281799999999998</v>
      </c>
      <c r="AO19" s="1">
        <v>-0.18011099999999999</v>
      </c>
      <c r="AP19" s="1">
        <v>-0.18074100000000001</v>
      </c>
      <c r="AQ19" s="1">
        <v>3.7199999999999999E-4</v>
      </c>
      <c r="AR19" s="1">
        <v>504.39800000000002</v>
      </c>
      <c r="AS19" s="1">
        <v>159.078</v>
      </c>
      <c r="AT19" s="1">
        <v>1213.46</v>
      </c>
      <c r="AU19" s="1">
        <v>-0.25091000000000002</v>
      </c>
      <c r="AV19" s="1">
        <v>2.6839999999999999E-2</v>
      </c>
      <c r="AW19" s="1">
        <v>174.29090249999999</v>
      </c>
      <c r="AX19" s="1">
        <v>6.9654893219496303</v>
      </c>
      <c r="AY19" s="1">
        <v>7.5909624628375996</v>
      </c>
      <c r="AZ19" s="1">
        <v>4.37887660433445</v>
      </c>
      <c r="BA19" s="1">
        <v>5.0832053590049098</v>
      </c>
      <c r="BB19" s="1">
        <v>7.4858341132481403</v>
      </c>
      <c r="BC19" s="1">
        <v>7.6484406720043898</v>
      </c>
      <c r="BD19" s="1">
        <v>65.2</v>
      </c>
      <c r="BE19" s="1">
        <v>71.5</v>
      </c>
      <c r="BF19" s="1">
        <v>102.24465688369899</v>
      </c>
      <c r="BG19" s="1">
        <v>114.736321771622</v>
      </c>
      <c r="BH19" s="1">
        <v>100.973032552354</v>
      </c>
      <c r="BI19" s="1">
        <v>116.81835390807601</v>
      </c>
      <c r="BJ19" s="1">
        <v>102.50652932194799</v>
      </c>
      <c r="BK19" s="1">
        <v>114.767072538045</v>
      </c>
      <c r="BL19" s="1">
        <v>1.8707781803303101</v>
      </c>
      <c r="BM19" s="1">
        <v>1.8887247020145601</v>
      </c>
      <c r="BN19" s="1">
        <v>1.8595176793996799</v>
      </c>
      <c r="BO19" s="1">
        <v>1.8479226174274701</v>
      </c>
      <c r="BP19" s="1">
        <v>1.88827831635063</v>
      </c>
      <c r="BQ19" s="1">
        <v>1.87018207669734</v>
      </c>
    </row>
    <row r="20" spans="1:69" x14ac:dyDescent="0.25">
      <c r="A20" s="3">
        <v>25</v>
      </c>
      <c r="B20" s="1" t="s">
        <v>50</v>
      </c>
      <c r="C20" s="2">
        <v>-0.43999999999999995</v>
      </c>
      <c r="D20" s="2">
        <v>0.27892651361962706</v>
      </c>
      <c r="E20" s="1" t="s">
        <v>139</v>
      </c>
      <c r="F20" s="2" t="s">
        <v>129</v>
      </c>
      <c r="G20" s="2" t="s">
        <v>129</v>
      </c>
      <c r="H20" s="1">
        <v>0.210537</v>
      </c>
      <c r="I20" s="1">
        <v>-0.18282599999999999</v>
      </c>
      <c r="J20" s="1">
        <v>-2.5245E-2</v>
      </c>
      <c r="K20" s="1">
        <v>-8.1609999999999999E-3</v>
      </c>
      <c r="L20" s="1">
        <v>0.50115699999999996</v>
      </c>
      <c r="M20" s="1">
        <v>-0.142571</v>
      </c>
      <c r="N20" s="1">
        <v>-0.15087999999999999</v>
      </c>
      <c r="O20" s="1">
        <v>-0.130694</v>
      </c>
      <c r="P20" s="1">
        <v>524.41399999999999</v>
      </c>
      <c r="Q20" s="1">
        <v>65.549800000000005</v>
      </c>
      <c r="R20" s="1">
        <v>1095.94</v>
      </c>
      <c r="S20" s="1">
        <v>-0.20849000000000001</v>
      </c>
      <c r="T20" s="1">
        <v>-2.1530000000000001E-2</v>
      </c>
      <c r="U20" s="1">
        <v>117.3192696</v>
      </c>
      <c r="V20" s="1">
        <v>0.153248</v>
      </c>
      <c r="W20" s="1">
        <v>-3.7562999999999999E-2</v>
      </c>
      <c r="X20" s="1">
        <v>-3.7512999999999998E-2</v>
      </c>
      <c r="Y20" s="1">
        <v>-0.273613</v>
      </c>
      <c r="Z20" s="1">
        <v>0.43281799999999998</v>
      </c>
      <c r="AA20" s="1">
        <v>-0.18011099999999999</v>
      </c>
      <c r="AB20" s="1">
        <v>-0.18074100000000001</v>
      </c>
      <c r="AC20" s="1">
        <v>3.7199999999999999E-4</v>
      </c>
      <c r="AD20" s="1">
        <v>504.39800000000002</v>
      </c>
      <c r="AE20" s="1">
        <v>159.078</v>
      </c>
      <c r="AF20" s="1">
        <v>1213.46</v>
      </c>
      <c r="AG20" s="1">
        <v>-0.25091000000000002</v>
      </c>
      <c r="AH20" s="1">
        <v>2.6839999999999999E-2</v>
      </c>
      <c r="AI20" s="1">
        <v>174.29090249999999</v>
      </c>
      <c r="AJ20" s="1">
        <v>0.153248</v>
      </c>
      <c r="AK20" s="1">
        <v>-3.7562999999999999E-2</v>
      </c>
      <c r="AL20" s="1">
        <v>-3.7512999999999998E-2</v>
      </c>
      <c r="AM20" s="1">
        <v>-0.273613</v>
      </c>
      <c r="AN20" s="1">
        <v>0.43281799999999998</v>
      </c>
      <c r="AO20" s="1">
        <v>-0.18011099999999999</v>
      </c>
      <c r="AP20" s="1">
        <v>-0.18074100000000001</v>
      </c>
      <c r="AQ20" s="1">
        <v>3.7199999999999999E-4</v>
      </c>
      <c r="AR20" s="1">
        <v>504.39800000000002</v>
      </c>
      <c r="AS20" s="1">
        <v>159.078</v>
      </c>
      <c r="AT20" s="1">
        <v>1213.46</v>
      </c>
      <c r="AU20" s="1">
        <v>-0.25091000000000002</v>
      </c>
      <c r="AV20" s="1">
        <v>2.6839999999999999E-2</v>
      </c>
      <c r="AW20" s="1">
        <v>174.29090249999999</v>
      </c>
      <c r="AX20" s="1">
        <v>7.8388603579337799</v>
      </c>
      <c r="AY20" s="1">
        <v>8.7724287885107408</v>
      </c>
      <c r="AZ20" s="1">
        <v>4.3414798813244104</v>
      </c>
      <c r="BA20" s="1">
        <v>5.0515390126559696</v>
      </c>
      <c r="BB20" s="1">
        <v>7.4569048413018697</v>
      </c>
      <c r="BC20" s="1">
        <v>7.8011799094540502</v>
      </c>
      <c r="BD20" s="1">
        <v>61.2</v>
      </c>
      <c r="BE20" s="1">
        <v>72.3</v>
      </c>
      <c r="BF20" s="1">
        <v>99.340742548370699</v>
      </c>
      <c r="BG20" s="1">
        <v>109.65161311852501</v>
      </c>
      <c r="BH20" s="1">
        <v>104.63412135980801</v>
      </c>
      <c r="BI20" s="1">
        <v>111.29275956761199</v>
      </c>
      <c r="BJ20" s="1">
        <v>99.208140219997802</v>
      </c>
      <c r="BK20" s="1">
        <v>109.64559150052</v>
      </c>
      <c r="BL20" s="1">
        <v>1.8746951752218199</v>
      </c>
      <c r="BM20" s="1">
        <v>1.8849628643556799</v>
      </c>
      <c r="BN20" s="1">
        <v>1.85646384290133</v>
      </c>
      <c r="BO20" s="1">
        <v>1.8496975428431499</v>
      </c>
      <c r="BP20" s="1">
        <v>1.88513792598844</v>
      </c>
      <c r="BQ20" s="1">
        <v>1.87431400784393</v>
      </c>
    </row>
    <row r="21" spans="1:69" x14ac:dyDescent="0.25">
      <c r="A21" s="3">
        <v>26</v>
      </c>
      <c r="B21" s="1" t="s">
        <v>64</v>
      </c>
      <c r="C21" s="2">
        <v>4.0000000000000036E-2</v>
      </c>
      <c r="D21" s="2">
        <v>0.4701063709417263</v>
      </c>
      <c r="E21" s="1" t="s">
        <v>125</v>
      </c>
      <c r="F21" s="2" t="s">
        <v>125</v>
      </c>
      <c r="G21" s="2" t="s">
        <v>139</v>
      </c>
      <c r="H21" s="1">
        <v>0.15546399999999999</v>
      </c>
      <c r="I21" s="1">
        <v>-3.7927000000000002E-2</v>
      </c>
      <c r="J21" s="1">
        <v>-3.7895999999999999E-2</v>
      </c>
      <c r="K21" s="1">
        <v>-0.43332700000000002</v>
      </c>
      <c r="L21" s="1">
        <v>0.39064500000000002</v>
      </c>
      <c r="M21" s="1">
        <v>-0.17117199999999999</v>
      </c>
      <c r="N21" s="1">
        <v>-0.17145299999999999</v>
      </c>
      <c r="O21" s="1">
        <v>6.7978999999999998E-2</v>
      </c>
      <c r="P21" s="1">
        <v>464.04</v>
      </c>
      <c r="Q21" s="1">
        <v>158.369</v>
      </c>
      <c r="R21" s="1">
        <v>1200.6500000000001</v>
      </c>
      <c r="S21" s="1">
        <v>-0.25013999999999997</v>
      </c>
      <c r="T21" s="1">
        <v>2.3949999999999999E-2</v>
      </c>
      <c r="U21" s="1">
        <v>171.9942159</v>
      </c>
      <c r="V21" s="1">
        <v>0.15546399999999999</v>
      </c>
      <c r="W21" s="1">
        <v>-3.7927000000000002E-2</v>
      </c>
      <c r="X21" s="1">
        <v>-3.7895999999999999E-2</v>
      </c>
      <c r="Y21" s="1">
        <v>-0.43332700000000002</v>
      </c>
      <c r="Z21" s="1">
        <v>0.39064500000000002</v>
      </c>
      <c r="AA21" s="1">
        <v>-0.17117199999999999</v>
      </c>
      <c r="AB21" s="1">
        <v>-0.17145299999999999</v>
      </c>
      <c r="AC21" s="1">
        <v>6.7978999999999998E-2</v>
      </c>
      <c r="AD21" s="1">
        <v>464.04</v>
      </c>
      <c r="AE21" s="1">
        <v>158.369</v>
      </c>
      <c r="AF21" s="1">
        <v>1200.6500000000001</v>
      </c>
      <c r="AG21" s="1">
        <v>-0.25013999999999997</v>
      </c>
      <c r="AH21" s="1">
        <v>2.3949999999999999E-2</v>
      </c>
      <c r="AI21" s="1">
        <v>171.9942159</v>
      </c>
      <c r="AJ21" s="1">
        <v>0.210537</v>
      </c>
      <c r="AK21" s="1">
        <v>-0.18282599999999999</v>
      </c>
      <c r="AL21" s="1">
        <v>-2.5245E-2</v>
      </c>
      <c r="AM21" s="1">
        <v>-8.1609999999999999E-3</v>
      </c>
      <c r="AN21" s="1">
        <v>0.50115699999999996</v>
      </c>
      <c r="AO21" s="1">
        <v>-0.142571</v>
      </c>
      <c r="AP21" s="1">
        <v>-0.15087999999999999</v>
      </c>
      <c r="AQ21" s="1">
        <v>-0.130694</v>
      </c>
      <c r="AR21" s="1">
        <v>524.41399999999999</v>
      </c>
      <c r="AS21" s="1">
        <v>65.549800000000005</v>
      </c>
      <c r="AT21" s="1">
        <v>1095.94</v>
      </c>
      <c r="AU21" s="1">
        <v>-0.20849000000000001</v>
      </c>
      <c r="AV21" s="1">
        <v>-2.1530000000000001E-2</v>
      </c>
      <c r="AW21" s="1">
        <v>117.3192696</v>
      </c>
      <c r="AX21" s="1">
        <v>8.1796337355310502</v>
      </c>
      <c r="AY21" s="1">
        <v>8.2064444939489896</v>
      </c>
      <c r="AZ21" s="1">
        <v>3.9530111369649599</v>
      </c>
      <c r="BA21" s="1">
        <v>3.9806689614081399</v>
      </c>
      <c r="BB21" s="1">
        <v>8.3464521375040608</v>
      </c>
      <c r="BC21" s="1">
        <v>8.5012915875627808</v>
      </c>
      <c r="BD21" s="1">
        <v>74.900000000000006</v>
      </c>
      <c r="BE21" s="1">
        <v>79.400000000000006</v>
      </c>
      <c r="BF21" s="1">
        <v>113.435359035292</v>
      </c>
      <c r="BG21" s="1">
        <v>117.866569461395</v>
      </c>
      <c r="BH21" s="1">
        <v>113.427478280597</v>
      </c>
      <c r="BI21" s="1">
        <v>117.771734676921</v>
      </c>
      <c r="BJ21" s="1">
        <v>113.092007910595</v>
      </c>
      <c r="BK21" s="1">
        <v>118.13949937691</v>
      </c>
      <c r="BL21" s="1">
        <v>1.8686224872884301</v>
      </c>
      <c r="BM21" s="1">
        <v>1.8793256769383999</v>
      </c>
      <c r="BN21" s="1">
        <v>1.9125297383308799</v>
      </c>
      <c r="BO21" s="1">
        <v>1.8902304092358599</v>
      </c>
      <c r="BP21" s="1">
        <v>1.91193540685871</v>
      </c>
      <c r="BQ21" s="1">
        <v>1.8894959645365701</v>
      </c>
    </row>
    <row r="22" spans="1:69" x14ac:dyDescent="0.25">
      <c r="A22" s="3">
        <v>27</v>
      </c>
      <c r="B22" s="1" t="s">
        <v>62</v>
      </c>
      <c r="C22" s="2">
        <v>-0.13999999999999996</v>
      </c>
      <c r="D22" s="2">
        <v>1.100227249253535</v>
      </c>
      <c r="E22" s="1" t="s">
        <v>125</v>
      </c>
      <c r="F22" s="2" t="s">
        <v>125</v>
      </c>
      <c r="G22" s="2" t="s">
        <v>138</v>
      </c>
      <c r="H22" s="1">
        <v>0.15546399999999999</v>
      </c>
      <c r="I22" s="1">
        <v>-3.7927000000000002E-2</v>
      </c>
      <c r="J22" s="1">
        <v>-3.7895999999999999E-2</v>
      </c>
      <c r="K22" s="1">
        <v>-0.43332700000000002</v>
      </c>
      <c r="L22" s="1">
        <v>0.39064500000000002</v>
      </c>
      <c r="M22" s="1">
        <v>-0.17117199999999999</v>
      </c>
      <c r="N22" s="1">
        <v>-0.17145299999999999</v>
      </c>
      <c r="O22" s="1">
        <v>6.7978999999999998E-2</v>
      </c>
      <c r="P22" s="1">
        <v>464.04</v>
      </c>
      <c r="Q22" s="1">
        <v>158.369</v>
      </c>
      <c r="R22" s="1">
        <v>1200.6500000000001</v>
      </c>
      <c r="S22" s="1">
        <v>-0.25013999999999997</v>
      </c>
      <c r="T22" s="1">
        <v>2.3949999999999999E-2</v>
      </c>
      <c r="U22" s="1">
        <v>171.9942159</v>
      </c>
      <c r="V22" s="1">
        <v>0.15546399999999999</v>
      </c>
      <c r="W22" s="1">
        <v>-3.7927000000000002E-2</v>
      </c>
      <c r="X22" s="1">
        <v>-3.7895999999999999E-2</v>
      </c>
      <c r="Y22" s="1">
        <v>-0.43332700000000002</v>
      </c>
      <c r="Z22" s="1">
        <v>0.39064500000000002</v>
      </c>
      <c r="AA22" s="1">
        <v>-0.17117199999999999</v>
      </c>
      <c r="AB22" s="1">
        <v>-0.17145299999999999</v>
      </c>
      <c r="AC22" s="1">
        <v>6.7978999999999998E-2</v>
      </c>
      <c r="AD22" s="1">
        <v>464.04</v>
      </c>
      <c r="AE22" s="1">
        <v>158.369</v>
      </c>
      <c r="AF22" s="1">
        <v>1200.6500000000001</v>
      </c>
      <c r="AG22" s="1">
        <v>-0.25013999999999997</v>
      </c>
      <c r="AH22" s="1">
        <v>2.3949999999999999E-2</v>
      </c>
      <c r="AI22" s="1">
        <v>171.9942159</v>
      </c>
      <c r="AJ22" s="1">
        <v>0.19153100000000001</v>
      </c>
      <c r="AK22" s="1">
        <v>1.1310000000000001E-3</v>
      </c>
      <c r="AL22" s="1">
        <v>1.1310000000000001E-3</v>
      </c>
      <c r="AM22" s="1">
        <v>1.1310000000000001E-3</v>
      </c>
      <c r="AN22" s="1">
        <v>0.55915800000000004</v>
      </c>
      <c r="AO22" s="1">
        <v>2.8558E-2</v>
      </c>
      <c r="AP22" s="1">
        <v>2.8558E-2</v>
      </c>
      <c r="AQ22" s="1">
        <v>2.8558E-2</v>
      </c>
      <c r="AR22" s="1">
        <v>505.327</v>
      </c>
      <c r="AS22" s="1">
        <v>61.268000000000001</v>
      </c>
      <c r="AT22" s="1">
        <v>1058.9100000000001</v>
      </c>
      <c r="AU22" s="1">
        <v>-0.24124999999999999</v>
      </c>
      <c r="AV22" s="1">
        <v>-3.9399999999999998E-2</v>
      </c>
      <c r="AW22" s="1">
        <v>126.6628935</v>
      </c>
      <c r="AX22" s="1">
        <v>6.3926677142313197</v>
      </c>
      <c r="AY22" s="1">
        <v>6.3958843222708204</v>
      </c>
      <c r="AZ22" s="1">
        <v>3.9490910292226298</v>
      </c>
      <c r="BA22" s="1">
        <v>3.9498974229964698</v>
      </c>
      <c r="BB22" s="1">
        <v>7.4585431771912596</v>
      </c>
      <c r="BC22" s="1">
        <v>7.4600220351273396</v>
      </c>
      <c r="BD22" s="1">
        <v>67.2</v>
      </c>
      <c r="BE22" s="1">
        <v>67.400000000000006</v>
      </c>
      <c r="BF22" s="1">
        <v>107.171379347521</v>
      </c>
      <c r="BG22" s="1">
        <v>111.526433455226</v>
      </c>
      <c r="BH22" s="1">
        <v>107.30772242428399</v>
      </c>
      <c r="BI22" s="1">
        <v>111.602638601408</v>
      </c>
      <c r="BJ22" s="1">
        <v>118.65292261070201</v>
      </c>
      <c r="BK22" s="1">
        <v>118.657181600315</v>
      </c>
      <c r="BL22" s="1">
        <v>1.8501705326807001</v>
      </c>
      <c r="BM22" s="1">
        <v>1.8501721541521401</v>
      </c>
      <c r="BN22" s="1">
        <v>1.89333409624397</v>
      </c>
      <c r="BO22" s="1">
        <v>1.8924666443559801</v>
      </c>
      <c r="BP22" s="1">
        <v>1.89389915254218</v>
      </c>
      <c r="BQ22" s="1">
        <v>1.89186204571052</v>
      </c>
    </row>
    <row r="23" spans="1:69" x14ac:dyDescent="0.25">
      <c r="A23" s="3">
        <v>29</v>
      </c>
      <c r="B23" s="1" t="s">
        <v>97</v>
      </c>
      <c r="C23" s="2">
        <v>0.15999999999999998</v>
      </c>
      <c r="D23" s="2">
        <v>1.8185983613761449</v>
      </c>
      <c r="E23" s="1" t="s">
        <v>150</v>
      </c>
      <c r="F23" s="2" t="s">
        <v>150</v>
      </c>
      <c r="G23" s="2" t="s">
        <v>139</v>
      </c>
      <c r="H23" s="1">
        <v>0.22301699999999999</v>
      </c>
      <c r="I23" s="1">
        <v>-1.1913E-2</v>
      </c>
      <c r="J23" s="1">
        <v>-4.6870000000000002E-3</v>
      </c>
      <c r="K23" s="1">
        <v>-0.14432</v>
      </c>
      <c r="L23" s="1">
        <v>0.46884199999999998</v>
      </c>
      <c r="M23" s="1">
        <v>-0.13273799999999999</v>
      </c>
      <c r="N23" s="1">
        <v>-0.147151</v>
      </c>
      <c r="O23" s="1">
        <v>-4.0252000000000003E-2</v>
      </c>
      <c r="P23" s="1">
        <v>491.35899999999998</v>
      </c>
      <c r="Q23" s="1">
        <v>51.790700000000001</v>
      </c>
      <c r="R23" s="1">
        <v>1117.94</v>
      </c>
      <c r="S23" s="1">
        <v>-0.25564999999999999</v>
      </c>
      <c r="T23" s="1">
        <v>-5.527E-2</v>
      </c>
      <c r="U23" s="1">
        <v>125.7404538</v>
      </c>
      <c r="V23" s="1">
        <v>0.22301699999999999</v>
      </c>
      <c r="W23" s="1">
        <v>-1.1913E-2</v>
      </c>
      <c r="X23" s="1">
        <v>-4.6870000000000002E-3</v>
      </c>
      <c r="Y23" s="1">
        <v>-0.14432</v>
      </c>
      <c r="Z23" s="1">
        <v>0.46884199999999998</v>
      </c>
      <c r="AA23" s="1">
        <v>-0.13273799999999999</v>
      </c>
      <c r="AB23" s="1">
        <v>-0.147151</v>
      </c>
      <c r="AC23" s="1">
        <v>-4.0252000000000003E-2</v>
      </c>
      <c r="AD23" s="1">
        <v>491.35899999999998</v>
      </c>
      <c r="AE23" s="1">
        <v>51.790700000000001</v>
      </c>
      <c r="AF23" s="1">
        <v>1117.94</v>
      </c>
      <c r="AG23" s="1">
        <v>-0.25564999999999999</v>
      </c>
      <c r="AH23" s="1">
        <v>-5.527E-2</v>
      </c>
      <c r="AI23" s="1">
        <v>125.7404538</v>
      </c>
      <c r="AJ23" s="1">
        <v>0.210537</v>
      </c>
      <c r="AK23" s="1">
        <v>-0.18282599999999999</v>
      </c>
      <c r="AL23" s="1">
        <v>-2.5245E-2</v>
      </c>
      <c r="AM23" s="1">
        <v>-8.1609999999999999E-3</v>
      </c>
      <c r="AN23" s="1">
        <v>0.50115699999999996</v>
      </c>
      <c r="AO23" s="1">
        <v>-0.142571</v>
      </c>
      <c r="AP23" s="1">
        <v>-0.15087999999999999</v>
      </c>
      <c r="AQ23" s="1">
        <v>-0.130694</v>
      </c>
      <c r="AR23" s="1">
        <v>524.41399999999999</v>
      </c>
      <c r="AS23" s="1">
        <v>65.549800000000005</v>
      </c>
      <c r="AT23" s="1">
        <v>1095.94</v>
      </c>
      <c r="AU23" s="1">
        <v>-0.20849000000000001</v>
      </c>
      <c r="AV23" s="1">
        <v>-2.1530000000000001E-2</v>
      </c>
      <c r="AW23" s="1">
        <v>117.3192696</v>
      </c>
      <c r="AX23" s="1">
        <v>6.9646866275059498</v>
      </c>
      <c r="AY23" s="1">
        <v>7.0349806518924396</v>
      </c>
      <c r="AZ23" s="1">
        <v>4.33879161540733</v>
      </c>
      <c r="BA23" s="1">
        <v>4.4547691812097296</v>
      </c>
      <c r="BB23" s="1">
        <v>7.1695015746748796</v>
      </c>
      <c r="BC23" s="1">
        <v>7.64134457009414</v>
      </c>
      <c r="BD23" s="1">
        <v>40.5</v>
      </c>
      <c r="BE23" s="1">
        <v>41.3</v>
      </c>
      <c r="BF23" s="1">
        <v>99.0751952355821</v>
      </c>
      <c r="BG23" s="1">
        <v>105.585725168379</v>
      </c>
      <c r="BH23" s="1">
        <v>103.157766893104</v>
      </c>
      <c r="BI23" s="1">
        <v>105.151895893107</v>
      </c>
      <c r="BJ23" s="1">
        <v>99.315085426183799</v>
      </c>
      <c r="BK23" s="1">
        <v>105.398706962665</v>
      </c>
      <c r="BL23" s="1">
        <v>1.84009619313773</v>
      </c>
      <c r="BM23" s="1">
        <v>1.84125690765846</v>
      </c>
      <c r="BN23" s="1">
        <v>1.8407601690605899</v>
      </c>
      <c r="BO23" s="1">
        <v>1.83973530704827</v>
      </c>
      <c r="BP23" s="1">
        <v>1.8414901574540099</v>
      </c>
      <c r="BQ23" s="1">
        <v>1.8395776689229499</v>
      </c>
    </row>
    <row r="24" spans="1:69" x14ac:dyDescent="0.25">
      <c r="A24" s="3">
        <v>30</v>
      </c>
      <c r="B24" s="1" t="s">
        <v>46</v>
      </c>
      <c r="C24" s="2">
        <v>-0.99</v>
      </c>
      <c r="D24" s="2">
        <v>4.8989794855663564E-2</v>
      </c>
      <c r="E24" s="1" t="s">
        <v>200</v>
      </c>
      <c r="F24" s="2" t="s">
        <v>129</v>
      </c>
      <c r="G24" s="2" t="s">
        <v>129</v>
      </c>
      <c r="H24" s="1">
        <v>0.18398300000000001</v>
      </c>
      <c r="I24" s="1">
        <v>-1.4593999999999999E-2</v>
      </c>
      <c r="J24" s="1">
        <v>-1.8844E-2</v>
      </c>
      <c r="K24" s="1">
        <v>-0.17915800000000001</v>
      </c>
      <c r="L24" s="1">
        <v>0.579183</v>
      </c>
      <c r="M24" s="1">
        <v>-0.127859</v>
      </c>
      <c r="N24" s="1">
        <v>-0.18520400000000001</v>
      </c>
      <c r="O24" s="1">
        <v>-0.172601</v>
      </c>
      <c r="P24" s="1">
        <v>530.11199999999997</v>
      </c>
      <c r="Q24" s="1">
        <v>60.668799999999997</v>
      </c>
      <c r="R24" s="1">
        <v>1059.54</v>
      </c>
      <c r="S24" s="1">
        <v>-0.25871</v>
      </c>
      <c r="T24" s="1">
        <v>-3.3959999999999997E-2</v>
      </c>
      <c r="U24" s="1">
        <v>141.0328725</v>
      </c>
      <c r="V24" s="1">
        <v>0.153248</v>
      </c>
      <c r="W24" s="1">
        <v>-3.7562999999999999E-2</v>
      </c>
      <c r="X24" s="1">
        <v>-3.7512999999999998E-2</v>
      </c>
      <c r="Y24" s="1">
        <v>-0.273613</v>
      </c>
      <c r="Z24" s="1">
        <v>0.43281799999999998</v>
      </c>
      <c r="AA24" s="1">
        <v>-0.18011099999999999</v>
      </c>
      <c r="AB24" s="1">
        <v>-0.18074100000000001</v>
      </c>
      <c r="AC24" s="1">
        <v>3.7199999999999999E-4</v>
      </c>
      <c r="AD24" s="1">
        <v>504.39800000000002</v>
      </c>
      <c r="AE24" s="1">
        <v>159.078</v>
      </c>
      <c r="AF24" s="1">
        <v>1213.46</v>
      </c>
      <c r="AG24" s="1">
        <v>-0.25091000000000002</v>
      </c>
      <c r="AH24" s="1">
        <v>2.6839999999999999E-2</v>
      </c>
      <c r="AI24" s="1">
        <v>174.29090249999999</v>
      </c>
      <c r="AJ24" s="1">
        <v>0.153248</v>
      </c>
      <c r="AK24" s="1">
        <v>-3.7562999999999999E-2</v>
      </c>
      <c r="AL24" s="1">
        <v>-3.7512999999999998E-2</v>
      </c>
      <c r="AM24" s="1">
        <v>-0.273613</v>
      </c>
      <c r="AN24" s="1">
        <v>0.43281799999999998</v>
      </c>
      <c r="AO24" s="1">
        <v>-0.18011099999999999</v>
      </c>
      <c r="AP24" s="1">
        <v>-0.18074100000000001</v>
      </c>
      <c r="AQ24" s="1">
        <v>3.7199999999999999E-4</v>
      </c>
      <c r="AR24" s="1">
        <v>504.39800000000002</v>
      </c>
      <c r="AS24" s="1">
        <v>159.078</v>
      </c>
      <c r="AT24" s="1">
        <v>1213.46</v>
      </c>
      <c r="AU24" s="1">
        <v>-0.25091000000000002</v>
      </c>
      <c r="AV24" s="1">
        <v>2.6839999999999999E-2</v>
      </c>
      <c r="AW24" s="1">
        <v>174.29090249999999</v>
      </c>
      <c r="AX24" s="1">
        <v>6.6435558574560902</v>
      </c>
      <c r="AY24" s="1">
        <v>7.0190314610231104</v>
      </c>
      <c r="AZ24" s="1">
        <v>3.5184123177200699</v>
      </c>
      <c r="BA24" s="1">
        <v>4.8219660760799696</v>
      </c>
      <c r="BB24" s="1">
        <v>17.661420081968799</v>
      </c>
      <c r="BC24" s="1">
        <v>26.160170818664401</v>
      </c>
      <c r="BD24" s="1">
        <v>16.2</v>
      </c>
      <c r="BE24" s="1">
        <v>16.2</v>
      </c>
      <c r="BF24" s="1">
        <v>98.952277691844401</v>
      </c>
      <c r="BG24" s="1">
        <v>116.93709280804801</v>
      </c>
      <c r="BH24" s="1">
        <v>96.949444733804995</v>
      </c>
      <c r="BI24" s="1">
        <v>108.964810383572</v>
      </c>
      <c r="BJ24" s="1">
        <v>98.095459766464799</v>
      </c>
      <c r="BK24" s="1">
        <v>115.89935269721001</v>
      </c>
      <c r="BL24" s="1">
        <v>1.8406463538659401</v>
      </c>
      <c r="BM24" s="1">
        <v>1.8881999364474</v>
      </c>
      <c r="BN24" s="1">
        <v>1.90553955613626</v>
      </c>
      <c r="BO24" s="1">
        <v>1.8401176592816</v>
      </c>
      <c r="BP24" s="1">
        <v>1.9042807040980001</v>
      </c>
      <c r="BQ24" s="1">
        <v>1.83966790481325</v>
      </c>
    </row>
    <row r="25" spans="1:69" x14ac:dyDescent="0.25">
      <c r="A25" s="3">
        <v>31</v>
      </c>
      <c r="B25" s="1" t="s">
        <v>48</v>
      </c>
      <c r="C25" s="2">
        <v>-0.39999999999999997</v>
      </c>
      <c r="D25" s="2">
        <v>12.730380984086848</v>
      </c>
      <c r="E25" s="1" t="s">
        <v>125</v>
      </c>
      <c r="F25" s="2" t="s">
        <v>125</v>
      </c>
      <c r="G25" s="2" t="s">
        <v>135</v>
      </c>
      <c r="H25" s="1">
        <v>0.15546399999999999</v>
      </c>
      <c r="I25" s="1">
        <v>-3.7927000000000002E-2</v>
      </c>
      <c r="J25" s="1">
        <v>-3.7895999999999999E-2</v>
      </c>
      <c r="K25" s="1">
        <v>-0.43332700000000002</v>
      </c>
      <c r="L25" s="1">
        <v>0.39064500000000002</v>
      </c>
      <c r="M25" s="1">
        <v>-0.17117199999999999</v>
      </c>
      <c r="N25" s="1">
        <v>-0.17145299999999999</v>
      </c>
      <c r="O25" s="1">
        <v>6.7978999999999998E-2</v>
      </c>
      <c r="P25" s="1">
        <v>464.04</v>
      </c>
      <c r="Q25" s="1">
        <v>158.369</v>
      </c>
      <c r="R25" s="1">
        <v>1200.6500000000001</v>
      </c>
      <c r="S25" s="1">
        <v>-0.25013999999999997</v>
      </c>
      <c r="T25" s="1">
        <v>2.3949999999999999E-2</v>
      </c>
      <c r="U25" s="1">
        <v>171.9942159</v>
      </c>
      <c r="V25" s="1">
        <v>0.15546399999999999</v>
      </c>
      <c r="W25" s="1">
        <v>-3.7927000000000002E-2</v>
      </c>
      <c r="X25" s="1">
        <v>-3.7895999999999999E-2</v>
      </c>
      <c r="Y25" s="1">
        <v>-0.43332700000000002</v>
      </c>
      <c r="Z25" s="1">
        <v>0.39064500000000002</v>
      </c>
      <c r="AA25" s="1">
        <v>-0.17117199999999999</v>
      </c>
      <c r="AB25" s="1">
        <v>-0.17145299999999999</v>
      </c>
      <c r="AC25" s="1">
        <v>6.7978999999999998E-2</v>
      </c>
      <c r="AD25" s="1">
        <v>464.04</v>
      </c>
      <c r="AE25" s="1">
        <v>158.369</v>
      </c>
      <c r="AF25" s="1">
        <v>1200.6500000000001</v>
      </c>
      <c r="AG25" s="1">
        <v>-0.25013999999999997</v>
      </c>
      <c r="AH25" s="1">
        <v>2.3949999999999999E-2</v>
      </c>
      <c r="AI25" s="1">
        <v>171.9942159</v>
      </c>
      <c r="AJ25" s="1">
        <v>0.17983299999999999</v>
      </c>
      <c r="AK25" s="1">
        <v>-3.8869000000000001E-2</v>
      </c>
      <c r="AL25" s="1">
        <v>-3.8897000000000001E-2</v>
      </c>
      <c r="AM25" s="1">
        <v>-0.16137699999999999</v>
      </c>
      <c r="AN25" s="1">
        <v>0.73704599999999998</v>
      </c>
      <c r="AO25" s="1">
        <v>-0.22905900000000001</v>
      </c>
      <c r="AP25" s="1">
        <v>-0.22885</v>
      </c>
      <c r="AQ25" s="1">
        <v>-0.54333100000000001</v>
      </c>
      <c r="AR25" s="1">
        <v>511.279</v>
      </c>
      <c r="AS25" s="1">
        <v>80.517799999999994</v>
      </c>
      <c r="AT25" s="1">
        <v>1126.25</v>
      </c>
      <c r="AU25" s="1">
        <v>-0.19825000000000001</v>
      </c>
      <c r="AV25" s="1">
        <v>-1.5640000000000001E-2</v>
      </c>
      <c r="AW25" s="1">
        <v>114.5896011</v>
      </c>
      <c r="AX25" s="1">
        <v>8.48969300299715</v>
      </c>
      <c r="AY25" s="1">
        <v>8.83626405900519</v>
      </c>
      <c r="AZ25" s="1">
        <v>3.9599416679994799</v>
      </c>
      <c r="BA25" s="1">
        <v>3.9610349796019602</v>
      </c>
      <c r="BB25" s="1">
        <v>7.4323336877594199</v>
      </c>
      <c r="BC25" s="1">
        <v>8.0918680343934497</v>
      </c>
      <c r="BD25" s="1">
        <v>49.8</v>
      </c>
      <c r="BE25" s="1">
        <v>49.9</v>
      </c>
      <c r="BF25" s="1">
        <v>107.26293956244299</v>
      </c>
      <c r="BG25" s="1">
        <v>109.33296305818899</v>
      </c>
      <c r="BH25" s="1">
        <v>107.384773775366</v>
      </c>
      <c r="BI25" s="1">
        <v>109.521672180641</v>
      </c>
      <c r="BJ25" s="1">
        <v>118.952143018534</v>
      </c>
      <c r="BK25" s="1">
        <v>118.99508576143801</v>
      </c>
      <c r="BL25" s="1">
        <v>1.8418778461124901</v>
      </c>
      <c r="BM25" s="1">
        <v>1.84239463742163</v>
      </c>
      <c r="BN25" s="1">
        <v>1.8930095086924399</v>
      </c>
      <c r="BO25" s="1">
        <v>1.8917476047295501</v>
      </c>
      <c r="BP25" s="1">
        <v>1.8931869955184</v>
      </c>
      <c r="BQ25" s="1">
        <v>1.89205734585397</v>
      </c>
    </row>
    <row r="26" spans="1:69" x14ac:dyDescent="0.25">
      <c r="A26" s="3">
        <v>32</v>
      </c>
      <c r="B26" s="1" t="s">
        <v>95</v>
      </c>
      <c r="C26" s="2">
        <v>0.53</v>
      </c>
      <c r="D26" s="2">
        <v>8.3449325940956527</v>
      </c>
      <c r="E26" s="1" t="s">
        <v>144</v>
      </c>
      <c r="F26" s="2" t="s">
        <v>144</v>
      </c>
      <c r="G26" s="2" t="s">
        <v>144</v>
      </c>
      <c r="H26" s="1">
        <v>0.18934200000000001</v>
      </c>
      <c r="I26" s="1">
        <v>-2.9399999999999999E-2</v>
      </c>
      <c r="J26" s="1">
        <v>-2.0822E-2</v>
      </c>
      <c r="K26" s="1">
        <v>-0.14033300000000001</v>
      </c>
      <c r="L26" s="1">
        <v>0.530366</v>
      </c>
      <c r="M26" s="1">
        <v>-0.15603900000000001</v>
      </c>
      <c r="N26" s="1">
        <v>-0.19473099999999999</v>
      </c>
      <c r="O26" s="1">
        <v>-3.7366000000000003E-2</v>
      </c>
      <c r="P26" s="1">
        <v>496.012</v>
      </c>
      <c r="Q26" s="1">
        <v>59.413800000000002</v>
      </c>
      <c r="R26" s="1">
        <v>1162.29</v>
      </c>
      <c r="S26" s="1">
        <v>-0.23701</v>
      </c>
      <c r="T26" s="1">
        <v>-1.976E-2</v>
      </c>
      <c r="U26" s="1">
        <v>136.3265475</v>
      </c>
      <c r="V26" s="1">
        <v>0.18934200000000001</v>
      </c>
      <c r="W26" s="1">
        <v>-2.9399999999999999E-2</v>
      </c>
      <c r="X26" s="1">
        <v>-2.0822E-2</v>
      </c>
      <c r="Y26" s="1">
        <v>-0.14033300000000001</v>
      </c>
      <c r="Z26" s="1">
        <v>0.530366</v>
      </c>
      <c r="AA26" s="1">
        <v>-0.15603900000000001</v>
      </c>
      <c r="AB26" s="1">
        <v>-0.19473099999999999</v>
      </c>
      <c r="AC26" s="1">
        <v>-3.7366000000000003E-2</v>
      </c>
      <c r="AD26" s="1">
        <v>496.012</v>
      </c>
      <c r="AE26" s="1">
        <v>59.413800000000002</v>
      </c>
      <c r="AF26" s="1">
        <v>1162.29</v>
      </c>
      <c r="AG26" s="1">
        <v>-0.23701</v>
      </c>
      <c r="AH26" s="1">
        <v>-1.976E-2</v>
      </c>
      <c r="AI26" s="1">
        <v>136.3265475</v>
      </c>
      <c r="AJ26" s="1">
        <v>0.18934200000000001</v>
      </c>
      <c r="AK26" s="1">
        <v>-2.9399999999999999E-2</v>
      </c>
      <c r="AL26" s="1">
        <v>-2.0822E-2</v>
      </c>
      <c r="AM26" s="1">
        <v>-0.14033300000000001</v>
      </c>
      <c r="AN26" s="1">
        <v>0.530366</v>
      </c>
      <c r="AO26" s="1">
        <v>-0.15603900000000001</v>
      </c>
      <c r="AP26" s="1">
        <v>-0.19473099999999999</v>
      </c>
      <c r="AQ26" s="1">
        <v>-3.7366000000000003E-2</v>
      </c>
      <c r="AR26" s="1">
        <v>496.012</v>
      </c>
      <c r="AS26" s="1">
        <v>59.413800000000002</v>
      </c>
      <c r="AT26" s="1">
        <v>1162.29</v>
      </c>
      <c r="AU26" s="1">
        <v>-0.23701</v>
      </c>
      <c r="AV26" s="1">
        <v>-1.976E-2</v>
      </c>
      <c r="AW26" s="1">
        <v>136.3265475</v>
      </c>
      <c r="AX26" s="1">
        <v>8.28581893367571</v>
      </c>
      <c r="AY26" s="1">
        <v>8.2935193773718403</v>
      </c>
      <c r="AZ26" s="1">
        <v>6.1563185071364099</v>
      </c>
      <c r="BA26" s="1">
        <v>6.2447904719797904</v>
      </c>
      <c r="BB26" s="1">
        <v>8.6144601194150194</v>
      </c>
      <c r="BC26" s="1">
        <v>8.7805309223507209</v>
      </c>
      <c r="BD26" s="1">
        <v>66.900000000000006</v>
      </c>
      <c r="BE26" s="1">
        <v>68.2</v>
      </c>
      <c r="BF26" s="1">
        <v>103.670144014702</v>
      </c>
      <c r="BG26" s="1">
        <v>105.935860782875</v>
      </c>
      <c r="BH26" s="1">
        <v>106.08963495236</v>
      </c>
      <c r="BI26" s="1">
        <v>106.50459397649399</v>
      </c>
      <c r="BJ26" s="1">
        <v>103.58889083491999</v>
      </c>
      <c r="BK26" s="1">
        <v>105.95723087696599</v>
      </c>
      <c r="BL26" s="1">
        <v>1.8373951670775599</v>
      </c>
      <c r="BM26" s="1">
        <v>1.84126261027589</v>
      </c>
      <c r="BN26" s="1">
        <v>1.8606799832319301</v>
      </c>
      <c r="BO26" s="1">
        <v>1.8591463094657099</v>
      </c>
      <c r="BP26" s="1">
        <v>1.8411423084596099</v>
      </c>
      <c r="BQ26" s="1">
        <v>1.8372046701442899</v>
      </c>
    </row>
    <row r="27" spans="1:69" x14ac:dyDescent="0.25">
      <c r="A27" s="3">
        <v>57</v>
      </c>
      <c r="B27" s="1" t="s">
        <v>35</v>
      </c>
      <c r="C27" s="2">
        <v>-3.0000000000000027E-2</v>
      </c>
      <c r="D27" s="2">
        <v>1.5731814898478815</v>
      </c>
      <c r="E27" s="1" t="s">
        <v>131</v>
      </c>
      <c r="F27" s="2" t="s">
        <v>131</v>
      </c>
      <c r="G27" s="2" t="s">
        <v>131</v>
      </c>
      <c r="H27" s="1">
        <v>0.165352</v>
      </c>
      <c r="I27" s="1">
        <v>-3.8466E-2</v>
      </c>
      <c r="J27" s="1">
        <v>-4.1852E-2</v>
      </c>
      <c r="K27" s="1">
        <v>-0.29164800000000002</v>
      </c>
      <c r="L27" s="1">
        <v>0.44260899999999997</v>
      </c>
      <c r="M27" s="1">
        <v>-0.17845</v>
      </c>
      <c r="N27" s="1">
        <v>-0.16891999999999999</v>
      </c>
      <c r="O27" s="1">
        <v>-1.2258E-2</v>
      </c>
      <c r="P27" s="1">
        <v>500.904</v>
      </c>
      <c r="Q27" s="1">
        <v>154.66</v>
      </c>
      <c r="R27" s="1">
        <v>1165.29</v>
      </c>
      <c r="S27" s="1">
        <v>-0.25062000000000001</v>
      </c>
      <c r="T27" s="1">
        <v>2.9190000000000001E-2</v>
      </c>
      <c r="U27" s="1">
        <v>175.5835731</v>
      </c>
      <c r="V27" s="1">
        <v>0.165352</v>
      </c>
      <c r="W27" s="1">
        <v>-3.8466E-2</v>
      </c>
      <c r="X27" s="1">
        <v>-4.1852E-2</v>
      </c>
      <c r="Y27" s="1">
        <v>-0.29164800000000002</v>
      </c>
      <c r="Z27" s="1">
        <v>0.44260899999999997</v>
      </c>
      <c r="AA27" s="1">
        <v>-0.17845</v>
      </c>
      <c r="AB27" s="1">
        <v>-0.16891999999999999</v>
      </c>
      <c r="AC27" s="1">
        <v>-1.2258E-2</v>
      </c>
      <c r="AD27" s="1">
        <v>500.904</v>
      </c>
      <c r="AE27" s="1">
        <v>154.66</v>
      </c>
      <c r="AF27" s="1">
        <v>1165.29</v>
      </c>
      <c r="AG27" s="1">
        <v>-0.25062000000000001</v>
      </c>
      <c r="AH27" s="1">
        <v>2.9190000000000001E-2</v>
      </c>
      <c r="AI27" s="1">
        <v>175.5835731</v>
      </c>
      <c r="AJ27" s="1">
        <v>0.165352</v>
      </c>
      <c r="AK27" s="1">
        <v>-3.8466E-2</v>
      </c>
      <c r="AL27" s="1">
        <v>-4.1852E-2</v>
      </c>
      <c r="AM27" s="1">
        <v>-0.29164800000000002</v>
      </c>
      <c r="AN27" s="1">
        <v>0.44260899999999997</v>
      </c>
      <c r="AO27" s="1">
        <v>-0.17845</v>
      </c>
      <c r="AP27" s="1">
        <v>-0.16891999999999999</v>
      </c>
      <c r="AQ27" s="1">
        <v>-1.2258E-2</v>
      </c>
      <c r="AR27" s="1">
        <v>500.904</v>
      </c>
      <c r="AS27" s="1">
        <v>154.66</v>
      </c>
      <c r="AT27" s="1">
        <v>1165.29</v>
      </c>
      <c r="AU27" s="1">
        <v>-0.25062000000000001</v>
      </c>
      <c r="AV27" s="1">
        <v>2.9190000000000001E-2</v>
      </c>
      <c r="AW27" s="1">
        <v>175.5835731</v>
      </c>
      <c r="AX27" s="1">
        <v>5.8961496530474502</v>
      </c>
      <c r="AY27" s="1">
        <v>6.05075119127756</v>
      </c>
      <c r="AZ27" s="1">
        <v>3.3589280682348002</v>
      </c>
      <c r="BA27" s="1">
        <v>4.5120792470651798</v>
      </c>
      <c r="BB27" s="1">
        <v>5.6343492582332004</v>
      </c>
      <c r="BC27" s="1">
        <v>7.2760756209362496</v>
      </c>
      <c r="BD27" s="1">
        <v>41.5</v>
      </c>
      <c r="BE27" s="1">
        <v>48.1</v>
      </c>
      <c r="BF27" s="1">
        <v>101.864830892204</v>
      </c>
      <c r="BG27" s="1">
        <v>110.084243436422</v>
      </c>
      <c r="BH27" s="1">
        <v>100.156576148206</v>
      </c>
      <c r="BI27" s="1">
        <v>110.06633845713201</v>
      </c>
      <c r="BJ27" s="1">
        <v>101.80180371951</v>
      </c>
      <c r="BK27" s="1">
        <v>113.234677218988</v>
      </c>
      <c r="BL27" s="1">
        <v>1.86514396227208</v>
      </c>
      <c r="BM27" s="1">
        <v>1.8832044498673</v>
      </c>
      <c r="BN27" s="1">
        <v>1.8832044498673</v>
      </c>
      <c r="BO27" s="1">
        <v>1.86658672447866</v>
      </c>
      <c r="BP27" s="1">
        <v>1.8829731809030099</v>
      </c>
      <c r="BQ27" s="1">
        <v>1.8670206212037399</v>
      </c>
    </row>
    <row r="28" spans="1:69" x14ac:dyDescent="0.25">
      <c r="A28" s="3">
        <v>58</v>
      </c>
      <c r="B28" s="1" t="s">
        <v>32</v>
      </c>
      <c r="C28" s="2">
        <v>0.25</v>
      </c>
      <c r="D28" s="2">
        <v>0.80118661995817186</v>
      </c>
      <c r="E28" s="1" t="s">
        <v>125</v>
      </c>
      <c r="F28" s="2" t="s">
        <v>129</v>
      </c>
      <c r="G28" s="2" t="s">
        <v>129</v>
      </c>
      <c r="H28" s="1">
        <v>0.15546399999999999</v>
      </c>
      <c r="I28" s="1">
        <v>-3.7927000000000002E-2</v>
      </c>
      <c r="J28" s="1">
        <v>-3.7895999999999999E-2</v>
      </c>
      <c r="K28" s="1">
        <v>-0.43332700000000002</v>
      </c>
      <c r="L28" s="1">
        <v>0.39064500000000002</v>
      </c>
      <c r="M28" s="1">
        <v>-0.17117199999999999</v>
      </c>
      <c r="N28" s="1">
        <v>-0.17145299999999999</v>
      </c>
      <c r="O28" s="1">
        <v>6.7978999999999998E-2</v>
      </c>
      <c r="P28" s="1">
        <v>464.04</v>
      </c>
      <c r="Q28" s="1">
        <v>158.369</v>
      </c>
      <c r="R28" s="1">
        <v>1200.6500000000001</v>
      </c>
      <c r="S28" s="1">
        <v>-0.25013999999999997</v>
      </c>
      <c r="T28" s="1">
        <v>2.3949999999999999E-2</v>
      </c>
      <c r="U28" s="1">
        <v>171.9942159</v>
      </c>
      <c r="V28" s="1">
        <v>0.153248</v>
      </c>
      <c r="W28" s="1">
        <v>-3.7562999999999999E-2</v>
      </c>
      <c r="X28" s="1">
        <v>-3.7512999999999998E-2</v>
      </c>
      <c r="Y28" s="1">
        <v>-0.273613</v>
      </c>
      <c r="Z28" s="1">
        <v>0.43281799999999998</v>
      </c>
      <c r="AA28" s="1">
        <v>-0.18011099999999999</v>
      </c>
      <c r="AB28" s="1">
        <v>-0.18074100000000001</v>
      </c>
      <c r="AC28" s="1">
        <v>3.7199999999999999E-4</v>
      </c>
      <c r="AD28" s="1">
        <v>504.39800000000002</v>
      </c>
      <c r="AE28" s="1">
        <v>159.078</v>
      </c>
      <c r="AF28" s="1">
        <v>1213.46</v>
      </c>
      <c r="AG28" s="1">
        <v>-0.25091000000000002</v>
      </c>
      <c r="AH28" s="1">
        <v>2.6839999999999999E-2</v>
      </c>
      <c r="AI28" s="1">
        <v>174.29090249999999</v>
      </c>
      <c r="AJ28" s="1">
        <v>0.153248</v>
      </c>
      <c r="AK28" s="1">
        <v>-3.7562999999999999E-2</v>
      </c>
      <c r="AL28" s="1">
        <v>-3.7512999999999998E-2</v>
      </c>
      <c r="AM28" s="1">
        <v>-0.273613</v>
      </c>
      <c r="AN28" s="1">
        <v>0.43281799999999998</v>
      </c>
      <c r="AO28" s="1">
        <v>-0.18011099999999999</v>
      </c>
      <c r="AP28" s="1">
        <v>-0.18074100000000001</v>
      </c>
      <c r="AQ28" s="1">
        <v>3.7199999999999999E-4</v>
      </c>
      <c r="AR28" s="1">
        <v>504.39800000000002</v>
      </c>
      <c r="AS28" s="1">
        <v>159.078</v>
      </c>
      <c r="AT28" s="1">
        <v>1213.46</v>
      </c>
      <c r="AU28" s="1">
        <v>-0.25091000000000002</v>
      </c>
      <c r="AV28" s="1">
        <v>2.6839999999999999E-2</v>
      </c>
      <c r="AW28" s="1">
        <v>174.29090249999999</v>
      </c>
      <c r="AX28" s="1">
        <v>6.4366763451222102</v>
      </c>
      <c r="AY28" s="1">
        <v>6.9058209317227197</v>
      </c>
      <c r="AZ28" s="1">
        <v>3.9286241901346002</v>
      </c>
      <c r="BA28" s="1">
        <v>4.3425922857888404</v>
      </c>
      <c r="BB28" s="1">
        <v>6.6215502431253501</v>
      </c>
      <c r="BC28" s="1">
        <v>7.5121266192267697</v>
      </c>
      <c r="BD28" s="1">
        <v>46.2</v>
      </c>
      <c r="BE28" s="1">
        <v>54.1</v>
      </c>
      <c r="BF28" s="1">
        <v>103.908519152309</v>
      </c>
      <c r="BG28" s="1">
        <v>117.24578047337199</v>
      </c>
      <c r="BH28" s="1">
        <v>104.06829966766</v>
      </c>
      <c r="BI28" s="1">
        <v>114.946102010621</v>
      </c>
      <c r="BJ28" s="1">
        <v>103.859584169858</v>
      </c>
      <c r="BK28" s="1">
        <v>117.255546301224</v>
      </c>
      <c r="BL28" s="1">
        <v>1.8784624031371999</v>
      </c>
      <c r="BM28" s="1">
        <v>1.89645695970143</v>
      </c>
      <c r="BN28" s="1">
        <v>1.9112888321758099</v>
      </c>
      <c r="BO28" s="1">
        <v>1.8929096650395101</v>
      </c>
      <c r="BP28" s="1">
        <v>1.8961819532945601</v>
      </c>
      <c r="BQ28" s="1">
        <v>1.87908967321945</v>
      </c>
    </row>
    <row r="29" spans="1:69" x14ac:dyDescent="0.25">
      <c r="A29" s="3">
        <v>59</v>
      </c>
      <c r="B29" s="1" t="s">
        <v>31</v>
      </c>
      <c r="C29" s="2">
        <v>0.18999999999999995</v>
      </c>
      <c r="D29" s="2">
        <v>1.4668333238647122</v>
      </c>
      <c r="E29" s="1" t="s">
        <v>125</v>
      </c>
      <c r="F29" s="2" t="s">
        <v>125</v>
      </c>
      <c r="G29" s="2" t="s">
        <v>129</v>
      </c>
      <c r="H29" s="1">
        <v>0.15546399999999999</v>
      </c>
      <c r="I29" s="1">
        <v>-3.7927000000000002E-2</v>
      </c>
      <c r="J29" s="1">
        <v>-3.7895999999999999E-2</v>
      </c>
      <c r="K29" s="1">
        <v>-0.43332700000000002</v>
      </c>
      <c r="L29" s="1">
        <v>0.39064500000000002</v>
      </c>
      <c r="M29" s="1">
        <v>-0.17117199999999999</v>
      </c>
      <c r="N29" s="1">
        <v>-0.17145299999999999</v>
      </c>
      <c r="O29" s="1">
        <v>6.7978999999999998E-2</v>
      </c>
      <c r="P29" s="1">
        <v>464.04</v>
      </c>
      <c r="Q29" s="1">
        <v>158.369</v>
      </c>
      <c r="R29" s="1">
        <v>1200.6500000000001</v>
      </c>
      <c r="S29" s="1">
        <v>-0.25013999999999997</v>
      </c>
      <c r="T29" s="1">
        <v>2.3949999999999999E-2</v>
      </c>
      <c r="U29" s="1">
        <v>171.9942159</v>
      </c>
      <c r="V29" s="1">
        <v>0.15546399999999999</v>
      </c>
      <c r="W29" s="1">
        <v>-3.7927000000000002E-2</v>
      </c>
      <c r="X29" s="1">
        <v>-3.7895999999999999E-2</v>
      </c>
      <c r="Y29" s="1">
        <v>-0.43332700000000002</v>
      </c>
      <c r="Z29" s="1">
        <v>0.39064500000000002</v>
      </c>
      <c r="AA29" s="1">
        <v>-0.17117199999999999</v>
      </c>
      <c r="AB29" s="1">
        <v>-0.17145299999999999</v>
      </c>
      <c r="AC29" s="1">
        <v>6.7978999999999998E-2</v>
      </c>
      <c r="AD29" s="1">
        <v>464.04</v>
      </c>
      <c r="AE29" s="1">
        <v>158.369</v>
      </c>
      <c r="AF29" s="1">
        <v>1200.6500000000001</v>
      </c>
      <c r="AG29" s="1">
        <v>-0.25013999999999997</v>
      </c>
      <c r="AH29" s="1">
        <v>2.3949999999999999E-2</v>
      </c>
      <c r="AI29" s="1">
        <v>171.9942159</v>
      </c>
      <c r="AJ29" s="1">
        <v>0.153248</v>
      </c>
      <c r="AK29" s="1">
        <v>-3.7562999999999999E-2</v>
      </c>
      <c r="AL29" s="1">
        <v>-3.7512999999999998E-2</v>
      </c>
      <c r="AM29" s="1">
        <v>-0.273613</v>
      </c>
      <c r="AN29" s="1">
        <v>0.43281799999999998</v>
      </c>
      <c r="AO29" s="1">
        <v>-0.18011099999999999</v>
      </c>
      <c r="AP29" s="1">
        <v>-0.18074100000000001</v>
      </c>
      <c r="AQ29" s="1">
        <v>3.7199999999999999E-4</v>
      </c>
      <c r="AR29" s="1">
        <v>504.39800000000002</v>
      </c>
      <c r="AS29" s="1">
        <v>159.078</v>
      </c>
      <c r="AT29" s="1">
        <v>1213.46</v>
      </c>
      <c r="AU29" s="1">
        <v>-0.25091000000000002</v>
      </c>
      <c r="AV29" s="1">
        <v>2.6839999999999999E-2</v>
      </c>
      <c r="AW29" s="1">
        <v>174.29090249999999</v>
      </c>
      <c r="AX29" s="1">
        <v>6.5844980180210699</v>
      </c>
      <c r="AY29" s="1">
        <v>6.6441475825951697</v>
      </c>
      <c r="AZ29" s="1">
        <v>4.0135511381411897</v>
      </c>
      <c r="BA29" s="1">
        <v>4.0350648690276403</v>
      </c>
      <c r="BB29" s="1">
        <v>7.2820160480529497</v>
      </c>
      <c r="BC29" s="1">
        <v>7.3488943135878202</v>
      </c>
      <c r="BD29" s="1">
        <v>49.3</v>
      </c>
      <c r="BE29" s="1">
        <v>50.7</v>
      </c>
      <c r="BF29" s="1">
        <v>107.142714935996</v>
      </c>
      <c r="BG29" s="1">
        <v>115.272633779044</v>
      </c>
      <c r="BH29" s="1">
        <v>107.141792357897</v>
      </c>
      <c r="BI29" s="1">
        <v>115.19358289451</v>
      </c>
      <c r="BJ29" s="1">
        <v>115.887064473846</v>
      </c>
      <c r="BK29" s="1">
        <v>117.15061926254999</v>
      </c>
      <c r="BL29" s="1">
        <v>1.8841605557913499</v>
      </c>
      <c r="BM29" s="1">
        <v>1.8883278317071901</v>
      </c>
      <c r="BN29" s="1">
        <v>1.90779715902922</v>
      </c>
      <c r="BO29" s="1">
        <v>1.9025009855450801</v>
      </c>
      <c r="BP29" s="1">
        <v>1.9058407593500499</v>
      </c>
      <c r="BQ29" s="1">
        <v>1.90278375019338</v>
      </c>
    </row>
    <row r="30" spans="1:69" x14ac:dyDescent="0.25">
      <c r="A30" s="3">
        <v>60</v>
      </c>
      <c r="B30" s="1" t="s">
        <v>115</v>
      </c>
      <c r="C30" s="2">
        <v>-0.22000000000000008</v>
      </c>
      <c r="D30" s="2">
        <v>1.2596031120952347</v>
      </c>
      <c r="E30" s="1" t="s">
        <v>188</v>
      </c>
      <c r="F30" s="2" t="s">
        <v>133</v>
      </c>
      <c r="G30" s="2" t="s">
        <v>133</v>
      </c>
      <c r="H30" s="1">
        <v>0.171186</v>
      </c>
      <c r="I30" s="1">
        <v>-2.4067000000000002E-2</v>
      </c>
      <c r="J30" s="1">
        <v>-1.6951999999999998E-2</v>
      </c>
      <c r="K30" s="1">
        <v>-0.15290400000000001</v>
      </c>
      <c r="L30" s="1">
        <v>0.48694100000000001</v>
      </c>
      <c r="M30" s="1">
        <v>-0.15027099999999999</v>
      </c>
      <c r="N30" s="1">
        <v>-0.16713600000000001</v>
      </c>
      <c r="O30" s="1">
        <v>-2.9562999999999999E-2</v>
      </c>
      <c r="P30" s="1">
        <v>514.08100000000002</v>
      </c>
      <c r="Q30" s="1">
        <v>148.84100000000001</v>
      </c>
      <c r="R30" s="1">
        <v>1112.69</v>
      </c>
      <c r="S30" s="1">
        <v>-0.22484000000000001</v>
      </c>
      <c r="T30" s="1">
        <v>-5.5070000000000001E-2</v>
      </c>
      <c r="U30" s="1">
        <v>106.5323727</v>
      </c>
      <c r="V30" s="1">
        <v>0.19575999999999999</v>
      </c>
      <c r="W30" s="1">
        <v>-1.7198000000000001E-2</v>
      </c>
      <c r="X30" s="1">
        <v>-2.7101E-2</v>
      </c>
      <c r="Y30" s="1">
        <v>-0.15559300000000001</v>
      </c>
      <c r="Z30" s="1">
        <v>0.52158599999999999</v>
      </c>
      <c r="AA30" s="1">
        <v>-0.184866</v>
      </c>
      <c r="AB30" s="1">
        <v>-0.150033</v>
      </c>
      <c r="AC30" s="1">
        <v>-8.6227999999999999E-2</v>
      </c>
      <c r="AD30" s="1">
        <v>497.02800000000002</v>
      </c>
      <c r="AE30" s="1">
        <v>58.020899999999997</v>
      </c>
      <c r="AF30" s="1">
        <v>1117.57</v>
      </c>
      <c r="AG30" s="1">
        <v>-0.24285999999999999</v>
      </c>
      <c r="AH30" s="1">
        <v>-2.409E-2</v>
      </c>
      <c r="AI30" s="1">
        <v>137.28036270000001</v>
      </c>
      <c r="AJ30" s="1">
        <v>0.19575999999999999</v>
      </c>
      <c r="AK30" s="1">
        <v>-1.7198000000000001E-2</v>
      </c>
      <c r="AL30" s="1">
        <v>-2.7101E-2</v>
      </c>
      <c r="AM30" s="1">
        <v>-0.15559300000000001</v>
      </c>
      <c r="AN30" s="1">
        <v>0.52158599999999999</v>
      </c>
      <c r="AO30" s="1">
        <v>-0.184866</v>
      </c>
      <c r="AP30" s="1">
        <v>-0.150033</v>
      </c>
      <c r="AQ30" s="1">
        <v>-8.6227999999999999E-2</v>
      </c>
      <c r="AR30" s="1">
        <v>497.02800000000002</v>
      </c>
      <c r="AS30" s="1">
        <v>58.020899999999997</v>
      </c>
      <c r="AT30" s="1">
        <v>1117.57</v>
      </c>
      <c r="AU30" s="1">
        <v>-0.24285999999999999</v>
      </c>
      <c r="AV30" s="1">
        <v>-2.409E-2</v>
      </c>
      <c r="AW30" s="1">
        <v>137.28036270000001</v>
      </c>
      <c r="AX30" s="1">
        <v>6.3611627635519001</v>
      </c>
      <c r="AY30" s="1">
        <v>6.4363620629483904</v>
      </c>
      <c r="AZ30" s="1">
        <v>4.19290651199604</v>
      </c>
      <c r="BA30" s="1">
        <v>4.2697817630977903</v>
      </c>
      <c r="BB30" s="1">
        <v>7.20572015278678</v>
      </c>
      <c r="BC30" s="1">
        <v>7.6628985061741597</v>
      </c>
      <c r="BD30" s="1">
        <v>40.5</v>
      </c>
      <c r="BE30" s="1">
        <v>41</v>
      </c>
      <c r="BF30" s="1">
        <v>99.108449349813398</v>
      </c>
      <c r="BG30" s="1">
        <v>104.847973711634</v>
      </c>
      <c r="BH30" s="1">
        <v>99.464926804418894</v>
      </c>
      <c r="BI30" s="1">
        <v>105.118114941614</v>
      </c>
      <c r="BJ30" s="1">
        <v>99.821448293993797</v>
      </c>
      <c r="BK30" s="1">
        <v>104.904119761522</v>
      </c>
      <c r="BL30" s="1">
        <v>1.84014048376747</v>
      </c>
      <c r="BM30" s="1">
        <v>1.8433268836535699</v>
      </c>
      <c r="BN30" s="1">
        <v>1.8433908972325901</v>
      </c>
      <c r="BO30" s="1">
        <v>1.84153034186244</v>
      </c>
      <c r="BP30" s="1">
        <v>1.8432170246609501</v>
      </c>
      <c r="BQ30" s="1">
        <v>1.8408663721193801</v>
      </c>
    </row>
    <row r="31" spans="1:69" x14ac:dyDescent="0.25">
      <c r="A31" s="3">
        <v>61</v>
      </c>
      <c r="B31" s="1" t="s">
        <v>67</v>
      </c>
      <c r="C31" s="2">
        <v>0.94</v>
      </c>
      <c r="D31" s="2">
        <v>4.4335651568461243</v>
      </c>
      <c r="E31" s="1" t="s">
        <v>129</v>
      </c>
      <c r="F31" s="2" t="s">
        <v>133</v>
      </c>
      <c r="G31" s="2" t="s">
        <v>133</v>
      </c>
      <c r="H31" s="1">
        <v>0.153248</v>
      </c>
      <c r="I31" s="1">
        <v>-3.7562999999999999E-2</v>
      </c>
      <c r="J31" s="1">
        <v>-3.7512999999999998E-2</v>
      </c>
      <c r="K31" s="1">
        <v>-0.273613</v>
      </c>
      <c r="L31" s="1">
        <v>0.43281799999999998</v>
      </c>
      <c r="M31" s="1">
        <v>-0.18011099999999999</v>
      </c>
      <c r="N31" s="1">
        <v>-0.18074100000000001</v>
      </c>
      <c r="O31" s="1">
        <v>3.7199999999999999E-4</v>
      </c>
      <c r="P31" s="1">
        <v>504.39800000000002</v>
      </c>
      <c r="Q31" s="1">
        <v>159.078</v>
      </c>
      <c r="R31" s="1">
        <v>1213.46</v>
      </c>
      <c r="S31" s="1">
        <v>-0.25091000000000002</v>
      </c>
      <c r="T31" s="1">
        <v>2.6839999999999999E-2</v>
      </c>
      <c r="U31" s="1">
        <v>174.29090249999999</v>
      </c>
      <c r="V31" s="1">
        <v>0.19575999999999999</v>
      </c>
      <c r="W31" s="1">
        <v>-1.7198000000000001E-2</v>
      </c>
      <c r="X31" s="1">
        <v>-2.7101E-2</v>
      </c>
      <c r="Y31" s="1">
        <v>-0.15559300000000001</v>
      </c>
      <c r="Z31" s="1">
        <v>0.52158599999999999</v>
      </c>
      <c r="AA31" s="1">
        <v>-0.184866</v>
      </c>
      <c r="AB31" s="1">
        <v>-0.150033</v>
      </c>
      <c r="AC31" s="1">
        <v>-8.6227999999999999E-2</v>
      </c>
      <c r="AD31" s="1">
        <v>497.02800000000002</v>
      </c>
      <c r="AE31" s="1">
        <v>58.020899999999997</v>
      </c>
      <c r="AF31" s="1">
        <v>1117.57</v>
      </c>
      <c r="AG31" s="1">
        <v>-0.24285999999999999</v>
      </c>
      <c r="AH31" s="1">
        <v>-2.409E-2</v>
      </c>
      <c r="AI31" s="1">
        <v>137.28036270000001</v>
      </c>
      <c r="AJ31" s="1">
        <v>0.19575999999999999</v>
      </c>
      <c r="AK31" s="1">
        <v>-1.7198000000000001E-2</v>
      </c>
      <c r="AL31" s="1">
        <v>-2.7101E-2</v>
      </c>
      <c r="AM31" s="1">
        <v>-0.15559300000000001</v>
      </c>
      <c r="AN31" s="1">
        <v>0.52158599999999999</v>
      </c>
      <c r="AO31" s="1">
        <v>-0.184866</v>
      </c>
      <c r="AP31" s="1">
        <v>-0.150033</v>
      </c>
      <c r="AQ31" s="1">
        <v>-8.6227999999999999E-2</v>
      </c>
      <c r="AR31" s="1">
        <v>497.02800000000002</v>
      </c>
      <c r="AS31" s="1">
        <v>58.020899999999997</v>
      </c>
      <c r="AT31" s="1">
        <v>1117.57</v>
      </c>
      <c r="AU31" s="1">
        <v>-0.24285999999999999</v>
      </c>
      <c r="AV31" s="1">
        <v>-2.409E-2</v>
      </c>
      <c r="AW31" s="1">
        <v>137.28036270000001</v>
      </c>
      <c r="AX31" s="1">
        <v>6.3288825923295997</v>
      </c>
      <c r="AY31" s="1">
        <v>6.4683014576536797</v>
      </c>
      <c r="AZ31" s="1">
        <v>3.1806925625857998</v>
      </c>
      <c r="BA31" s="1">
        <v>3.4233399458848299</v>
      </c>
      <c r="BB31" s="1">
        <v>7.4026783301065899</v>
      </c>
      <c r="BC31" s="1">
        <v>7.86356050210438</v>
      </c>
      <c r="BD31" s="1">
        <v>38.200000000000003</v>
      </c>
      <c r="BE31" s="1">
        <v>41.1</v>
      </c>
      <c r="BF31" s="1">
        <v>96.406781437155402</v>
      </c>
      <c r="BG31" s="1">
        <v>107.23935024175</v>
      </c>
      <c r="BH31" s="1">
        <v>99.6509519067952</v>
      </c>
      <c r="BI31" s="1">
        <v>106.156677365061</v>
      </c>
      <c r="BJ31" s="1">
        <v>96.192462132171698</v>
      </c>
      <c r="BK31" s="1">
        <v>107.05059467134301</v>
      </c>
      <c r="BL31" s="1">
        <v>1.8405789849935801</v>
      </c>
      <c r="BM31" s="1">
        <v>1.8489483497382999</v>
      </c>
      <c r="BN31" s="1">
        <v>1.8673577589738899</v>
      </c>
      <c r="BO31" s="1">
        <v>1.8635506432614</v>
      </c>
      <c r="BP31" s="1">
        <v>1.8476758373697399</v>
      </c>
      <c r="BQ31" s="1">
        <v>1.8403831122893901</v>
      </c>
    </row>
    <row r="32" spans="1:69" x14ac:dyDescent="0.25">
      <c r="A32" s="3">
        <v>62</v>
      </c>
      <c r="B32" s="1" t="s">
        <v>116</v>
      </c>
      <c r="C32" s="2">
        <v>0.15999999999999992</v>
      </c>
      <c r="D32" s="2">
        <v>1.4059160714637273</v>
      </c>
      <c r="E32" s="1" t="s">
        <v>130</v>
      </c>
      <c r="F32" s="2" t="s">
        <v>133</v>
      </c>
      <c r="G32" s="2" t="s">
        <v>133</v>
      </c>
      <c r="H32" s="1">
        <v>0.122739</v>
      </c>
      <c r="I32" s="1">
        <v>-4.0029000000000002E-2</v>
      </c>
      <c r="J32" s="1">
        <v>-4.002E-2</v>
      </c>
      <c r="K32" s="1">
        <v>-0.21212400000000001</v>
      </c>
      <c r="L32" s="1">
        <v>0.43942199999999998</v>
      </c>
      <c r="M32" s="1">
        <v>-0.17041600000000001</v>
      </c>
      <c r="N32" s="1">
        <v>-0.17039000000000001</v>
      </c>
      <c r="O32" s="1">
        <v>-1.2173E-2</v>
      </c>
      <c r="P32" s="1">
        <v>497.351</v>
      </c>
      <c r="Q32" s="1">
        <v>174.46100000000001</v>
      </c>
      <c r="R32" s="1">
        <v>1276.72</v>
      </c>
      <c r="S32" s="1">
        <v>-0.25290000000000001</v>
      </c>
      <c r="T32" s="1">
        <v>3.3649999999999999E-2</v>
      </c>
      <c r="U32" s="1">
        <v>179.81299050000001</v>
      </c>
      <c r="V32" s="1">
        <v>0.19575999999999999</v>
      </c>
      <c r="W32" s="1">
        <v>-1.7198000000000001E-2</v>
      </c>
      <c r="X32" s="1">
        <v>-2.7101E-2</v>
      </c>
      <c r="Y32" s="1">
        <v>-0.15559300000000001</v>
      </c>
      <c r="Z32" s="1">
        <v>0.52158599999999999</v>
      </c>
      <c r="AA32" s="1">
        <v>-0.184866</v>
      </c>
      <c r="AB32" s="1">
        <v>-0.150033</v>
      </c>
      <c r="AC32" s="1">
        <v>-8.6227999999999999E-2</v>
      </c>
      <c r="AD32" s="1">
        <v>497.02800000000002</v>
      </c>
      <c r="AE32" s="1">
        <v>58.020899999999997</v>
      </c>
      <c r="AF32" s="1">
        <v>1117.57</v>
      </c>
      <c r="AG32" s="1">
        <v>-0.24285999999999999</v>
      </c>
      <c r="AH32" s="1">
        <v>-2.409E-2</v>
      </c>
      <c r="AI32" s="1">
        <v>137.28036270000001</v>
      </c>
      <c r="AJ32" s="1">
        <v>0.19575999999999999</v>
      </c>
      <c r="AK32" s="1">
        <v>-1.7198000000000001E-2</v>
      </c>
      <c r="AL32" s="1">
        <v>-2.7101E-2</v>
      </c>
      <c r="AM32" s="1">
        <v>-0.15559300000000001</v>
      </c>
      <c r="AN32" s="1">
        <v>0.52158599999999999</v>
      </c>
      <c r="AO32" s="1">
        <v>-0.184866</v>
      </c>
      <c r="AP32" s="1">
        <v>-0.150033</v>
      </c>
      <c r="AQ32" s="1">
        <v>-8.6227999999999999E-2</v>
      </c>
      <c r="AR32" s="1">
        <v>497.02800000000002</v>
      </c>
      <c r="AS32" s="1">
        <v>58.020899999999997</v>
      </c>
      <c r="AT32" s="1">
        <v>1117.57</v>
      </c>
      <c r="AU32" s="1">
        <v>-0.24285999999999999</v>
      </c>
      <c r="AV32" s="1">
        <v>-2.409E-2</v>
      </c>
      <c r="AW32" s="1">
        <v>137.28036270000001</v>
      </c>
      <c r="AX32" s="1">
        <v>6.44452628113575</v>
      </c>
      <c r="AY32" s="1">
        <v>6.7803417769963197</v>
      </c>
      <c r="AZ32" s="1">
        <v>3.8320816544416898</v>
      </c>
      <c r="BA32" s="1">
        <v>4.3104581637973398</v>
      </c>
      <c r="BB32" s="1">
        <v>7.4028477208947798</v>
      </c>
      <c r="BC32" s="1">
        <v>7.7755481747292396</v>
      </c>
      <c r="BD32" s="1">
        <v>40.5</v>
      </c>
      <c r="BE32" s="1">
        <v>49.5</v>
      </c>
      <c r="BF32" s="1">
        <v>100.290991851329</v>
      </c>
      <c r="BG32" s="1">
        <v>108.130729189569</v>
      </c>
      <c r="BH32" s="1">
        <v>99.094215967539796</v>
      </c>
      <c r="BI32" s="1">
        <v>114.950053922341</v>
      </c>
      <c r="BJ32" s="1">
        <v>99.599059045469104</v>
      </c>
      <c r="BK32" s="1">
        <v>110.77310407109699</v>
      </c>
      <c r="BL32" s="1">
        <v>1.84122649340052</v>
      </c>
      <c r="BM32" s="1">
        <v>1.84644306708872</v>
      </c>
      <c r="BN32" s="1">
        <v>1.84867790596415</v>
      </c>
      <c r="BO32" s="1">
        <v>1.8404594535061001</v>
      </c>
      <c r="BP32" s="1">
        <v>1.8801981278577999</v>
      </c>
      <c r="BQ32" s="1">
        <v>1.8746925081196599</v>
      </c>
    </row>
    <row r="33" spans="1:69" x14ac:dyDescent="0.25">
      <c r="A33" s="3">
        <v>63</v>
      </c>
      <c r="B33" s="1" t="s">
        <v>70</v>
      </c>
      <c r="C33" s="2">
        <v>1</v>
      </c>
      <c r="D33" s="2">
        <v>0.18</v>
      </c>
      <c r="E33" s="1" t="s">
        <v>127</v>
      </c>
      <c r="F33" s="2" t="s">
        <v>133</v>
      </c>
      <c r="G33" s="2" t="s">
        <v>133</v>
      </c>
      <c r="H33" s="1">
        <v>0.15173600000000001</v>
      </c>
      <c r="I33" s="1">
        <v>-3.4506000000000002E-2</v>
      </c>
      <c r="J33" s="1">
        <v>-3.4562000000000002E-2</v>
      </c>
      <c r="K33" s="1">
        <v>-0.12188300000000001</v>
      </c>
      <c r="L33" s="1">
        <v>0.41831699999999999</v>
      </c>
      <c r="M33" s="1">
        <v>-0.151834</v>
      </c>
      <c r="N33" s="1">
        <v>-0.15231600000000001</v>
      </c>
      <c r="O33" s="1">
        <v>-8.7807999999999997E-2</v>
      </c>
      <c r="P33" s="1">
        <v>465.73599999999999</v>
      </c>
      <c r="Q33" s="1">
        <v>161.79400000000001</v>
      </c>
      <c r="R33" s="1">
        <v>1249.75</v>
      </c>
      <c r="S33" s="1">
        <v>-0.23638000000000001</v>
      </c>
      <c r="T33" s="1">
        <v>-1.5970000000000002E-2</v>
      </c>
      <c r="U33" s="1">
        <v>138.3094791</v>
      </c>
      <c r="V33" s="1">
        <v>0.19575999999999999</v>
      </c>
      <c r="W33" s="1">
        <v>-1.7198000000000001E-2</v>
      </c>
      <c r="X33" s="1">
        <v>-2.7101E-2</v>
      </c>
      <c r="Y33" s="1">
        <v>-0.15559300000000001</v>
      </c>
      <c r="Z33" s="1">
        <v>0.52158599999999999</v>
      </c>
      <c r="AA33" s="1">
        <v>-0.184866</v>
      </c>
      <c r="AB33" s="1">
        <v>-0.150033</v>
      </c>
      <c r="AC33" s="1">
        <v>-8.6227999999999999E-2</v>
      </c>
      <c r="AD33" s="1">
        <v>497.02800000000002</v>
      </c>
      <c r="AE33" s="1">
        <v>58.020899999999997</v>
      </c>
      <c r="AF33" s="1">
        <v>1117.57</v>
      </c>
      <c r="AG33" s="1">
        <v>-0.24285999999999999</v>
      </c>
      <c r="AH33" s="1">
        <v>-2.409E-2</v>
      </c>
      <c r="AI33" s="1">
        <v>137.28036270000001</v>
      </c>
      <c r="AJ33" s="1">
        <v>0.19575999999999999</v>
      </c>
      <c r="AK33" s="1">
        <v>-1.7198000000000001E-2</v>
      </c>
      <c r="AL33" s="1">
        <v>-2.7101E-2</v>
      </c>
      <c r="AM33" s="1">
        <v>-0.15559300000000001</v>
      </c>
      <c r="AN33" s="1">
        <v>0.52158599999999999</v>
      </c>
      <c r="AO33" s="1">
        <v>-0.184866</v>
      </c>
      <c r="AP33" s="1">
        <v>-0.150033</v>
      </c>
      <c r="AQ33" s="1">
        <v>-8.6227999999999999E-2</v>
      </c>
      <c r="AR33" s="1">
        <v>497.02800000000002</v>
      </c>
      <c r="AS33" s="1">
        <v>58.020899999999997</v>
      </c>
      <c r="AT33" s="1">
        <v>1117.57</v>
      </c>
      <c r="AU33" s="1">
        <v>-0.24285999999999999</v>
      </c>
      <c r="AV33" s="1">
        <v>-2.409E-2</v>
      </c>
      <c r="AW33" s="1">
        <v>137.28036270000001</v>
      </c>
      <c r="AX33" s="1">
        <v>7.4539286675425602</v>
      </c>
      <c r="AY33" s="1">
        <v>7.5793965685188702</v>
      </c>
      <c r="AZ33" s="1">
        <v>3.9700676616455501</v>
      </c>
      <c r="BA33" s="1">
        <v>4.4654012339790201</v>
      </c>
      <c r="BB33" s="1">
        <v>7.1717305844630301</v>
      </c>
      <c r="BC33" s="1">
        <v>7.8400769939507597</v>
      </c>
      <c r="BD33" s="1">
        <v>46.6</v>
      </c>
      <c r="BE33" s="1">
        <v>55.3</v>
      </c>
      <c r="BF33" s="1">
        <v>98.1579517027712</v>
      </c>
      <c r="BG33" s="1">
        <v>108.295252124692</v>
      </c>
      <c r="BH33" s="1">
        <v>98.732320641816102</v>
      </c>
      <c r="BI33" s="1">
        <v>109.38400254676</v>
      </c>
      <c r="BJ33" s="1">
        <v>99.190003977480401</v>
      </c>
      <c r="BK33" s="1">
        <v>106.162395806316</v>
      </c>
      <c r="BL33" s="1">
        <v>1.86916799673009</v>
      </c>
      <c r="BM33" s="1">
        <v>1.87549620100921</v>
      </c>
      <c r="BN33" s="1">
        <v>1.8461998808363</v>
      </c>
      <c r="BO33" s="1">
        <v>1.8389412714929201</v>
      </c>
      <c r="BP33" s="1">
        <v>1.8489948620804699</v>
      </c>
      <c r="BQ33" s="1">
        <v>1.8397103032814699</v>
      </c>
    </row>
    <row r="34" spans="1:69" x14ac:dyDescent="0.25">
      <c r="A34" s="3">
        <v>64</v>
      </c>
      <c r="B34" s="1" t="s">
        <v>28</v>
      </c>
      <c r="C34" s="2">
        <v>0.82000000000000006</v>
      </c>
      <c r="D34" s="2">
        <v>0.24331050121192879</v>
      </c>
      <c r="E34" s="1" t="s">
        <v>127</v>
      </c>
      <c r="F34" s="2" t="s">
        <v>126</v>
      </c>
      <c r="G34" s="2" t="s">
        <v>127</v>
      </c>
      <c r="H34" s="1">
        <v>0.15173600000000001</v>
      </c>
      <c r="I34" s="1">
        <v>-3.4506000000000002E-2</v>
      </c>
      <c r="J34" s="1">
        <v>-3.4562000000000002E-2</v>
      </c>
      <c r="K34" s="1">
        <v>-0.12188300000000001</v>
      </c>
      <c r="L34" s="1">
        <v>0.41831699999999999</v>
      </c>
      <c r="M34" s="1">
        <v>-0.151834</v>
      </c>
      <c r="N34" s="1">
        <v>-0.15231600000000001</v>
      </c>
      <c r="O34" s="1">
        <v>-8.7807999999999997E-2</v>
      </c>
      <c r="P34" s="1">
        <v>465.73599999999999</v>
      </c>
      <c r="Q34" s="1">
        <v>161.79400000000001</v>
      </c>
      <c r="R34" s="1">
        <v>1249.75</v>
      </c>
      <c r="S34" s="1">
        <v>-0.23638000000000001</v>
      </c>
      <c r="T34" s="1">
        <v>-1.5970000000000002E-2</v>
      </c>
      <c r="U34" s="1">
        <v>138.3094791</v>
      </c>
      <c r="V34" s="1">
        <v>0.17913699999999999</v>
      </c>
      <c r="W34" s="1">
        <v>-4.0078000000000003E-2</v>
      </c>
      <c r="X34" s="1">
        <v>-4.0072000000000003E-2</v>
      </c>
      <c r="Y34" s="1">
        <v>-0.47377799999999998</v>
      </c>
      <c r="Z34" s="1">
        <v>0.41362199999999999</v>
      </c>
      <c r="AA34" s="1">
        <v>-0.17389099999999999</v>
      </c>
      <c r="AB34" s="1">
        <v>-0.17425599999999999</v>
      </c>
      <c r="AC34" s="1">
        <v>-2.4944000000000001E-2</v>
      </c>
      <c r="AD34" s="1">
        <v>465.96600000000001</v>
      </c>
      <c r="AE34" s="1">
        <v>154.71700000000001</v>
      </c>
      <c r="AF34" s="1">
        <v>1379.14</v>
      </c>
      <c r="AG34" s="1">
        <v>-0.24607000000000001</v>
      </c>
      <c r="AH34" s="1">
        <v>2.155E-2</v>
      </c>
      <c r="AI34" s="1">
        <v>167.93422620000001</v>
      </c>
      <c r="AJ34" s="1">
        <v>0.15173600000000001</v>
      </c>
      <c r="AK34" s="1">
        <v>-3.4506000000000002E-2</v>
      </c>
      <c r="AL34" s="1">
        <v>-3.4562000000000002E-2</v>
      </c>
      <c r="AM34" s="1">
        <v>-0.12188300000000001</v>
      </c>
      <c r="AN34" s="1">
        <v>0.41831699999999999</v>
      </c>
      <c r="AO34" s="1">
        <v>-0.151834</v>
      </c>
      <c r="AP34" s="1">
        <v>-0.15231600000000001</v>
      </c>
      <c r="AQ34" s="1">
        <v>-8.7807999999999997E-2</v>
      </c>
      <c r="AR34" s="1">
        <v>465.73599999999999</v>
      </c>
      <c r="AS34" s="1">
        <v>161.79400000000001</v>
      </c>
      <c r="AT34" s="1">
        <v>1249.75</v>
      </c>
      <c r="AU34" s="1">
        <v>-0.23638000000000001</v>
      </c>
      <c r="AV34" s="1">
        <v>-1.5970000000000002E-2</v>
      </c>
      <c r="AW34" s="1">
        <v>138.3094791</v>
      </c>
      <c r="AX34" s="1">
        <v>7.4244657984529496</v>
      </c>
      <c r="AY34" s="1">
        <v>7.4847890096166596</v>
      </c>
      <c r="AZ34" s="1">
        <v>3.03230670660004</v>
      </c>
      <c r="BA34" s="1">
        <v>4.4633838669950103</v>
      </c>
      <c r="BB34" s="1">
        <v>6.3122742516364996</v>
      </c>
      <c r="BC34" s="1">
        <v>9.9154241005569101</v>
      </c>
      <c r="BD34" s="1">
        <v>45</v>
      </c>
      <c r="BE34" s="1">
        <v>47.4</v>
      </c>
      <c r="BF34" s="1">
        <v>99.3458947352173</v>
      </c>
      <c r="BG34" s="1">
        <v>104.968416776411</v>
      </c>
      <c r="BH34" s="1">
        <v>99.3691483453686</v>
      </c>
      <c r="BI34" s="1">
        <v>104.543993361456</v>
      </c>
      <c r="BJ34" s="1">
        <v>99.302682203687695</v>
      </c>
      <c r="BK34" s="1">
        <v>103.802987677557</v>
      </c>
      <c r="BL34" s="1">
        <v>1.8573341110311801</v>
      </c>
      <c r="BM34" s="1">
        <v>1.8614064574939</v>
      </c>
      <c r="BN34" s="1">
        <v>1.8614384222960401</v>
      </c>
      <c r="BO34" s="1">
        <v>1.85741702371869</v>
      </c>
      <c r="BP34" s="1">
        <v>1.8594071635873599</v>
      </c>
      <c r="BQ34" s="1">
        <v>1.85728996120691</v>
      </c>
    </row>
    <row r="35" spans="1:69" x14ac:dyDescent="0.25">
      <c r="A35" s="3">
        <v>65</v>
      </c>
      <c r="B35" s="1" t="s">
        <v>37</v>
      </c>
      <c r="C35" s="2">
        <v>0.06</v>
      </c>
      <c r="D35" s="2">
        <v>3.6432403159824638</v>
      </c>
      <c r="E35" s="1" t="s">
        <v>125</v>
      </c>
      <c r="F35" s="2" t="s">
        <v>125</v>
      </c>
      <c r="G35" s="2" t="s">
        <v>133</v>
      </c>
      <c r="H35" s="1">
        <v>0.15546399999999999</v>
      </c>
      <c r="I35" s="1">
        <v>-3.7927000000000002E-2</v>
      </c>
      <c r="J35" s="1">
        <v>-3.7895999999999999E-2</v>
      </c>
      <c r="K35" s="1">
        <v>-0.43332700000000002</v>
      </c>
      <c r="L35" s="1">
        <v>0.39064500000000002</v>
      </c>
      <c r="M35" s="1">
        <v>-0.17117199999999999</v>
      </c>
      <c r="N35" s="1">
        <v>-0.17145299999999999</v>
      </c>
      <c r="O35" s="1">
        <v>6.7978999999999998E-2</v>
      </c>
      <c r="P35" s="1">
        <v>464.04</v>
      </c>
      <c r="Q35" s="1">
        <v>158.369</v>
      </c>
      <c r="R35" s="1">
        <v>1200.6500000000001</v>
      </c>
      <c r="S35" s="1">
        <v>-0.25013999999999997</v>
      </c>
      <c r="T35" s="1">
        <v>2.3949999999999999E-2</v>
      </c>
      <c r="U35" s="1">
        <v>171.9942159</v>
      </c>
      <c r="V35" s="1">
        <v>0.15546399999999999</v>
      </c>
      <c r="W35" s="1">
        <v>-3.7927000000000002E-2</v>
      </c>
      <c r="X35" s="1">
        <v>-3.7895999999999999E-2</v>
      </c>
      <c r="Y35" s="1">
        <v>-0.43332700000000002</v>
      </c>
      <c r="Z35" s="1">
        <v>0.39064500000000002</v>
      </c>
      <c r="AA35" s="1">
        <v>-0.17117199999999999</v>
      </c>
      <c r="AB35" s="1">
        <v>-0.17145299999999999</v>
      </c>
      <c r="AC35" s="1">
        <v>6.7978999999999998E-2</v>
      </c>
      <c r="AD35" s="1">
        <v>464.04</v>
      </c>
      <c r="AE35" s="1">
        <v>158.369</v>
      </c>
      <c r="AF35" s="1">
        <v>1200.6500000000001</v>
      </c>
      <c r="AG35" s="1">
        <v>-0.25013999999999997</v>
      </c>
      <c r="AH35" s="1">
        <v>2.3949999999999999E-2</v>
      </c>
      <c r="AI35" s="1">
        <v>171.9942159</v>
      </c>
      <c r="AJ35" s="1">
        <v>0.19575999999999999</v>
      </c>
      <c r="AK35" s="1">
        <v>-1.7198000000000001E-2</v>
      </c>
      <c r="AL35" s="1">
        <v>-2.7101E-2</v>
      </c>
      <c r="AM35" s="1">
        <v>-0.15559300000000001</v>
      </c>
      <c r="AN35" s="1">
        <v>0.52158599999999999</v>
      </c>
      <c r="AO35" s="1">
        <v>-0.184866</v>
      </c>
      <c r="AP35" s="1">
        <v>-0.150033</v>
      </c>
      <c r="AQ35" s="1">
        <v>-8.6227999999999999E-2</v>
      </c>
      <c r="AR35" s="1">
        <v>497.02800000000002</v>
      </c>
      <c r="AS35" s="1">
        <v>58.020899999999997</v>
      </c>
      <c r="AT35" s="1">
        <v>1117.57</v>
      </c>
      <c r="AU35" s="1">
        <v>-0.24285999999999999</v>
      </c>
      <c r="AV35" s="1">
        <v>-2.409E-2</v>
      </c>
      <c r="AW35" s="1">
        <v>137.28036270000001</v>
      </c>
      <c r="AX35" s="1">
        <v>6.3741593647922601</v>
      </c>
      <c r="AY35" s="1">
        <v>6.4418349048368801</v>
      </c>
      <c r="AZ35" s="1">
        <v>3.9605097926437498</v>
      </c>
      <c r="BA35" s="1">
        <v>4.0013595377103401</v>
      </c>
      <c r="BB35" s="1">
        <v>7.4329733541800698</v>
      </c>
      <c r="BC35" s="1">
        <v>7.5513498613735903</v>
      </c>
      <c r="BD35" s="1">
        <v>49.9</v>
      </c>
      <c r="BE35" s="1">
        <v>50.9</v>
      </c>
      <c r="BF35" s="1">
        <v>107.45585111497</v>
      </c>
      <c r="BG35" s="1">
        <v>109.66682194790199</v>
      </c>
      <c r="BH35" s="1">
        <v>107.28977206452601</v>
      </c>
      <c r="BI35" s="1">
        <v>109.47362432364901</v>
      </c>
      <c r="BJ35" s="1">
        <v>118.989991263352</v>
      </c>
      <c r="BK35" s="1">
        <v>122.06458611475399</v>
      </c>
      <c r="BL35" s="1">
        <v>1.8419712267025199</v>
      </c>
      <c r="BM35" s="1">
        <v>1.8431228933524699</v>
      </c>
      <c r="BN35" s="1">
        <v>1.8925482820789501</v>
      </c>
      <c r="BO35" s="1">
        <v>1.8922531543110099</v>
      </c>
      <c r="BP35" s="1">
        <v>1.8928309486058099</v>
      </c>
      <c r="BQ35" s="1">
        <v>1.8925052179584601</v>
      </c>
    </row>
    <row r="36" spans="1:69" x14ac:dyDescent="0.25">
      <c r="A36" s="3">
        <v>77</v>
      </c>
      <c r="B36" s="1" t="s">
        <v>42</v>
      </c>
      <c r="C36" s="2">
        <v>-0.12000000000000005</v>
      </c>
      <c r="D36" s="2">
        <v>4.7907097595241561</v>
      </c>
      <c r="E36" s="1" t="s">
        <v>135</v>
      </c>
      <c r="F36" s="2" t="s">
        <v>129</v>
      </c>
      <c r="G36" s="2" t="s">
        <v>129</v>
      </c>
      <c r="H36" s="1">
        <v>0.17983299999999999</v>
      </c>
      <c r="I36" s="1">
        <v>-3.8869000000000001E-2</v>
      </c>
      <c r="J36" s="1">
        <v>-3.8897000000000001E-2</v>
      </c>
      <c r="K36" s="1">
        <v>-0.16137699999999999</v>
      </c>
      <c r="L36" s="1">
        <v>0.73704599999999998</v>
      </c>
      <c r="M36" s="1">
        <v>-0.22905900000000001</v>
      </c>
      <c r="N36" s="1">
        <v>-0.22885</v>
      </c>
      <c r="O36" s="1">
        <v>-0.54333100000000001</v>
      </c>
      <c r="P36" s="1">
        <v>511.279</v>
      </c>
      <c r="Q36" s="1">
        <v>80.517799999999994</v>
      </c>
      <c r="R36" s="1">
        <v>1126.25</v>
      </c>
      <c r="S36" s="1">
        <v>-0.19825000000000001</v>
      </c>
      <c r="T36" s="1">
        <v>-1.5640000000000001E-2</v>
      </c>
      <c r="U36" s="1">
        <v>114.5896011</v>
      </c>
      <c r="V36" s="1">
        <v>0.153248</v>
      </c>
      <c r="W36" s="1">
        <v>-3.7562999999999999E-2</v>
      </c>
      <c r="X36" s="1">
        <v>-3.7512999999999998E-2</v>
      </c>
      <c r="Y36" s="1">
        <v>-0.273613</v>
      </c>
      <c r="Z36" s="1">
        <v>0.43281799999999998</v>
      </c>
      <c r="AA36" s="1">
        <v>-0.18011099999999999</v>
      </c>
      <c r="AB36" s="1">
        <v>-0.18074100000000001</v>
      </c>
      <c r="AC36" s="1">
        <v>3.7199999999999999E-4</v>
      </c>
      <c r="AD36" s="1">
        <v>504.39800000000002</v>
      </c>
      <c r="AE36" s="1">
        <v>159.078</v>
      </c>
      <c r="AF36" s="1">
        <v>1213.46</v>
      </c>
      <c r="AG36" s="1">
        <v>-0.25091000000000002</v>
      </c>
      <c r="AH36" s="1">
        <v>2.6839999999999999E-2</v>
      </c>
      <c r="AI36" s="1">
        <v>174.29090249999999</v>
      </c>
      <c r="AJ36" s="1">
        <v>0.153248</v>
      </c>
      <c r="AK36" s="1">
        <v>-3.7562999999999999E-2</v>
      </c>
      <c r="AL36" s="1">
        <v>-3.7512999999999998E-2</v>
      </c>
      <c r="AM36" s="1">
        <v>-0.273613</v>
      </c>
      <c r="AN36" s="1">
        <v>0.43281799999999998</v>
      </c>
      <c r="AO36" s="1">
        <v>-0.18011099999999999</v>
      </c>
      <c r="AP36" s="1">
        <v>-0.18074100000000001</v>
      </c>
      <c r="AQ36" s="1">
        <v>3.7199999999999999E-4</v>
      </c>
      <c r="AR36" s="1">
        <v>504.39800000000002</v>
      </c>
      <c r="AS36" s="1">
        <v>159.078</v>
      </c>
      <c r="AT36" s="1">
        <v>1213.46</v>
      </c>
      <c r="AU36" s="1">
        <v>-0.25091000000000002</v>
      </c>
      <c r="AV36" s="1">
        <v>2.6839999999999999E-2</v>
      </c>
      <c r="AW36" s="1">
        <v>174.29090249999999</v>
      </c>
      <c r="AX36" s="1">
        <v>6.8667901786041003</v>
      </c>
      <c r="AY36" s="1">
        <v>6.8855171158165298</v>
      </c>
      <c r="AZ36" s="1">
        <v>4.4233477630228304</v>
      </c>
      <c r="BA36" s="1">
        <v>4.8841484375302802</v>
      </c>
      <c r="BB36" s="1">
        <v>8.5726865688119709</v>
      </c>
      <c r="BC36" s="1">
        <v>8.6282799813366395</v>
      </c>
      <c r="BD36" s="1">
        <v>57</v>
      </c>
      <c r="BE36" s="1">
        <v>61.6</v>
      </c>
      <c r="BF36" s="1">
        <v>106.196014483273</v>
      </c>
      <c r="BG36" s="1">
        <v>115.19703431134501</v>
      </c>
      <c r="BH36" s="1">
        <v>112.90026985808301</v>
      </c>
      <c r="BI36" s="1">
        <v>116.82233600792701</v>
      </c>
      <c r="BJ36" s="1">
        <v>107.89487981573799</v>
      </c>
      <c r="BK36" s="1">
        <v>116.123068575335</v>
      </c>
      <c r="BL36" s="1">
        <v>1.87077871486715</v>
      </c>
      <c r="BM36" s="1">
        <v>1.8805610864845601</v>
      </c>
      <c r="BN36" s="1">
        <v>1.8617642170801301</v>
      </c>
      <c r="BO36" s="1">
        <v>1.85560933388469</v>
      </c>
      <c r="BP36" s="1">
        <v>1.8778037703657899</v>
      </c>
      <c r="BQ36" s="1">
        <v>1.87203659152271</v>
      </c>
    </row>
    <row r="37" spans="1:69" x14ac:dyDescent="0.25">
      <c r="A37" s="3">
        <v>136</v>
      </c>
      <c r="B37" s="1" t="s">
        <v>47</v>
      </c>
      <c r="C37" s="2">
        <v>-0.15999999999999998</v>
      </c>
      <c r="D37" s="2">
        <v>0.18788294228055935</v>
      </c>
      <c r="E37" s="1" t="s">
        <v>138</v>
      </c>
      <c r="F37" s="2" t="s">
        <v>129</v>
      </c>
      <c r="G37" s="2" t="s">
        <v>129</v>
      </c>
      <c r="H37" s="1">
        <v>0.19153100000000001</v>
      </c>
      <c r="I37" s="1">
        <v>1.1310000000000001E-3</v>
      </c>
      <c r="J37" s="1">
        <v>1.1310000000000001E-3</v>
      </c>
      <c r="K37" s="1">
        <v>1.1310000000000001E-3</v>
      </c>
      <c r="L37" s="1">
        <v>0.55915800000000004</v>
      </c>
      <c r="M37" s="1">
        <v>2.8558E-2</v>
      </c>
      <c r="N37" s="1">
        <v>2.8558E-2</v>
      </c>
      <c r="O37" s="1">
        <v>2.8558E-2</v>
      </c>
      <c r="P37" s="1">
        <v>505.327</v>
      </c>
      <c r="Q37" s="1">
        <v>61.268000000000001</v>
      </c>
      <c r="R37" s="1">
        <v>1058.9100000000001</v>
      </c>
      <c r="S37" s="1">
        <v>-0.24124999999999999</v>
      </c>
      <c r="T37" s="1">
        <v>-3.9399999999999998E-2</v>
      </c>
      <c r="U37" s="1">
        <v>126.6628935</v>
      </c>
      <c r="V37" s="1">
        <v>0.153248</v>
      </c>
      <c r="W37" s="1">
        <v>-3.7562999999999999E-2</v>
      </c>
      <c r="X37" s="1">
        <v>-3.7512999999999998E-2</v>
      </c>
      <c r="Y37" s="1">
        <v>-0.273613</v>
      </c>
      <c r="Z37" s="1">
        <v>0.43281799999999998</v>
      </c>
      <c r="AA37" s="1">
        <v>-0.18011099999999999</v>
      </c>
      <c r="AB37" s="1">
        <v>-0.18074100000000001</v>
      </c>
      <c r="AC37" s="1">
        <v>3.7199999999999999E-4</v>
      </c>
      <c r="AD37" s="1">
        <v>504.39800000000002</v>
      </c>
      <c r="AE37" s="1">
        <v>159.078</v>
      </c>
      <c r="AF37" s="1">
        <v>1213.46</v>
      </c>
      <c r="AG37" s="1">
        <v>-0.25091000000000002</v>
      </c>
      <c r="AH37" s="1">
        <v>2.6839999999999999E-2</v>
      </c>
      <c r="AI37" s="1">
        <v>174.29090249999999</v>
      </c>
      <c r="AJ37" s="1">
        <v>0.153248</v>
      </c>
      <c r="AK37" s="1">
        <v>-3.7562999999999999E-2</v>
      </c>
      <c r="AL37" s="1">
        <v>-3.7512999999999998E-2</v>
      </c>
      <c r="AM37" s="1">
        <v>-0.273613</v>
      </c>
      <c r="AN37" s="1">
        <v>0.43281799999999998</v>
      </c>
      <c r="AO37" s="1">
        <v>-0.18011099999999999</v>
      </c>
      <c r="AP37" s="1">
        <v>-0.18074100000000001</v>
      </c>
      <c r="AQ37" s="1">
        <v>3.7199999999999999E-4</v>
      </c>
      <c r="AR37" s="1">
        <v>504.39800000000002</v>
      </c>
      <c r="AS37" s="1">
        <v>159.078</v>
      </c>
      <c r="AT37" s="1">
        <v>1213.46</v>
      </c>
      <c r="AU37" s="1">
        <v>-0.25091000000000002</v>
      </c>
      <c r="AV37" s="1">
        <v>2.6839999999999999E-2</v>
      </c>
      <c r="AW37" s="1">
        <v>174.29090249999999</v>
      </c>
      <c r="AX37" s="1">
        <v>6.4270545073886396</v>
      </c>
      <c r="AY37" s="1">
        <v>6.8587631929194099</v>
      </c>
      <c r="AZ37" s="1">
        <v>4.3348043174605397</v>
      </c>
      <c r="BA37" s="1">
        <v>4.9521846596177097</v>
      </c>
      <c r="BB37" s="1">
        <v>7.5426287079257301</v>
      </c>
      <c r="BC37" s="1">
        <v>7.8017404786929498</v>
      </c>
      <c r="BD37" s="1">
        <v>60.5</v>
      </c>
      <c r="BE37" s="1">
        <v>70.5</v>
      </c>
      <c r="BF37" s="1">
        <v>100.003388511766</v>
      </c>
      <c r="BG37" s="1">
        <v>107.668039277708</v>
      </c>
      <c r="BH37" s="1">
        <v>106.36729529627</v>
      </c>
      <c r="BI37" s="1">
        <v>111.04341392340901</v>
      </c>
      <c r="BJ37" s="1">
        <v>99.957960638107494</v>
      </c>
      <c r="BK37" s="1">
        <v>106.78064565477401</v>
      </c>
      <c r="BL37" s="1">
        <v>1.8747781202051601</v>
      </c>
      <c r="BM37" s="1">
        <v>1.8841151769464599</v>
      </c>
      <c r="BN37" s="1">
        <v>1.8565152840739001</v>
      </c>
      <c r="BO37" s="1">
        <v>1.85081738699418</v>
      </c>
      <c r="BP37" s="1">
        <v>1.8848546363048699</v>
      </c>
      <c r="BQ37" s="1">
        <v>1.87532130580335</v>
      </c>
    </row>
    <row r="38" spans="1:69" x14ac:dyDescent="0.25">
      <c r="A38" s="3">
        <v>207</v>
      </c>
      <c r="B38" s="1" t="s">
        <v>49</v>
      </c>
      <c r="C38" s="2">
        <v>0</v>
      </c>
      <c r="D38" s="2">
        <v>0.01</v>
      </c>
      <c r="E38" s="1" t="s">
        <v>187</v>
      </c>
      <c r="F38" s="2" t="s">
        <v>129</v>
      </c>
      <c r="G38" s="2" t="s">
        <v>129</v>
      </c>
      <c r="H38" s="1">
        <v>0.203903</v>
      </c>
      <c r="I38" s="1">
        <v>-0.227689</v>
      </c>
      <c r="J38" s="1">
        <v>-0.16625799999999999</v>
      </c>
      <c r="K38" s="1">
        <v>1.6063000000000001E-2</v>
      </c>
      <c r="L38" s="1">
        <v>0.58998300000000004</v>
      </c>
      <c r="M38" s="1">
        <v>-6.2940999999999997E-2</v>
      </c>
      <c r="N38" s="1">
        <v>-6.2940999999999997E-2</v>
      </c>
      <c r="O38" s="1">
        <v>-6.2940999999999997E-2</v>
      </c>
      <c r="P38" s="1">
        <v>511.89</v>
      </c>
      <c r="Q38" s="1">
        <v>61.433100000000003</v>
      </c>
      <c r="R38" s="1">
        <v>1092.25</v>
      </c>
      <c r="S38" s="1">
        <v>-0.24740000000000001</v>
      </c>
      <c r="T38" s="1">
        <v>-3.0190000000000002E-2</v>
      </c>
      <c r="U38" s="1">
        <v>136.30144709999999</v>
      </c>
      <c r="V38" s="1">
        <v>0.153248</v>
      </c>
      <c r="W38" s="1">
        <v>-3.7562999999999999E-2</v>
      </c>
      <c r="X38" s="1">
        <v>-3.7512999999999998E-2</v>
      </c>
      <c r="Y38" s="1">
        <v>-0.273613</v>
      </c>
      <c r="Z38" s="1">
        <v>0.43281799999999998</v>
      </c>
      <c r="AA38" s="1">
        <v>-0.18011099999999999</v>
      </c>
      <c r="AB38" s="1">
        <v>-0.18074100000000001</v>
      </c>
      <c r="AC38" s="1">
        <v>3.7199999999999999E-4</v>
      </c>
      <c r="AD38" s="1">
        <v>504.39800000000002</v>
      </c>
      <c r="AE38" s="1">
        <v>159.078</v>
      </c>
      <c r="AF38" s="1">
        <v>1213.46</v>
      </c>
      <c r="AG38" s="1">
        <v>-0.25091000000000002</v>
      </c>
      <c r="AH38" s="1">
        <v>2.6839999999999999E-2</v>
      </c>
      <c r="AI38" s="1">
        <v>174.29090249999999</v>
      </c>
      <c r="AJ38" s="1">
        <v>0.153248</v>
      </c>
      <c r="AK38" s="1">
        <v>-3.7562999999999999E-2</v>
      </c>
      <c r="AL38" s="1">
        <v>-3.7512999999999998E-2</v>
      </c>
      <c r="AM38" s="1">
        <v>-0.273613</v>
      </c>
      <c r="AN38" s="1">
        <v>0.43281799999999998</v>
      </c>
      <c r="AO38" s="1">
        <v>-0.18011099999999999</v>
      </c>
      <c r="AP38" s="1">
        <v>-0.18074100000000001</v>
      </c>
      <c r="AQ38" s="1">
        <v>3.7199999999999999E-4</v>
      </c>
      <c r="AR38" s="1">
        <v>504.39800000000002</v>
      </c>
      <c r="AS38" s="1">
        <v>159.078</v>
      </c>
      <c r="AT38" s="1">
        <v>1213.46</v>
      </c>
      <c r="AU38" s="1">
        <v>-0.25091000000000002</v>
      </c>
      <c r="AV38" s="1">
        <v>2.6839999999999999E-2</v>
      </c>
      <c r="AW38" s="1">
        <v>174.29090249999999</v>
      </c>
      <c r="AX38" s="1">
        <v>8.2521188541378194</v>
      </c>
      <c r="AY38" s="1">
        <v>8.3384730905998197</v>
      </c>
      <c r="AZ38" s="1">
        <v>4.7324160905118298</v>
      </c>
      <c r="BA38" s="1">
        <v>5.2005007811534201</v>
      </c>
      <c r="BB38" s="1">
        <v>8.4332266736934596</v>
      </c>
      <c r="BC38" s="1">
        <v>9.5488222208778399</v>
      </c>
      <c r="BD38" s="1">
        <v>68.7</v>
      </c>
      <c r="BE38" s="1">
        <v>74.7</v>
      </c>
      <c r="BF38" s="1">
        <v>102.351596858487</v>
      </c>
      <c r="BG38" s="1">
        <v>111.291699800725</v>
      </c>
      <c r="BH38" s="1">
        <v>49.821748992344801</v>
      </c>
      <c r="BI38" s="1">
        <v>116.49438630386599</v>
      </c>
      <c r="BJ38" s="1">
        <v>102.742569378582</v>
      </c>
      <c r="BK38" s="1">
        <v>111.22814313091401</v>
      </c>
      <c r="BL38" s="1">
        <v>1.87341025939328</v>
      </c>
      <c r="BM38" s="1">
        <v>1.88</v>
      </c>
      <c r="BN38" s="1">
        <v>1.8787455921438601</v>
      </c>
      <c r="BO38" s="1">
        <v>1.86266771056997</v>
      </c>
      <c r="BP38" s="1">
        <v>1.8943162354791701</v>
      </c>
      <c r="BQ38" s="1">
        <v>1.8760823542691301</v>
      </c>
    </row>
    <row r="39" spans="1:69" x14ac:dyDescent="0.25">
      <c r="A39" s="3">
        <v>218</v>
      </c>
      <c r="B39" s="1" t="s">
        <v>72</v>
      </c>
      <c r="C39" s="2">
        <v>-0.33</v>
      </c>
      <c r="D39" s="2">
        <v>1.7867008703193716</v>
      </c>
      <c r="E39" s="1" t="s">
        <v>125</v>
      </c>
      <c r="F39" s="2" t="s">
        <v>135</v>
      </c>
      <c r="G39" s="2" t="s">
        <v>135</v>
      </c>
      <c r="H39" s="1">
        <v>0.15546399999999999</v>
      </c>
      <c r="I39" s="1">
        <v>-3.7927000000000002E-2</v>
      </c>
      <c r="J39" s="1">
        <v>-3.7895999999999999E-2</v>
      </c>
      <c r="K39" s="1">
        <v>-0.43332700000000002</v>
      </c>
      <c r="L39" s="1">
        <v>0.39064500000000002</v>
      </c>
      <c r="M39" s="1">
        <v>-0.17117199999999999</v>
      </c>
      <c r="N39" s="1">
        <v>-0.17145299999999999</v>
      </c>
      <c r="O39" s="1">
        <v>6.7978999999999998E-2</v>
      </c>
      <c r="P39" s="1">
        <v>464.04</v>
      </c>
      <c r="Q39" s="1">
        <v>158.369</v>
      </c>
      <c r="R39" s="1">
        <v>1200.6500000000001</v>
      </c>
      <c r="S39" s="1">
        <v>-0.25013999999999997</v>
      </c>
      <c r="T39" s="1">
        <v>2.3949999999999999E-2</v>
      </c>
      <c r="U39" s="1">
        <v>171.9942159</v>
      </c>
      <c r="V39" s="1">
        <v>0.17983299999999999</v>
      </c>
      <c r="W39" s="1">
        <v>-3.8869000000000001E-2</v>
      </c>
      <c r="X39" s="1">
        <v>-3.8897000000000001E-2</v>
      </c>
      <c r="Y39" s="1">
        <v>-0.16137699999999999</v>
      </c>
      <c r="Z39" s="1">
        <v>0.73704599999999998</v>
      </c>
      <c r="AA39" s="1">
        <v>-0.22905900000000001</v>
      </c>
      <c r="AB39" s="1">
        <v>-0.22885</v>
      </c>
      <c r="AC39" s="1">
        <v>-0.54333100000000001</v>
      </c>
      <c r="AD39" s="1">
        <v>511.279</v>
      </c>
      <c r="AE39" s="1">
        <v>80.517799999999994</v>
      </c>
      <c r="AF39" s="1">
        <v>1126.25</v>
      </c>
      <c r="AG39" s="1">
        <v>-0.19825000000000001</v>
      </c>
      <c r="AH39" s="1">
        <v>-1.5640000000000001E-2</v>
      </c>
      <c r="AI39" s="1">
        <v>114.5896011</v>
      </c>
      <c r="AJ39" s="1">
        <v>0.17983299999999999</v>
      </c>
      <c r="AK39" s="1">
        <v>-3.8869000000000001E-2</v>
      </c>
      <c r="AL39" s="1">
        <v>-3.8897000000000001E-2</v>
      </c>
      <c r="AM39" s="1">
        <v>-0.16137699999999999</v>
      </c>
      <c r="AN39" s="1">
        <v>0.73704599999999998</v>
      </c>
      <c r="AO39" s="1">
        <v>-0.22905900000000001</v>
      </c>
      <c r="AP39" s="1">
        <v>-0.22885</v>
      </c>
      <c r="AQ39" s="1">
        <v>-0.54333100000000001</v>
      </c>
      <c r="AR39" s="1">
        <v>511.279</v>
      </c>
      <c r="AS39" s="1">
        <v>80.517799999999994</v>
      </c>
      <c r="AT39" s="1">
        <v>1126.25</v>
      </c>
      <c r="AU39" s="1">
        <v>-0.19825000000000001</v>
      </c>
      <c r="AV39" s="1">
        <v>-1.5640000000000001E-2</v>
      </c>
      <c r="AW39" s="1">
        <v>114.5896011</v>
      </c>
      <c r="AX39" s="1">
        <v>8.6716846630536004</v>
      </c>
      <c r="AY39" s="1">
        <v>8.8506032045470402</v>
      </c>
      <c r="AZ39" s="1">
        <v>4.4672234390033001</v>
      </c>
      <c r="BA39" s="1">
        <v>4.5797795696602099</v>
      </c>
      <c r="BB39" s="1">
        <v>8.0155102095652904</v>
      </c>
      <c r="BC39" s="1">
        <v>8.8485201894283296</v>
      </c>
      <c r="BD39" s="1">
        <v>42.8</v>
      </c>
      <c r="BE39" s="1">
        <v>47.5</v>
      </c>
      <c r="BF39" s="1">
        <v>101.870139550313</v>
      </c>
      <c r="BG39" s="1">
        <v>117.12151237645701</v>
      </c>
      <c r="BH39" s="1">
        <v>100.854092320926</v>
      </c>
      <c r="BI39" s="1">
        <v>111.781010319668</v>
      </c>
      <c r="BJ39" s="1">
        <v>101.837958883879</v>
      </c>
      <c r="BK39" s="1">
        <v>116.786321759393</v>
      </c>
      <c r="BL39" s="1">
        <v>1.84042766769031</v>
      </c>
      <c r="BM39" s="1">
        <v>1.8514343088535401</v>
      </c>
      <c r="BN39" s="1">
        <v>1.8972234976406901</v>
      </c>
      <c r="BO39" s="1">
        <v>1.8856447173314399</v>
      </c>
      <c r="BP39" s="1">
        <v>1.8512066335231101</v>
      </c>
      <c r="BQ39" s="1">
        <v>1.8408438282483299</v>
      </c>
    </row>
    <row r="40" spans="1:69" x14ac:dyDescent="0.25">
      <c r="A40" s="3">
        <v>219</v>
      </c>
      <c r="B40" s="1" t="s">
        <v>73</v>
      </c>
      <c r="C40" s="2">
        <v>0.22999999999999998</v>
      </c>
      <c r="D40" s="2">
        <v>1.0048880534666536</v>
      </c>
      <c r="E40" s="1" t="s">
        <v>125</v>
      </c>
      <c r="F40" s="2" t="s">
        <v>146</v>
      </c>
      <c r="G40" s="2" t="s">
        <v>146</v>
      </c>
      <c r="H40" s="1">
        <v>0.15546399999999999</v>
      </c>
      <c r="I40" s="1">
        <v>-3.7927000000000002E-2</v>
      </c>
      <c r="J40" s="1">
        <v>-3.7895999999999999E-2</v>
      </c>
      <c r="K40" s="1">
        <v>-0.43332700000000002</v>
      </c>
      <c r="L40" s="1">
        <v>0.39064500000000002</v>
      </c>
      <c r="M40" s="1">
        <v>-0.17117199999999999</v>
      </c>
      <c r="N40" s="1">
        <v>-0.17145299999999999</v>
      </c>
      <c r="O40" s="1">
        <v>6.7978999999999998E-2</v>
      </c>
      <c r="P40" s="1">
        <v>464.04</v>
      </c>
      <c r="Q40" s="1">
        <v>158.369</v>
      </c>
      <c r="R40" s="1">
        <v>1200.6500000000001</v>
      </c>
      <c r="S40" s="1">
        <v>-0.25013999999999997</v>
      </c>
      <c r="T40" s="1">
        <v>2.3949999999999999E-2</v>
      </c>
      <c r="U40" s="1">
        <v>171.9942159</v>
      </c>
      <c r="V40" s="1">
        <v>0.18577199999999999</v>
      </c>
      <c r="W40" s="1">
        <v>-3.3121999999999999E-2</v>
      </c>
      <c r="X40" s="1">
        <v>-2.7512999999999999E-2</v>
      </c>
      <c r="Y40" s="1">
        <v>-0.121568</v>
      </c>
      <c r="Z40" s="1">
        <v>0.62966699999999998</v>
      </c>
      <c r="AA40" s="1">
        <v>-0.17815500000000001</v>
      </c>
      <c r="AB40" s="1">
        <v>-0.22019</v>
      </c>
      <c r="AC40" s="1">
        <v>-0.20809800000000001</v>
      </c>
      <c r="AD40" s="1">
        <v>503.92700000000002</v>
      </c>
      <c r="AE40" s="1">
        <v>66.731200000000001</v>
      </c>
      <c r="AF40" s="1">
        <v>1183.18</v>
      </c>
      <c r="AG40" s="1">
        <v>-0.20313999999999999</v>
      </c>
      <c r="AH40" s="1">
        <v>-2.1530000000000001E-2</v>
      </c>
      <c r="AI40" s="1">
        <v>113.96209109999999</v>
      </c>
      <c r="AJ40" s="1">
        <v>0.18577199999999999</v>
      </c>
      <c r="AK40" s="1">
        <v>-3.3121999999999999E-2</v>
      </c>
      <c r="AL40" s="1">
        <v>-2.7512999999999999E-2</v>
      </c>
      <c r="AM40" s="1">
        <v>-0.121568</v>
      </c>
      <c r="AN40" s="1">
        <v>0.62966699999999998</v>
      </c>
      <c r="AO40" s="1">
        <v>-0.17815500000000001</v>
      </c>
      <c r="AP40" s="1">
        <v>-0.22019</v>
      </c>
      <c r="AQ40" s="1">
        <v>-0.20809800000000001</v>
      </c>
      <c r="AR40" s="1">
        <v>503.92700000000002</v>
      </c>
      <c r="AS40" s="1">
        <v>66.731200000000001</v>
      </c>
      <c r="AT40" s="1">
        <v>1183.18</v>
      </c>
      <c r="AU40" s="1">
        <v>-0.20313999999999999</v>
      </c>
      <c r="AV40" s="1">
        <v>-2.1530000000000001E-2</v>
      </c>
      <c r="AW40" s="1">
        <v>113.96209109999999</v>
      </c>
      <c r="AX40" s="1">
        <v>8.7301255511175597</v>
      </c>
      <c r="AY40" s="1">
        <v>8.8440593433213408</v>
      </c>
      <c r="AZ40" s="1">
        <v>4.5342038894513701</v>
      </c>
      <c r="BA40" s="1">
        <v>4.6869879710387101</v>
      </c>
      <c r="BB40" s="1">
        <v>9.5944732491342908</v>
      </c>
      <c r="BC40" s="1">
        <v>10.1260516366963</v>
      </c>
      <c r="BD40" s="1">
        <v>42.9</v>
      </c>
      <c r="BE40" s="1">
        <v>46.5</v>
      </c>
      <c r="BF40" s="1">
        <v>101.607129867235</v>
      </c>
      <c r="BG40" s="1">
        <v>115.96825627040801</v>
      </c>
      <c r="BH40" s="1">
        <v>100.64118570435301</v>
      </c>
      <c r="BI40" s="1">
        <v>108.044033045406</v>
      </c>
      <c r="BJ40" s="1">
        <v>101.58557612586699</v>
      </c>
      <c r="BK40" s="1">
        <v>116.606847519404</v>
      </c>
      <c r="BL40" s="1">
        <v>1.8395600017395399</v>
      </c>
      <c r="BM40" s="1">
        <v>1.84947262753467</v>
      </c>
      <c r="BN40" s="1">
        <v>1.8959791665521999</v>
      </c>
      <c r="BO40" s="1">
        <v>1.8881008977276601</v>
      </c>
      <c r="BP40" s="1">
        <v>1.84913980001513</v>
      </c>
      <c r="BQ40" s="1">
        <v>1.8400861392880401</v>
      </c>
    </row>
    <row r="41" spans="1:69" x14ac:dyDescent="0.25">
      <c r="A41" s="3">
        <v>220</v>
      </c>
      <c r="B41" s="1" t="s">
        <v>74</v>
      </c>
      <c r="C41" s="2">
        <v>0.15999999999999992</v>
      </c>
      <c r="D41" s="2">
        <v>2.229170249218305</v>
      </c>
      <c r="E41" s="1" t="s">
        <v>125</v>
      </c>
      <c r="F41" s="2" t="s">
        <v>147</v>
      </c>
      <c r="G41" s="2" t="s">
        <v>147</v>
      </c>
      <c r="H41" s="1">
        <v>0.15546399999999999</v>
      </c>
      <c r="I41" s="1">
        <v>-3.7927000000000002E-2</v>
      </c>
      <c r="J41" s="1">
        <v>-3.7895999999999999E-2</v>
      </c>
      <c r="K41" s="1">
        <v>-0.43332700000000002</v>
      </c>
      <c r="L41" s="1">
        <v>0.39064500000000002</v>
      </c>
      <c r="M41" s="1">
        <v>-0.17117199999999999</v>
      </c>
      <c r="N41" s="1">
        <v>-0.17145299999999999</v>
      </c>
      <c r="O41" s="1">
        <v>6.7978999999999998E-2</v>
      </c>
      <c r="P41" s="1">
        <v>464.04</v>
      </c>
      <c r="Q41" s="1">
        <v>158.369</v>
      </c>
      <c r="R41" s="1">
        <v>1200.6500000000001</v>
      </c>
      <c r="S41" s="1">
        <v>-0.25013999999999997</v>
      </c>
      <c r="T41" s="1">
        <v>2.3949999999999999E-2</v>
      </c>
      <c r="U41" s="1">
        <v>171.9942159</v>
      </c>
      <c r="V41" s="1">
        <v>0.19062100000000001</v>
      </c>
      <c r="W41" s="1">
        <v>-2.1784999999999999E-2</v>
      </c>
      <c r="X41" s="1">
        <v>-3.0521E-2</v>
      </c>
      <c r="Y41" s="1">
        <v>-0.111499</v>
      </c>
      <c r="Z41" s="1">
        <v>0.56892100000000001</v>
      </c>
      <c r="AA41" s="1">
        <v>-0.20616999999999999</v>
      </c>
      <c r="AB41" s="1">
        <v>-0.16203699999999999</v>
      </c>
      <c r="AC41" s="1">
        <v>-9.5824000000000006E-2</v>
      </c>
      <c r="AD41" s="1">
        <v>500.55</v>
      </c>
      <c r="AE41" s="1">
        <v>62.513300000000001</v>
      </c>
      <c r="AF41" s="1">
        <v>1139.77</v>
      </c>
      <c r="AG41" s="1">
        <v>-0.20032</v>
      </c>
      <c r="AH41" s="1">
        <v>-2.1180000000000001E-2</v>
      </c>
      <c r="AI41" s="1">
        <v>112.4121414</v>
      </c>
      <c r="AJ41" s="1">
        <v>0.19062100000000001</v>
      </c>
      <c r="AK41" s="1">
        <v>-2.1784999999999999E-2</v>
      </c>
      <c r="AL41" s="1">
        <v>-3.0521E-2</v>
      </c>
      <c r="AM41" s="1">
        <v>-0.111499</v>
      </c>
      <c r="AN41" s="1">
        <v>0.56892100000000001</v>
      </c>
      <c r="AO41" s="1">
        <v>-0.20616999999999999</v>
      </c>
      <c r="AP41" s="1">
        <v>-0.16203699999999999</v>
      </c>
      <c r="AQ41" s="1">
        <v>-9.5824000000000006E-2</v>
      </c>
      <c r="AR41" s="1">
        <v>500.55</v>
      </c>
      <c r="AS41" s="1">
        <v>62.513300000000001</v>
      </c>
      <c r="AT41" s="1">
        <v>1139.77</v>
      </c>
      <c r="AU41" s="1">
        <v>-0.20032</v>
      </c>
      <c r="AV41" s="1">
        <v>-2.1180000000000001E-2</v>
      </c>
      <c r="AW41" s="1">
        <v>112.4121414</v>
      </c>
      <c r="AX41" s="1">
        <v>8.0704923092702501</v>
      </c>
      <c r="AY41" s="1">
        <v>8.8027022252257492</v>
      </c>
      <c r="AZ41" s="1">
        <v>4.1933274888831598</v>
      </c>
      <c r="BA41" s="1">
        <v>4.57692910764899</v>
      </c>
      <c r="BB41" s="1">
        <v>8.0373984631775599</v>
      </c>
      <c r="BC41" s="1">
        <v>8.8632280378838306</v>
      </c>
      <c r="BD41" s="1">
        <v>42.9</v>
      </c>
      <c r="BE41" s="1">
        <v>47.6</v>
      </c>
      <c r="BF41" s="1">
        <v>101.963578246751</v>
      </c>
      <c r="BG41" s="1">
        <v>117.143694628109</v>
      </c>
      <c r="BH41" s="1">
        <v>100.825889926423</v>
      </c>
      <c r="BI41" s="1">
        <v>111.634287720156</v>
      </c>
      <c r="BJ41" s="1">
        <v>101.996598430728</v>
      </c>
      <c r="BK41" s="1">
        <v>117.092702582557</v>
      </c>
      <c r="BL41" s="1">
        <v>1.8396157207416901</v>
      </c>
      <c r="BM41" s="1">
        <v>1.8504783165441301</v>
      </c>
      <c r="BN41" s="1">
        <v>1.8973038765574599</v>
      </c>
      <c r="BO41" s="1">
        <v>1.8856516115125801</v>
      </c>
      <c r="BP41" s="1">
        <v>1.8502307964143201</v>
      </c>
      <c r="BQ41" s="1">
        <v>1.8392754008032599</v>
      </c>
    </row>
    <row r="42" spans="1:69" x14ac:dyDescent="0.25">
      <c r="A42" s="3">
        <v>221</v>
      </c>
      <c r="B42" s="1" t="s">
        <v>75</v>
      </c>
      <c r="C42" s="2">
        <v>0.48</v>
      </c>
      <c r="D42" s="2">
        <v>3.3559350410876552</v>
      </c>
      <c r="E42" s="1" t="s">
        <v>125</v>
      </c>
      <c r="F42" s="2" t="s">
        <v>148</v>
      </c>
      <c r="G42" s="2" t="s">
        <v>148</v>
      </c>
      <c r="H42" s="1">
        <v>0.15546399999999999</v>
      </c>
      <c r="I42" s="1">
        <v>-3.7927000000000002E-2</v>
      </c>
      <c r="J42" s="1">
        <v>-3.7895999999999999E-2</v>
      </c>
      <c r="K42" s="1">
        <v>-0.43332700000000002</v>
      </c>
      <c r="L42" s="1">
        <v>0.39064500000000002</v>
      </c>
      <c r="M42" s="1">
        <v>-0.17117199999999999</v>
      </c>
      <c r="N42" s="1">
        <v>-0.17145299999999999</v>
      </c>
      <c r="O42" s="1">
        <v>6.7978999999999998E-2</v>
      </c>
      <c r="P42" s="1">
        <v>464.04</v>
      </c>
      <c r="Q42" s="1">
        <v>158.369</v>
      </c>
      <c r="R42" s="1">
        <v>1200.6500000000001</v>
      </c>
      <c r="S42" s="1">
        <v>-0.25013999999999997</v>
      </c>
      <c r="T42" s="1">
        <v>2.3949999999999999E-2</v>
      </c>
      <c r="U42" s="1">
        <v>171.9942159</v>
      </c>
      <c r="V42" s="1">
        <v>0.18898000000000001</v>
      </c>
      <c r="W42" s="1">
        <v>-3.1278E-2</v>
      </c>
      <c r="X42" s="1">
        <v>-2.4514000000000001E-2</v>
      </c>
      <c r="Y42" s="1">
        <v>-0.121665</v>
      </c>
      <c r="Z42" s="1">
        <v>0.60114100000000004</v>
      </c>
      <c r="AA42" s="1">
        <v>-0.16911000000000001</v>
      </c>
      <c r="AB42" s="1">
        <v>-0.209231</v>
      </c>
      <c r="AC42" s="1">
        <v>-0.17353199999999999</v>
      </c>
      <c r="AD42" s="1">
        <v>501.87200000000001</v>
      </c>
      <c r="AE42" s="1">
        <v>65.958600000000004</v>
      </c>
      <c r="AF42" s="1">
        <v>1145.3800000000001</v>
      </c>
      <c r="AG42" s="1">
        <v>-0.23574000000000001</v>
      </c>
      <c r="AH42" s="1">
        <v>-2.0820000000000002E-2</v>
      </c>
      <c r="AI42" s="1">
        <v>134.8644492</v>
      </c>
      <c r="AJ42" s="1">
        <v>0.18898000000000001</v>
      </c>
      <c r="AK42" s="1">
        <v>-3.1278E-2</v>
      </c>
      <c r="AL42" s="1">
        <v>-2.4514000000000001E-2</v>
      </c>
      <c r="AM42" s="1">
        <v>-0.121665</v>
      </c>
      <c r="AN42" s="1">
        <v>0.60114100000000004</v>
      </c>
      <c r="AO42" s="1">
        <v>-0.16911000000000001</v>
      </c>
      <c r="AP42" s="1">
        <v>-0.209231</v>
      </c>
      <c r="AQ42" s="1">
        <v>-0.17353199999999999</v>
      </c>
      <c r="AR42" s="1">
        <v>501.87200000000001</v>
      </c>
      <c r="AS42" s="1">
        <v>65.958600000000004</v>
      </c>
      <c r="AT42" s="1">
        <v>1145.3800000000001</v>
      </c>
      <c r="AU42" s="1">
        <v>-0.23574000000000001</v>
      </c>
      <c r="AV42" s="1">
        <v>-2.0820000000000002E-2</v>
      </c>
      <c r="AW42" s="1">
        <v>134.8644492</v>
      </c>
      <c r="AX42" s="1">
        <v>8.4201195224548098</v>
      </c>
      <c r="AY42" s="1">
        <v>8.7585169809681709</v>
      </c>
      <c r="AZ42" s="1">
        <v>4.4157087177996104</v>
      </c>
      <c r="BA42" s="1">
        <v>4.6900622345327401</v>
      </c>
      <c r="BB42" s="1">
        <v>9.4200894026103192</v>
      </c>
      <c r="BC42" s="1">
        <v>10.2863162430916</v>
      </c>
      <c r="BD42" s="1">
        <v>42.7</v>
      </c>
      <c r="BE42" s="1">
        <v>49.6</v>
      </c>
      <c r="BF42" s="1">
        <v>101.414195261903</v>
      </c>
      <c r="BG42" s="1">
        <v>117.06334141535601</v>
      </c>
      <c r="BH42" s="1">
        <v>99.619895124967002</v>
      </c>
      <c r="BI42" s="1">
        <v>113.34934189110599</v>
      </c>
      <c r="BJ42" s="1">
        <v>101.391073447591</v>
      </c>
      <c r="BK42" s="1">
        <v>117.085043233573</v>
      </c>
      <c r="BL42" s="1">
        <v>1.8393371088519901</v>
      </c>
      <c r="BM42" s="1">
        <v>1.8523425709085199</v>
      </c>
      <c r="BN42" s="1">
        <v>1.89804531031269</v>
      </c>
      <c r="BO42" s="1">
        <v>1.8845874880195901</v>
      </c>
      <c r="BP42" s="1">
        <v>1.85123985480002</v>
      </c>
      <c r="BQ42" s="1">
        <v>1.83937326282622</v>
      </c>
    </row>
    <row r="43" spans="1:69" x14ac:dyDescent="0.25">
      <c r="A43" s="3">
        <v>222</v>
      </c>
      <c r="B43" s="1" t="s">
        <v>76</v>
      </c>
      <c r="C43" s="2">
        <v>-0.13000000000000006</v>
      </c>
      <c r="D43" s="2">
        <v>19.504304653075948</v>
      </c>
      <c r="E43" s="1" t="s">
        <v>125</v>
      </c>
      <c r="F43" s="2" t="s">
        <v>149</v>
      </c>
      <c r="G43" s="2" t="s">
        <v>149</v>
      </c>
      <c r="H43" s="1">
        <v>0.15546399999999999</v>
      </c>
      <c r="I43" s="1">
        <v>-3.7927000000000002E-2</v>
      </c>
      <c r="J43" s="1">
        <v>-3.7895999999999999E-2</v>
      </c>
      <c r="K43" s="1">
        <v>-0.43332700000000002</v>
      </c>
      <c r="L43" s="1">
        <v>0.39064500000000002</v>
      </c>
      <c r="M43" s="1">
        <v>-0.17117199999999999</v>
      </c>
      <c r="N43" s="1">
        <v>-0.17145299999999999</v>
      </c>
      <c r="O43" s="1">
        <v>6.7978999999999998E-2</v>
      </c>
      <c r="P43" s="1">
        <v>464.04</v>
      </c>
      <c r="Q43" s="1">
        <v>158.369</v>
      </c>
      <c r="R43" s="1">
        <v>1200.6500000000001</v>
      </c>
      <c r="S43" s="1">
        <v>-0.25013999999999997</v>
      </c>
      <c r="T43" s="1">
        <v>2.3949999999999999E-2</v>
      </c>
      <c r="U43" s="1">
        <v>171.9942159</v>
      </c>
      <c r="V43" s="1">
        <v>0.190025</v>
      </c>
      <c r="W43" s="1">
        <v>-3.1390000000000001E-2</v>
      </c>
      <c r="X43" s="1">
        <v>-2.5706E-2</v>
      </c>
      <c r="Y43" s="1">
        <v>-0.120212</v>
      </c>
      <c r="Z43" s="1">
        <v>0.60478600000000005</v>
      </c>
      <c r="AA43" s="1">
        <v>-0.171732</v>
      </c>
      <c r="AB43" s="1">
        <v>-0.21021899999999999</v>
      </c>
      <c r="AC43" s="1">
        <v>-0.167461</v>
      </c>
      <c r="AD43" s="1">
        <v>502.14</v>
      </c>
      <c r="AE43" s="1">
        <v>67.039100000000005</v>
      </c>
      <c r="AF43" s="1">
        <v>1168.76</v>
      </c>
      <c r="AG43" s="1">
        <v>-0.23633000000000001</v>
      </c>
      <c r="AH43" s="1">
        <v>-2.068E-2</v>
      </c>
      <c r="AI43" s="1">
        <v>135.3225315</v>
      </c>
      <c r="AJ43" s="1">
        <v>0.190025</v>
      </c>
      <c r="AK43" s="1">
        <v>-3.1390000000000001E-2</v>
      </c>
      <c r="AL43" s="1">
        <v>-2.5706E-2</v>
      </c>
      <c r="AM43" s="1">
        <v>-0.120212</v>
      </c>
      <c r="AN43" s="1">
        <v>0.60478600000000005</v>
      </c>
      <c r="AO43" s="1">
        <v>-0.171732</v>
      </c>
      <c r="AP43" s="1">
        <v>-0.21021899999999999</v>
      </c>
      <c r="AQ43" s="1">
        <v>-0.167461</v>
      </c>
      <c r="AR43" s="1">
        <v>502.14</v>
      </c>
      <c r="AS43" s="1">
        <v>67.039100000000005</v>
      </c>
      <c r="AT43" s="1">
        <v>1168.76</v>
      </c>
      <c r="AU43" s="1">
        <v>-0.23633000000000001</v>
      </c>
      <c r="AV43" s="1">
        <v>-2.068E-2</v>
      </c>
      <c r="AW43" s="1">
        <v>135.3225315</v>
      </c>
      <c r="AX43" s="1">
        <v>7.5551149997829201</v>
      </c>
      <c r="AY43" s="1">
        <v>7.9152968761105296</v>
      </c>
      <c r="AZ43" s="1">
        <v>4.3625974714988196</v>
      </c>
      <c r="BA43" s="1">
        <v>4.6836321583515703</v>
      </c>
      <c r="BB43" s="1">
        <v>8.61333828842365</v>
      </c>
      <c r="BC43" s="1">
        <v>9.2885733606446408</v>
      </c>
      <c r="BD43" s="1">
        <v>43.4</v>
      </c>
      <c r="BE43" s="1">
        <v>48.5</v>
      </c>
      <c r="BF43" s="1">
        <v>102.33814152742799</v>
      </c>
      <c r="BG43" s="1">
        <v>117.046496439349</v>
      </c>
      <c r="BH43" s="1">
        <v>101.460038380406</v>
      </c>
      <c r="BI43" s="1">
        <v>111.434416168393</v>
      </c>
      <c r="BJ43" s="1">
        <v>102.532666791528</v>
      </c>
      <c r="BK43" s="1">
        <v>117.925134167457</v>
      </c>
      <c r="BL43" s="1">
        <v>1.83726399844986</v>
      </c>
      <c r="BM43" s="1">
        <v>1.8472547198478</v>
      </c>
      <c r="BN43" s="1">
        <v>1.8956465915354499</v>
      </c>
      <c r="BO43" s="1">
        <v>1.88646256257578</v>
      </c>
      <c r="BP43" s="1">
        <v>1.8480500534347</v>
      </c>
      <c r="BQ43" s="1">
        <v>1.8383617707078199</v>
      </c>
    </row>
    <row r="44" spans="1:69" x14ac:dyDescent="0.25">
      <c r="A44" s="3">
        <v>223</v>
      </c>
      <c r="B44" s="1" t="s">
        <v>77</v>
      </c>
      <c r="C44" s="2">
        <v>0.28000000000000003</v>
      </c>
      <c r="D44" s="2">
        <v>2.0305171754998774</v>
      </c>
      <c r="E44" s="1" t="s">
        <v>125</v>
      </c>
      <c r="F44" s="2" t="s">
        <v>150</v>
      </c>
      <c r="G44" s="2" t="s">
        <v>150</v>
      </c>
      <c r="H44" s="1">
        <v>0.15546399999999999</v>
      </c>
      <c r="I44" s="1">
        <v>-3.7927000000000002E-2</v>
      </c>
      <c r="J44" s="1">
        <v>-3.7895999999999999E-2</v>
      </c>
      <c r="K44" s="1">
        <v>-0.43332700000000002</v>
      </c>
      <c r="L44" s="1">
        <v>0.39064500000000002</v>
      </c>
      <c r="M44" s="1">
        <v>-0.17117199999999999</v>
      </c>
      <c r="N44" s="1">
        <v>-0.17145299999999999</v>
      </c>
      <c r="O44" s="1">
        <v>6.7978999999999998E-2</v>
      </c>
      <c r="P44" s="1">
        <v>464.04</v>
      </c>
      <c r="Q44" s="1">
        <v>158.369</v>
      </c>
      <c r="R44" s="1">
        <v>1200.6500000000001</v>
      </c>
      <c r="S44" s="1">
        <v>-0.25013999999999997</v>
      </c>
      <c r="T44" s="1">
        <v>2.3949999999999999E-2</v>
      </c>
      <c r="U44" s="1">
        <v>171.9942159</v>
      </c>
      <c r="V44" s="1">
        <v>0.22301699999999999</v>
      </c>
      <c r="W44" s="1">
        <v>-1.1913E-2</v>
      </c>
      <c r="X44" s="1">
        <v>-4.6870000000000002E-3</v>
      </c>
      <c r="Y44" s="1">
        <v>-0.14432</v>
      </c>
      <c r="Z44" s="1">
        <v>0.46884199999999998</v>
      </c>
      <c r="AA44" s="1">
        <v>-0.13273799999999999</v>
      </c>
      <c r="AB44" s="1">
        <v>-0.147151</v>
      </c>
      <c r="AC44" s="1">
        <v>-4.0252000000000003E-2</v>
      </c>
      <c r="AD44" s="1">
        <v>491.35899999999998</v>
      </c>
      <c r="AE44" s="1">
        <v>51.790700000000001</v>
      </c>
      <c r="AF44" s="1">
        <v>1117.94</v>
      </c>
      <c r="AG44" s="1">
        <v>-0.25564999999999999</v>
      </c>
      <c r="AH44" s="1">
        <v>-5.527E-2</v>
      </c>
      <c r="AI44" s="1">
        <v>125.7404538</v>
      </c>
      <c r="AJ44" s="1">
        <v>0.22301699999999999</v>
      </c>
      <c r="AK44" s="1">
        <v>-1.1913E-2</v>
      </c>
      <c r="AL44" s="1">
        <v>-4.6870000000000002E-3</v>
      </c>
      <c r="AM44" s="1">
        <v>-0.14432</v>
      </c>
      <c r="AN44" s="1">
        <v>0.46884199999999998</v>
      </c>
      <c r="AO44" s="1">
        <v>-0.13273799999999999</v>
      </c>
      <c r="AP44" s="1">
        <v>-0.147151</v>
      </c>
      <c r="AQ44" s="1">
        <v>-4.0252000000000003E-2</v>
      </c>
      <c r="AR44" s="1">
        <v>491.35899999999998</v>
      </c>
      <c r="AS44" s="1">
        <v>51.790700000000001</v>
      </c>
      <c r="AT44" s="1">
        <v>1117.94</v>
      </c>
      <c r="AU44" s="1">
        <v>-0.25564999999999999</v>
      </c>
      <c r="AV44" s="1">
        <v>-5.527E-2</v>
      </c>
      <c r="AW44" s="1">
        <v>125.7404538</v>
      </c>
      <c r="AX44" s="1">
        <v>7.2634710785951704</v>
      </c>
      <c r="AY44" s="1">
        <v>8.28225524648232</v>
      </c>
      <c r="AZ44" s="1">
        <v>4.0166474102606102</v>
      </c>
      <c r="BA44" s="1">
        <v>4.5519249824476802</v>
      </c>
      <c r="BB44" s="1">
        <v>8.7757885807953393</v>
      </c>
      <c r="BC44" s="1">
        <v>9.7928795071998493</v>
      </c>
      <c r="BD44" s="1">
        <v>42.8</v>
      </c>
      <c r="BE44" s="1">
        <v>47.8</v>
      </c>
      <c r="BF44" s="1">
        <v>101.67454085481801</v>
      </c>
      <c r="BG44" s="1">
        <v>117.27626633459499</v>
      </c>
      <c r="BH44" s="1">
        <v>100.981830705018</v>
      </c>
      <c r="BI44" s="1">
        <v>111.11430080153799</v>
      </c>
      <c r="BJ44" s="1">
        <v>101.71660054903801</v>
      </c>
      <c r="BK44" s="1">
        <v>117.260030576559</v>
      </c>
      <c r="BL44" s="1">
        <v>1.83908156425972</v>
      </c>
      <c r="BM44" s="1">
        <v>1.8518155955710001</v>
      </c>
      <c r="BN44" s="1">
        <v>1.89803609027858</v>
      </c>
      <c r="BO44" s="1">
        <v>1.8860872196163101</v>
      </c>
      <c r="BP44" s="1">
        <v>1.8518020952574801</v>
      </c>
      <c r="BQ44" s="1">
        <v>1.83911772325754</v>
      </c>
    </row>
    <row r="45" spans="1:69" x14ac:dyDescent="0.25">
      <c r="A45" s="3">
        <v>224</v>
      </c>
      <c r="B45" s="1" t="s">
        <v>89</v>
      </c>
      <c r="C45" s="2">
        <v>0.7</v>
      </c>
      <c r="D45" s="2">
        <v>0.35142566781611162</v>
      </c>
      <c r="E45" s="1" t="s">
        <v>157</v>
      </c>
      <c r="F45" s="2" t="s">
        <v>157</v>
      </c>
      <c r="G45" s="2" t="s">
        <v>157</v>
      </c>
      <c r="H45" s="1">
        <v>0.19226599999999999</v>
      </c>
      <c r="I45" s="1">
        <v>-2.8295000000000001E-2</v>
      </c>
      <c r="J45" s="1">
        <v>-1.8936000000000001E-2</v>
      </c>
      <c r="K45" s="1">
        <v>-0.14726600000000001</v>
      </c>
      <c r="L45" s="1">
        <v>0.534663</v>
      </c>
      <c r="M45" s="1">
        <v>-0.15335399999999999</v>
      </c>
      <c r="N45" s="1">
        <v>-0.19051000000000001</v>
      </c>
      <c r="O45" s="1">
        <v>-7.1774000000000004E-2</v>
      </c>
      <c r="P45" s="1">
        <v>497.154</v>
      </c>
      <c r="Q45" s="1">
        <v>58.847099999999998</v>
      </c>
      <c r="R45" s="1">
        <v>1135.1400000000001</v>
      </c>
      <c r="S45" s="1">
        <v>-0.24057999999999999</v>
      </c>
      <c r="T45" s="1">
        <v>-2.3380000000000001E-2</v>
      </c>
      <c r="U45" s="1">
        <v>136.29517200000001</v>
      </c>
      <c r="V45" s="1">
        <v>0.19226599999999999</v>
      </c>
      <c r="W45" s="1">
        <v>-2.8295000000000001E-2</v>
      </c>
      <c r="X45" s="1">
        <v>-1.8936000000000001E-2</v>
      </c>
      <c r="Y45" s="1">
        <v>-0.14726600000000001</v>
      </c>
      <c r="Z45" s="1">
        <v>0.534663</v>
      </c>
      <c r="AA45" s="1">
        <v>-0.15335399999999999</v>
      </c>
      <c r="AB45" s="1">
        <v>-0.19051000000000001</v>
      </c>
      <c r="AC45" s="1">
        <v>-7.1774000000000004E-2</v>
      </c>
      <c r="AD45" s="1">
        <v>497.154</v>
      </c>
      <c r="AE45" s="1">
        <v>58.847099999999998</v>
      </c>
      <c r="AF45" s="1">
        <v>1135.1400000000001</v>
      </c>
      <c r="AG45" s="1">
        <v>-0.24057999999999999</v>
      </c>
      <c r="AH45" s="1">
        <v>-2.3380000000000001E-2</v>
      </c>
      <c r="AI45" s="1">
        <v>136.29517200000001</v>
      </c>
      <c r="AJ45" s="1">
        <v>0.19226599999999999</v>
      </c>
      <c r="AK45" s="1">
        <v>-2.8295000000000001E-2</v>
      </c>
      <c r="AL45" s="1">
        <v>-1.8936000000000001E-2</v>
      </c>
      <c r="AM45" s="1">
        <v>-0.14726600000000001</v>
      </c>
      <c r="AN45" s="1">
        <v>0.534663</v>
      </c>
      <c r="AO45" s="1">
        <v>-0.15335399999999999</v>
      </c>
      <c r="AP45" s="1">
        <v>-0.19051000000000001</v>
      </c>
      <c r="AQ45" s="1">
        <v>-7.1774000000000004E-2</v>
      </c>
      <c r="AR45" s="1">
        <v>497.154</v>
      </c>
      <c r="AS45" s="1">
        <v>58.847099999999998</v>
      </c>
      <c r="AT45" s="1">
        <v>1135.1400000000001</v>
      </c>
      <c r="AU45" s="1">
        <v>-0.24057999999999999</v>
      </c>
      <c r="AV45" s="1">
        <v>-2.3380000000000001E-2</v>
      </c>
      <c r="AW45" s="1">
        <v>136.29517200000001</v>
      </c>
      <c r="AX45" s="1">
        <v>7.0995204692368397</v>
      </c>
      <c r="AY45" s="1">
        <v>7.3062727757932402</v>
      </c>
      <c r="AZ45" s="1">
        <v>5.0146874303219802</v>
      </c>
      <c r="BA45" s="1">
        <v>5.5004881818528499</v>
      </c>
      <c r="BB45" s="1">
        <v>8.3115967790621905</v>
      </c>
      <c r="BC45" s="1">
        <v>8.6708579057498305</v>
      </c>
      <c r="BD45" s="1">
        <v>40.5</v>
      </c>
      <c r="BE45" s="1">
        <v>40.799999999999997</v>
      </c>
      <c r="BF45" s="1">
        <v>98.6449996072961</v>
      </c>
      <c r="BG45" s="1">
        <v>105.198629943396</v>
      </c>
      <c r="BH45" s="1">
        <v>99.506289323977896</v>
      </c>
      <c r="BI45" s="1">
        <v>105.459308692568</v>
      </c>
      <c r="BJ45" s="1">
        <v>98.596883034142294</v>
      </c>
      <c r="BK45" s="1">
        <v>105.211497126308</v>
      </c>
      <c r="BL45" s="1">
        <v>1.84142662085677</v>
      </c>
      <c r="BM45" s="1">
        <v>1.84303282662029</v>
      </c>
      <c r="BN45" s="1">
        <v>1.84423452955419</v>
      </c>
      <c r="BO45" s="1">
        <v>1.84108935144386</v>
      </c>
      <c r="BP45" s="1">
        <v>1.8436434036982301</v>
      </c>
      <c r="BQ45" s="1">
        <v>1.84132669561922</v>
      </c>
    </row>
    <row r="46" spans="1:69" x14ac:dyDescent="0.25">
      <c r="A46" s="3">
        <v>225</v>
      </c>
      <c r="B46" s="1" t="s">
        <v>90</v>
      </c>
      <c r="C46" s="2">
        <v>0.8</v>
      </c>
      <c r="D46" s="2">
        <v>0.97324200484771517</v>
      </c>
      <c r="E46" s="1" t="s">
        <v>156</v>
      </c>
      <c r="F46" s="2" t="s">
        <v>156</v>
      </c>
      <c r="G46" s="2" t="s">
        <v>156</v>
      </c>
      <c r="H46" s="1">
        <v>0.19147400000000001</v>
      </c>
      <c r="I46" s="1">
        <v>-3.0151000000000001E-2</v>
      </c>
      <c r="J46" s="1">
        <v>-2.1555000000000001E-2</v>
      </c>
      <c r="K46" s="1">
        <v>-0.15657699999999999</v>
      </c>
      <c r="L46" s="1">
        <v>0.57689900000000005</v>
      </c>
      <c r="M46" s="1">
        <v>-0.16217500000000001</v>
      </c>
      <c r="N46" s="1">
        <v>-0.203789</v>
      </c>
      <c r="O46" s="1">
        <v>-0.17744499999999999</v>
      </c>
      <c r="P46" s="1">
        <v>501.43700000000001</v>
      </c>
      <c r="Q46" s="1">
        <v>63.287399999999998</v>
      </c>
      <c r="R46" s="1">
        <v>1028.17</v>
      </c>
      <c r="S46" s="1">
        <v>-0.23956</v>
      </c>
      <c r="T46" s="1">
        <v>-2.257E-2</v>
      </c>
      <c r="U46" s="1">
        <v>136.16339489999999</v>
      </c>
      <c r="V46" s="1">
        <v>0.19147400000000001</v>
      </c>
      <c r="W46" s="1">
        <v>-3.0151000000000001E-2</v>
      </c>
      <c r="X46" s="1">
        <v>-2.1555000000000001E-2</v>
      </c>
      <c r="Y46" s="1">
        <v>-0.15657699999999999</v>
      </c>
      <c r="Z46" s="1">
        <v>0.57689900000000005</v>
      </c>
      <c r="AA46" s="1">
        <v>-0.16217500000000001</v>
      </c>
      <c r="AB46" s="1">
        <v>-0.203789</v>
      </c>
      <c r="AC46" s="1">
        <v>-0.17744499999999999</v>
      </c>
      <c r="AD46" s="1">
        <v>501.43700000000001</v>
      </c>
      <c r="AE46" s="1">
        <v>63.287399999999998</v>
      </c>
      <c r="AF46" s="1">
        <v>1028.17</v>
      </c>
      <c r="AG46" s="1">
        <v>-0.23956</v>
      </c>
      <c r="AH46" s="1">
        <v>-2.257E-2</v>
      </c>
      <c r="AI46" s="1">
        <v>136.16339489999999</v>
      </c>
      <c r="AJ46" s="1">
        <v>0.19147400000000001</v>
      </c>
      <c r="AK46" s="1">
        <v>-3.0151000000000001E-2</v>
      </c>
      <c r="AL46" s="1">
        <v>-2.1555000000000001E-2</v>
      </c>
      <c r="AM46" s="1">
        <v>-0.15657699999999999</v>
      </c>
      <c r="AN46" s="1">
        <v>0.57689900000000005</v>
      </c>
      <c r="AO46" s="1">
        <v>-0.16217500000000001</v>
      </c>
      <c r="AP46" s="1">
        <v>-0.203789</v>
      </c>
      <c r="AQ46" s="1">
        <v>-0.17744499999999999</v>
      </c>
      <c r="AR46" s="1">
        <v>501.43700000000001</v>
      </c>
      <c r="AS46" s="1">
        <v>63.287399999999998</v>
      </c>
      <c r="AT46" s="1">
        <v>1028.17</v>
      </c>
      <c r="AU46" s="1">
        <v>-0.23956</v>
      </c>
      <c r="AV46" s="1">
        <v>-2.257E-2</v>
      </c>
      <c r="AW46" s="1">
        <v>136.16339489999999</v>
      </c>
      <c r="AX46" s="1">
        <v>7.4885750878963098</v>
      </c>
      <c r="AY46" s="1">
        <v>7.6596890526192496</v>
      </c>
      <c r="AZ46" s="1">
        <v>4.7419049599445797</v>
      </c>
      <c r="BA46" s="1">
        <v>4.8254833162160899</v>
      </c>
      <c r="BB46" s="1">
        <v>7.1982572818983099</v>
      </c>
      <c r="BC46" s="1">
        <v>7.7357109690923496</v>
      </c>
      <c r="BD46" s="1">
        <v>50.5</v>
      </c>
      <c r="BE46" s="1">
        <v>53.9</v>
      </c>
      <c r="BF46" s="1">
        <v>104.420247075305</v>
      </c>
      <c r="BG46" s="1">
        <v>115.173049581672</v>
      </c>
      <c r="BH46" s="1">
        <v>103.499541494425</v>
      </c>
      <c r="BI46" s="1">
        <v>107.822474512444</v>
      </c>
      <c r="BJ46" s="1">
        <v>103.894959101559</v>
      </c>
      <c r="BK46" s="1">
        <v>108.085258511242</v>
      </c>
      <c r="BL46" s="1">
        <v>1.8453663592902001</v>
      </c>
      <c r="BM46" s="1">
        <v>1.8502459295996301</v>
      </c>
      <c r="BN46" s="1">
        <v>1.84719517106341</v>
      </c>
      <c r="BO46" s="1">
        <v>1.84459046945385</v>
      </c>
      <c r="BP46" s="1">
        <v>1.8470814816894201</v>
      </c>
      <c r="BQ46" s="1">
        <v>1.8437920164704</v>
      </c>
    </row>
    <row r="47" spans="1:69" x14ac:dyDescent="0.25">
      <c r="A47" s="3">
        <v>226</v>
      </c>
      <c r="B47" s="1" t="s">
        <v>78</v>
      </c>
      <c r="C47" s="2">
        <v>0.53</v>
      </c>
      <c r="D47" s="2">
        <v>29.362016279540477</v>
      </c>
      <c r="E47" s="1" t="s">
        <v>125</v>
      </c>
      <c r="F47" s="2" t="s">
        <v>151</v>
      </c>
      <c r="G47" s="2" t="s">
        <v>151</v>
      </c>
      <c r="H47" s="1">
        <v>0.15546399999999999</v>
      </c>
      <c r="I47" s="1">
        <v>-3.7927000000000002E-2</v>
      </c>
      <c r="J47" s="1">
        <v>-3.7895999999999999E-2</v>
      </c>
      <c r="K47" s="1">
        <v>-0.43332700000000002</v>
      </c>
      <c r="L47" s="1">
        <v>0.39064500000000002</v>
      </c>
      <c r="M47" s="1">
        <v>-0.17117199999999999</v>
      </c>
      <c r="N47" s="1">
        <v>-0.17145299999999999</v>
      </c>
      <c r="O47" s="1">
        <v>6.7978999999999998E-2</v>
      </c>
      <c r="P47" s="1">
        <v>464.04</v>
      </c>
      <c r="Q47" s="1">
        <v>158.369</v>
      </c>
      <c r="R47" s="1">
        <v>1200.6500000000001</v>
      </c>
      <c r="S47" s="1">
        <v>-0.25013999999999997</v>
      </c>
      <c r="T47" s="1">
        <v>2.3949999999999999E-2</v>
      </c>
      <c r="U47" s="1">
        <v>171.9942159</v>
      </c>
      <c r="V47" s="1">
        <v>0.199405</v>
      </c>
      <c r="W47" s="1">
        <v>-2.2942000000000001E-2</v>
      </c>
      <c r="X47" s="1">
        <v>-1.9630000000000002E-2</v>
      </c>
      <c r="Y47" s="1">
        <v>-0.150806</v>
      </c>
      <c r="Z47" s="1">
        <v>0.48179300000000003</v>
      </c>
      <c r="AA47" s="1">
        <v>-0.147257</v>
      </c>
      <c r="AB47" s="1">
        <v>-0.16714300000000001</v>
      </c>
      <c r="AC47" s="1">
        <v>0.20347599999999999</v>
      </c>
      <c r="AD47" s="1">
        <v>492.03800000000001</v>
      </c>
      <c r="AE47" s="1">
        <v>54.646599999999999</v>
      </c>
      <c r="AF47" s="1">
        <v>1083.8499999999999</v>
      </c>
      <c r="AG47" s="1">
        <v>-0.22331999999999999</v>
      </c>
      <c r="AH47" s="1">
        <v>-1.67E-2</v>
      </c>
      <c r="AI47" s="1">
        <v>129.65611620000001</v>
      </c>
      <c r="AJ47" s="1">
        <v>0.199405</v>
      </c>
      <c r="AK47" s="1">
        <v>-2.2942000000000001E-2</v>
      </c>
      <c r="AL47" s="1">
        <v>-1.9630000000000002E-2</v>
      </c>
      <c r="AM47" s="1">
        <v>-0.150806</v>
      </c>
      <c r="AN47" s="1">
        <v>0.48179300000000003</v>
      </c>
      <c r="AO47" s="1">
        <v>-0.147257</v>
      </c>
      <c r="AP47" s="1">
        <v>-0.16714300000000001</v>
      </c>
      <c r="AQ47" s="1">
        <v>0.20347599999999999</v>
      </c>
      <c r="AR47" s="1">
        <v>492.03800000000001</v>
      </c>
      <c r="AS47" s="1">
        <v>54.646599999999999</v>
      </c>
      <c r="AT47" s="1">
        <v>1083.8499999999999</v>
      </c>
      <c r="AU47" s="1">
        <v>-0.22331999999999999</v>
      </c>
      <c r="AV47" s="1">
        <v>-1.67E-2</v>
      </c>
      <c r="AW47" s="1">
        <v>129.65611620000001</v>
      </c>
      <c r="AX47" s="1">
        <v>7.6613909998938201</v>
      </c>
      <c r="AY47" s="1">
        <v>8.2911073345594897</v>
      </c>
      <c r="AZ47" s="1">
        <v>4.4709434563122601</v>
      </c>
      <c r="BA47" s="1">
        <v>4.6912560250117501</v>
      </c>
      <c r="BB47" s="1">
        <v>9.1205593320962297</v>
      </c>
      <c r="BC47" s="1">
        <v>10.168535704203901</v>
      </c>
      <c r="BD47" s="1">
        <v>42.7</v>
      </c>
      <c r="BE47" s="1">
        <v>47.7</v>
      </c>
      <c r="BF47" s="1">
        <v>101.52292920158099</v>
      </c>
      <c r="BG47" s="1">
        <v>117.136862054728</v>
      </c>
      <c r="BH47" s="1">
        <v>100.55401048292499</v>
      </c>
      <c r="BI47" s="1">
        <v>111.80176409459899</v>
      </c>
      <c r="BJ47" s="1">
        <v>101.532940802835</v>
      </c>
      <c r="BK47" s="1">
        <v>117.017723936039</v>
      </c>
      <c r="BL47" s="1">
        <v>1.83971465178706</v>
      </c>
      <c r="BM47" s="1">
        <v>1.8517991251752901</v>
      </c>
      <c r="BN47" s="1">
        <v>1.8973173166341899</v>
      </c>
      <c r="BO47" s="1">
        <v>1.8848387198909</v>
      </c>
      <c r="BP47" s="1">
        <v>1.8516622262172899</v>
      </c>
      <c r="BQ47" s="1">
        <v>1.83902963543277</v>
      </c>
    </row>
    <row r="48" spans="1:69" x14ac:dyDescent="0.25">
      <c r="A48" s="3">
        <v>227</v>
      </c>
      <c r="B48" s="1" t="s">
        <v>99</v>
      </c>
      <c r="C48" s="2">
        <v>0.67999999999999994</v>
      </c>
      <c r="D48" s="2">
        <v>15.764631299209</v>
      </c>
      <c r="E48" s="1" t="s">
        <v>161</v>
      </c>
      <c r="F48" s="2" t="s">
        <v>161</v>
      </c>
      <c r="G48" s="2" t="s">
        <v>161</v>
      </c>
      <c r="H48" s="1">
        <v>0.19837199999999999</v>
      </c>
      <c r="I48" s="1">
        <v>-2.6991000000000001E-2</v>
      </c>
      <c r="J48" s="1">
        <v>-1.8414E-2</v>
      </c>
      <c r="K48" s="1">
        <v>-0.148539</v>
      </c>
      <c r="L48" s="1">
        <v>0.576847</v>
      </c>
      <c r="M48" s="1">
        <v>-0.157473</v>
      </c>
      <c r="N48" s="1">
        <v>-0.19330900000000001</v>
      </c>
      <c r="O48" s="1">
        <v>-0.21340200000000001</v>
      </c>
      <c r="P48" s="1">
        <v>501.68700000000001</v>
      </c>
      <c r="Q48" s="1">
        <v>64.464399999999998</v>
      </c>
      <c r="R48" s="1">
        <v>1112.25</v>
      </c>
      <c r="S48" s="1">
        <v>-0.24559</v>
      </c>
      <c r="T48" s="1">
        <v>-2.6339999999999999E-2</v>
      </c>
      <c r="U48" s="1">
        <v>137.58156750000001</v>
      </c>
      <c r="V48" s="1">
        <v>0.19837199999999999</v>
      </c>
      <c r="W48" s="1">
        <v>-2.6991000000000001E-2</v>
      </c>
      <c r="X48" s="1">
        <v>-1.8414E-2</v>
      </c>
      <c r="Y48" s="1">
        <v>-0.148539</v>
      </c>
      <c r="Z48" s="1">
        <v>0.576847</v>
      </c>
      <c r="AA48" s="1">
        <v>-0.157473</v>
      </c>
      <c r="AB48" s="1">
        <v>-0.19330900000000001</v>
      </c>
      <c r="AC48" s="1">
        <v>-0.21340200000000001</v>
      </c>
      <c r="AD48" s="1">
        <v>501.68700000000001</v>
      </c>
      <c r="AE48" s="1">
        <v>64.464399999999998</v>
      </c>
      <c r="AF48" s="1">
        <v>1112.25</v>
      </c>
      <c r="AG48" s="1">
        <v>-0.24559</v>
      </c>
      <c r="AH48" s="1">
        <v>-2.6339999999999999E-2</v>
      </c>
      <c r="AI48" s="1">
        <v>137.58156750000001</v>
      </c>
      <c r="AJ48" s="1">
        <v>0.19837199999999999</v>
      </c>
      <c r="AK48" s="1">
        <v>-2.6991000000000001E-2</v>
      </c>
      <c r="AL48" s="1">
        <v>-1.8414E-2</v>
      </c>
      <c r="AM48" s="1">
        <v>-0.148539</v>
      </c>
      <c r="AN48" s="1">
        <v>0.576847</v>
      </c>
      <c r="AO48" s="1">
        <v>-0.157473</v>
      </c>
      <c r="AP48" s="1">
        <v>-0.19330900000000001</v>
      </c>
      <c r="AQ48" s="1">
        <v>-0.21340200000000001</v>
      </c>
      <c r="AR48" s="1">
        <v>501.68700000000001</v>
      </c>
      <c r="AS48" s="1">
        <v>64.464399999999998</v>
      </c>
      <c r="AT48" s="1">
        <v>1112.25</v>
      </c>
      <c r="AU48" s="1">
        <v>-0.24559</v>
      </c>
      <c r="AV48" s="1">
        <v>-2.6339999999999999E-2</v>
      </c>
      <c r="AW48" s="1">
        <v>137.58156750000001</v>
      </c>
      <c r="AX48" s="1">
        <v>6.9274020953777402</v>
      </c>
      <c r="AY48" s="1">
        <v>7.1505000755835502</v>
      </c>
      <c r="AZ48" s="1">
        <v>4.1653384823675301</v>
      </c>
      <c r="BA48" s="1">
        <v>4.4477105281434097</v>
      </c>
      <c r="BB48" s="1">
        <v>7.5804114196499599</v>
      </c>
      <c r="BC48" s="1">
        <v>8.1353018846738507</v>
      </c>
      <c r="BD48" s="1">
        <v>42.1</v>
      </c>
      <c r="BE48" s="1">
        <v>45.3</v>
      </c>
      <c r="BF48" s="1">
        <v>98.998587122661704</v>
      </c>
      <c r="BG48" s="1">
        <v>108.44713699222299</v>
      </c>
      <c r="BH48" s="1">
        <v>98.758974677550597</v>
      </c>
      <c r="BI48" s="1">
        <v>106.659891809966</v>
      </c>
      <c r="BJ48" s="1">
        <v>98.997915953866197</v>
      </c>
      <c r="BK48" s="1">
        <v>108.547273564199</v>
      </c>
      <c r="BL48" s="1">
        <v>1.8410556754210301</v>
      </c>
      <c r="BM48" s="1">
        <v>1.8434917954794301</v>
      </c>
      <c r="BN48" s="1">
        <v>1.8625973800045901</v>
      </c>
      <c r="BO48" s="1">
        <v>1.8568117836765199</v>
      </c>
      <c r="BP48" s="1">
        <v>1.8438842154538799</v>
      </c>
      <c r="BQ48" s="1">
        <v>1.84111379333272</v>
      </c>
    </row>
    <row r="49" spans="1:69" x14ac:dyDescent="0.25">
      <c r="A49" s="3">
        <v>228</v>
      </c>
      <c r="B49" s="1" t="s">
        <v>94</v>
      </c>
      <c r="C49" s="2">
        <v>0.28000000000000003</v>
      </c>
      <c r="D49" s="2">
        <v>9.9835264310763474</v>
      </c>
      <c r="E49" s="1" t="s">
        <v>160</v>
      </c>
      <c r="F49" s="2" t="s">
        <v>160</v>
      </c>
      <c r="G49" s="2" t="s">
        <v>160</v>
      </c>
      <c r="H49" s="1">
        <v>0.17724599999999999</v>
      </c>
      <c r="I49" s="1">
        <v>-2.9998E-2</v>
      </c>
      <c r="J49" s="1">
        <v>-3.0117000000000001E-2</v>
      </c>
      <c r="K49" s="1">
        <v>-0.22006999999999999</v>
      </c>
      <c r="L49" s="1">
        <v>0.61323799999999995</v>
      </c>
      <c r="M49" s="1">
        <v>-0.18851399999999999</v>
      </c>
      <c r="N49" s="1">
        <v>-0.18893499999999999</v>
      </c>
      <c r="O49" s="1">
        <v>-0.30469200000000002</v>
      </c>
      <c r="P49" s="1">
        <v>538.20899999999995</v>
      </c>
      <c r="Q49" s="1">
        <v>64.740600000000001</v>
      </c>
      <c r="R49" s="1">
        <v>1070.8900000000001</v>
      </c>
      <c r="S49" s="1">
        <v>-0.24277000000000001</v>
      </c>
      <c r="T49" s="1">
        <v>-2.3910000000000001E-2</v>
      </c>
      <c r="U49" s="1">
        <v>137.33683859999999</v>
      </c>
      <c r="V49" s="1">
        <v>0.17724599999999999</v>
      </c>
      <c r="W49" s="1">
        <v>-2.9998E-2</v>
      </c>
      <c r="X49" s="1">
        <v>-3.0117000000000001E-2</v>
      </c>
      <c r="Y49" s="1">
        <v>-0.22006999999999999</v>
      </c>
      <c r="Z49" s="1">
        <v>0.61323799999999995</v>
      </c>
      <c r="AA49" s="1">
        <v>-0.18851399999999999</v>
      </c>
      <c r="AB49" s="1">
        <v>-0.18893499999999999</v>
      </c>
      <c r="AC49" s="1">
        <v>-0.30469200000000002</v>
      </c>
      <c r="AD49" s="1">
        <v>538.20899999999995</v>
      </c>
      <c r="AE49" s="1">
        <v>64.740600000000001</v>
      </c>
      <c r="AF49" s="1">
        <v>1070.8900000000001</v>
      </c>
      <c r="AG49" s="1">
        <v>-0.24277000000000001</v>
      </c>
      <c r="AH49" s="1">
        <v>-2.3910000000000001E-2</v>
      </c>
      <c r="AI49" s="1">
        <v>137.33683859999999</v>
      </c>
      <c r="AJ49" s="1">
        <v>0.17724599999999999</v>
      </c>
      <c r="AK49" s="1">
        <v>-2.9998E-2</v>
      </c>
      <c r="AL49" s="1">
        <v>-3.0117000000000001E-2</v>
      </c>
      <c r="AM49" s="1">
        <v>-0.22006999999999999</v>
      </c>
      <c r="AN49" s="1">
        <v>0.61323799999999995</v>
      </c>
      <c r="AO49" s="1">
        <v>-0.18851399999999999</v>
      </c>
      <c r="AP49" s="1">
        <v>-0.18893499999999999</v>
      </c>
      <c r="AQ49" s="1">
        <v>-0.30469200000000002</v>
      </c>
      <c r="AR49" s="1">
        <v>538.20899999999995</v>
      </c>
      <c r="AS49" s="1">
        <v>64.740600000000001</v>
      </c>
      <c r="AT49" s="1">
        <v>1070.8900000000001</v>
      </c>
      <c r="AU49" s="1">
        <v>-0.24277000000000001</v>
      </c>
      <c r="AV49" s="1">
        <v>-2.3910000000000001E-2</v>
      </c>
      <c r="AW49" s="1">
        <v>137.33683859999999</v>
      </c>
      <c r="AX49" s="1">
        <v>7.8913365296617402</v>
      </c>
      <c r="AY49" s="1">
        <v>8.7062667806219398</v>
      </c>
      <c r="AZ49" s="1">
        <v>5.1138129475446403</v>
      </c>
      <c r="BA49" s="1">
        <v>5.7407613023760904</v>
      </c>
      <c r="BB49" s="1">
        <v>8.2027649052516001</v>
      </c>
      <c r="BC49" s="1">
        <v>8.6852709896260603</v>
      </c>
      <c r="BD49" s="1">
        <v>40.4</v>
      </c>
      <c r="BE49" s="1">
        <v>41</v>
      </c>
      <c r="BF49" s="1">
        <v>98.406646273946507</v>
      </c>
      <c r="BG49" s="1">
        <v>105.276732581388</v>
      </c>
      <c r="BH49" s="1">
        <v>98.482941344761898</v>
      </c>
      <c r="BI49" s="1">
        <v>105.35151023569399</v>
      </c>
      <c r="BJ49" s="1">
        <v>98.565146240716999</v>
      </c>
      <c r="BK49" s="1">
        <v>105.317482642969</v>
      </c>
      <c r="BL49" s="1">
        <v>1.8398733652074999</v>
      </c>
      <c r="BM49" s="1">
        <v>1.84349369404942</v>
      </c>
      <c r="BN49" s="1">
        <v>1.84295659200101</v>
      </c>
      <c r="BO49" s="1">
        <v>1.84074876069495</v>
      </c>
      <c r="BP49" s="1">
        <v>1.8431749781287701</v>
      </c>
      <c r="BQ49" s="1">
        <v>1.84093508848085</v>
      </c>
    </row>
    <row r="50" spans="1:69" x14ac:dyDescent="0.25">
      <c r="A50" s="3">
        <v>229</v>
      </c>
      <c r="B50" s="1" t="s">
        <v>85</v>
      </c>
      <c r="C50" s="2">
        <v>0.12000000000000005</v>
      </c>
      <c r="D50" s="2">
        <v>8.6023252670426278E-2</v>
      </c>
      <c r="E50" s="1" t="s">
        <v>154</v>
      </c>
      <c r="F50" s="2" t="s">
        <v>154</v>
      </c>
      <c r="G50" s="2" t="s">
        <v>154</v>
      </c>
      <c r="H50" s="1">
        <v>0.21414900000000001</v>
      </c>
      <c r="I50" s="1">
        <v>-3.1698999999999998E-2</v>
      </c>
      <c r="J50" s="1">
        <v>-3.1940999999999997E-2</v>
      </c>
      <c r="K50" s="1">
        <v>-0.22345200000000001</v>
      </c>
      <c r="L50" s="1">
        <v>0.56962199999999996</v>
      </c>
      <c r="M50" s="1">
        <v>-0.161803</v>
      </c>
      <c r="N50" s="1">
        <v>-0.16188</v>
      </c>
      <c r="O50" s="1">
        <v>-0.57655599999999996</v>
      </c>
      <c r="P50" s="1">
        <v>542.76700000000005</v>
      </c>
      <c r="Q50" s="1">
        <v>93.748699999999999</v>
      </c>
      <c r="R50" s="1">
        <v>1063.6600000000001</v>
      </c>
      <c r="S50" s="1">
        <v>-0.20771999999999999</v>
      </c>
      <c r="T50" s="1">
        <v>-1.6999999999999999E-3</v>
      </c>
      <c r="U50" s="1">
        <v>129.27961020000001</v>
      </c>
      <c r="V50" s="1">
        <v>0.21414900000000001</v>
      </c>
      <c r="W50" s="1">
        <v>-3.1698999999999998E-2</v>
      </c>
      <c r="X50" s="1">
        <v>-3.1940999999999997E-2</v>
      </c>
      <c r="Y50" s="1">
        <v>-0.22345200000000001</v>
      </c>
      <c r="Z50" s="1">
        <v>0.56962199999999996</v>
      </c>
      <c r="AA50" s="1">
        <v>-0.161803</v>
      </c>
      <c r="AB50" s="1">
        <v>-0.16188</v>
      </c>
      <c r="AC50" s="1">
        <v>-0.57655599999999996</v>
      </c>
      <c r="AD50" s="1">
        <v>542.76700000000005</v>
      </c>
      <c r="AE50" s="1">
        <v>93.748699999999999</v>
      </c>
      <c r="AF50" s="1">
        <v>1063.6600000000001</v>
      </c>
      <c r="AG50" s="1">
        <v>-0.20771999999999999</v>
      </c>
      <c r="AH50" s="1">
        <v>-1.6999999999999999E-3</v>
      </c>
      <c r="AI50" s="1">
        <v>129.27961020000001</v>
      </c>
      <c r="AJ50" s="1">
        <v>0.21414900000000001</v>
      </c>
      <c r="AK50" s="1">
        <v>-3.1698999999999998E-2</v>
      </c>
      <c r="AL50" s="1">
        <v>-3.1940999999999997E-2</v>
      </c>
      <c r="AM50" s="1">
        <v>-0.22345200000000001</v>
      </c>
      <c r="AN50" s="1">
        <v>0.56962199999999996</v>
      </c>
      <c r="AO50" s="1">
        <v>-0.161803</v>
      </c>
      <c r="AP50" s="1">
        <v>-0.16188</v>
      </c>
      <c r="AQ50" s="1">
        <v>-0.57655599999999996</v>
      </c>
      <c r="AR50" s="1">
        <v>542.76700000000005</v>
      </c>
      <c r="AS50" s="1">
        <v>93.748699999999999</v>
      </c>
      <c r="AT50" s="1">
        <v>1063.6600000000001</v>
      </c>
      <c r="AU50" s="1">
        <v>-0.20771999999999999</v>
      </c>
      <c r="AV50" s="1">
        <v>-1.6999999999999999E-3</v>
      </c>
      <c r="AW50" s="1">
        <v>129.27961020000001</v>
      </c>
      <c r="AX50" s="1">
        <v>6.3518900766747102</v>
      </c>
      <c r="AY50" s="1">
        <v>6.6377052421609202</v>
      </c>
      <c r="AZ50" s="1">
        <v>4.2492684902333497</v>
      </c>
      <c r="BA50" s="1">
        <v>4.3204624604172199</v>
      </c>
      <c r="BB50" s="1">
        <v>7.18079460920631</v>
      </c>
      <c r="BC50" s="1">
        <v>7.7215307823017403</v>
      </c>
      <c r="BD50" s="1">
        <v>50.7</v>
      </c>
      <c r="BE50" s="1">
        <v>54.1</v>
      </c>
      <c r="BF50" s="1">
        <v>103.955980622715</v>
      </c>
      <c r="BG50" s="1">
        <v>108.55418728379</v>
      </c>
      <c r="BH50" s="1">
        <v>104.506521502018</v>
      </c>
      <c r="BI50" s="1">
        <v>115.545809160584</v>
      </c>
      <c r="BJ50" s="1">
        <v>103.541714686592</v>
      </c>
      <c r="BK50" s="1">
        <v>108.466750965153</v>
      </c>
      <c r="BL50" s="1">
        <v>1.84597237249098</v>
      </c>
      <c r="BM50" s="1">
        <v>1.8502656566017699</v>
      </c>
      <c r="BN50" s="1">
        <v>1.8480132575282</v>
      </c>
      <c r="BO50" s="1">
        <v>1.84565787728928</v>
      </c>
      <c r="BP50" s="1">
        <v>1.8467338736266199</v>
      </c>
      <c r="BQ50" s="1">
        <v>1.8446628418223201</v>
      </c>
    </row>
    <row r="51" spans="1:69" x14ac:dyDescent="0.25">
      <c r="A51" s="3">
        <v>230</v>
      </c>
      <c r="B51" s="1" t="s">
        <v>63</v>
      </c>
      <c r="C51" s="2">
        <v>0</v>
      </c>
      <c r="D51" s="2">
        <v>0.01</v>
      </c>
      <c r="E51" s="1" t="s">
        <v>125</v>
      </c>
      <c r="F51" s="2" t="s">
        <v>125</v>
      </c>
      <c r="G51" s="2" t="s">
        <v>189</v>
      </c>
      <c r="H51" s="1">
        <v>0.15546399999999999</v>
      </c>
      <c r="I51" s="1">
        <v>-3.7927000000000002E-2</v>
      </c>
      <c r="J51" s="1">
        <v>-3.7895999999999999E-2</v>
      </c>
      <c r="K51" s="1">
        <v>-0.43332700000000002</v>
      </c>
      <c r="L51" s="1">
        <v>0.39064500000000002</v>
      </c>
      <c r="M51" s="1">
        <v>-0.17117199999999999</v>
      </c>
      <c r="N51" s="1">
        <v>-0.17145299999999999</v>
      </c>
      <c r="O51" s="1">
        <v>6.7978999999999998E-2</v>
      </c>
      <c r="P51" s="1">
        <v>464.04</v>
      </c>
      <c r="Q51" s="1">
        <v>158.369</v>
      </c>
      <c r="R51" s="1">
        <v>1200.6500000000001</v>
      </c>
      <c r="S51" s="1">
        <v>-0.25013999999999997</v>
      </c>
      <c r="T51" s="1">
        <v>2.3949999999999999E-2</v>
      </c>
      <c r="U51" s="1">
        <v>171.9942159</v>
      </c>
      <c r="V51" s="1">
        <v>0.15546399999999999</v>
      </c>
      <c r="W51" s="1">
        <v>-3.7927000000000002E-2</v>
      </c>
      <c r="X51" s="1">
        <v>-3.7895999999999999E-2</v>
      </c>
      <c r="Y51" s="1">
        <v>-0.43332700000000002</v>
      </c>
      <c r="Z51" s="1">
        <v>0.39064500000000002</v>
      </c>
      <c r="AA51" s="1">
        <v>-0.17117199999999999</v>
      </c>
      <c r="AB51" s="1">
        <v>-0.17145299999999999</v>
      </c>
      <c r="AC51" s="1">
        <v>6.7978999999999998E-2</v>
      </c>
      <c r="AD51" s="1">
        <v>464.04</v>
      </c>
      <c r="AE51" s="1">
        <v>158.369</v>
      </c>
      <c r="AF51" s="1">
        <v>1200.6500000000001</v>
      </c>
      <c r="AG51" s="1">
        <v>-0.25013999999999997</v>
      </c>
      <c r="AH51" s="1">
        <v>2.3949999999999999E-2</v>
      </c>
      <c r="AI51" s="1">
        <v>171.9942159</v>
      </c>
      <c r="AJ51" s="1">
        <v>0.20263500000000001</v>
      </c>
      <c r="AK51" s="1">
        <v>-2.3983999999999998E-2</v>
      </c>
      <c r="AL51" s="1">
        <v>-2.1965999999999999E-2</v>
      </c>
      <c r="AM51" s="1">
        <v>-0.190217</v>
      </c>
      <c r="AN51" s="1">
        <v>0.63214199999999998</v>
      </c>
      <c r="AO51" s="1">
        <v>-0.16678299999999999</v>
      </c>
      <c r="AP51" s="1">
        <v>-0.17522099999999999</v>
      </c>
      <c r="AQ51" s="1">
        <v>-0.26003900000000002</v>
      </c>
      <c r="AR51" s="1">
        <v>515.34</v>
      </c>
      <c r="AS51" s="1">
        <v>61.3996</v>
      </c>
      <c r="AT51" s="1">
        <v>1180.9000000000001</v>
      </c>
      <c r="AU51" s="1">
        <v>-0.22474</v>
      </c>
      <c r="AV51" s="1">
        <v>-5.9150000000000001E-2</v>
      </c>
      <c r="AW51" s="1">
        <v>103.9093809</v>
      </c>
      <c r="AX51" s="1">
        <v>8.8227943700147797</v>
      </c>
      <c r="AY51" s="1">
        <v>8.8338883322460404</v>
      </c>
      <c r="AZ51" s="1">
        <v>3.9602405652568899</v>
      </c>
      <c r="BA51" s="1">
        <v>3.9817621456325898</v>
      </c>
      <c r="BB51" s="1">
        <v>7.4405986560175101</v>
      </c>
      <c r="BC51" s="1">
        <v>7.4737117152864796</v>
      </c>
      <c r="BD51" s="1">
        <v>69.2</v>
      </c>
      <c r="BE51" s="1">
        <v>69.400000000000006</v>
      </c>
      <c r="BF51" s="1">
        <v>109.12720045731299</v>
      </c>
      <c r="BG51" s="1">
        <v>110.249435291395</v>
      </c>
      <c r="BH51" s="1">
        <v>109.16350804634099</v>
      </c>
      <c r="BI51" s="1">
        <v>110.16094421645801</v>
      </c>
      <c r="BJ51" s="1">
        <v>117.57558323274399</v>
      </c>
      <c r="BK51" s="1">
        <v>117.954288322854</v>
      </c>
      <c r="BL51" s="1">
        <v>1.8512728053963301</v>
      </c>
      <c r="BM51" s="1">
        <v>1.8532463408840101</v>
      </c>
      <c r="BN51" s="1">
        <v>1.8970709000983501</v>
      </c>
      <c r="BO51" s="1">
        <v>1.8945334518028401</v>
      </c>
      <c r="BP51" s="1">
        <v>1.8973378718615099</v>
      </c>
      <c r="BQ51" s="1">
        <v>1.89460154122179</v>
      </c>
    </row>
    <row r="52" spans="1:69" x14ac:dyDescent="0.25">
      <c r="A52" s="3">
        <v>231</v>
      </c>
      <c r="B52" s="1" t="s">
        <v>79</v>
      </c>
      <c r="C52" s="2">
        <v>-4.0000000000000036E-2</v>
      </c>
      <c r="D52" s="2">
        <v>1.8197252539875355</v>
      </c>
      <c r="E52" s="1" t="s">
        <v>125</v>
      </c>
      <c r="F52" s="2" t="s">
        <v>152</v>
      </c>
      <c r="G52" s="2" t="s">
        <v>152</v>
      </c>
      <c r="H52" s="1">
        <v>0.15546399999999999</v>
      </c>
      <c r="I52" s="1">
        <v>-3.7927000000000002E-2</v>
      </c>
      <c r="J52" s="1">
        <v>-3.7895999999999999E-2</v>
      </c>
      <c r="K52" s="1">
        <v>-0.43332700000000002</v>
      </c>
      <c r="L52" s="1">
        <v>0.39064500000000002</v>
      </c>
      <c r="M52" s="1">
        <v>-0.17117199999999999</v>
      </c>
      <c r="N52" s="1">
        <v>-0.17145299999999999</v>
      </c>
      <c r="O52" s="1">
        <v>6.7978999999999998E-2</v>
      </c>
      <c r="P52" s="1">
        <v>464.04</v>
      </c>
      <c r="Q52" s="1">
        <v>158.369</v>
      </c>
      <c r="R52" s="1">
        <v>1200.6500000000001</v>
      </c>
      <c r="S52" s="1">
        <v>-0.25013999999999997</v>
      </c>
      <c r="T52" s="1">
        <v>2.3949999999999999E-2</v>
      </c>
      <c r="U52" s="1">
        <v>171.9942159</v>
      </c>
      <c r="V52" s="1">
        <v>0.1903</v>
      </c>
      <c r="W52" s="1">
        <v>-2.9322999999999998E-2</v>
      </c>
      <c r="X52" s="1">
        <v>-2.0268000000000001E-2</v>
      </c>
      <c r="Y52" s="1">
        <v>-0.137407</v>
      </c>
      <c r="Z52" s="1">
        <v>0.53920900000000005</v>
      </c>
      <c r="AA52" s="1">
        <v>-0.157026</v>
      </c>
      <c r="AB52" s="1">
        <v>-0.19617399999999999</v>
      </c>
      <c r="AC52" s="1">
        <v>-5.4676000000000002E-2</v>
      </c>
      <c r="AD52" s="1">
        <v>498.15300000000002</v>
      </c>
      <c r="AE52" s="1">
        <v>58.757599999999996</v>
      </c>
      <c r="AF52" s="1">
        <v>1149.04</v>
      </c>
      <c r="AG52" s="1">
        <v>-0.23794999999999999</v>
      </c>
      <c r="AH52" s="1">
        <v>-2.273E-2</v>
      </c>
      <c r="AI52" s="1">
        <v>135.0527022</v>
      </c>
      <c r="AJ52" s="1">
        <v>0.1903</v>
      </c>
      <c r="AK52" s="1">
        <v>-2.9322999999999998E-2</v>
      </c>
      <c r="AL52" s="1">
        <v>-2.0268000000000001E-2</v>
      </c>
      <c r="AM52" s="1">
        <v>-0.137407</v>
      </c>
      <c r="AN52" s="1">
        <v>0.53920900000000005</v>
      </c>
      <c r="AO52" s="1">
        <v>-0.157026</v>
      </c>
      <c r="AP52" s="1">
        <v>-0.19617399999999999</v>
      </c>
      <c r="AQ52" s="1">
        <v>-5.4676000000000002E-2</v>
      </c>
      <c r="AR52" s="1">
        <v>498.15300000000002</v>
      </c>
      <c r="AS52" s="1">
        <v>58.757599999999996</v>
      </c>
      <c r="AT52" s="1">
        <v>1149.04</v>
      </c>
      <c r="AU52" s="1">
        <v>-0.23794999999999999</v>
      </c>
      <c r="AV52" s="1">
        <v>-2.273E-2</v>
      </c>
      <c r="AW52" s="1">
        <v>135.0527022</v>
      </c>
      <c r="AX52" s="1">
        <v>8.5176625358377596</v>
      </c>
      <c r="AY52" s="1">
        <v>8.9182604269486898</v>
      </c>
      <c r="AZ52" s="1">
        <v>4.0505959004505501</v>
      </c>
      <c r="BA52" s="1">
        <v>4.3255759145393204</v>
      </c>
      <c r="BB52" s="1">
        <v>7.2470624820591096</v>
      </c>
      <c r="BC52" s="1">
        <v>8.6492117748349298</v>
      </c>
      <c r="BD52" s="1">
        <v>42.9</v>
      </c>
      <c r="BE52" s="1">
        <v>46.5</v>
      </c>
      <c r="BF52" s="1">
        <v>102.049149773265</v>
      </c>
      <c r="BG52" s="1">
        <v>116.92325011323901</v>
      </c>
      <c r="BH52" s="1">
        <v>101.328622706941</v>
      </c>
      <c r="BI52" s="1">
        <v>108.14887276727799</v>
      </c>
      <c r="BJ52" s="1">
        <v>102.03613405229601</v>
      </c>
      <c r="BK52" s="1">
        <v>116.875550380231</v>
      </c>
      <c r="BL52" s="1">
        <v>1.83940506686265</v>
      </c>
      <c r="BM52" s="1">
        <v>1.85050641717341</v>
      </c>
      <c r="BN52" s="1">
        <v>1.89745566483119</v>
      </c>
      <c r="BO52" s="1">
        <v>1.8879719277574001</v>
      </c>
      <c r="BP52" s="1">
        <v>1.8498183694622501</v>
      </c>
      <c r="BQ52" s="1">
        <v>1.8395746791038401</v>
      </c>
    </row>
    <row r="53" spans="1:69" x14ac:dyDescent="0.25">
      <c r="A53" s="3">
        <v>232</v>
      </c>
      <c r="B53" s="1" t="s">
        <v>66</v>
      </c>
      <c r="C53" s="2">
        <v>0.24</v>
      </c>
      <c r="D53" s="2">
        <v>1.3262729734108283</v>
      </c>
      <c r="E53" s="1" t="s">
        <v>125</v>
      </c>
      <c r="F53" s="2" t="s">
        <v>143</v>
      </c>
      <c r="G53" s="2" t="s">
        <v>143</v>
      </c>
      <c r="H53" s="1">
        <v>0.15546399999999999</v>
      </c>
      <c r="I53" s="1">
        <v>-3.7927000000000002E-2</v>
      </c>
      <c r="J53" s="1">
        <v>-3.7895999999999999E-2</v>
      </c>
      <c r="K53" s="1">
        <v>-0.43332700000000002</v>
      </c>
      <c r="L53" s="1">
        <v>0.39064500000000002</v>
      </c>
      <c r="M53" s="1">
        <v>-0.17117199999999999</v>
      </c>
      <c r="N53" s="1">
        <v>-0.17145299999999999</v>
      </c>
      <c r="O53" s="1">
        <v>6.7978999999999998E-2</v>
      </c>
      <c r="P53" s="1">
        <v>464.04</v>
      </c>
      <c r="Q53" s="1">
        <v>158.369</v>
      </c>
      <c r="R53" s="1">
        <v>1200.6500000000001</v>
      </c>
      <c r="S53" s="1">
        <v>-0.25013999999999997</v>
      </c>
      <c r="T53" s="1">
        <v>2.3949999999999999E-2</v>
      </c>
      <c r="U53" s="1">
        <v>171.9942159</v>
      </c>
      <c r="V53" s="1">
        <v>0.189276</v>
      </c>
      <c r="W53" s="1">
        <v>-3.2170999999999998E-2</v>
      </c>
      <c r="X53" s="1">
        <v>-2.7081000000000001E-2</v>
      </c>
      <c r="Y53" s="1">
        <v>-0.15323200000000001</v>
      </c>
      <c r="Z53" s="1">
        <v>0.63487000000000005</v>
      </c>
      <c r="AA53" s="1">
        <v>-0.17457600000000001</v>
      </c>
      <c r="AB53" s="1">
        <v>-0.21673400000000001</v>
      </c>
      <c r="AC53" s="1">
        <v>-0.34277200000000002</v>
      </c>
      <c r="AD53" s="1">
        <v>505.37</v>
      </c>
      <c r="AE53" s="1">
        <v>71.623099999999994</v>
      </c>
      <c r="AF53" s="1">
        <v>1121.3499999999999</v>
      </c>
      <c r="AG53" s="1">
        <v>-0.22781999999999999</v>
      </c>
      <c r="AH53" s="1">
        <v>-2.137E-2</v>
      </c>
      <c r="AI53" s="1">
        <v>129.54943950000001</v>
      </c>
      <c r="AJ53" s="1">
        <v>0.189276</v>
      </c>
      <c r="AK53" s="1">
        <v>-3.2170999999999998E-2</v>
      </c>
      <c r="AL53" s="1">
        <v>-2.7081000000000001E-2</v>
      </c>
      <c r="AM53" s="1">
        <v>-0.15323200000000001</v>
      </c>
      <c r="AN53" s="1">
        <v>0.63487000000000005</v>
      </c>
      <c r="AO53" s="1">
        <v>-0.17457600000000001</v>
      </c>
      <c r="AP53" s="1">
        <v>-0.21673400000000001</v>
      </c>
      <c r="AQ53" s="1">
        <v>-0.34277200000000002</v>
      </c>
      <c r="AR53" s="1">
        <v>505.37</v>
      </c>
      <c r="AS53" s="1">
        <v>71.623099999999994</v>
      </c>
      <c r="AT53" s="1">
        <v>1121.3499999999999</v>
      </c>
      <c r="AU53" s="1">
        <v>-0.22781999999999999</v>
      </c>
      <c r="AV53" s="1">
        <v>-2.137E-2</v>
      </c>
      <c r="AW53" s="1">
        <v>129.54943950000001</v>
      </c>
      <c r="AX53" s="1">
        <v>8.2783174862858893</v>
      </c>
      <c r="AY53" s="1">
        <v>8.5932459702698498</v>
      </c>
      <c r="AZ53" s="1">
        <v>4.2923376029471303</v>
      </c>
      <c r="BA53" s="1">
        <v>5.4638350859247904</v>
      </c>
      <c r="BB53" s="1">
        <v>9.5433802222849398</v>
      </c>
      <c r="BC53" s="1">
        <v>10.199969879982399</v>
      </c>
      <c r="BD53" s="1">
        <v>39.6</v>
      </c>
      <c r="BE53" s="1">
        <v>48</v>
      </c>
      <c r="BF53" s="1">
        <v>98.1705689505105</v>
      </c>
      <c r="BG53" s="1">
        <v>106.476989676169</v>
      </c>
      <c r="BH53" s="1">
        <v>96.702128042009505</v>
      </c>
      <c r="BI53" s="1">
        <v>112.859132999407</v>
      </c>
      <c r="BJ53" s="1">
        <v>96.705032186379498</v>
      </c>
      <c r="BK53" s="1">
        <v>115.182824337021</v>
      </c>
      <c r="BL53" s="1">
        <v>1.8404915104395301</v>
      </c>
      <c r="BM53" s="1">
        <v>1.8515725748670999</v>
      </c>
      <c r="BN53" s="1">
        <v>1.8513014341268099</v>
      </c>
      <c r="BO53" s="1">
        <v>1.84028204360092</v>
      </c>
      <c r="BP53" s="1">
        <v>1.8776794188572199</v>
      </c>
      <c r="BQ53" s="1">
        <v>1.8632436770320699</v>
      </c>
    </row>
    <row r="54" spans="1:69" x14ac:dyDescent="0.25">
      <c r="A54" s="3">
        <v>233</v>
      </c>
      <c r="B54" s="1" t="s">
        <v>104</v>
      </c>
      <c r="C54" s="2">
        <v>0.54</v>
      </c>
      <c r="D54" s="2">
        <v>2.4397950733616955</v>
      </c>
      <c r="E54" s="1" t="s">
        <v>190</v>
      </c>
      <c r="F54" s="2" t="s">
        <v>133</v>
      </c>
      <c r="G54" s="2" t="s">
        <v>133</v>
      </c>
      <c r="H54" s="1">
        <v>0.19697799999999999</v>
      </c>
      <c r="I54" s="1">
        <v>-2.2922000000000001E-2</v>
      </c>
      <c r="J54" s="1">
        <v>-2.2863999999999999E-2</v>
      </c>
      <c r="K54" s="1">
        <v>-0.22789499999999999</v>
      </c>
      <c r="L54" s="1">
        <v>0.750193</v>
      </c>
      <c r="M54" s="1">
        <v>-0.19611799999999999</v>
      </c>
      <c r="N54" s="1">
        <v>-0.19702900000000001</v>
      </c>
      <c r="O54" s="1">
        <v>-0.32957599999999998</v>
      </c>
      <c r="P54" s="1">
        <v>526.38400000000001</v>
      </c>
      <c r="Q54" s="1">
        <v>65.465599999999995</v>
      </c>
      <c r="R54" s="1">
        <v>1042.53</v>
      </c>
      <c r="S54" s="1">
        <v>-0.21203</v>
      </c>
      <c r="T54" s="1">
        <v>-7.6880000000000004E-2</v>
      </c>
      <c r="U54" s="1">
        <v>84.807976499999995</v>
      </c>
      <c r="V54" s="1">
        <v>0.19575999999999999</v>
      </c>
      <c r="W54" s="1">
        <v>-1.7198000000000001E-2</v>
      </c>
      <c r="X54" s="1">
        <v>-2.7101E-2</v>
      </c>
      <c r="Y54" s="1">
        <v>-0.15559300000000001</v>
      </c>
      <c r="Z54" s="1">
        <v>0.52158599999999999</v>
      </c>
      <c r="AA54" s="1">
        <v>-0.184866</v>
      </c>
      <c r="AB54" s="1">
        <v>-0.150033</v>
      </c>
      <c r="AC54" s="1">
        <v>-8.6227999999999999E-2</v>
      </c>
      <c r="AD54" s="1">
        <v>497.02800000000002</v>
      </c>
      <c r="AE54" s="1">
        <v>58.020899999999997</v>
      </c>
      <c r="AF54" s="1">
        <v>1117.57</v>
      </c>
      <c r="AG54" s="1">
        <v>-0.24285999999999999</v>
      </c>
      <c r="AH54" s="1">
        <v>-2.409E-2</v>
      </c>
      <c r="AI54" s="1">
        <v>137.28036270000001</v>
      </c>
      <c r="AJ54" s="1">
        <v>0.19575999999999999</v>
      </c>
      <c r="AK54" s="1">
        <v>-1.7198000000000001E-2</v>
      </c>
      <c r="AL54" s="1">
        <v>-2.7101E-2</v>
      </c>
      <c r="AM54" s="1">
        <v>-0.15559300000000001</v>
      </c>
      <c r="AN54" s="1">
        <v>0.52158599999999999</v>
      </c>
      <c r="AO54" s="1">
        <v>-0.184866</v>
      </c>
      <c r="AP54" s="1">
        <v>-0.150033</v>
      </c>
      <c r="AQ54" s="1">
        <v>-8.6227999999999999E-2</v>
      </c>
      <c r="AR54" s="1">
        <v>497.02800000000002</v>
      </c>
      <c r="AS54" s="1">
        <v>58.020899999999997</v>
      </c>
      <c r="AT54" s="1">
        <v>1117.57</v>
      </c>
      <c r="AU54" s="1">
        <v>-0.24285999999999999</v>
      </c>
      <c r="AV54" s="1">
        <v>-2.409E-2</v>
      </c>
      <c r="AW54" s="1">
        <v>137.28036270000001</v>
      </c>
      <c r="AX54" s="1">
        <v>6.3951045959131596</v>
      </c>
      <c r="AY54" s="1">
        <v>6.5486187159897096</v>
      </c>
      <c r="AZ54" s="1">
        <v>4.050265303223</v>
      </c>
      <c r="BA54" s="1">
        <v>4.4623942737640299</v>
      </c>
      <c r="BB54" s="1">
        <v>7.2480271468450201</v>
      </c>
      <c r="BC54" s="1">
        <v>8.8241813151177908</v>
      </c>
      <c r="BD54" s="1">
        <v>42.3</v>
      </c>
      <c r="BE54" s="1">
        <v>53.7</v>
      </c>
      <c r="BF54" s="1">
        <v>99.342197003471497</v>
      </c>
      <c r="BG54" s="1">
        <v>107.31135786786101</v>
      </c>
      <c r="BH54" s="1">
        <v>99.306732383639897</v>
      </c>
      <c r="BI54" s="1">
        <v>109.14493315361599</v>
      </c>
      <c r="BJ54" s="1">
        <v>99.252382549089305</v>
      </c>
      <c r="BK54" s="1">
        <v>109.01804430140599</v>
      </c>
      <c r="BL54" s="1">
        <v>1.8484701782825701</v>
      </c>
      <c r="BM54" s="1">
        <v>1.85402750788654</v>
      </c>
      <c r="BN54" s="1">
        <v>1.85406634185511</v>
      </c>
      <c r="BO54" s="1">
        <v>1.84869197001555</v>
      </c>
      <c r="BP54" s="1">
        <v>1.8443234531935999</v>
      </c>
      <c r="BQ54" s="1">
        <v>1.8404754820426099</v>
      </c>
    </row>
    <row r="55" spans="1:69" x14ac:dyDescent="0.25">
      <c r="A55" s="3">
        <v>234</v>
      </c>
      <c r="B55" s="1" t="s">
        <v>100</v>
      </c>
      <c r="C55" s="2">
        <v>0.43999999999999995</v>
      </c>
      <c r="D55" s="2">
        <v>16.488665804121329</v>
      </c>
      <c r="E55" s="1" t="s">
        <v>162</v>
      </c>
      <c r="F55" s="2" t="s">
        <v>133</v>
      </c>
      <c r="G55" s="2" t="s">
        <v>133</v>
      </c>
      <c r="H55" s="1">
        <v>0.24818499999999999</v>
      </c>
      <c r="I55" s="1">
        <v>-6.5110000000000003E-3</v>
      </c>
      <c r="J55" s="1">
        <v>-6.9360000000000003E-3</v>
      </c>
      <c r="K55" s="1">
        <v>-0.26412799999999997</v>
      </c>
      <c r="L55" s="1">
        <v>0.69054700000000002</v>
      </c>
      <c r="M55" s="1">
        <v>-0.155165</v>
      </c>
      <c r="N55" s="1">
        <v>-0.152286</v>
      </c>
      <c r="O55" s="1">
        <v>-0.40063399999999999</v>
      </c>
      <c r="P55" s="1">
        <v>560.92200000000003</v>
      </c>
      <c r="Q55" s="1">
        <v>86.838499999999996</v>
      </c>
      <c r="R55" s="1">
        <v>1117.23</v>
      </c>
      <c r="S55" s="1">
        <v>-0.26394000000000001</v>
      </c>
      <c r="T55" s="1">
        <v>-4.5830000000000003E-2</v>
      </c>
      <c r="U55" s="1">
        <v>136.8662061</v>
      </c>
      <c r="V55" s="1">
        <v>0.19575999999999999</v>
      </c>
      <c r="W55" s="1">
        <v>-1.7198000000000001E-2</v>
      </c>
      <c r="X55" s="1">
        <v>-2.7101E-2</v>
      </c>
      <c r="Y55" s="1">
        <v>-0.15559300000000001</v>
      </c>
      <c r="Z55" s="1">
        <v>0.52158599999999999</v>
      </c>
      <c r="AA55" s="1">
        <v>-0.184866</v>
      </c>
      <c r="AB55" s="1">
        <v>-0.150033</v>
      </c>
      <c r="AC55" s="1">
        <v>-8.6227999999999999E-2</v>
      </c>
      <c r="AD55" s="1">
        <v>497.02800000000002</v>
      </c>
      <c r="AE55" s="1">
        <v>58.020899999999997</v>
      </c>
      <c r="AF55" s="1">
        <v>1117.57</v>
      </c>
      <c r="AG55" s="1">
        <v>-0.24285999999999999</v>
      </c>
      <c r="AH55" s="1">
        <v>-2.409E-2</v>
      </c>
      <c r="AI55" s="1">
        <v>137.28036270000001</v>
      </c>
      <c r="AJ55" s="1">
        <v>0.19575999999999999</v>
      </c>
      <c r="AK55" s="1">
        <v>-1.7198000000000001E-2</v>
      </c>
      <c r="AL55" s="1">
        <v>-2.7101E-2</v>
      </c>
      <c r="AM55" s="1">
        <v>-0.15559300000000001</v>
      </c>
      <c r="AN55" s="1">
        <v>0.52158599999999999</v>
      </c>
      <c r="AO55" s="1">
        <v>-0.184866</v>
      </c>
      <c r="AP55" s="1">
        <v>-0.150033</v>
      </c>
      <c r="AQ55" s="1">
        <v>-8.6227999999999999E-2</v>
      </c>
      <c r="AR55" s="1">
        <v>497.02800000000002</v>
      </c>
      <c r="AS55" s="1">
        <v>58.020899999999997</v>
      </c>
      <c r="AT55" s="1">
        <v>1117.57</v>
      </c>
      <c r="AU55" s="1">
        <v>-0.24285999999999999</v>
      </c>
      <c r="AV55" s="1">
        <v>-2.409E-2</v>
      </c>
      <c r="AW55" s="1">
        <v>137.28036270000001</v>
      </c>
      <c r="AX55" s="1">
        <v>7.0742016334861804</v>
      </c>
      <c r="AY55" s="1">
        <v>7.1731852286242104</v>
      </c>
      <c r="AZ55" s="1">
        <v>4.8269222323358196</v>
      </c>
      <c r="BA55" s="1">
        <v>4.9967853873953301</v>
      </c>
      <c r="BB55" s="1">
        <v>7.3926561015475398</v>
      </c>
      <c r="BC55" s="1">
        <v>7.8808285717689097</v>
      </c>
      <c r="BD55" s="1">
        <v>48.9</v>
      </c>
      <c r="BE55" s="1">
        <v>49</v>
      </c>
      <c r="BF55" s="1">
        <v>104.78199465416</v>
      </c>
      <c r="BG55" s="1">
        <v>107.294509035071</v>
      </c>
      <c r="BH55" s="1">
        <v>106.959927532793</v>
      </c>
      <c r="BI55" s="1">
        <v>109.453020257403</v>
      </c>
      <c r="BJ55" s="1">
        <v>106.924758423631</v>
      </c>
      <c r="BK55" s="1">
        <v>109.39188506308101</v>
      </c>
      <c r="BL55" s="1">
        <v>1.86273159633909</v>
      </c>
      <c r="BM55" s="1">
        <v>1.8653970086820599</v>
      </c>
      <c r="BN55" s="1">
        <v>1.8646366938360901</v>
      </c>
      <c r="BO55" s="1">
        <v>1.86268489015184</v>
      </c>
      <c r="BP55" s="1">
        <v>1.86563072444682</v>
      </c>
      <c r="BQ55" s="1">
        <v>1.8622153473752701</v>
      </c>
    </row>
    <row r="56" spans="1:69" x14ac:dyDescent="0.25">
      <c r="A56" s="3">
        <v>235</v>
      </c>
      <c r="B56" s="1" t="s">
        <v>86</v>
      </c>
      <c r="C56" s="2">
        <v>0.57000000000000006</v>
      </c>
      <c r="D56" s="2">
        <v>0.66400301204136114</v>
      </c>
      <c r="E56" s="1" t="s">
        <v>155</v>
      </c>
      <c r="F56" s="2" t="s">
        <v>133</v>
      </c>
      <c r="G56" s="2" t="s">
        <v>133</v>
      </c>
      <c r="H56" s="1">
        <v>0.192499</v>
      </c>
      <c r="I56" s="1">
        <v>-2.8559999999999999E-2</v>
      </c>
      <c r="J56" s="1">
        <v>-2.8577999999999999E-2</v>
      </c>
      <c r="K56" s="1">
        <v>-0.19442300000000001</v>
      </c>
      <c r="L56" s="1">
        <v>0.61518899999999999</v>
      </c>
      <c r="M56" s="1">
        <v>-0.18667</v>
      </c>
      <c r="N56" s="1">
        <v>-0.18692500000000001</v>
      </c>
      <c r="O56" s="1">
        <v>-0.230076</v>
      </c>
      <c r="P56" s="1">
        <v>523.923</v>
      </c>
      <c r="Q56" s="1">
        <v>60.247799999999998</v>
      </c>
      <c r="R56" s="1">
        <v>1062.54</v>
      </c>
      <c r="S56" s="1">
        <v>-0.25189</v>
      </c>
      <c r="T56" s="1">
        <v>-2.6440000000000002E-2</v>
      </c>
      <c r="U56" s="1">
        <v>141.47212949999999</v>
      </c>
      <c r="V56" s="1">
        <v>0.19575999999999999</v>
      </c>
      <c r="W56" s="1">
        <v>-1.7198000000000001E-2</v>
      </c>
      <c r="X56" s="1">
        <v>-2.7101E-2</v>
      </c>
      <c r="Y56" s="1">
        <v>-0.15559300000000001</v>
      </c>
      <c r="Z56" s="1">
        <v>0.52158599999999999</v>
      </c>
      <c r="AA56" s="1">
        <v>-0.184866</v>
      </c>
      <c r="AB56" s="1">
        <v>-0.150033</v>
      </c>
      <c r="AC56" s="1">
        <v>-8.6227999999999999E-2</v>
      </c>
      <c r="AD56" s="1">
        <v>497.02800000000002</v>
      </c>
      <c r="AE56" s="1">
        <v>58.020899999999997</v>
      </c>
      <c r="AF56" s="1">
        <v>1117.57</v>
      </c>
      <c r="AG56" s="1">
        <v>-0.24285999999999999</v>
      </c>
      <c r="AH56" s="1">
        <v>-2.409E-2</v>
      </c>
      <c r="AI56" s="1">
        <v>137.28036270000001</v>
      </c>
      <c r="AJ56" s="1">
        <v>0.19575999999999999</v>
      </c>
      <c r="AK56" s="1">
        <v>-1.7198000000000001E-2</v>
      </c>
      <c r="AL56" s="1">
        <v>-2.7101E-2</v>
      </c>
      <c r="AM56" s="1">
        <v>-0.15559300000000001</v>
      </c>
      <c r="AN56" s="1">
        <v>0.52158599999999999</v>
      </c>
      <c r="AO56" s="1">
        <v>-0.184866</v>
      </c>
      <c r="AP56" s="1">
        <v>-0.150033</v>
      </c>
      <c r="AQ56" s="1">
        <v>-8.6227999999999999E-2</v>
      </c>
      <c r="AR56" s="1">
        <v>497.02800000000002</v>
      </c>
      <c r="AS56" s="1">
        <v>58.020899999999997</v>
      </c>
      <c r="AT56" s="1">
        <v>1117.57</v>
      </c>
      <c r="AU56" s="1">
        <v>-0.24285999999999999</v>
      </c>
      <c r="AV56" s="1">
        <v>-2.409E-2</v>
      </c>
      <c r="AW56" s="1">
        <v>137.28036270000001</v>
      </c>
      <c r="AX56" s="1">
        <v>7.3354414371794903</v>
      </c>
      <c r="AY56" s="1">
        <v>7.5187711500461401</v>
      </c>
      <c r="AZ56" s="1">
        <v>4.2310460346602801</v>
      </c>
      <c r="BA56" s="1">
        <v>4.4294915356817999</v>
      </c>
      <c r="BB56" s="1">
        <v>7.1585664083359601</v>
      </c>
      <c r="BC56" s="1">
        <v>7.6562881828433396</v>
      </c>
      <c r="BD56" s="1">
        <v>40.4</v>
      </c>
      <c r="BE56" s="1">
        <v>40.9</v>
      </c>
      <c r="BF56" s="1">
        <v>99.823527062040995</v>
      </c>
      <c r="BG56" s="1">
        <v>104.66917138745499</v>
      </c>
      <c r="BH56" s="1">
        <v>99.7668240374541</v>
      </c>
      <c r="BI56" s="1">
        <v>105.187366063214</v>
      </c>
      <c r="BJ56" s="1">
        <v>99.114129672336702</v>
      </c>
      <c r="BK56" s="1">
        <v>104.754756079378</v>
      </c>
      <c r="BL56" s="1">
        <v>1.84110781867874</v>
      </c>
      <c r="BM56" s="1">
        <v>1.8435148494113001</v>
      </c>
      <c r="BN56" s="1">
        <v>1.8427400793383699</v>
      </c>
      <c r="BO56" s="1">
        <v>1.8402255296566199</v>
      </c>
      <c r="BP56" s="1">
        <v>1.8432289602759599</v>
      </c>
      <c r="BQ56" s="1">
        <v>1.8413761158438</v>
      </c>
    </row>
    <row r="57" spans="1:69" x14ac:dyDescent="0.25">
      <c r="A57" s="3">
        <v>236</v>
      </c>
      <c r="B57" s="1" t="s">
        <v>106</v>
      </c>
      <c r="C57" s="2">
        <v>0.32</v>
      </c>
      <c r="D57" s="2">
        <v>2.7698555919036645</v>
      </c>
      <c r="E57" s="1" t="s">
        <v>166</v>
      </c>
      <c r="F57" s="2" t="s">
        <v>133</v>
      </c>
      <c r="G57" s="2" t="s">
        <v>133</v>
      </c>
      <c r="H57" s="1">
        <v>0.205095</v>
      </c>
      <c r="I57" s="1">
        <v>-3.3905999999999999E-2</v>
      </c>
      <c r="J57" s="1">
        <v>-3.3947999999999999E-2</v>
      </c>
      <c r="K57" s="1">
        <v>-0.19326699999999999</v>
      </c>
      <c r="L57" s="1">
        <v>0.64466000000000001</v>
      </c>
      <c r="M57" s="1">
        <v>-0.180085</v>
      </c>
      <c r="N57" s="1">
        <v>-0.18143699999999999</v>
      </c>
      <c r="O57" s="1">
        <v>-0.37676900000000002</v>
      </c>
      <c r="P57" s="1">
        <v>535.63699999999994</v>
      </c>
      <c r="Q57" s="1">
        <v>73.402199999999993</v>
      </c>
      <c r="R57" s="1">
        <v>1096.0999999999999</v>
      </c>
      <c r="S57" s="1">
        <v>-0.23189000000000001</v>
      </c>
      <c r="T57" s="1">
        <v>-2.5159999999999998E-2</v>
      </c>
      <c r="U57" s="1">
        <v>129.72514229999999</v>
      </c>
      <c r="V57" s="1">
        <v>0.19575999999999999</v>
      </c>
      <c r="W57" s="1">
        <v>-1.7198000000000001E-2</v>
      </c>
      <c r="X57" s="1">
        <v>-2.7101E-2</v>
      </c>
      <c r="Y57" s="1">
        <v>-0.15559300000000001</v>
      </c>
      <c r="Z57" s="1">
        <v>0.52158599999999999</v>
      </c>
      <c r="AA57" s="1">
        <v>-0.184866</v>
      </c>
      <c r="AB57" s="1">
        <v>-0.150033</v>
      </c>
      <c r="AC57" s="1">
        <v>-8.6227999999999999E-2</v>
      </c>
      <c r="AD57" s="1">
        <v>497.02800000000002</v>
      </c>
      <c r="AE57" s="1">
        <v>58.020899999999997</v>
      </c>
      <c r="AF57" s="1">
        <v>1117.57</v>
      </c>
      <c r="AG57" s="1">
        <v>-0.24285999999999999</v>
      </c>
      <c r="AH57" s="1">
        <v>-2.409E-2</v>
      </c>
      <c r="AI57" s="1">
        <v>137.28036270000001</v>
      </c>
      <c r="AJ57" s="1">
        <v>0.19575999999999999</v>
      </c>
      <c r="AK57" s="1">
        <v>-1.7198000000000001E-2</v>
      </c>
      <c r="AL57" s="1">
        <v>-2.7101E-2</v>
      </c>
      <c r="AM57" s="1">
        <v>-0.15559300000000001</v>
      </c>
      <c r="AN57" s="1">
        <v>0.52158599999999999</v>
      </c>
      <c r="AO57" s="1">
        <v>-0.184866</v>
      </c>
      <c r="AP57" s="1">
        <v>-0.150033</v>
      </c>
      <c r="AQ57" s="1">
        <v>-8.6227999999999999E-2</v>
      </c>
      <c r="AR57" s="1">
        <v>497.02800000000002</v>
      </c>
      <c r="AS57" s="1">
        <v>58.020899999999997</v>
      </c>
      <c r="AT57" s="1">
        <v>1117.57</v>
      </c>
      <c r="AU57" s="1">
        <v>-0.24285999999999999</v>
      </c>
      <c r="AV57" s="1">
        <v>-2.409E-2</v>
      </c>
      <c r="AW57" s="1">
        <v>137.28036270000001</v>
      </c>
      <c r="AX57" s="1">
        <v>6.3520436298730001</v>
      </c>
      <c r="AY57" s="1">
        <v>8.2658691623501497</v>
      </c>
      <c r="AZ57" s="1">
        <v>4.1585708605717198</v>
      </c>
      <c r="BA57" s="1">
        <v>4.9373483483228799</v>
      </c>
      <c r="BB57" s="1">
        <v>7.2428459943092998</v>
      </c>
      <c r="BC57" s="1">
        <v>9.8802346312907492</v>
      </c>
      <c r="BD57" s="1">
        <v>40.299999999999997</v>
      </c>
      <c r="BE57" s="1">
        <v>41.1</v>
      </c>
      <c r="BF57" s="1">
        <v>98.354636714738007</v>
      </c>
      <c r="BG57" s="1">
        <v>105.428177412662</v>
      </c>
      <c r="BH57" s="1">
        <v>98.235133090423503</v>
      </c>
      <c r="BI57" s="1">
        <v>105.738366817623</v>
      </c>
      <c r="BJ57" s="1">
        <v>98.341637970995095</v>
      </c>
      <c r="BK57" s="1">
        <v>105.46023317311899</v>
      </c>
      <c r="BL57" s="1">
        <v>1.84002336941681</v>
      </c>
      <c r="BM57" s="1">
        <v>1.8440702264284801</v>
      </c>
      <c r="BN57" s="1">
        <v>1.84436737121431</v>
      </c>
      <c r="BO57" s="1">
        <v>1.84031437531743</v>
      </c>
      <c r="BP57" s="1">
        <v>1.8438823172859999</v>
      </c>
      <c r="BQ57" s="1">
        <v>1.83995461900558</v>
      </c>
    </row>
    <row r="58" spans="1:69" x14ac:dyDescent="0.25">
      <c r="A58" s="3">
        <v>237</v>
      </c>
      <c r="B58" s="1" t="s">
        <v>68</v>
      </c>
      <c r="C58" s="2">
        <v>0.72</v>
      </c>
      <c r="D58" s="2">
        <v>0.55371472799628518</v>
      </c>
      <c r="E58" s="1" t="s">
        <v>131</v>
      </c>
      <c r="F58" s="2" t="s">
        <v>144</v>
      </c>
      <c r="G58" s="2" t="s">
        <v>144</v>
      </c>
      <c r="H58" s="1">
        <v>0.165352</v>
      </c>
      <c r="I58" s="1">
        <v>-3.8466E-2</v>
      </c>
      <c r="J58" s="1">
        <v>-4.1852E-2</v>
      </c>
      <c r="K58" s="1">
        <v>-0.29164800000000002</v>
      </c>
      <c r="L58" s="1">
        <v>0.44260899999999997</v>
      </c>
      <c r="M58" s="1">
        <v>-0.17845</v>
      </c>
      <c r="N58" s="1">
        <v>-0.16891999999999999</v>
      </c>
      <c r="O58" s="1">
        <v>-1.2258E-2</v>
      </c>
      <c r="P58" s="1">
        <v>500.904</v>
      </c>
      <c r="Q58" s="1">
        <v>154.66</v>
      </c>
      <c r="R58" s="1">
        <v>1165.29</v>
      </c>
      <c r="S58" s="1">
        <v>-0.25062000000000001</v>
      </c>
      <c r="T58" s="1">
        <v>2.9190000000000001E-2</v>
      </c>
      <c r="U58" s="1">
        <v>175.5835731</v>
      </c>
      <c r="V58" s="1">
        <v>0.18934200000000001</v>
      </c>
      <c r="W58" s="1">
        <v>-2.9399999999999999E-2</v>
      </c>
      <c r="X58" s="1">
        <v>-2.0822E-2</v>
      </c>
      <c r="Y58" s="1">
        <v>-0.14033300000000001</v>
      </c>
      <c r="Z58" s="1">
        <v>0.530366</v>
      </c>
      <c r="AA58" s="1">
        <v>-0.15603900000000001</v>
      </c>
      <c r="AB58" s="1">
        <v>-0.19473099999999999</v>
      </c>
      <c r="AC58" s="1">
        <v>-3.7366000000000003E-2</v>
      </c>
      <c r="AD58" s="1">
        <v>496.012</v>
      </c>
      <c r="AE58" s="1">
        <v>59.413800000000002</v>
      </c>
      <c r="AF58" s="1">
        <v>1162.29</v>
      </c>
      <c r="AG58" s="1">
        <v>-0.23701</v>
      </c>
      <c r="AH58" s="1">
        <v>-1.976E-2</v>
      </c>
      <c r="AI58" s="1">
        <v>136.3265475</v>
      </c>
      <c r="AJ58" s="1">
        <v>0.18934200000000001</v>
      </c>
      <c r="AK58" s="1">
        <v>-2.9399999999999999E-2</v>
      </c>
      <c r="AL58" s="1">
        <v>-2.0822E-2</v>
      </c>
      <c r="AM58" s="1">
        <v>-0.14033300000000001</v>
      </c>
      <c r="AN58" s="1">
        <v>0.530366</v>
      </c>
      <c r="AO58" s="1">
        <v>-0.15603900000000001</v>
      </c>
      <c r="AP58" s="1">
        <v>-0.19473099999999999</v>
      </c>
      <c r="AQ58" s="1">
        <v>-3.7366000000000003E-2</v>
      </c>
      <c r="AR58" s="1">
        <v>496.012</v>
      </c>
      <c r="AS58" s="1">
        <v>59.413800000000002</v>
      </c>
      <c r="AT58" s="1">
        <v>1162.29</v>
      </c>
      <c r="AU58" s="1">
        <v>-0.23701</v>
      </c>
      <c r="AV58" s="1">
        <v>-1.976E-2</v>
      </c>
      <c r="AW58" s="1">
        <v>136.3265475</v>
      </c>
      <c r="AX58" s="1">
        <v>6.44452628113575</v>
      </c>
      <c r="AY58" s="1">
        <v>6.7803417769963197</v>
      </c>
      <c r="AZ58" s="1">
        <v>3.8320816544416898</v>
      </c>
      <c r="BA58" s="1">
        <v>4.3104581637973398</v>
      </c>
      <c r="BB58" s="1">
        <v>7.4028477208947798</v>
      </c>
      <c r="BC58" s="1">
        <v>7.7755481747292396</v>
      </c>
      <c r="BD58" s="1">
        <v>40.5</v>
      </c>
      <c r="BE58" s="1">
        <v>49.5</v>
      </c>
      <c r="BF58" s="1">
        <v>100.290991851329</v>
      </c>
      <c r="BG58" s="1">
        <v>108.130729189569</v>
      </c>
      <c r="BH58" s="1">
        <v>99.094215967539796</v>
      </c>
      <c r="BI58" s="1">
        <v>114.950053922341</v>
      </c>
      <c r="BJ58" s="1">
        <v>99.599059045469104</v>
      </c>
      <c r="BK58" s="1">
        <v>110.77310407109699</v>
      </c>
      <c r="BL58" s="1">
        <v>1.84122649340052</v>
      </c>
      <c r="BM58" s="1">
        <v>1.84644306708872</v>
      </c>
      <c r="BN58" s="1">
        <v>1.84867790596415</v>
      </c>
      <c r="BO58" s="1">
        <v>1.8404594535061001</v>
      </c>
      <c r="BP58" s="1">
        <v>1.8801981278577999</v>
      </c>
      <c r="BQ58" s="1">
        <v>1.8746925081196599</v>
      </c>
    </row>
    <row r="59" spans="1:69" x14ac:dyDescent="0.25">
      <c r="A59" s="3">
        <v>238</v>
      </c>
      <c r="B59" s="1" t="s">
        <v>43</v>
      </c>
      <c r="C59" s="2">
        <v>-0.60000000000000009</v>
      </c>
      <c r="D59" s="2">
        <v>0.49416596402423352</v>
      </c>
      <c r="E59" s="1" t="s">
        <v>136</v>
      </c>
      <c r="F59" s="2" t="s">
        <v>129</v>
      </c>
      <c r="G59" s="2" t="s">
        <v>129</v>
      </c>
      <c r="H59" s="1">
        <v>0.17224300000000001</v>
      </c>
      <c r="I59" s="1">
        <v>-1.7232000000000001E-2</v>
      </c>
      <c r="J59" s="1">
        <v>-1.7132000000000001E-2</v>
      </c>
      <c r="K59" s="1">
        <v>-0.208619</v>
      </c>
      <c r="L59" s="1">
        <v>0.453625</v>
      </c>
      <c r="M59" s="1">
        <v>-0.149233</v>
      </c>
      <c r="N59" s="1">
        <v>-0.148867</v>
      </c>
      <c r="O59" s="1">
        <v>-9.0648999999999993E-2</v>
      </c>
      <c r="P59" s="1">
        <v>522.11699999999996</v>
      </c>
      <c r="Q59" s="1">
        <v>59.5777</v>
      </c>
      <c r="R59" s="1">
        <v>1075.02</v>
      </c>
      <c r="S59" s="1">
        <v>-0.23172000000000001</v>
      </c>
      <c r="T59" s="1">
        <v>-1.618E-2</v>
      </c>
      <c r="U59" s="1">
        <v>135.25350539999999</v>
      </c>
      <c r="V59" s="1">
        <v>0.153248</v>
      </c>
      <c r="W59" s="1">
        <v>-3.7562999999999999E-2</v>
      </c>
      <c r="X59" s="1">
        <v>-3.7512999999999998E-2</v>
      </c>
      <c r="Y59" s="1">
        <v>-0.273613</v>
      </c>
      <c r="Z59" s="1">
        <v>0.43281799999999998</v>
      </c>
      <c r="AA59" s="1">
        <v>-0.18011099999999999</v>
      </c>
      <c r="AB59" s="1">
        <v>-0.18074100000000001</v>
      </c>
      <c r="AC59" s="1">
        <v>3.7199999999999999E-4</v>
      </c>
      <c r="AD59" s="1">
        <v>504.39800000000002</v>
      </c>
      <c r="AE59" s="1">
        <v>159.078</v>
      </c>
      <c r="AF59" s="1">
        <v>1213.46</v>
      </c>
      <c r="AG59" s="1">
        <v>-0.25091000000000002</v>
      </c>
      <c r="AH59" s="1">
        <v>2.6839999999999999E-2</v>
      </c>
      <c r="AI59" s="1">
        <v>174.29090249999999</v>
      </c>
      <c r="AJ59" s="1">
        <v>0.153248</v>
      </c>
      <c r="AK59" s="1">
        <v>-3.7562999999999999E-2</v>
      </c>
      <c r="AL59" s="1">
        <v>-3.7512999999999998E-2</v>
      </c>
      <c r="AM59" s="1">
        <v>-0.273613</v>
      </c>
      <c r="AN59" s="1">
        <v>0.43281799999999998</v>
      </c>
      <c r="AO59" s="1">
        <v>-0.18011099999999999</v>
      </c>
      <c r="AP59" s="1">
        <v>-0.18074100000000001</v>
      </c>
      <c r="AQ59" s="1">
        <v>3.7199999999999999E-4</v>
      </c>
      <c r="AR59" s="1">
        <v>504.39800000000002</v>
      </c>
      <c r="AS59" s="1">
        <v>159.078</v>
      </c>
      <c r="AT59" s="1">
        <v>1213.46</v>
      </c>
      <c r="AU59" s="1">
        <v>-0.25091000000000002</v>
      </c>
      <c r="AV59" s="1">
        <v>2.6839999999999999E-2</v>
      </c>
      <c r="AW59" s="1">
        <v>174.29090249999999</v>
      </c>
      <c r="AX59" s="1">
        <v>6.8203600795337804</v>
      </c>
      <c r="AY59" s="1">
        <v>7.1157056866864696</v>
      </c>
      <c r="AZ59" s="1">
        <v>4.35750756016935</v>
      </c>
      <c r="BA59" s="1">
        <v>4.7933222019989801</v>
      </c>
      <c r="BB59" s="1">
        <v>7.6538556097996597</v>
      </c>
      <c r="BC59" s="1">
        <v>11.191996334289</v>
      </c>
      <c r="BD59" s="1">
        <v>46.3</v>
      </c>
      <c r="BE59" s="1">
        <v>64.7</v>
      </c>
      <c r="BF59" s="1">
        <v>97.454616797991903</v>
      </c>
      <c r="BG59" s="1">
        <v>108.252539345633</v>
      </c>
      <c r="BH59" s="1">
        <v>106.301421325698</v>
      </c>
      <c r="BI59" s="1">
        <v>110.462448096853</v>
      </c>
      <c r="BJ59" s="1">
        <v>97.383751728717002</v>
      </c>
      <c r="BK59" s="1">
        <v>108.282479354302</v>
      </c>
      <c r="BL59" s="1">
        <v>1.8749671997131001</v>
      </c>
      <c r="BM59" s="1">
        <v>1.88493448161998</v>
      </c>
      <c r="BN59" s="1">
        <v>1.85607219687166</v>
      </c>
      <c r="BO59" s="1">
        <v>1.8532935547289799</v>
      </c>
      <c r="BP59" s="1">
        <v>1.88491060795996</v>
      </c>
      <c r="BQ59" s="1">
        <v>1.8755484531197799</v>
      </c>
    </row>
    <row r="60" spans="1:69" x14ac:dyDescent="0.25">
      <c r="A60" s="3">
        <v>239</v>
      </c>
      <c r="B60" s="1" t="s">
        <v>117</v>
      </c>
      <c r="C60" s="2">
        <v>-0.16000000000000009</v>
      </c>
      <c r="D60" s="2">
        <v>1.2424974849069113</v>
      </c>
      <c r="E60" s="1" t="s">
        <v>125</v>
      </c>
      <c r="F60" s="2" t="s">
        <v>125</v>
      </c>
      <c r="G60" s="2" t="s">
        <v>194</v>
      </c>
      <c r="H60" s="1">
        <v>0.15546399999999999</v>
      </c>
      <c r="I60" s="1">
        <v>-3.7927000000000002E-2</v>
      </c>
      <c r="J60" s="1">
        <v>-3.7895999999999999E-2</v>
      </c>
      <c r="K60" s="1">
        <v>-0.43332700000000002</v>
      </c>
      <c r="L60" s="1">
        <v>0.39064500000000002</v>
      </c>
      <c r="M60" s="1">
        <v>-0.17117199999999999</v>
      </c>
      <c r="N60" s="1">
        <v>-0.17145299999999999</v>
      </c>
      <c r="O60" s="1">
        <v>6.7978999999999998E-2</v>
      </c>
      <c r="P60" s="1">
        <v>464.04</v>
      </c>
      <c r="Q60" s="1">
        <v>158.369</v>
      </c>
      <c r="R60" s="1">
        <v>1200.6500000000001</v>
      </c>
      <c r="S60" s="1">
        <v>-0.25013999999999997</v>
      </c>
      <c r="T60" s="1">
        <v>2.3949999999999999E-2</v>
      </c>
      <c r="U60" s="1">
        <v>171.9942159</v>
      </c>
      <c r="V60" s="1">
        <v>0.15546399999999999</v>
      </c>
      <c r="W60" s="1">
        <v>-3.7927000000000002E-2</v>
      </c>
      <c r="X60" s="1">
        <v>-3.7895999999999999E-2</v>
      </c>
      <c r="Y60" s="1">
        <v>-0.43332700000000002</v>
      </c>
      <c r="Z60" s="1">
        <v>0.39064500000000002</v>
      </c>
      <c r="AA60" s="1">
        <v>-0.17117199999999999</v>
      </c>
      <c r="AB60" s="1">
        <v>-0.17145299999999999</v>
      </c>
      <c r="AC60" s="1">
        <v>6.7978999999999998E-2</v>
      </c>
      <c r="AD60" s="1">
        <v>464.04</v>
      </c>
      <c r="AE60" s="1">
        <v>158.369</v>
      </c>
      <c r="AF60" s="1">
        <v>1200.6500000000001</v>
      </c>
      <c r="AG60" s="1">
        <v>-0.25013999999999997</v>
      </c>
      <c r="AH60" s="1">
        <v>2.3949999999999999E-2</v>
      </c>
      <c r="AI60" s="1">
        <v>171.9942159</v>
      </c>
      <c r="AJ60" s="1">
        <v>0.21218999999999999</v>
      </c>
      <c r="AK60" s="1">
        <v>-1.1044999999999999E-2</v>
      </c>
      <c r="AL60" s="1">
        <v>-6.0200000000000002E-3</v>
      </c>
      <c r="AM60" s="1">
        <v>-5.7304000000000001E-2</v>
      </c>
      <c r="AN60" s="1">
        <v>0.63275099999999995</v>
      </c>
      <c r="AO60" s="1">
        <v>-0.151805</v>
      </c>
      <c r="AP60" s="1">
        <v>-0.14774699999999999</v>
      </c>
      <c r="AQ60" s="1">
        <v>2.5909000000000001E-2</v>
      </c>
      <c r="AR60" s="1">
        <v>550.41399999999999</v>
      </c>
      <c r="AS60" s="1">
        <v>54.785200000000003</v>
      </c>
      <c r="AT60" s="1">
        <v>1011.55</v>
      </c>
      <c r="AU60" s="1">
        <v>-0.23164000000000001</v>
      </c>
      <c r="AV60" s="1">
        <v>-5.2880000000000003E-2</v>
      </c>
      <c r="AW60" s="1">
        <v>112.17368759999999</v>
      </c>
      <c r="AX60" s="1">
        <v>6.5207895136190803</v>
      </c>
      <c r="AY60" s="1">
        <v>6.66082876510717</v>
      </c>
      <c r="AZ60" s="1">
        <v>3.9299201673180102</v>
      </c>
      <c r="BA60" s="1">
        <v>3.9603735959102799</v>
      </c>
      <c r="BB60" s="1">
        <v>6.9623163235423098</v>
      </c>
      <c r="BC60" s="1">
        <v>6.9970895299982496</v>
      </c>
      <c r="BD60" s="1">
        <v>61</v>
      </c>
      <c r="BE60" s="1">
        <v>61.1</v>
      </c>
      <c r="BF60" s="1">
        <v>106.220661661028</v>
      </c>
      <c r="BG60" s="1">
        <v>109.889822287453</v>
      </c>
      <c r="BH60" s="1">
        <v>105.916965785643</v>
      </c>
      <c r="BI60" s="1">
        <v>109.50377806773101</v>
      </c>
      <c r="BJ60" s="1">
        <v>118.364532769416</v>
      </c>
      <c r="BK60" s="1">
        <v>118.44448660942101</v>
      </c>
      <c r="BL60" s="1">
        <v>1.8396589357813</v>
      </c>
      <c r="BM60" s="1">
        <v>1.84107522931573</v>
      </c>
      <c r="BN60" s="1">
        <v>1.8941079694674201</v>
      </c>
      <c r="BO60" s="1">
        <v>1.89320125713036</v>
      </c>
      <c r="BP60" s="1">
        <v>1.89777448607573</v>
      </c>
      <c r="BQ60" s="1">
        <v>1.8921810167106099</v>
      </c>
    </row>
    <row r="61" spans="1:69" x14ac:dyDescent="0.25">
      <c r="A61" s="3">
        <v>240</v>
      </c>
      <c r="B61" s="1" t="s">
        <v>27</v>
      </c>
      <c r="C61" s="2">
        <v>-1</v>
      </c>
      <c r="D61" s="2">
        <v>1.0241581909060729</v>
      </c>
      <c r="E61" s="1" t="s">
        <v>126</v>
      </c>
      <c r="F61" s="2" t="s">
        <v>126</v>
      </c>
      <c r="G61" s="2" t="s">
        <v>126</v>
      </c>
      <c r="H61" s="1">
        <v>0.17913699999999999</v>
      </c>
      <c r="I61" s="1">
        <v>-4.0078000000000003E-2</v>
      </c>
      <c r="J61" s="1">
        <v>-4.0072000000000003E-2</v>
      </c>
      <c r="K61" s="1">
        <v>-0.47377799999999998</v>
      </c>
      <c r="L61" s="1">
        <v>0.41362199999999999</v>
      </c>
      <c r="M61" s="1">
        <v>-0.17389099999999999</v>
      </c>
      <c r="N61" s="1">
        <v>-0.17425599999999999</v>
      </c>
      <c r="O61" s="1">
        <v>-2.4944000000000001E-2</v>
      </c>
      <c r="P61" s="1">
        <v>465.96600000000001</v>
      </c>
      <c r="Q61" s="1">
        <v>154.71700000000001</v>
      </c>
      <c r="R61" s="1">
        <v>1379.14</v>
      </c>
      <c r="S61" s="1">
        <v>-0.24607000000000001</v>
      </c>
      <c r="T61" s="1">
        <v>2.155E-2</v>
      </c>
      <c r="U61" s="1">
        <v>167.93422620000001</v>
      </c>
      <c r="V61" s="1">
        <v>0.17913699999999999</v>
      </c>
      <c r="W61" s="1">
        <v>-4.0078000000000003E-2</v>
      </c>
      <c r="X61" s="1">
        <v>-4.0072000000000003E-2</v>
      </c>
      <c r="Y61" s="1">
        <v>-0.47377799999999998</v>
      </c>
      <c r="Z61" s="1">
        <v>0.41362199999999999</v>
      </c>
      <c r="AA61" s="1">
        <v>-0.17389099999999999</v>
      </c>
      <c r="AB61" s="1">
        <v>-0.17425599999999999</v>
      </c>
      <c r="AC61" s="1">
        <v>-2.4944000000000001E-2</v>
      </c>
      <c r="AD61" s="1">
        <v>465.96600000000001</v>
      </c>
      <c r="AE61" s="1">
        <v>154.71700000000001</v>
      </c>
      <c r="AF61" s="1">
        <v>1379.14</v>
      </c>
      <c r="AG61" s="1">
        <v>-0.24607000000000001</v>
      </c>
      <c r="AH61" s="1">
        <v>2.155E-2</v>
      </c>
      <c r="AI61" s="1">
        <v>167.93422620000001</v>
      </c>
      <c r="AJ61" s="1">
        <v>0.17913699999999999</v>
      </c>
      <c r="AK61" s="1">
        <v>-4.0078000000000003E-2</v>
      </c>
      <c r="AL61" s="1">
        <v>-4.0072000000000003E-2</v>
      </c>
      <c r="AM61" s="1">
        <v>-0.47377799999999998</v>
      </c>
      <c r="AN61" s="1">
        <v>0.41362199999999999</v>
      </c>
      <c r="AO61" s="1">
        <v>-0.17389099999999999</v>
      </c>
      <c r="AP61" s="1">
        <v>-0.17425599999999999</v>
      </c>
      <c r="AQ61" s="1">
        <v>-2.4944000000000001E-2</v>
      </c>
      <c r="AR61" s="1">
        <v>465.96600000000001</v>
      </c>
      <c r="AS61" s="1">
        <v>154.71700000000001</v>
      </c>
      <c r="AT61" s="1">
        <v>1379.14</v>
      </c>
      <c r="AU61" s="1">
        <v>-0.24607000000000001</v>
      </c>
      <c r="AV61" s="1">
        <v>2.155E-2</v>
      </c>
      <c r="AW61" s="1">
        <v>167.93422620000001</v>
      </c>
      <c r="AX61" s="1">
        <v>6.9419789485778702</v>
      </c>
      <c r="AY61" s="1">
        <v>6.9428900553929997</v>
      </c>
      <c r="AZ61" s="1">
        <v>5.2571162124263902</v>
      </c>
      <c r="BA61" s="1">
        <v>5.2587509454919701</v>
      </c>
      <c r="BB61" s="1">
        <v>7.1663282348528696</v>
      </c>
      <c r="BC61" s="1">
        <v>7.1726179399854804</v>
      </c>
      <c r="BD61" s="1">
        <v>51.1</v>
      </c>
      <c r="BE61" s="1">
        <v>51.1</v>
      </c>
      <c r="BF61" s="1">
        <v>113.64829419534099</v>
      </c>
      <c r="BG61" s="1">
        <v>113.68887489892801</v>
      </c>
      <c r="BH61" s="1">
        <v>113.657137312003</v>
      </c>
      <c r="BI61" s="1">
        <v>113.729625056576</v>
      </c>
      <c r="BJ61" s="1">
        <v>113.645515874827</v>
      </c>
      <c r="BK61" s="1">
        <v>113.70571596849</v>
      </c>
      <c r="BL61" s="1">
        <v>1.92524388065512</v>
      </c>
      <c r="BM61" s="1">
        <v>1.9262040390363599</v>
      </c>
      <c r="BN61" s="1">
        <v>1.92658921412946</v>
      </c>
      <c r="BO61" s="1">
        <v>1.9253386715069101</v>
      </c>
      <c r="BP61" s="1">
        <v>1.9265835045489199</v>
      </c>
      <c r="BQ61" s="1">
        <v>1.9255973099274899</v>
      </c>
    </row>
    <row r="62" spans="1:69" x14ac:dyDescent="0.25">
      <c r="A62" s="3">
        <v>241</v>
      </c>
      <c r="B62" s="1" t="s">
        <v>44</v>
      </c>
      <c r="C62" s="2">
        <v>0</v>
      </c>
      <c r="D62" s="2">
        <v>0.01</v>
      </c>
      <c r="E62" s="1" t="s">
        <v>137</v>
      </c>
      <c r="F62" s="2" t="s">
        <v>129</v>
      </c>
      <c r="G62" s="2" t="s">
        <v>129</v>
      </c>
      <c r="H62" s="1">
        <v>0.205571</v>
      </c>
      <c r="I62" s="1">
        <v>-2.1642999999999999E-2</v>
      </c>
      <c r="J62" s="1">
        <v>-1.9637000000000002E-2</v>
      </c>
      <c r="K62" s="1">
        <v>-8.1958000000000003E-2</v>
      </c>
      <c r="L62" s="1">
        <v>0.753996</v>
      </c>
      <c r="M62" s="1">
        <v>-0.20081299999999999</v>
      </c>
      <c r="N62" s="1">
        <v>-0.19378400000000001</v>
      </c>
      <c r="O62" s="1">
        <v>3.4000000000000002E-4</v>
      </c>
      <c r="P62" s="1">
        <v>543.69299999999998</v>
      </c>
      <c r="Q62" s="1">
        <v>61.252299999999998</v>
      </c>
      <c r="R62" s="1">
        <v>1062.58</v>
      </c>
      <c r="S62" s="1">
        <v>-0.21682999999999999</v>
      </c>
      <c r="T62" s="1">
        <v>-3.6139999999999999E-2</v>
      </c>
      <c r="U62" s="1">
        <v>113.38478189999999</v>
      </c>
      <c r="V62" s="1">
        <v>0.153248</v>
      </c>
      <c r="W62" s="1">
        <v>-3.7562999999999999E-2</v>
      </c>
      <c r="X62" s="1">
        <v>-3.7512999999999998E-2</v>
      </c>
      <c r="Y62" s="1">
        <v>-0.273613</v>
      </c>
      <c r="Z62" s="1">
        <v>0.43281799999999998</v>
      </c>
      <c r="AA62" s="1">
        <v>-0.18011099999999999</v>
      </c>
      <c r="AB62" s="1">
        <v>-0.18074100000000001</v>
      </c>
      <c r="AC62" s="1">
        <v>3.7199999999999999E-4</v>
      </c>
      <c r="AD62" s="1">
        <v>504.39800000000002</v>
      </c>
      <c r="AE62" s="1">
        <v>159.078</v>
      </c>
      <c r="AF62" s="1">
        <v>1213.46</v>
      </c>
      <c r="AG62" s="1">
        <v>-0.25091000000000002</v>
      </c>
      <c r="AH62" s="1">
        <v>2.6839999999999999E-2</v>
      </c>
      <c r="AI62" s="1">
        <v>174.29090249999999</v>
      </c>
      <c r="AJ62" s="1">
        <v>0.153248</v>
      </c>
      <c r="AK62" s="1">
        <v>-3.7562999999999999E-2</v>
      </c>
      <c r="AL62" s="1">
        <v>-3.7512999999999998E-2</v>
      </c>
      <c r="AM62" s="1">
        <v>-0.273613</v>
      </c>
      <c r="AN62" s="1">
        <v>0.43281799999999998</v>
      </c>
      <c r="AO62" s="1">
        <v>-0.18011099999999999</v>
      </c>
      <c r="AP62" s="1">
        <v>-0.18074100000000001</v>
      </c>
      <c r="AQ62" s="1">
        <v>3.7199999999999999E-4</v>
      </c>
      <c r="AR62" s="1">
        <v>504.39800000000002</v>
      </c>
      <c r="AS62" s="1">
        <v>159.078</v>
      </c>
      <c r="AT62" s="1">
        <v>1213.46</v>
      </c>
      <c r="AU62" s="1">
        <v>-0.25091000000000002</v>
      </c>
      <c r="AV62" s="1">
        <v>2.6839999999999999E-2</v>
      </c>
      <c r="AW62" s="1">
        <v>174.29090249999999</v>
      </c>
      <c r="AX62" s="1">
        <v>8.0360563463642993</v>
      </c>
      <c r="AY62" s="1">
        <v>8.3829848109878995</v>
      </c>
      <c r="AZ62" s="1">
        <v>4.2719777302227202</v>
      </c>
      <c r="BA62" s="1">
        <v>4.6983204468008903</v>
      </c>
      <c r="BB62" s="1">
        <v>8.0366057867454597</v>
      </c>
      <c r="BC62" s="1">
        <v>10.113826954512099</v>
      </c>
      <c r="BD62" s="1">
        <v>50.1</v>
      </c>
      <c r="BE62" s="1">
        <v>62.6</v>
      </c>
      <c r="BF62" s="1">
        <v>96.146793852291594</v>
      </c>
      <c r="BG62" s="1">
        <v>107.45126753490401</v>
      </c>
      <c r="BH62" s="1">
        <v>97.733964441212294</v>
      </c>
      <c r="BI62" s="1">
        <v>108.228050358476</v>
      </c>
      <c r="BJ62" s="1">
        <v>106.391815580935</v>
      </c>
      <c r="BK62" s="1">
        <v>109.791028550494</v>
      </c>
      <c r="BL62" s="1">
        <v>1.8377146133173099</v>
      </c>
      <c r="BM62" s="1">
        <v>1.8445872166964601</v>
      </c>
      <c r="BN62" s="1">
        <v>1.8852742506065201</v>
      </c>
      <c r="BO62" s="1">
        <v>1.8765593515793699</v>
      </c>
      <c r="BP62" s="1">
        <v>1.88496525166911</v>
      </c>
      <c r="BQ62" s="1">
        <v>1.8767101534333901</v>
      </c>
    </row>
    <row r="63" spans="1:69" x14ac:dyDescent="0.25">
      <c r="A63" s="3">
        <v>242</v>
      </c>
      <c r="B63" s="1" t="s">
        <v>61</v>
      </c>
      <c r="C63" s="2">
        <v>2.0000000000000018E-2</v>
      </c>
      <c r="D63" s="2">
        <v>6.9989213454645993</v>
      </c>
      <c r="E63" s="1" t="s">
        <v>125</v>
      </c>
      <c r="F63" s="2" t="s">
        <v>125</v>
      </c>
      <c r="G63" s="2" t="s">
        <v>142</v>
      </c>
      <c r="H63" s="1">
        <v>0.15546399999999999</v>
      </c>
      <c r="I63" s="1">
        <v>-3.7927000000000002E-2</v>
      </c>
      <c r="J63" s="1">
        <v>-3.7895999999999999E-2</v>
      </c>
      <c r="K63" s="1">
        <v>-0.43332700000000002</v>
      </c>
      <c r="L63" s="1">
        <v>0.39064500000000002</v>
      </c>
      <c r="M63" s="1">
        <v>-0.17117199999999999</v>
      </c>
      <c r="N63" s="1">
        <v>-0.17145299999999999</v>
      </c>
      <c r="O63" s="1">
        <v>6.7978999999999998E-2</v>
      </c>
      <c r="P63" s="1">
        <v>464.04</v>
      </c>
      <c r="Q63" s="1">
        <v>158.369</v>
      </c>
      <c r="R63" s="1">
        <v>1200.6500000000001</v>
      </c>
      <c r="S63" s="1">
        <v>-0.25013999999999997</v>
      </c>
      <c r="T63" s="1">
        <v>2.3949999999999999E-2</v>
      </c>
      <c r="U63" s="1">
        <v>171.9942159</v>
      </c>
      <c r="V63" s="1">
        <v>0.15546399999999999</v>
      </c>
      <c r="W63" s="1">
        <v>-3.7927000000000002E-2</v>
      </c>
      <c r="X63" s="1">
        <v>-3.7895999999999999E-2</v>
      </c>
      <c r="Y63" s="1">
        <v>-0.43332700000000002</v>
      </c>
      <c r="Z63" s="1">
        <v>0.39064500000000002</v>
      </c>
      <c r="AA63" s="1">
        <v>-0.17117199999999999</v>
      </c>
      <c r="AB63" s="1">
        <v>-0.17145299999999999</v>
      </c>
      <c r="AC63" s="1">
        <v>6.7978999999999998E-2</v>
      </c>
      <c r="AD63" s="1">
        <v>464.04</v>
      </c>
      <c r="AE63" s="1">
        <v>158.369</v>
      </c>
      <c r="AF63" s="1">
        <v>1200.6500000000001</v>
      </c>
      <c r="AG63" s="1">
        <v>-0.25013999999999997</v>
      </c>
      <c r="AH63" s="1">
        <v>2.3949999999999999E-2</v>
      </c>
      <c r="AI63" s="1">
        <v>171.9942159</v>
      </c>
      <c r="AJ63" s="1">
        <v>0.194577</v>
      </c>
      <c r="AK63" s="1">
        <v>-2.8783E-2</v>
      </c>
      <c r="AL63" s="1">
        <v>-2.5545999999999999E-2</v>
      </c>
      <c r="AM63" s="1">
        <v>-0.11171499999999999</v>
      </c>
      <c r="AN63" s="1">
        <v>0.71044399999999996</v>
      </c>
      <c r="AO63" s="1">
        <v>-0.19928399999999999</v>
      </c>
      <c r="AP63" s="1">
        <v>-0.18545300000000001</v>
      </c>
      <c r="AQ63" s="1">
        <v>-0.12066499999999999</v>
      </c>
      <c r="AR63" s="1">
        <v>543.87699999999995</v>
      </c>
      <c r="AS63" s="1">
        <v>72.446399999999997</v>
      </c>
      <c r="AT63" s="1">
        <v>1082.3499999999999</v>
      </c>
      <c r="AU63" s="1">
        <v>-0.22567000000000001</v>
      </c>
      <c r="AV63" s="1">
        <v>-2.964E-2</v>
      </c>
      <c r="AW63" s="1">
        <v>123.01078529999999</v>
      </c>
      <c r="AX63" s="1">
        <v>6.5207895136190803</v>
      </c>
      <c r="AY63" s="1">
        <v>6.66082876510717</v>
      </c>
      <c r="AZ63" s="1">
        <v>3.9299201673180102</v>
      </c>
      <c r="BA63" s="1">
        <v>3.9603735959102799</v>
      </c>
      <c r="BB63" s="1">
        <v>6.9623163235423098</v>
      </c>
      <c r="BC63" s="1">
        <v>6.9970895299982496</v>
      </c>
      <c r="BD63" s="1">
        <v>61</v>
      </c>
      <c r="BE63" s="1">
        <v>61.1</v>
      </c>
      <c r="BF63" s="1">
        <v>106.220661661028</v>
      </c>
      <c r="BG63" s="1">
        <v>109.889822287453</v>
      </c>
      <c r="BH63" s="1">
        <v>105.916965785643</v>
      </c>
      <c r="BI63" s="1">
        <v>109.50377806773101</v>
      </c>
      <c r="BJ63" s="1">
        <v>118.364532769416</v>
      </c>
      <c r="BK63" s="1">
        <v>118.44448660942101</v>
      </c>
      <c r="BL63" s="1">
        <v>1.8396589357813</v>
      </c>
      <c r="BM63" s="1">
        <v>1.84107522931573</v>
      </c>
      <c r="BN63" s="1">
        <v>1.8941079694674201</v>
      </c>
      <c r="BO63" s="1">
        <v>1.89320125713036</v>
      </c>
      <c r="BP63" s="1">
        <v>1.89777448607573</v>
      </c>
      <c r="BQ63" s="1">
        <v>1.8921810167106099</v>
      </c>
    </row>
    <row r="64" spans="1:69" x14ac:dyDescent="0.25">
      <c r="A64" s="3">
        <v>243</v>
      </c>
      <c r="B64" s="1" t="s">
        <v>44</v>
      </c>
      <c r="C64" s="2">
        <v>-0.10000000000000003</v>
      </c>
      <c r="D64" s="2">
        <v>0.28231188426986209</v>
      </c>
      <c r="E64" s="1" t="s">
        <v>137</v>
      </c>
      <c r="F64" s="2" t="s">
        <v>129</v>
      </c>
      <c r="G64" s="2" t="s">
        <v>129</v>
      </c>
      <c r="H64" s="1">
        <v>0.205571</v>
      </c>
      <c r="I64" s="1">
        <v>-2.1642999999999999E-2</v>
      </c>
      <c r="J64" s="1">
        <v>-1.9637000000000002E-2</v>
      </c>
      <c r="K64" s="1">
        <v>-8.1958000000000003E-2</v>
      </c>
      <c r="L64" s="1">
        <v>0.753996</v>
      </c>
      <c r="M64" s="1">
        <v>-0.20081299999999999</v>
      </c>
      <c r="N64" s="1">
        <v>-0.19378400000000001</v>
      </c>
      <c r="O64" s="1">
        <v>3.4000000000000002E-4</v>
      </c>
      <c r="P64" s="1">
        <v>543.69299999999998</v>
      </c>
      <c r="Q64" s="1">
        <v>61.252299999999998</v>
      </c>
      <c r="R64" s="1">
        <v>1062.58</v>
      </c>
      <c r="S64" s="1">
        <v>-0.21682999999999999</v>
      </c>
      <c r="T64" s="1">
        <v>-3.6139999999999999E-2</v>
      </c>
      <c r="U64" s="1">
        <v>113.38478189999999</v>
      </c>
      <c r="V64" s="1">
        <v>0.153248</v>
      </c>
      <c r="W64" s="1">
        <v>-3.7562999999999999E-2</v>
      </c>
      <c r="X64" s="1">
        <v>-3.7512999999999998E-2</v>
      </c>
      <c r="Y64" s="1">
        <v>-0.273613</v>
      </c>
      <c r="Z64" s="1">
        <v>0.43281799999999998</v>
      </c>
      <c r="AA64" s="1">
        <v>-0.18011099999999999</v>
      </c>
      <c r="AB64" s="1">
        <v>-0.18074100000000001</v>
      </c>
      <c r="AC64" s="1">
        <v>3.7199999999999999E-4</v>
      </c>
      <c r="AD64" s="1">
        <v>504.39800000000002</v>
      </c>
      <c r="AE64" s="1">
        <v>159.078</v>
      </c>
      <c r="AF64" s="1">
        <v>1213.46</v>
      </c>
      <c r="AG64" s="1">
        <v>-0.25091000000000002</v>
      </c>
      <c r="AH64" s="1">
        <v>2.6839999999999999E-2</v>
      </c>
      <c r="AI64" s="1">
        <v>174.29090249999999</v>
      </c>
      <c r="AJ64" s="1">
        <v>0.153248</v>
      </c>
      <c r="AK64" s="1">
        <v>-3.7562999999999999E-2</v>
      </c>
      <c r="AL64" s="1">
        <v>-3.7512999999999998E-2</v>
      </c>
      <c r="AM64" s="1">
        <v>-0.273613</v>
      </c>
      <c r="AN64" s="1">
        <v>0.43281799999999998</v>
      </c>
      <c r="AO64" s="1">
        <v>-0.18011099999999999</v>
      </c>
      <c r="AP64" s="1">
        <v>-0.18074100000000001</v>
      </c>
      <c r="AQ64" s="1">
        <v>3.7199999999999999E-4</v>
      </c>
      <c r="AR64" s="1">
        <v>504.39800000000002</v>
      </c>
      <c r="AS64" s="1">
        <v>159.078</v>
      </c>
      <c r="AT64" s="1">
        <v>1213.46</v>
      </c>
      <c r="AU64" s="1">
        <v>-0.25091000000000002</v>
      </c>
      <c r="AV64" s="1">
        <v>2.6839999999999999E-2</v>
      </c>
      <c r="AW64" s="1">
        <v>174.29090249999999</v>
      </c>
      <c r="AX64" s="1">
        <v>8.0360563463642993</v>
      </c>
      <c r="AY64" s="1">
        <v>8.3829848109878995</v>
      </c>
      <c r="AZ64" s="1">
        <v>4.2719777302227202</v>
      </c>
      <c r="BA64" s="1">
        <v>4.6983204468008903</v>
      </c>
      <c r="BB64" s="1">
        <v>8.0366057867454597</v>
      </c>
      <c r="BC64" s="1">
        <v>10.113826954512099</v>
      </c>
      <c r="BD64" s="1">
        <v>50.1</v>
      </c>
      <c r="BE64" s="1">
        <v>62.6</v>
      </c>
      <c r="BF64" s="1">
        <v>96.146793852291594</v>
      </c>
      <c r="BG64" s="1">
        <v>107.45126753490401</v>
      </c>
      <c r="BH64" s="1">
        <v>97.733964441212294</v>
      </c>
      <c r="BI64" s="1">
        <v>108.228050358476</v>
      </c>
      <c r="BJ64" s="1">
        <v>106.391815580935</v>
      </c>
      <c r="BK64" s="1">
        <v>109.791028550494</v>
      </c>
      <c r="BL64" s="1">
        <v>1.8377146133173099</v>
      </c>
      <c r="BM64" s="1">
        <v>1.8445872166964601</v>
      </c>
      <c r="BN64" s="1">
        <v>1.8852742506065201</v>
      </c>
      <c r="BO64" s="1">
        <v>1.8765593515793699</v>
      </c>
      <c r="BP64" s="1">
        <v>1.88496525166911</v>
      </c>
      <c r="BQ64" s="1">
        <v>1.8767101534333901</v>
      </c>
    </row>
    <row r="65" spans="1:69" x14ac:dyDescent="0.25">
      <c r="A65" s="3">
        <v>244</v>
      </c>
      <c r="B65" s="1" t="s">
        <v>118</v>
      </c>
      <c r="C65" s="2">
        <v>0</v>
      </c>
      <c r="D65" s="2">
        <v>0.01</v>
      </c>
      <c r="E65" s="1" t="s">
        <v>126</v>
      </c>
      <c r="F65" s="2" t="s">
        <v>126</v>
      </c>
      <c r="G65" s="2" t="s">
        <v>198</v>
      </c>
      <c r="H65" s="1">
        <v>0.17913699999999999</v>
      </c>
      <c r="I65" s="1">
        <v>-4.0078000000000003E-2</v>
      </c>
      <c r="J65" s="1">
        <v>-4.0072000000000003E-2</v>
      </c>
      <c r="K65" s="1">
        <v>-0.47377799999999998</v>
      </c>
      <c r="L65" s="1">
        <v>0.41362199999999999</v>
      </c>
      <c r="M65" s="1">
        <v>-0.17389099999999999</v>
      </c>
      <c r="N65" s="1">
        <v>-0.17425599999999999</v>
      </c>
      <c r="O65" s="1">
        <v>-2.4944000000000001E-2</v>
      </c>
      <c r="P65" s="1">
        <v>465.96600000000001</v>
      </c>
      <c r="Q65" s="1">
        <v>154.71700000000001</v>
      </c>
      <c r="R65" s="1">
        <v>1379.14</v>
      </c>
      <c r="S65" s="1">
        <v>-0.24607000000000001</v>
      </c>
      <c r="T65" s="1">
        <v>2.155E-2</v>
      </c>
      <c r="U65" s="1">
        <v>167.93422620000001</v>
      </c>
      <c r="V65" s="1">
        <v>0.17913699999999999</v>
      </c>
      <c r="W65" s="1">
        <v>-4.0078000000000003E-2</v>
      </c>
      <c r="X65" s="1">
        <v>-4.0072000000000003E-2</v>
      </c>
      <c r="Y65" s="1">
        <v>-0.47377799999999998</v>
      </c>
      <c r="Z65" s="1">
        <v>0.41362199999999999</v>
      </c>
      <c r="AA65" s="1">
        <v>-0.17389099999999999</v>
      </c>
      <c r="AB65" s="1">
        <v>-0.17425599999999999</v>
      </c>
      <c r="AC65" s="1">
        <v>-2.4944000000000001E-2</v>
      </c>
      <c r="AD65" s="1">
        <v>465.96600000000001</v>
      </c>
      <c r="AE65" s="1">
        <v>154.71700000000001</v>
      </c>
      <c r="AF65" s="1">
        <v>1379.14</v>
      </c>
      <c r="AG65" s="1">
        <v>-0.24607000000000001</v>
      </c>
      <c r="AH65" s="1">
        <v>2.155E-2</v>
      </c>
      <c r="AI65" s="1">
        <v>167.93422620000001</v>
      </c>
      <c r="AJ65" s="1">
        <v>0.17557</v>
      </c>
      <c r="AK65" s="1">
        <v>-2.4226000000000001E-2</v>
      </c>
      <c r="AL65" s="1">
        <v>-1.9980999999999999E-2</v>
      </c>
      <c r="AM65" s="1">
        <v>-0.18281</v>
      </c>
      <c r="AN65" s="1">
        <v>0.55959899999999996</v>
      </c>
      <c r="AO65" s="1">
        <v>-0.107753</v>
      </c>
      <c r="AP65" s="1">
        <v>-0.192914</v>
      </c>
      <c r="AQ65" s="1">
        <v>-0.30962200000000001</v>
      </c>
      <c r="AR65" s="1">
        <v>525.35299999999995</v>
      </c>
      <c r="AS65" s="1">
        <v>63.886299999999999</v>
      </c>
      <c r="AT65" s="1">
        <v>1079.8900000000001</v>
      </c>
      <c r="AU65" s="1">
        <v>-0.21102000000000001</v>
      </c>
      <c r="AV65" s="1">
        <v>-2.444E-2</v>
      </c>
      <c r="AW65" s="1">
        <v>117.0808158</v>
      </c>
      <c r="AX65" s="1">
        <v>7.8018234290196</v>
      </c>
      <c r="AY65" s="1">
        <v>7.8018234290196</v>
      </c>
      <c r="AZ65" s="1">
        <v>3.2137984688406398</v>
      </c>
      <c r="BA65" s="1">
        <v>3.2137984688406398</v>
      </c>
      <c r="BB65" s="1">
        <v>7.7063932823554397</v>
      </c>
      <c r="BC65" s="1">
        <v>7.7063932823554397</v>
      </c>
      <c r="BD65" s="1">
        <v>54.4</v>
      </c>
      <c r="BE65" s="1">
        <v>54.4</v>
      </c>
      <c r="BF65" s="1">
        <v>86.538865758384603</v>
      </c>
      <c r="BG65" s="1">
        <v>86.538865758384603</v>
      </c>
      <c r="BH65" s="1">
        <v>103.18242272930399</v>
      </c>
      <c r="BI65" s="1">
        <v>103.18242272930399</v>
      </c>
      <c r="BJ65" s="1">
        <v>103.023054154832</v>
      </c>
      <c r="BK65" s="1">
        <v>103.023054154832</v>
      </c>
      <c r="BL65" s="1">
        <v>1.8563022383221901</v>
      </c>
      <c r="BM65" s="1">
        <v>1.8563022383221901</v>
      </c>
      <c r="BN65" s="1">
        <v>1.83174152106676</v>
      </c>
      <c r="BO65" s="1">
        <v>1.83174152106676</v>
      </c>
      <c r="BP65" s="1">
        <v>1.8950200526643499</v>
      </c>
      <c r="BQ65" s="1">
        <v>1.8950200526643499</v>
      </c>
    </row>
    <row r="66" spans="1:69" x14ac:dyDescent="0.25">
      <c r="A66" s="3">
        <v>245</v>
      </c>
      <c r="B66" s="1" t="s">
        <v>93</v>
      </c>
      <c r="C66" s="2">
        <v>0.32</v>
      </c>
      <c r="D66" s="2">
        <v>16.960492327759827</v>
      </c>
      <c r="E66" s="1" t="s">
        <v>159</v>
      </c>
      <c r="F66" s="2" t="s">
        <v>159</v>
      </c>
      <c r="G66" s="2" t="s">
        <v>159</v>
      </c>
      <c r="H66" s="1">
        <v>0.19003300000000001</v>
      </c>
      <c r="I66" s="1">
        <v>-3.0731000000000001E-2</v>
      </c>
      <c r="J66" s="1">
        <v>-3.0792E-2</v>
      </c>
      <c r="K66" s="1">
        <v>-0.19786599999999999</v>
      </c>
      <c r="L66" s="1">
        <v>0.64036099999999996</v>
      </c>
      <c r="M66" s="1">
        <v>-0.195796</v>
      </c>
      <c r="N66" s="1">
        <v>-0.19608900000000001</v>
      </c>
      <c r="O66" s="1">
        <v>-0.288049</v>
      </c>
      <c r="P66" s="1">
        <v>525.70299999999997</v>
      </c>
      <c r="Q66" s="1">
        <v>64.111400000000003</v>
      </c>
      <c r="R66" s="1">
        <v>1073.43</v>
      </c>
      <c r="S66" s="1">
        <v>-0.24625</v>
      </c>
      <c r="T66" s="1">
        <v>-2.2839999999999999E-2</v>
      </c>
      <c r="U66" s="1">
        <v>140.19200910000001</v>
      </c>
      <c r="V66" s="1">
        <v>0.19003300000000001</v>
      </c>
      <c r="W66" s="1">
        <v>-3.0731000000000001E-2</v>
      </c>
      <c r="X66" s="1">
        <v>-3.0792E-2</v>
      </c>
      <c r="Y66" s="1">
        <v>-0.19786599999999999</v>
      </c>
      <c r="Z66" s="1">
        <v>0.64036099999999996</v>
      </c>
      <c r="AA66" s="1">
        <v>-0.195796</v>
      </c>
      <c r="AB66" s="1">
        <v>-0.19608900000000001</v>
      </c>
      <c r="AC66" s="1">
        <v>-0.288049</v>
      </c>
      <c r="AD66" s="1">
        <v>525.70299999999997</v>
      </c>
      <c r="AE66" s="1">
        <v>64.111400000000003</v>
      </c>
      <c r="AF66" s="1">
        <v>1073.43</v>
      </c>
      <c r="AG66" s="1">
        <v>-0.24625</v>
      </c>
      <c r="AH66" s="1">
        <v>-2.2839999999999999E-2</v>
      </c>
      <c r="AI66" s="1">
        <v>140.19200910000001</v>
      </c>
      <c r="AJ66" s="1">
        <v>0.19003300000000001</v>
      </c>
      <c r="AK66" s="1">
        <v>-3.0731000000000001E-2</v>
      </c>
      <c r="AL66" s="1">
        <v>-3.0792E-2</v>
      </c>
      <c r="AM66" s="1">
        <v>-0.19786599999999999</v>
      </c>
      <c r="AN66" s="1">
        <v>0.64036099999999996</v>
      </c>
      <c r="AO66" s="1">
        <v>-0.195796</v>
      </c>
      <c r="AP66" s="1">
        <v>-0.19608900000000001</v>
      </c>
      <c r="AQ66" s="1">
        <v>-0.288049</v>
      </c>
      <c r="AR66" s="1">
        <v>525.70299999999997</v>
      </c>
      <c r="AS66" s="1">
        <v>64.111400000000003</v>
      </c>
      <c r="AT66" s="1">
        <v>1073.43</v>
      </c>
      <c r="AU66" s="1">
        <v>-0.24625</v>
      </c>
      <c r="AV66" s="1">
        <v>-2.2839999999999999E-2</v>
      </c>
      <c r="AW66" s="1">
        <v>140.19200910000001</v>
      </c>
      <c r="AX66" s="1">
        <v>8.2859088594114301</v>
      </c>
      <c r="AY66" s="1">
        <v>8.59441637043175</v>
      </c>
      <c r="AZ66" s="1">
        <v>6.0789886421224901</v>
      </c>
      <c r="BA66" s="1">
        <v>6.5618235679114196</v>
      </c>
      <c r="BB66" s="1">
        <v>9.6993271226366105</v>
      </c>
      <c r="BC66" s="1">
        <v>10.024743948133001</v>
      </c>
      <c r="BD66" s="1">
        <v>40</v>
      </c>
      <c r="BE66" s="1">
        <v>41.1</v>
      </c>
      <c r="BF66" s="1">
        <v>97.049146026600496</v>
      </c>
      <c r="BG66" s="1">
        <v>105.605247441589</v>
      </c>
      <c r="BH66" s="1">
        <v>97.494910516334102</v>
      </c>
      <c r="BI66" s="1">
        <v>105.694458881553</v>
      </c>
      <c r="BJ66" s="1">
        <v>97.753056880237693</v>
      </c>
      <c r="BK66" s="1">
        <v>105.842116469602</v>
      </c>
      <c r="BL66" s="1">
        <v>1.8406775926272301</v>
      </c>
      <c r="BM66" s="1">
        <v>1.84539806004016</v>
      </c>
      <c r="BN66" s="1">
        <v>1.8451325155662901</v>
      </c>
      <c r="BO66" s="1">
        <v>1.8404724936819801</v>
      </c>
      <c r="BP66" s="1">
        <v>1.8453232779109401</v>
      </c>
      <c r="BQ66" s="1">
        <v>1.8408267164510601</v>
      </c>
    </row>
    <row r="67" spans="1:69" x14ac:dyDescent="0.25">
      <c r="A67" s="3">
        <v>246</v>
      </c>
      <c r="B67" s="1" t="s">
        <v>119</v>
      </c>
      <c r="C67" s="2">
        <v>-1</v>
      </c>
      <c r="D67" s="2">
        <v>0.06</v>
      </c>
      <c r="E67" s="1" t="s">
        <v>125</v>
      </c>
      <c r="F67" s="2" t="s">
        <v>125</v>
      </c>
      <c r="G67" s="2" t="s">
        <v>195</v>
      </c>
      <c r="H67" s="1">
        <v>0.15546399999999999</v>
      </c>
      <c r="I67" s="1">
        <v>-3.7927000000000002E-2</v>
      </c>
      <c r="J67" s="1">
        <v>-3.7895999999999999E-2</v>
      </c>
      <c r="K67" s="1">
        <v>-0.43332700000000002</v>
      </c>
      <c r="L67" s="1">
        <v>0.39064500000000002</v>
      </c>
      <c r="M67" s="1">
        <v>-0.17117199999999999</v>
      </c>
      <c r="N67" s="1">
        <v>-0.17145299999999999</v>
      </c>
      <c r="O67" s="1">
        <v>6.7978999999999998E-2</v>
      </c>
      <c r="P67" s="1">
        <v>464.04</v>
      </c>
      <c r="Q67" s="1">
        <v>158.369</v>
      </c>
      <c r="R67" s="1">
        <v>1200.6500000000001</v>
      </c>
      <c r="S67" s="1">
        <v>-0.25013999999999997</v>
      </c>
      <c r="T67" s="1">
        <v>2.3949999999999999E-2</v>
      </c>
      <c r="U67" s="1">
        <v>171.9942159</v>
      </c>
      <c r="V67" s="1">
        <v>0.15546399999999999</v>
      </c>
      <c r="W67" s="1">
        <v>-3.7927000000000002E-2</v>
      </c>
      <c r="X67" s="1">
        <v>-3.7895999999999999E-2</v>
      </c>
      <c r="Y67" s="1">
        <v>-0.43332700000000002</v>
      </c>
      <c r="Z67" s="1">
        <v>0.39064500000000002</v>
      </c>
      <c r="AA67" s="1">
        <v>-0.17117199999999999</v>
      </c>
      <c r="AB67" s="1">
        <v>-0.17145299999999999</v>
      </c>
      <c r="AC67" s="1">
        <v>6.7978999999999998E-2</v>
      </c>
      <c r="AD67" s="1">
        <v>464.04</v>
      </c>
      <c r="AE67" s="1">
        <v>158.369</v>
      </c>
      <c r="AF67" s="1">
        <v>1200.6500000000001</v>
      </c>
      <c r="AG67" s="1">
        <v>-0.25013999999999997</v>
      </c>
      <c r="AH67" s="1">
        <v>2.3949999999999999E-2</v>
      </c>
      <c r="AI67" s="1">
        <v>171.9942159</v>
      </c>
      <c r="AJ67" s="1">
        <v>0.20203699999999999</v>
      </c>
      <c r="AK67" s="1">
        <v>-8.5000000000000006E-3</v>
      </c>
      <c r="AL67" s="1">
        <v>-2.2155999999999999E-2</v>
      </c>
      <c r="AM67" s="1">
        <v>-0.14178399999999999</v>
      </c>
      <c r="AN67" s="1">
        <v>0.59362599999999999</v>
      </c>
      <c r="AO67" s="1">
        <v>-0.119433</v>
      </c>
      <c r="AP67" s="1">
        <v>-0.16487299999999999</v>
      </c>
      <c r="AQ67" s="1">
        <v>-0.246194</v>
      </c>
      <c r="AR67" s="1">
        <v>524.97799999999995</v>
      </c>
      <c r="AS67" s="1">
        <v>58.500399999999999</v>
      </c>
      <c r="AT67" s="1">
        <v>1070.42</v>
      </c>
      <c r="AU67" s="1">
        <v>-0.22728000000000001</v>
      </c>
      <c r="AV67" s="1">
        <v>-4.9489999999999999E-2</v>
      </c>
      <c r="AW67" s="1">
        <v>111.5650029</v>
      </c>
      <c r="AX67" s="1">
        <v>6.5207895136190803</v>
      </c>
      <c r="AY67" s="1">
        <v>6.66082876510717</v>
      </c>
      <c r="AZ67" s="1">
        <v>3.9299201673180102</v>
      </c>
      <c r="BA67" s="1">
        <v>3.9603735959102799</v>
      </c>
      <c r="BB67" s="1">
        <v>6.9623163235423098</v>
      </c>
      <c r="BC67" s="1">
        <v>6.9970895299982496</v>
      </c>
      <c r="BD67" s="1">
        <v>61</v>
      </c>
      <c r="BE67" s="1">
        <v>61.1</v>
      </c>
      <c r="BF67" s="1">
        <v>106.220661661028</v>
      </c>
      <c r="BG67" s="1">
        <v>109.889822287453</v>
      </c>
      <c r="BH67" s="1">
        <v>105.916965785643</v>
      </c>
      <c r="BI67" s="1">
        <v>109.50377806773101</v>
      </c>
      <c r="BJ67" s="1">
        <v>118.364532769416</v>
      </c>
      <c r="BK67" s="1">
        <v>118.44448660942101</v>
      </c>
      <c r="BL67" s="1">
        <v>1.8396589357813</v>
      </c>
      <c r="BM67" s="1">
        <v>1.84107522931573</v>
      </c>
      <c r="BN67" s="1">
        <v>1.8941079694674201</v>
      </c>
      <c r="BO67" s="1">
        <v>1.89320125713036</v>
      </c>
      <c r="BP67" s="1">
        <v>1.89777448607573</v>
      </c>
      <c r="BQ67" s="1">
        <v>1.8921810167106099</v>
      </c>
    </row>
    <row r="68" spans="1:69" x14ac:dyDescent="0.25">
      <c r="A68" s="3">
        <v>247</v>
      </c>
      <c r="B68" s="1" t="s">
        <v>69</v>
      </c>
      <c r="C68" s="2">
        <v>0.15999999999999992</v>
      </c>
      <c r="D68" s="2">
        <v>2.1659639886203093</v>
      </c>
      <c r="E68" s="1" t="s">
        <v>145</v>
      </c>
      <c r="F68" s="2" t="s">
        <v>133</v>
      </c>
      <c r="G68" s="2" t="s">
        <v>133</v>
      </c>
      <c r="H68" s="1">
        <v>-9.8630999999999996E-2</v>
      </c>
      <c r="I68" s="1">
        <v>-1.9910000000000001E-2</v>
      </c>
      <c r="J68" s="1">
        <v>-1.9909E-2</v>
      </c>
      <c r="K68" s="1">
        <v>0.375722</v>
      </c>
      <c r="L68" s="1">
        <v>-5.6609E-2</v>
      </c>
      <c r="M68" s="1">
        <v>-0.144231</v>
      </c>
      <c r="N68" s="1">
        <v>-0.14419599999999999</v>
      </c>
      <c r="O68" s="1">
        <v>1.721312</v>
      </c>
      <c r="P68" s="1">
        <v>603.56700000000001</v>
      </c>
      <c r="Q68" s="1">
        <v>82.83749499999999</v>
      </c>
      <c r="R68" s="1">
        <v>846</v>
      </c>
      <c r="S68" s="1">
        <v>-0.24764</v>
      </c>
      <c r="T68" s="1">
        <v>3.3029999999999997E-2</v>
      </c>
      <c r="U68" s="1">
        <v>176.12323169999999</v>
      </c>
      <c r="V68" s="1">
        <v>0.19575999999999999</v>
      </c>
      <c r="W68" s="1">
        <v>-1.7198000000000001E-2</v>
      </c>
      <c r="X68" s="1">
        <v>-2.7101E-2</v>
      </c>
      <c r="Y68" s="1">
        <v>-0.15559300000000001</v>
      </c>
      <c r="Z68" s="1">
        <v>0.52158599999999999</v>
      </c>
      <c r="AA68" s="1">
        <v>-0.184866</v>
      </c>
      <c r="AB68" s="1">
        <v>-0.150033</v>
      </c>
      <c r="AC68" s="1">
        <v>-8.6227999999999999E-2</v>
      </c>
      <c r="AD68" s="1">
        <v>497.02800000000002</v>
      </c>
      <c r="AE68" s="1">
        <v>58.020899999999997</v>
      </c>
      <c r="AF68" s="1">
        <v>1117.57</v>
      </c>
      <c r="AG68" s="1">
        <v>-0.24285999999999999</v>
      </c>
      <c r="AH68" s="1">
        <v>-2.409E-2</v>
      </c>
      <c r="AI68" s="1">
        <v>137.28036270000001</v>
      </c>
      <c r="AJ68" s="1">
        <v>0.19575999999999999</v>
      </c>
      <c r="AK68" s="1">
        <v>-1.7198000000000001E-2</v>
      </c>
      <c r="AL68" s="1">
        <v>-2.7101E-2</v>
      </c>
      <c r="AM68" s="1">
        <v>-0.15559300000000001</v>
      </c>
      <c r="AN68" s="1">
        <v>0.52158599999999999</v>
      </c>
      <c r="AO68" s="1">
        <v>-0.184866</v>
      </c>
      <c r="AP68" s="1">
        <v>-0.150033</v>
      </c>
      <c r="AQ68" s="1">
        <v>-8.6227999999999999E-2</v>
      </c>
      <c r="AR68" s="1">
        <v>497.02800000000002</v>
      </c>
      <c r="AS68" s="1">
        <v>58.020899999999997</v>
      </c>
      <c r="AT68" s="1">
        <v>1117.57</v>
      </c>
      <c r="AU68" s="1">
        <v>-0.24285999999999999</v>
      </c>
      <c r="AV68" s="1">
        <v>-2.409E-2</v>
      </c>
      <c r="AW68" s="1">
        <v>137.28036270000001</v>
      </c>
      <c r="AX68" s="1">
        <v>6.5103394114744599</v>
      </c>
      <c r="AY68" s="1">
        <v>7.4443563803740496</v>
      </c>
      <c r="AZ68" s="1">
        <v>3.22111484633233</v>
      </c>
      <c r="BA68" s="1">
        <v>3.4227084466520998</v>
      </c>
      <c r="BB68" s="1">
        <v>7.6407251248946899</v>
      </c>
      <c r="BC68" s="1">
        <v>9.9908754874920902</v>
      </c>
      <c r="BD68" s="1">
        <v>38.799999999999997</v>
      </c>
      <c r="BE68" s="1">
        <v>45.1</v>
      </c>
      <c r="BF68" s="1">
        <v>101.323137831674</v>
      </c>
      <c r="BG68" s="1">
        <v>107.05141627432501</v>
      </c>
      <c r="BH68" s="1">
        <v>95.594146414245799</v>
      </c>
      <c r="BI68" s="1">
        <v>106.332021477853</v>
      </c>
      <c r="BJ68" s="1">
        <v>95.680166423297507</v>
      </c>
      <c r="BK68" s="1">
        <v>105.885561436744</v>
      </c>
      <c r="BL68" s="1">
        <v>1.8418669875970901</v>
      </c>
      <c r="BM68" s="1">
        <v>1.8471085512226899</v>
      </c>
      <c r="BN68" s="1">
        <v>1.8465527341508501</v>
      </c>
      <c r="BO68" s="1">
        <v>1.8396048488737999</v>
      </c>
      <c r="BP68" s="1">
        <v>1.86567333689475</v>
      </c>
      <c r="BQ68" s="1">
        <v>1.8609817301628699</v>
      </c>
    </row>
    <row r="69" spans="1:69" x14ac:dyDescent="0.25">
      <c r="A69" s="3">
        <v>248</v>
      </c>
      <c r="B69" s="1" t="s">
        <v>105</v>
      </c>
      <c r="C69" s="2">
        <v>0</v>
      </c>
      <c r="D69" s="2">
        <v>0.01</v>
      </c>
      <c r="E69" s="1" t="s">
        <v>133</v>
      </c>
      <c r="F69" s="2" t="s">
        <v>2</v>
      </c>
      <c r="G69" s="2" t="s">
        <v>2</v>
      </c>
      <c r="H69" s="1">
        <v>0.19575999999999999</v>
      </c>
      <c r="I69" s="1">
        <v>-1.7198000000000001E-2</v>
      </c>
      <c r="J69" s="1">
        <v>-2.7101E-2</v>
      </c>
      <c r="K69" s="1">
        <v>-0.15559300000000001</v>
      </c>
      <c r="L69" s="1">
        <v>0.52158599999999999</v>
      </c>
      <c r="M69" s="1">
        <v>-0.184866</v>
      </c>
      <c r="N69" s="1">
        <v>-0.150033</v>
      </c>
      <c r="O69" s="1">
        <v>-8.6227999999999999E-2</v>
      </c>
      <c r="P69" s="1">
        <v>497.02800000000002</v>
      </c>
      <c r="Q69" s="1">
        <v>58.020899999999997</v>
      </c>
      <c r="R69" s="1">
        <v>1117.57</v>
      </c>
      <c r="S69" s="1">
        <v>-0.24285999999999999</v>
      </c>
      <c r="T69" s="1">
        <v>-2.409E-2</v>
      </c>
      <c r="U69" s="1">
        <v>137.28036270000001</v>
      </c>
      <c r="V69" s="1">
        <v>0.17592685869565217</v>
      </c>
      <c r="W69" s="1">
        <v>-3.0064217391304358E-2</v>
      </c>
      <c r="X69" s="1">
        <v>-3.0361152173913043E-2</v>
      </c>
      <c r="Y69" s="1">
        <v>-0.24658844565217369</v>
      </c>
      <c r="Z69" s="1">
        <v>0.48701077173913027</v>
      </c>
      <c r="AA69" s="1">
        <v>-0.17090341304347825</v>
      </c>
      <c r="AB69" s="1">
        <v>-0.17121004347826083</v>
      </c>
      <c r="AC69" s="1">
        <v>-4.8337858695652165E-2</v>
      </c>
      <c r="AD69" s="1">
        <v>497.71492391304355</v>
      </c>
      <c r="AE69" s="1">
        <v>108.77851298913046</v>
      </c>
      <c r="AF69" s="1">
        <v>1167.560326086957</v>
      </c>
      <c r="AG69" s="1">
        <v>-0.24334369565217387</v>
      </c>
      <c r="AH69" s="1">
        <v>-1.6084782608695664E-3</v>
      </c>
      <c r="AI69" s="1">
        <v>151.69126626521739</v>
      </c>
      <c r="AJ69" s="5">
        <v>0.18028019101123594</v>
      </c>
      <c r="AK69" s="5">
        <v>-3.2565617977528105E-2</v>
      </c>
      <c r="AL69" s="5">
        <v>-2.8102966292134823E-2</v>
      </c>
      <c r="AM69" s="5">
        <v>-0.18802379775280878</v>
      </c>
      <c r="AN69" s="5">
        <v>0.51719774157303333</v>
      </c>
      <c r="AO69" s="5">
        <v>-0.16825710112359551</v>
      </c>
      <c r="AP69" s="5">
        <v>-0.16934471910112359</v>
      </c>
      <c r="AQ69" s="5">
        <v>-8.3651910112359576E-2</v>
      </c>
      <c r="AR69" s="5">
        <v>506.69307865168531</v>
      </c>
      <c r="AS69" s="5">
        <v>95.577503314606787</v>
      </c>
      <c r="AT69" s="5">
        <v>1150.0012359550572</v>
      </c>
      <c r="AU69" s="5">
        <v>-0.23941123595505623</v>
      </c>
      <c r="AV69" s="5">
        <v>-1.0296292134831464E-2</v>
      </c>
      <c r="AW69" s="5">
        <v>143.77191839662919</v>
      </c>
      <c r="AX69" s="1">
        <v>6.3796144213934598</v>
      </c>
      <c r="AY69" s="1">
        <v>6.6293225250643202</v>
      </c>
      <c r="AZ69" s="1">
        <v>4.0835878653778401</v>
      </c>
      <c r="BA69" s="1">
        <v>4.8151878879417396</v>
      </c>
      <c r="BB69" s="1">
        <v>7.2647913219481</v>
      </c>
      <c r="BC69" s="1">
        <v>8.8246698473402194</v>
      </c>
      <c r="BD69" s="1">
        <v>42.9</v>
      </c>
      <c r="BE69" s="1">
        <v>54.3</v>
      </c>
      <c r="BF69" s="1">
        <v>99.715769420999706</v>
      </c>
      <c r="BG69" s="1">
        <v>110.749196152568</v>
      </c>
      <c r="BH69" s="1">
        <v>101.286242792357</v>
      </c>
      <c r="BI69" s="1">
        <v>109.93402694682899</v>
      </c>
      <c r="BJ69" s="1">
        <v>100.216565964913</v>
      </c>
      <c r="BK69" s="1">
        <v>110.650567823378</v>
      </c>
      <c r="BL69" s="1">
        <v>1.8489964845829201</v>
      </c>
      <c r="BM69" s="1">
        <v>1.85395280414577</v>
      </c>
      <c r="BN69" s="1">
        <v>1.8534384262769501</v>
      </c>
      <c r="BO69" s="1">
        <v>1.8485118338815101</v>
      </c>
      <c r="BP69" s="1">
        <v>1.85276954854077</v>
      </c>
      <c r="BQ69" s="1">
        <v>1.84916710980917</v>
      </c>
    </row>
    <row r="70" spans="1:69" x14ac:dyDescent="0.25">
      <c r="A70" s="3">
        <v>249</v>
      </c>
      <c r="B70" s="1" t="s">
        <v>33</v>
      </c>
      <c r="C70" s="2">
        <v>5.0000000000000044E-2</v>
      </c>
      <c r="D70" s="2">
        <v>3.9364069911532269</v>
      </c>
      <c r="E70" s="1" t="s">
        <v>130</v>
      </c>
      <c r="F70" s="2" t="s">
        <v>129</v>
      </c>
      <c r="G70" s="2" t="s">
        <v>129</v>
      </c>
      <c r="H70" s="1">
        <v>0.122739</v>
      </c>
      <c r="I70" s="1">
        <v>-4.0029000000000002E-2</v>
      </c>
      <c r="J70" s="1">
        <v>-4.002E-2</v>
      </c>
      <c r="K70" s="1">
        <v>-0.21212400000000001</v>
      </c>
      <c r="L70" s="1">
        <v>0.43942199999999998</v>
      </c>
      <c r="M70" s="1">
        <v>-0.17041600000000001</v>
      </c>
      <c r="N70" s="1">
        <v>-0.17039000000000001</v>
      </c>
      <c r="O70" s="1">
        <v>-1.2173E-2</v>
      </c>
      <c r="P70" s="1">
        <v>497.351</v>
      </c>
      <c r="Q70" s="1">
        <v>174.46100000000001</v>
      </c>
      <c r="R70" s="1">
        <v>1276.72</v>
      </c>
      <c r="S70" s="1">
        <v>-0.25290000000000001</v>
      </c>
      <c r="T70" s="1">
        <v>3.3649999999999999E-2</v>
      </c>
      <c r="U70" s="1">
        <v>179.81299050000001</v>
      </c>
      <c r="V70" s="1">
        <v>0.153248</v>
      </c>
      <c r="W70" s="1">
        <v>-3.7562999999999999E-2</v>
      </c>
      <c r="X70" s="1">
        <v>-3.7512999999999998E-2</v>
      </c>
      <c r="Y70" s="1">
        <v>-0.273613</v>
      </c>
      <c r="Z70" s="1">
        <v>0.43281799999999998</v>
      </c>
      <c r="AA70" s="1">
        <v>-0.18011099999999999</v>
      </c>
      <c r="AB70" s="1">
        <v>-0.18074100000000001</v>
      </c>
      <c r="AC70" s="1">
        <v>3.7199999999999999E-4</v>
      </c>
      <c r="AD70" s="1">
        <v>504.39800000000002</v>
      </c>
      <c r="AE70" s="1">
        <v>159.078</v>
      </c>
      <c r="AF70" s="1">
        <v>1213.46</v>
      </c>
      <c r="AG70" s="1">
        <v>-0.25091000000000002</v>
      </c>
      <c r="AH70" s="1">
        <v>2.6839999999999999E-2</v>
      </c>
      <c r="AI70" s="1">
        <v>174.29090249999999</v>
      </c>
      <c r="AJ70" s="1">
        <v>0.153248</v>
      </c>
      <c r="AK70" s="1">
        <v>-3.7562999999999999E-2</v>
      </c>
      <c r="AL70" s="1">
        <v>-3.7512999999999998E-2</v>
      </c>
      <c r="AM70" s="1">
        <v>-0.273613</v>
      </c>
      <c r="AN70" s="1">
        <v>0.43281799999999998</v>
      </c>
      <c r="AO70" s="1">
        <v>-0.18011099999999999</v>
      </c>
      <c r="AP70" s="1">
        <v>-0.18074100000000001</v>
      </c>
      <c r="AQ70" s="1">
        <v>3.7199999999999999E-4</v>
      </c>
      <c r="AR70" s="1">
        <v>504.39800000000002</v>
      </c>
      <c r="AS70" s="1">
        <v>159.078</v>
      </c>
      <c r="AT70" s="1">
        <v>1213.46</v>
      </c>
      <c r="AU70" s="1">
        <v>-0.25091000000000002</v>
      </c>
      <c r="AV70" s="1">
        <v>2.6839999999999999E-2</v>
      </c>
      <c r="AW70" s="1">
        <v>174.29090249999999</v>
      </c>
      <c r="AX70" s="1">
        <v>6.54952807403515</v>
      </c>
      <c r="AY70" s="1">
        <v>6.8462731726229098</v>
      </c>
      <c r="AZ70" s="1">
        <v>3.1742233865360299</v>
      </c>
      <c r="BA70" s="1">
        <v>3.6741994411965901</v>
      </c>
      <c r="BB70" s="1">
        <v>6.3344095977548101</v>
      </c>
      <c r="BC70" s="1">
        <v>7.8040082094670202</v>
      </c>
      <c r="BD70" s="1">
        <v>41</v>
      </c>
      <c r="BE70" s="1">
        <v>43.1</v>
      </c>
      <c r="BF70" s="1">
        <v>99.342036090722999</v>
      </c>
      <c r="BG70" s="1">
        <v>110.087509915151</v>
      </c>
      <c r="BH70" s="1">
        <v>103.536245648342</v>
      </c>
      <c r="BI70" s="1">
        <v>114.844657583298</v>
      </c>
      <c r="BJ70" s="1">
        <v>99.311894756386593</v>
      </c>
      <c r="BK70" s="1">
        <v>110.149066386199</v>
      </c>
      <c r="BL70" s="1">
        <v>1.87673279930841</v>
      </c>
      <c r="BM70" s="1">
        <v>1.8882595160623401</v>
      </c>
      <c r="BN70" s="1">
        <v>1.87023287320055</v>
      </c>
      <c r="BO70" s="1">
        <v>1.8627992377065199</v>
      </c>
      <c r="BP70" s="1">
        <v>1.8890256747858101</v>
      </c>
      <c r="BQ70" s="1">
        <v>1.87737343115321</v>
      </c>
    </row>
    <row r="71" spans="1:69" x14ac:dyDescent="0.25">
      <c r="A71" s="3">
        <v>250</v>
      </c>
      <c r="B71" s="1" t="s">
        <v>120</v>
      </c>
      <c r="C71" s="2">
        <v>-0.11000000000000004</v>
      </c>
      <c r="D71" s="2">
        <v>1.3463283403390125</v>
      </c>
      <c r="E71" s="1" t="s">
        <v>145</v>
      </c>
      <c r="F71" s="2" t="s">
        <v>145</v>
      </c>
      <c r="G71" s="2" t="s">
        <v>145</v>
      </c>
      <c r="H71" s="1">
        <v>-9.8630999999999996E-2</v>
      </c>
      <c r="I71" s="1">
        <v>-1.9910000000000001E-2</v>
      </c>
      <c r="J71" s="1">
        <v>-1.9909E-2</v>
      </c>
      <c r="K71" s="1">
        <v>0.375722</v>
      </c>
      <c r="L71" s="1">
        <v>-5.6609E-2</v>
      </c>
      <c r="M71" s="1">
        <v>-0.144231</v>
      </c>
      <c r="N71" s="1">
        <v>-0.14419599999999999</v>
      </c>
      <c r="O71" s="1">
        <v>1.721312</v>
      </c>
      <c r="P71" s="1">
        <v>603.56700000000001</v>
      </c>
      <c r="Q71" s="1">
        <v>82.83749499999999</v>
      </c>
      <c r="R71" s="1">
        <v>846</v>
      </c>
      <c r="S71" s="1">
        <v>-0.24764</v>
      </c>
      <c r="T71" s="1">
        <v>3.3029999999999997E-2</v>
      </c>
      <c r="U71" s="1">
        <v>176.12323169999999</v>
      </c>
      <c r="V71" s="1">
        <v>-9.8630999999999996E-2</v>
      </c>
      <c r="W71" s="1">
        <v>-1.9910000000000001E-2</v>
      </c>
      <c r="X71" s="1">
        <v>-1.9909E-2</v>
      </c>
      <c r="Y71" s="1">
        <v>0.375722</v>
      </c>
      <c r="Z71" s="1">
        <v>-5.6609E-2</v>
      </c>
      <c r="AA71" s="1">
        <v>-0.144231</v>
      </c>
      <c r="AB71" s="1">
        <v>-0.14419599999999999</v>
      </c>
      <c r="AC71" s="1">
        <v>1.721312</v>
      </c>
      <c r="AD71" s="1">
        <v>603.56700000000001</v>
      </c>
      <c r="AE71" s="1">
        <v>82.83749499999999</v>
      </c>
      <c r="AF71" s="1">
        <v>846</v>
      </c>
      <c r="AG71" s="1">
        <v>-0.24764</v>
      </c>
      <c r="AH71" s="1">
        <v>3.3029999999999997E-2</v>
      </c>
      <c r="AI71" s="1">
        <v>176.12323169999999</v>
      </c>
      <c r="AJ71" s="1">
        <v>-9.8630999999999996E-2</v>
      </c>
      <c r="AK71" s="1">
        <v>-1.9910000000000001E-2</v>
      </c>
      <c r="AL71" s="1">
        <v>-1.9909E-2</v>
      </c>
      <c r="AM71" s="1">
        <v>0.375722</v>
      </c>
      <c r="AN71" s="1">
        <v>-5.6609E-2</v>
      </c>
      <c r="AO71" s="1">
        <v>-0.144231</v>
      </c>
      <c r="AP71" s="1">
        <v>-0.14419599999999999</v>
      </c>
      <c r="AQ71" s="1">
        <v>1.721312</v>
      </c>
      <c r="AR71" s="1">
        <v>603.56700000000001</v>
      </c>
      <c r="AS71" s="1">
        <v>82.83749499999999</v>
      </c>
      <c r="AT71" s="1">
        <v>846</v>
      </c>
      <c r="AU71" s="1">
        <v>-0.24764</v>
      </c>
      <c r="AV71" s="1">
        <v>3.3029999999999997E-2</v>
      </c>
      <c r="AW71" s="1">
        <v>176.12323169999999</v>
      </c>
      <c r="AX71" s="1">
        <v>7.4244657984529496</v>
      </c>
      <c r="AY71" s="1">
        <v>7.4847890096166596</v>
      </c>
      <c r="AZ71" s="1">
        <v>3.03230670660004</v>
      </c>
      <c r="BA71" s="1">
        <v>4.4633838669950103</v>
      </c>
      <c r="BB71" s="1">
        <v>6.3122742516364996</v>
      </c>
      <c r="BC71" s="1">
        <v>9.9154241005569101</v>
      </c>
      <c r="BD71" s="1">
        <v>45</v>
      </c>
      <c r="BE71" s="1">
        <v>47.4</v>
      </c>
      <c r="BF71" s="1">
        <v>99.3458947352173</v>
      </c>
      <c r="BG71" s="1">
        <v>104.968416776411</v>
      </c>
      <c r="BH71" s="1">
        <v>99.3691483453686</v>
      </c>
      <c r="BI71" s="1">
        <v>104.543993361456</v>
      </c>
      <c r="BJ71" s="1">
        <v>99.302682203687695</v>
      </c>
      <c r="BK71" s="1">
        <v>103.802987677557</v>
      </c>
      <c r="BL71" s="1">
        <v>1.8573341110311801</v>
      </c>
      <c r="BM71" s="1">
        <v>1.8614064574939</v>
      </c>
      <c r="BN71" s="1">
        <v>1.8614384222960401</v>
      </c>
      <c r="BO71" s="1">
        <v>1.85741702371869</v>
      </c>
      <c r="BP71" s="1">
        <v>1.8594071635873599</v>
      </c>
      <c r="BQ71" s="1">
        <v>1.85728996120691</v>
      </c>
    </row>
    <row r="72" spans="1:69" x14ac:dyDescent="0.25">
      <c r="A72" s="3">
        <v>251</v>
      </c>
      <c r="B72" s="1" t="s">
        <v>121</v>
      </c>
      <c r="C72" s="2">
        <v>-6.0000000000000053E-2</v>
      </c>
      <c r="D72" s="2">
        <v>0.67037303048377483</v>
      </c>
      <c r="E72" s="1" t="s">
        <v>186</v>
      </c>
      <c r="F72" s="2" t="s">
        <v>125</v>
      </c>
      <c r="G72" s="2" t="s">
        <v>203</v>
      </c>
      <c r="H72" s="1">
        <v>-9.6576999999999996E-2</v>
      </c>
      <c r="I72" s="1">
        <v>1.2846E-2</v>
      </c>
      <c r="J72" s="1">
        <v>0.31192599999999998</v>
      </c>
      <c r="K72" s="1">
        <v>-2.3518000000000001E-2</v>
      </c>
      <c r="L72" s="1">
        <v>-0.130491</v>
      </c>
      <c r="M72" s="1">
        <v>-0.657698</v>
      </c>
      <c r="N72" s="1">
        <v>-0.225519</v>
      </c>
      <c r="O72" s="1">
        <v>0.16252800000000001</v>
      </c>
      <c r="P72" s="1">
        <v>457.35700000000003</v>
      </c>
      <c r="Q72" s="1">
        <v>65.925200000000004</v>
      </c>
      <c r="R72" s="1">
        <v>1060.03</v>
      </c>
      <c r="S72" s="1">
        <v>-0.22025</v>
      </c>
      <c r="T72" s="1">
        <v>-3.3140000000000003E-2</v>
      </c>
      <c r="U72" s="1">
        <v>117.4133961</v>
      </c>
      <c r="V72" s="1">
        <v>0.15546399999999999</v>
      </c>
      <c r="W72" s="1">
        <v>-3.7927000000000002E-2</v>
      </c>
      <c r="X72" s="1">
        <v>-3.7895999999999999E-2</v>
      </c>
      <c r="Y72" s="1">
        <v>-0.43332700000000002</v>
      </c>
      <c r="Z72" s="1">
        <v>0.39064500000000002</v>
      </c>
      <c r="AA72" s="1">
        <v>-0.17117199999999999</v>
      </c>
      <c r="AB72" s="1">
        <v>-0.17145299999999999</v>
      </c>
      <c r="AC72" s="1">
        <v>6.7978999999999998E-2</v>
      </c>
      <c r="AD72" s="1">
        <v>464.04</v>
      </c>
      <c r="AE72" s="1">
        <v>158.369</v>
      </c>
      <c r="AF72" s="1">
        <v>1200.6500000000001</v>
      </c>
      <c r="AG72" s="1">
        <v>-0.25013999999999997</v>
      </c>
      <c r="AH72" s="1">
        <v>2.3949999999999999E-2</v>
      </c>
      <c r="AI72" s="1">
        <v>171.9942159</v>
      </c>
      <c r="AJ72" s="1">
        <v>0.18028019101123602</v>
      </c>
      <c r="AK72" s="1">
        <v>-3.2565617977528091E-2</v>
      </c>
      <c r="AL72" s="1">
        <v>-2.8102966292134827E-2</v>
      </c>
      <c r="AM72" s="1">
        <v>-0.18802379775280886</v>
      </c>
      <c r="AN72" s="1">
        <v>0.51719774157303333</v>
      </c>
      <c r="AO72" s="1">
        <v>-0.16825710112359554</v>
      </c>
      <c r="AP72" s="1">
        <v>-0.16934471910112359</v>
      </c>
      <c r="AQ72" s="1">
        <v>-8.3651910112359562E-2</v>
      </c>
      <c r="AR72" s="1">
        <v>506.69307865168543</v>
      </c>
      <c r="AS72" s="1">
        <v>95.577503314606787</v>
      </c>
      <c r="AT72" s="1">
        <v>1150.0012359550569</v>
      </c>
      <c r="AU72" s="1">
        <v>-0.23941123595505623</v>
      </c>
      <c r="AV72" s="1">
        <v>-1.0296292134831466E-2</v>
      </c>
      <c r="AW72" s="1">
        <v>143.77191839662922</v>
      </c>
      <c r="AX72" s="1">
        <v>7.8018234290196</v>
      </c>
      <c r="AY72" s="1">
        <v>7.8018234290196</v>
      </c>
      <c r="AZ72" s="1">
        <v>3.2137984688406398</v>
      </c>
      <c r="BA72" s="1">
        <v>3.2137984688406398</v>
      </c>
      <c r="BB72" s="1">
        <v>7.7063932823554397</v>
      </c>
      <c r="BC72" s="1">
        <v>7.7063932823554397</v>
      </c>
      <c r="BD72" s="1">
        <v>54.4</v>
      </c>
      <c r="BE72" s="1">
        <v>54.4</v>
      </c>
      <c r="BF72" s="1">
        <v>86.538865758384603</v>
      </c>
      <c r="BG72" s="1">
        <v>86.538865758384603</v>
      </c>
      <c r="BH72" s="1">
        <v>103.18242272930399</v>
      </c>
      <c r="BI72" s="1">
        <v>103.18242272930399</v>
      </c>
      <c r="BJ72" s="1">
        <v>103.023054154832</v>
      </c>
      <c r="BK72" s="1">
        <v>103.023054154832</v>
      </c>
      <c r="BL72" s="1">
        <v>1.8563022383221901</v>
      </c>
      <c r="BM72" s="1">
        <v>1.8563022383221901</v>
      </c>
      <c r="BN72" s="1">
        <v>1.83174152106676</v>
      </c>
      <c r="BO72" s="1">
        <v>1.83174152106676</v>
      </c>
      <c r="BP72" s="1">
        <v>1.8950200526643499</v>
      </c>
      <c r="BQ72" s="1">
        <v>1.8950200526643499</v>
      </c>
    </row>
    <row r="73" spans="1:69" x14ac:dyDescent="0.25">
      <c r="A73" s="3">
        <v>252</v>
      </c>
      <c r="B73" s="1" t="s">
        <v>107</v>
      </c>
      <c r="C73" s="2">
        <v>0.36999999999999994</v>
      </c>
      <c r="D73" s="2">
        <v>2.8887713651308577</v>
      </c>
      <c r="E73" s="1" t="s">
        <v>166</v>
      </c>
      <c r="F73" s="2" t="s">
        <v>166</v>
      </c>
      <c r="G73" s="2" t="s">
        <v>133</v>
      </c>
      <c r="H73" s="1">
        <v>0.205095</v>
      </c>
      <c r="I73" s="1">
        <v>-3.3905999999999999E-2</v>
      </c>
      <c r="J73" s="1">
        <v>-3.3947999999999999E-2</v>
      </c>
      <c r="K73" s="1">
        <v>-0.19326699999999999</v>
      </c>
      <c r="L73" s="1">
        <v>0.64466000000000001</v>
      </c>
      <c r="M73" s="1">
        <v>-0.180085</v>
      </c>
      <c r="N73" s="1">
        <v>-0.18143699999999999</v>
      </c>
      <c r="O73" s="1">
        <v>-0.37676900000000002</v>
      </c>
      <c r="P73" s="1">
        <v>535.63699999999994</v>
      </c>
      <c r="Q73" s="1">
        <v>73.402199999999993</v>
      </c>
      <c r="R73" s="1">
        <v>1096.0999999999999</v>
      </c>
      <c r="S73" s="1">
        <v>-0.23189000000000001</v>
      </c>
      <c r="T73" s="1">
        <v>-2.5159999999999998E-2</v>
      </c>
      <c r="U73" s="1">
        <v>129.72514229999999</v>
      </c>
      <c r="V73" s="1">
        <v>0.205095</v>
      </c>
      <c r="W73" s="1">
        <v>-3.3905999999999999E-2</v>
      </c>
      <c r="X73" s="1">
        <v>-3.3947999999999999E-2</v>
      </c>
      <c r="Y73" s="1">
        <v>-0.19326699999999999</v>
      </c>
      <c r="Z73" s="1">
        <v>0.64466000000000001</v>
      </c>
      <c r="AA73" s="1">
        <v>-0.180085</v>
      </c>
      <c r="AB73" s="1">
        <v>-0.18143699999999999</v>
      </c>
      <c r="AC73" s="1">
        <v>-0.37676900000000002</v>
      </c>
      <c r="AD73" s="1">
        <v>535.63699999999994</v>
      </c>
      <c r="AE73" s="1">
        <v>73.402199999999993</v>
      </c>
      <c r="AF73" s="1">
        <v>1096.0999999999999</v>
      </c>
      <c r="AG73" s="1">
        <v>-0.23189000000000001</v>
      </c>
      <c r="AH73" s="1">
        <v>-2.5159999999999998E-2</v>
      </c>
      <c r="AI73" s="1">
        <v>129.72514229999999</v>
      </c>
      <c r="AJ73" s="1">
        <v>0.19575999999999999</v>
      </c>
      <c r="AK73" s="1">
        <v>-1.7198000000000001E-2</v>
      </c>
      <c r="AL73" s="1">
        <v>-2.7101E-2</v>
      </c>
      <c r="AM73" s="1">
        <v>-0.15559300000000001</v>
      </c>
      <c r="AN73" s="1">
        <v>0.52158599999999999</v>
      </c>
      <c r="AO73" s="1">
        <v>-0.184866</v>
      </c>
      <c r="AP73" s="1">
        <v>-0.150033</v>
      </c>
      <c r="AQ73" s="1">
        <v>-8.6227999999999999E-2</v>
      </c>
      <c r="AR73" s="1">
        <v>497.02800000000002</v>
      </c>
      <c r="AS73" s="1">
        <v>58.020899999999997</v>
      </c>
      <c r="AT73" s="1">
        <v>1117.57</v>
      </c>
      <c r="AU73" s="1">
        <v>-0.24285999999999999</v>
      </c>
      <c r="AV73" s="1">
        <v>-2.409E-2</v>
      </c>
      <c r="AW73" s="1">
        <v>137.28036270000001</v>
      </c>
      <c r="AX73" s="1">
        <v>8.1290977522552801</v>
      </c>
      <c r="AY73" s="1">
        <v>8.6101937113808003</v>
      </c>
      <c r="AZ73" s="1">
        <v>4.4419473115367998</v>
      </c>
      <c r="BA73" s="1">
        <v>5.17278225281445</v>
      </c>
      <c r="BB73" s="1">
        <v>7.1917089459538399</v>
      </c>
      <c r="BC73" s="1">
        <v>8.3610790444999594</v>
      </c>
      <c r="BD73" s="1">
        <v>40.4</v>
      </c>
      <c r="BE73" s="1">
        <v>40.9</v>
      </c>
      <c r="BF73" s="1">
        <v>98.952277691844401</v>
      </c>
      <c r="BG73" s="1">
        <v>105.156965110805</v>
      </c>
      <c r="BH73" s="1">
        <v>98.974699147203197</v>
      </c>
      <c r="BI73" s="1">
        <v>105.12991377169899</v>
      </c>
      <c r="BJ73" s="1">
        <v>99.303496403491096</v>
      </c>
      <c r="BK73" s="1">
        <v>105.15233952136001</v>
      </c>
      <c r="BL73" s="1">
        <v>1.83966301261943</v>
      </c>
      <c r="BM73" s="1">
        <v>1.84297314142122</v>
      </c>
      <c r="BN73" s="1">
        <v>1.8431945095404301</v>
      </c>
      <c r="BO73" s="1">
        <v>1.8403798520957499</v>
      </c>
      <c r="BP73" s="1">
        <v>1.8429636458704199</v>
      </c>
      <c r="BQ73" s="1">
        <v>1.84080091264644</v>
      </c>
    </row>
    <row r="74" spans="1:69" x14ac:dyDescent="0.25">
      <c r="A74" s="3">
        <v>253</v>
      </c>
      <c r="B74" s="1" t="s">
        <v>82</v>
      </c>
      <c r="C74" s="2">
        <v>0.65999999999999992</v>
      </c>
      <c r="D74" s="2">
        <v>2.5336337541168024</v>
      </c>
      <c r="E74" s="1" t="s">
        <v>153</v>
      </c>
      <c r="F74" s="2" t="s">
        <v>153</v>
      </c>
      <c r="G74" s="2" t="s">
        <v>153</v>
      </c>
      <c r="H74" s="1">
        <v>0.19906499999999999</v>
      </c>
      <c r="I74" s="1">
        <v>-2.3805E-2</v>
      </c>
      <c r="J74" s="1">
        <v>-1.8016000000000001E-2</v>
      </c>
      <c r="K74" s="1">
        <v>-0.14951200000000001</v>
      </c>
      <c r="L74" s="1">
        <v>0.48587799999999998</v>
      </c>
      <c r="M74" s="1">
        <v>-0.14762</v>
      </c>
      <c r="N74" s="1">
        <v>-0.170344</v>
      </c>
      <c r="O74" s="1">
        <v>7.9916000000000001E-2</v>
      </c>
      <c r="P74" s="1">
        <v>493.58199999999999</v>
      </c>
      <c r="Q74" s="1">
        <v>55.748699999999999</v>
      </c>
      <c r="R74" s="1">
        <v>1127.6500000000001</v>
      </c>
      <c r="S74" s="1">
        <v>-0.2283</v>
      </c>
      <c r="T74" s="1">
        <v>-2.0219999999999998E-2</v>
      </c>
      <c r="U74" s="1">
        <v>130.57228079999999</v>
      </c>
      <c r="V74" s="1">
        <v>0.19906499999999999</v>
      </c>
      <c r="W74" s="1">
        <v>-2.3805E-2</v>
      </c>
      <c r="X74" s="1">
        <v>-1.8016000000000001E-2</v>
      </c>
      <c r="Y74" s="1">
        <v>-0.14951200000000001</v>
      </c>
      <c r="Z74" s="1">
        <v>0.48587799999999998</v>
      </c>
      <c r="AA74" s="1">
        <v>-0.14762</v>
      </c>
      <c r="AB74" s="1">
        <v>-0.170344</v>
      </c>
      <c r="AC74" s="1">
        <v>7.9916000000000001E-2</v>
      </c>
      <c r="AD74" s="1">
        <v>493.58199999999999</v>
      </c>
      <c r="AE74" s="1">
        <v>55.748699999999999</v>
      </c>
      <c r="AF74" s="1">
        <v>1127.6500000000001</v>
      </c>
      <c r="AG74" s="1">
        <v>-0.2283</v>
      </c>
      <c r="AH74" s="1">
        <v>-2.0219999999999998E-2</v>
      </c>
      <c r="AI74" s="1">
        <v>130.57228079999999</v>
      </c>
      <c r="AJ74" s="1">
        <v>0.19906499999999999</v>
      </c>
      <c r="AK74" s="1">
        <v>-2.3805E-2</v>
      </c>
      <c r="AL74" s="1">
        <v>-1.8016000000000001E-2</v>
      </c>
      <c r="AM74" s="1">
        <v>-0.14951200000000001</v>
      </c>
      <c r="AN74" s="1">
        <v>0.48587799999999998</v>
      </c>
      <c r="AO74" s="1">
        <v>-0.14762</v>
      </c>
      <c r="AP74" s="1">
        <v>-0.170344</v>
      </c>
      <c r="AQ74" s="1">
        <v>7.9916000000000001E-2</v>
      </c>
      <c r="AR74" s="1">
        <v>493.58199999999999</v>
      </c>
      <c r="AS74" s="1">
        <v>55.748699999999999</v>
      </c>
      <c r="AT74" s="1">
        <v>1127.6500000000001</v>
      </c>
      <c r="AU74" s="1">
        <v>-0.2283</v>
      </c>
      <c r="AV74" s="1">
        <v>-2.0219999999999998E-2</v>
      </c>
      <c r="AW74" s="1">
        <v>130.57228079999999</v>
      </c>
      <c r="AX74" s="1">
        <v>6.5908754214891401</v>
      </c>
      <c r="AY74" s="1">
        <v>6.7193879025262504</v>
      </c>
      <c r="AZ74" s="1">
        <v>4.9319764812975304</v>
      </c>
      <c r="BA74" s="1">
        <v>5.1591570581175699</v>
      </c>
      <c r="BB74" s="1">
        <v>8.1881551104815298</v>
      </c>
      <c r="BC74" s="1">
        <v>8.5823483253006998</v>
      </c>
      <c r="BD74" s="1">
        <v>56.6</v>
      </c>
      <c r="BE74" s="1">
        <v>60</v>
      </c>
      <c r="BF74" s="1">
        <v>105.767525235815</v>
      </c>
      <c r="BG74" s="1">
        <v>113.88505511878201</v>
      </c>
      <c r="BH74" s="1">
        <v>100.681757349214</v>
      </c>
      <c r="BI74" s="1">
        <v>114.112714618646</v>
      </c>
      <c r="BJ74" s="1">
        <v>105.759669345955</v>
      </c>
      <c r="BK74" s="1">
        <v>113.52002983408001</v>
      </c>
      <c r="BL74" s="1">
        <v>1.85855481490323</v>
      </c>
      <c r="BM74" s="1">
        <v>1.86082401102307</v>
      </c>
      <c r="BN74" s="1">
        <v>1.8628354731430199</v>
      </c>
      <c r="BO74" s="1">
        <v>1.85880526145155</v>
      </c>
      <c r="BP74" s="1">
        <v>1.86091644089679</v>
      </c>
      <c r="BQ74" s="1">
        <v>1.85896126909626</v>
      </c>
    </row>
    <row r="75" spans="1:69" x14ac:dyDescent="0.25">
      <c r="A75" s="3">
        <v>254</v>
      </c>
      <c r="B75" s="1" t="s">
        <v>98</v>
      </c>
      <c r="C75" s="2">
        <v>-1</v>
      </c>
      <c r="D75" s="2">
        <v>0.15</v>
      </c>
      <c r="E75" s="1" t="s">
        <v>133</v>
      </c>
      <c r="F75" s="2" t="s">
        <v>133</v>
      </c>
      <c r="G75" s="2" t="s">
        <v>199</v>
      </c>
      <c r="H75" s="1">
        <v>0.19575999999999999</v>
      </c>
      <c r="I75" s="1">
        <v>-1.7198000000000001E-2</v>
      </c>
      <c r="J75" s="1">
        <v>-2.7101E-2</v>
      </c>
      <c r="K75" s="1">
        <v>-0.15559300000000001</v>
      </c>
      <c r="L75" s="1">
        <v>0.52158599999999999</v>
      </c>
      <c r="M75" s="1">
        <v>-0.184866</v>
      </c>
      <c r="N75" s="1">
        <v>-0.150033</v>
      </c>
      <c r="O75" s="1">
        <v>-8.6227999999999999E-2</v>
      </c>
      <c r="P75" s="1">
        <v>497.02800000000002</v>
      </c>
      <c r="Q75" s="1">
        <v>58.020899999999997</v>
      </c>
      <c r="R75" s="1">
        <v>1117.57</v>
      </c>
      <c r="S75" s="1">
        <v>-0.24285999999999999</v>
      </c>
      <c r="T75" s="1">
        <v>-2.409E-2</v>
      </c>
      <c r="U75" s="1">
        <v>137.28036270000001</v>
      </c>
      <c r="V75" s="1">
        <v>0.19575999999999999</v>
      </c>
      <c r="W75" s="1">
        <v>-1.7198000000000001E-2</v>
      </c>
      <c r="X75" s="1">
        <v>-2.7101E-2</v>
      </c>
      <c r="Y75" s="1">
        <v>-0.15559300000000001</v>
      </c>
      <c r="Z75" s="1">
        <v>0.52158599999999999</v>
      </c>
      <c r="AA75" s="1">
        <v>-0.184866</v>
      </c>
      <c r="AB75" s="1">
        <v>-0.150033</v>
      </c>
      <c r="AC75" s="1">
        <v>-8.6227999999999999E-2</v>
      </c>
      <c r="AD75" s="1">
        <v>497.02800000000002</v>
      </c>
      <c r="AE75" s="1">
        <v>58.020899999999997</v>
      </c>
      <c r="AF75" s="1">
        <v>1117.57</v>
      </c>
      <c r="AG75" s="1">
        <v>-0.24285999999999999</v>
      </c>
      <c r="AH75" s="1">
        <v>-2.409E-2</v>
      </c>
      <c r="AI75" s="1">
        <v>137.28036270000001</v>
      </c>
      <c r="AJ75" s="1">
        <v>0.222747</v>
      </c>
      <c r="AK75" s="1">
        <v>-1.2442E-2</v>
      </c>
      <c r="AL75" s="1">
        <v>-1.2357999999999999E-2</v>
      </c>
      <c r="AM75" s="1">
        <v>-0.138345</v>
      </c>
      <c r="AN75" s="1">
        <v>0.61233499999999996</v>
      </c>
      <c r="AO75" s="1">
        <v>-0.159859</v>
      </c>
      <c r="AP75" s="1">
        <v>-0.15992899999999999</v>
      </c>
      <c r="AQ75" s="1">
        <v>-0.13484099999999999</v>
      </c>
      <c r="AR75" s="1">
        <v>512.83500000000004</v>
      </c>
      <c r="AS75" s="1">
        <v>54.666699999999999</v>
      </c>
      <c r="AT75" s="1">
        <v>1078.4000000000001</v>
      </c>
      <c r="AU75" s="1">
        <v>-0.27390999999999999</v>
      </c>
      <c r="AV75" s="1">
        <v>-6.8250000000000005E-2</v>
      </c>
      <c r="AW75" s="1">
        <v>129.0537066</v>
      </c>
      <c r="AX75" s="1">
        <v>7.6070742831473401</v>
      </c>
      <c r="AY75" s="1">
        <v>7.9119742336012102</v>
      </c>
      <c r="AZ75" s="1">
        <v>5.5175853099852796</v>
      </c>
      <c r="BA75" s="1">
        <v>6.03358767865637</v>
      </c>
      <c r="BB75" s="1">
        <v>8.8222413497201195</v>
      </c>
      <c r="BC75" s="1">
        <v>9.1436067191347803</v>
      </c>
      <c r="BD75" s="1">
        <v>40.700000000000003</v>
      </c>
      <c r="BE75" s="1">
        <v>41.5</v>
      </c>
      <c r="BF75" s="1">
        <v>98.904549998072795</v>
      </c>
      <c r="BG75" s="1">
        <v>106.639393344754</v>
      </c>
      <c r="BH75" s="1">
        <v>98.777650408423597</v>
      </c>
      <c r="BI75" s="1">
        <v>106.37888534854901</v>
      </c>
      <c r="BJ75" s="1">
        <v>98.939693101886505</v>
      </c>
      <c r="BK75" s="1">
        <v>106.477798774474</v>
      </c>
      <c r="BL75" s="1">
        <v>1.8386084411858801</v>
      </c>
      <c r="BM75" s="1">
        <v>1.8425053595580101</v>
      </c>
      <c r="BN75" s="1">
        <v>1.84209907442569</v>
      </c>
      <c r="BO75" s="1">
        <v>1.83875338204991</v>
      </c>
      <c r="BP75" s="1">
        <v>1.84251458610237</v>
      </c>
      <c r="BQ75" s="1">
        <v>1.8393373806890301</v>
      </c>
    </row>
    <row r="76" spans="1:69" x14ac:dyDescent="0.25">
      <c r="A76" s="3">
        <v>255</v>
      </c>
      <c r="B76" s="1" t="s">
        <v>53</v>
      </c>
      <c r="C76" s="2">
        <v>-1</v>
      </c>
      <c r="D76" s="2">
        <v>0.55000000000000004</v>
      </c>
      <c r="E76" s="1" t="s">
        <v>196</v>
      </c>
      <c r="F76" s="2" t="s">
        <v>129</v>
      </c>
      <c r="G76" s="2" t="s">
        <v>129</v>
      </c>
      <c r="H76" s="1">
        <v>0.18584800000000001</v>
      </c>
      <c r="I76" s="1">
        <v>-0.31559500000000001</v>
      </c>
      <c r="J76" s="1">
        <v>-2.8812999999999998E-2</v>
      </c>
      <c r="K76" s="1">
        <v>-1.2566000000000001E-2</v>
      </c>
      <c r="L76" s="1">
        <v>0.40208300000000002</v>
      </c>
      <c r="M76" s="1">
        <v>-1.2944000000000001E-2</v>
      </c>
      <c r="N76" s="1">
        <v>-0.164905</v>
      </c>
      <c r="O76" s="1">
        <v>-0.12545700000000001</v>
      </c>
      <c r="P76" s="1">
        <v>496.947</v>
      </c>
      <c r="Q76" s="1">
        <v>55.977800000000002</v>
      </c>
      <c r="R76" s="1">
        <v>1144.75</v>
      </c>
      <c r="S76" s="1">
        <v>-0.22276000000000001</v>
      </c>
      <c r="T76" s="1">
        <v>-3.5130000000000002E-2</v>
      </c>
      <c r="U76" s="1">
        <v>117.73970129999999</v>
      </c>
      <c r="V76" s="1">
        <v>0.153248</v>
      </c>
      <c r="W76" s="1">
        <v>-3.7562999999999999E-2</v>
      </c>
      <c r="X76" s="1">
        <v>-3.7512999999999998E-2</v>
      </c>
      <c r="Y76" s="1">
        <v>-0.273613</v>
      </c>
      <c r="Z76" s="1">
        <v>0.43281799999999998</v>
      </c>
      <c r="AA76" s="1">
        <v>-0.18011099999999999</v>
      </c>
      <c r="AB76" s="1">
        <v>-0.18074100000000001</v>
      </c>
      <c r="AC76" s="1">
        <v>3.7199999999999999E-4</v>
      </c>
      <c r="AD76" s="1">
        <v>504.39800000000002</v>
      </c>
      <c r="AE76" s="1">
        <v>159.078</v>
      </c>
      <c r="AF76" s="1">
        <v>1213.46</v>
      </c>
      <c r="AG76" s="1">
        <v>-0.25091000000000002</v>
      </c>
      <c r="AH76" s="1">
        <v>2.6839999999999999E-2</v>
      </c>
      <c r="AI76" s="1">
        <v>174.29090249999999</v>
      </c>
      <c r="AJ76" s="1">
        <v>0.153248</v>
      </c>
      <c r="AK76" s="1">
        <v>-3.7562999999999999E-2</v>
      </c>
      <c r="AL76" s="1">
        <v>-3.7512999999999998E-2</v>
      </c>
      <c r="AM76" s="1">
        <v>-0.273613</v>
      </c>
      <c r="AN76" s="1">
        <v>0.43281799999999998</v>
      </c>
      <c r="AO76" s="1">
        <v>-0.18011099999999999</v>
      </c>
      <c r="AP76" s="1">
        <v>-0.18074100000000001</v>
      </c>
      <c r="AQ76" s="1">
        <v>3.7199999999999999E-4</v>
      </c>
      <c r="AR76" s="1">
        <v>504.39800000000002</v>
      </c>
      <c r="AS76" s="1">
        <v>159.078</v>
      </c>
      <c r="AT76" s="1">
        <v>1213.46</v>
      </c>
      <c r="AU76" s="1">
        <v>-0.25091000000000002</v>
      </c>
      <c r="AV76" s="1">
        <v>2.6839999999999999E-2</v>
      </c>
      <c r="AW76" s="1">
        <v>174.29090249999999</v>
      </c>
      <c r="AX76" s="1">
        <v>8.7006466311719493</v>
      </c>
      <c r="AY76" s="1">
        <v>8.9852693905086998</v>
      </c>
      <c r="AZ76" s="1">
        <v>4.3628167705549803</v>
      </c>
      <c r="BA76" s="1">
        <v>4.8261248428708701</v>
      </c>
      <c r="BB76" s="1">
        <v>6.7486733991414303</v>
      </c>
      <c r="BC76" s="1">
        <v>7.74832761623263</v>
      </c>
      <c r="BD76" s="1">
        <v>65.3</v>
      </c>
      <c r="BE76" s="1">
        <v>69.3</v>
      </c>
      <c r="BF76" s="1">
        <v>98.721081987577705</v>
      </c>
      <c r="BG76" s="1">
        <v>108.911140188986</v>
      </c>
      <c r="BH76" s="1">
        <v>106.25988594298499</v>
      </c>
      <c r="BI76" s="1">
        <v>110.836394832796</v>
      </c>
      <c r="BJ76" s="1">
        <v>97.089319137005901</v>
      </c>
      <c r="BK76" s="1">
        <v>111.114322348738</v>
      </c>
      <c r="BL76" s="1">
        <v>1.8758278172582801</v>
      </c>
      <c r="BM76" s="1">
        <v>1.88469467023175</v>
      </c>
      <c r="BN76" s="1">
        <v>1.8654259567187299</v>
      </c>
      <c r="BO76" s="1">
        <v>1.8590637428555199</v>
      </c>
      <c r="BP76" s="1">
        <v>1.8861023302037401</v>
      </c>
      <c r="BQ76" s="1">
        <v>1.87684549177602</v>
      </c>
    </row>
    <row r="77" spans="1:69" x14ac:dyDescent="0.25">
      <c r="A77" s="3">
        <v>256</v>
      </c>
      <c r="B77" s="1" t="s">
        <v>96</v>
      </c>
      <c r="C77" s="2">
        <v>0.51</v>
      </c>
      <c r="D77" s="2">
        <v>5.8650916446377881</v>
      </c>
      <c r="E77" s="1" t="s">
        <v>148</v>
      </c>
      <c r="F77" s="2" t="s">
        <v>148</v>
      </c>
      <c r="G77" s="2" t="s">
        <v>148</v>
      </c>
      <c r="H77" s="1">
        <v>0.18898000000000001</v>
      </c>
      <c r="I77" s="1">
        <v>-3.1278E-2</v>
      </c>
      <c r="J77" s="1">
        <v>-2.4514000000000001E-2</v>
      </c>
      <c r="K77" s="1">
        <v>-0.121665</v>
      </c>
      <c r="L77" s="1">
        <v>0.60114100000000004</v>
      </c>
      <c r="M77" s="1">
        <v>-0.16911000000000001</v>
      </c>
      <c r="N77" s="1">
        <v>-0.209231</v>
      </c>
      <c r="O77" s="1">
        <v>-0.17353199999999999</v>
      </c>
      <c r="P77" s="1">
        <v>501.87200000000001</v>
      </c>
      <c r="Q77" s="1">
        <v>65.958600000000004</v>
      </c>
      <c r="R77" s="1">
        <v>1145.3800000000001</v>
      </c>
      <c r="S77" s="1">
        <v>-0.23574000000000001</v>
      </c>
      <c r="T77" s="1">
        <v>-2.0820000000000002E-2</v>
      </c>
      <c r="U77" s="1">
        <v>134.8644492</v>
      </c>
      <c r="V77" s="1">
        <v>0.18898000000000001</v>
      </c>
      <c r="W77" s="1">
        <v>-3.1278E-2</v>
      </c>
      <c r="X77" s="1">
        <v>-2.4514000000000001E-2</v>
      </c>
      <c r="Y77" s="1">
        <v>-0.121665</v>
      </c>
      <c r="Z77" s="1">
        <v>0.60114100000000004</v>
      </c>
      <c r="AA77" s="1">
        <v>-0.16911000000000001</v>
      </c>
      <c r="AB77" s="1">
        <v>-0.209231</v>
      </c>
      <c r="AC77" s="1">
        <v>-0.17353199999999999</v>
      </c>
      <c r="AD77" s="1">
        <v>501.87200000000001</v>
      </c>
      <c r="AE77" s="1">
        <v>65.958600000000004</v>
      </c>
      <c r="AF77" s="1">
        <v>1145.3800000000001</v>
      </c>
      <c r="AG77" s="1">
        <v>-0.23574000000000001</v>
      </c>
      <c r="AH77" s="1">
        <v>-2.0820000000000002E-2</v>
      </c>
      <c r="AI77" s="1">
        <v>134.8644492</v>
      </c>
      <c r="AJ77" s="1">
        <v>0.18898000000000001</v>
      </c>
      <c r="AK77" s="1">
        <v>-3.1278E-2</v>
      </c>
      <c r="AL77" s="1">
        <v>-2.4514000000000001E-2</v>
      </c>
      <c r="AM77" s="1">
        <v>-0.121665</v>
      </c>
      <c r="AN77" s="1">
        <v>0.60114100000000004</v>
      </c>
      <c r="AO77" s="1">
        <v>-0.16911000000000001</v>
      </c>
      <c r="AP77" s="1">
        <v>-0.209231</v>
      </c>
      <c r="AQ77" s="1">
        <v>-0.17353199999999999</v>
      </c>
      <c r="AR77" s="1">
        <v>501.87200000000001</v>
      </c>
      <c r="AS77" s="1">
        <v>65.958600000000004</v>
      </c>
      <c r="AT77" s="1">
        <v>1145.3800000000001</v>
      </c>
      <c r="AU77" s="1">
        <v>-0.23574000000000001</v>
      </c>
      <c r="AV77" s="1">
        <v>-2.0820000000000002E-2</v>
      </c>
      <c r="AW77" s="1">
        <v>134.8644492</v>
      </c>
      <c r="AX77" s="1">
        <v>6.4043232999619004</v>
      </c>
      <c r="AY77" s="1">
        <v>6.5649351773812903</v>
      </c>
      <c r="AZ77" s="1">
        <v>4.1973707233863999</v>
      </c>
      <c r="BA77" s="1">
        <v>4.4146800453521404</v>
      </c>
      <c r="BB77" s="1">
        <v>7.3889226061430398</v>
      </c>
      <c r="BC77" s="1">
        <v>8.1221689336836995</v>
      </c>
      <c r="BD77" s="1">
        <v>41.6</v>
      </c>
      <c r="BE77" s="1">
        <v>47.6</v>
      </c>
      <c r="BF77" s="1">
        <v>98.8317920177292</v>
      </c>
      <c r="BG77" s="1">
        <v>108.023070563508</v>
      </c>
      <c r="BH77" s="1">
        <v>104.101210230221</v>
      </c>
      <c r="BI77" s="1">
        <v>108.742585446487</v>
      </c>
      <c r="BJ77" s="1">
        <v>98.736770665622601</v>
      </c>
      <c r="BK77" s="1">
        <v>108.04556603235</v>
      </c>
      <c r="BL77" s="1">
        <v>1.84070801595473</v>
      </c>
      <c r="BM77" s="1">
        <v>1.84281035378033</v>
      </c>
      <c r="BN77" s="1">
        <v>1.8466699759296401</v>
      </c>
      <c r="BO77" s="1">
        <v>1.84476177323794</v>
      </c>
      <c r="BP77" s="1">
        <v>1.8435294952888599</v>
      </c>
      <c r="BQ77" s="1">
        <v>1.84021221602292</v>
      </c>
    </row>
    <row r="78" spans="1:69" x14ac:dyDescent="0.25">
      <c r="A78" s="3">
        <v>257</v>
      </c>
      <c r="B78" s="1" t="s">
        <v>87</v>
      </c>
      <c r="C78" s="2">
        <v>0.51</v>
      </c>
      <c r="D78" s="2">
        <v>2.3129418496797531</v>
      </c>
      <c r="E78" s="1" t="s">
        <v>156</v>
      </c>
      <c r="F78" s="2" t="s">
        <v>133</v>
      </c>
      <c r="G78" s="2" t="s">
        <v>133</v>
      </c>
      <c r="H78" s="1">
        <v>0.19147400000000001</v>
      </c>
      <c r="I78" s="1">
        <v>-3.0151000000000001E-2</v>
      </c>
      <c r="J78" s="1">
        <v>-2.1555000000000001E-2</v>
      </c>
      <c r="K78" s="1">
        <v>-0.15657699999999999</v>
      </c>
      <c r="L78" s="1">
        <v>0.57689900000000005</v>
      </c>
      <c r="M78" s="1">
        <v>-0.16217500000000001</v>
      </c>
      <c r="N78" s="1">
        <v>-0.203789</v>
      </c>
      <c r="O78" s="1">
        <v>-0.17744499999999999</v>
      </c>
      <c r="P78" s="1">
        <v>501.43700000000001</v>
      </c>
      <c r="Q78" s="1">
        <v>63.287399999999998</v>
      </c>
      <c r="R78" s="1">
        <v>1028.17</v>
      </c>
      <c r="S78" s="1">
        <v>-0.23956</v>
      </c>
      <c r="T78" s="1">
        <v>-2.257E-2</v>
      </c>
      <c r="U78" s="1">
        <v>136.16339489999999</v>
      </c>
      <c r="V78" s="1">
        <v>0.19575999999999999</v>
      </c>
      <c r="W78" s="1">
        <v>-1.7198000000000001E-2</v>
      </c>
      <c r="X78" s="1">
        <v>-2.7101E-2</v>
      </c>
      <c r="Y78" s="1">
        <v>-0.15559300000000001</v>
      </c>
      <c r="Z78" s="1">
        <v>0.52158599999999999</v>
      </c>
      <c r="AA78" s="1">
        <v>-0.184866</v>
      </c>
      <c r="AB78" s="1">
        <v>-0.150033</v>
      </c>
      <c r="AC78" s="1">
        <v>-8.6227999999999999E-2</v>
      </c>
      <c r="AD78" s="1">
        <v>497.02800000000002</v>
      </c>
      <c r="AE78" s="1">
        <v>58.020899999999997</v>
      </c>
      <c r="AF78" s="1">
        <v>1117.57</v>
      </c>
      <c r="AG78" s="1">
        <v>-0.24285999999999999</v>
      </c>
      <c r="AH78" s="1">
        <v>-2.409E-2</v>
      </c>
      <c r="AI78" s="1">
        <v>137.28036270000001</v>
      </c>
      <c r="AJ78" s="1">
        <v>0.19575999999999999</v>
      </c>
      <c r="AK78" s="1">
        <v>-1.7198000000000001E-2</v>
      </c>
      <c r="AL78" s="1">
        <v>-2.7101E-2</v>
      </c>
      <c r="AM78" s="1">
        <v>-0.15559300000000001</v>
      </c>
      <c r="AN78" s="1">
        <v>0.52158599999999999</v>
      </c>
      <c r="AO78" s="1">
        <v>-0.184866</v>
      </c>
      <c r="AP78" s="1">
        <v>-0.150033</v>
      </c>
      <c r="AQ78" s="1">
        <v>-8.6227999999999999E-2</v>
      </c>
      <c r="AR78" s="1">
        <v>497.02800000000002</v>
      </c>
      <c r="AS78" s="1">
        <v>58.020899999999997</v>
      </c>
      <c r="AT78" s="1">
        <v>1117.57</v>
      </c>
      <c r="AU78" s="1">
        <v>-0.24285999999999999</v>
      </c>
      <c r="AV78" s="1">
        <v>-2.409E-2</v>
      </c>
      <c r="AW78" s="1">
        <v>137.28036270000001</v>
      </c>
      <c r="AX78" s="1">
        <v>6.3671392857496203</v>
      </c>
      <c r="AY78" s="1">
        <v>7.3170511366520499</v>
      </c>
      <c r="AZ78" s="1">
        <v>4.2276708569512502</v>
      </c>
      <c r="BA78" s="1">
        <v>4.8095152440634799</v>
      </c>
      <c r="BB78" s="1">
        <v>7.1995120686327203</v>
      </c>
      <c r="BC78" s="1">
        <v>8.6759993546624496</v>
      </c>
      <c r="BD78" s="1">
        <v>40.4</v>
      </c>
      <c r="BE78" s="1">
        <v>40.9</v>
      </c>
      <c r="BF78" s="1">
        <v>98.511347438856703</v>
      </c>
      <c r="BG78" s="1">
        <v>105.25768416782699</v>
      </c>
      <c r="BH78" s="1">
        <v>98.424087255123297</v>
      </c>
      <c r="BI78" s="1">
        <v>105.18880730098</v>
      </c>
      <c r="BJ78" s="1">
        <v>98.566423113547799</v>
      </c>
      <c r="BK78" s="1">
        <v>105.264065996867</v>
      </c>
      <c r="BL78" s="1">
        <v>1.84052275182894</v>
      </c>
      <c r="BM78" s="1">
        <v>1.8439471250553701</v>
      </c>
      <c r="BN78" s="1">
        <v>1.8439224495623401</v>
      </c>
      <c r="BO78" s="1">
        <v>1.8406034336597299</v>
      </c>
      <c r="BP78" s="1">
        <v>1.8437204234915801</v>
      </c>
      <c r="BQ78" s="1">
        <v>1.8400557056784901</v>
      </c>
    </row>
    <row r="79" spans="1:69" x14ac:dyDescent="0.25">
      <c r="A79" s="3">
        <v>258</v>
      </c>
      <c r="B79" s="1" t="s">
        <v>52</v>
      </c>
      <c r="C79" s="2">
        <v>-1</v>
      </c>
      <c r="D79" s="2">
        <v>1.4992664873197157</v>
      </c>
      <c r="E79" s="1" t="s">
        <v>141</v>
      </c>
      <c r="F79" s="2" t="s">
        <v>129</v>
      </c>
      <c r="G79" s="2" t="s">
        <v>129</v>
      </c>
      <c r="H79" s="1">
        <v>0.217833</v>
      </c>
      <c r="I79" s="1">
        <v>-3.7524000000000002E-2</v>
      </c>
      <c r="J79" s="1">
        <v>-3.7675E-2</v>
      </c>
      <c r="K79" s="1">
        <v>-0.24013000000000001</v>
      </c>
      <c r="L79" s="1">
        <v>0.67638600000000004</v>
      </c>
      <c r="M79" s="1">
        <v>-0.17860500000000001</v>
      </c>
      <c r="N79" s="1">
        <v>-0.189442</v>
      </c>
      <c r="O79" s="1">
        <v>-0.54935</v>
      </c>
      <c r="P79" s="1">
        <v>552.529</v>
      </c>
      <c r="Q79" s="1">
        <v>82.523200000000003</v>
      </c>
      <c r="R79" s="1">
        <v>1112.6300000000001</v>
      </c>
      <c r="S79" s="1">
        <v>-0.20848</v>
      </c>
      <c r="T79" s="1">
        <v>-5.2249999999999998E-2</v>
      </c>
      <c r="U79" s="1">
        <v>98.035887299999999</v>
      </c>
      <c r="V79" s="1">
        <v>0.153248</v>
      </c>
      <c r="W79" s="1">
        <v>-3.7562999999999999E-2</v>
      </c>
      <c r="X79" s="1">
        <v>-3.7512999999999998E-2</v>
      </c>
      <c r="Y79" s="1">
        <v>-0.273613</v>
      </c>
      <c r="Z79" s="1">
        <v>0.43281799999999998</v>
      </c>
      <c r="AA79" s="1">
        <v>-0.18011099999999999</v>
      </c>
      <c r="AB79" s="1">
        <v>-0.18074100000000001</v>
      </c>
      <c r="AC79" s="1">
        <v>3.7199999999999999E-4</v>
      </c>
      <c r="AD79" s="1">
        <v>504.39800000000002</v>
      </c>
      <c r="AE79" s="1">
        <v>159.078</v>
      </c>
      <c r="AF79" s="1">
        <v>1213.46</v>
      </c>
      <c r="AG79" s="1">
        <v>-0.25091000000000002</v>
      </c>
      <c r="AH79" s="1">
        <v>2.6839999999999999E-2</v>
      </c>
      <c r="AI79" s="1">
        <v>174.29090249999999</v>
      </c>
      <c r="AJ79" s="1">
        <v>0.153248</v>
      </c>
      <c r="AK79" s="1">
        <v>-3.7562999999999999E-2</v>
      </c>
      <c r="AL79" s="1">
        <v>-3.7512999999999998E-2</v>
      </c>
      <c r="AM79" s="1">
        <v>-0.273613</v>
      </c>
      <c r="AN79" s="1">
        <v>0.43281799999999998</v>
      </c>
      <c r="AO79" s="1">
        <v>-0.18011099999999999</v>
      </c>
      <c r="AP79" s="1">
        <v>-0.18074100000000001</v>
      </c>
      <c r="AQ79" s="1">
        <v>3.7199999999999999E-4</v>
      </c>
      <c r="AR79" s="1">
        <v>504.39800000000002</v>
      </c>
      <c r="AS79" s="1">
        <v>159.078</v>
      </c>
      <c r="AT79" s="1">
        <v>1213.46</v>
      </c>
      <c r="AU79" s="1">
        <v>-0.25091000000000002</v>
      </c>
      <c r="AV79" s="1">
        <v>2.6839999999999999E-2</v>
      </c>
      <c r="AW79" s="1">
        <v>174.29090249999999</v>
      </c>
      <c r="AX79" s="1">
        <v>8.7152804546273703</v>
      </c>
      <c r="AY79" s="1">
        <v>9.04396079465082</v>
      </c>
      <c r="AZ79" s="1">
        <v>4.22089014580901</v>
      </c>
      <c r="BA79" s="1">
        <v>4.8828606474801104</v>
      </c>
      <c r="BB79" s="1">
        <v>6.6929237244830198</v>
      </c>
      <c r="BC79" s="1">
        <v>7.5592105138665904</v>
      </c>
      <c r="BD79" s="1">
        <v>65</v>
      </c>
      <c r="BE79" s="1">
        <v>69.3</v>
      </c>
      <c r="BF79" s="1">
        <v>103.421694769342</v>
      </c>
      <c r="BG79" s="1">
        <v>110.60299384436399</v>
      </c>
      <c r="BH79" s="1">
        <v>102.577417540643</v>
      </c>
      <c r="BI79" s="1">
        <v>109.263219851266</v>
      </c>
      <c r="BJ79" s="1">
        <v>101.38619973462001</v>
      </c>
      <c r="BK79" s="1">
        <v>105.461107153464</v>
      </c>
      <c r="BL79" s="1">
        <v>1.8764106693365299</v>
      </c>
      <c r="BM79" s="1">
        <v>1.88450152560299</v>
      </c>
      <c r="BN79" s="1">
        <v>1.87790787846475</v>
      </c>
      <c r="BO79" s="1">
        <v>1.8680588855814999</v>
      </c>
      <c r="BP79" s="1">
        <v>1.8898449671864599</v>
      </c>
      <c r="BQ79" s="1">
        <v>1.8790167641615101</v>
      </c>
    </row>
    <row r="80" spans="1:69" x14ac:dyDescent="0.25">
      <c r="A80" s="3">
        <v>259</v>
      </c>
      <c r="B80" s="1" t="s">
        <v>54</v>
      </c>
      <c r="C80" s="2">
        <v>-1</v>
      </c>
      <c r="D80" s="2">
        <v>0.6</v>
      </c>
      <c r="E80" s="1" t="s">
        <v>182</v>
      </c>
      <c r="F80" s="2" t="s">
        <v>129</v>
      </c>
      <c r="G80" s="2" t="s">
        <v>129</v>
      </c>
      <c r="H80" s="1">
        <v>0.19836699999999999</v>
      </c>
      <c r="I80" s="1">
        <v>-3.6912E-2</v>
      </c>
      <c r="J80" s="1">
        <v>-3.9061999999999999E-2</v>
      </c>
      <c r="K80" s="1">
        <v>-0.40319700000000003</v>
      </c>
      <c r="L80" s="1">
        <v>0.53734899999999997</v>
      </c>
      <c r="M80" s="1">
        <v>-0.18404499999999999</v>
      </c>
      <c r="N80" s="1">
        <v>-0.19808400000000001</v>
      </c>
      <c r="O80" s="1">
        <v>-8.7044999999999997E-2</v>
      </c>
      <c r="P80" s="1">
        <v>479.16899999999998</v>
      </c>
      <c r="Q80" s="1">
        <v>166.21</v>
      </c>
      <c r="R80" s="1">
        <v>1220.21</v>
      </c>
      <c r="S80" s="1">
        <v>-0.23999000000000001</v>
      </c>
      <c r="T80" s="1">
        <v>-2.7890000000000002E-2</v>
      </c>
      <c r="U80" s="1">
        <v>133.09487100000001</v>
      </c>
      <c r="V80" s="1">
        <v>0.153248</v>
      </c>
      <c r="W80" s="1">
        <v>-3.7562999999999999E-2</v>
      </c>
      <c r="X80" s="1">
        <v>-3.7512999999999998E-2</v>
      </c>
      <c r="Y80" s="1">
        <v>-0.273613</v>
      </c>
      <c r="Z80" s="1">
        <v>0.43281799999999998</v>
      </c>
      <c r="AA80" s="1">
        <v>-0.18011099999999999</v>
      </c>
      <c r="AB80" s="1">
        <v>-0.18074100000000001</v>
      </c>
      <c r="AC80" s="1">
        <v>3.7199999999999999E-4</v>
      </c>
      <c r="AD80" s="1">
        <v>504.39800000000002</v>
      </c>
      <c r="AE80" s="1">
        <v>159.078</v>
      </c>
      <c r="AF80" s="1">
        <v>1213.46</v>
      </c>
      <c r="AG80" s="1">
        <v>-0.25091000000000002</v>
      </c>
      <c r="AH80" s="1">
        <v>2.6839999999999999E-2</v>
      </c>
      <c r="AI80" s="1">
        <v>174.29090249999999</v>
      </c>
      <c r="AJ80" s="1">
        <v>0.153248</v>
      </c>
      <c r="AK80" s="1">
        <v>-3.7562999999999999E-2</v>
      </c>
      <c r="AL80" s="1">
        <v>-3.7512999999999998E-2</v>
      </c>
      <c r="AM80" s="1">
        <v>-0.273613</v>
      </c>
      <c r="AN80" s="1">
        <v>0.43281799999999998</v>
      </c>
      <c r="AO80" s="1">
        <v>-0.18011099999999999</v>
      </c>
      <c r="AP80" s="1">
        <v>-0.18074100000000001</v>
      </c>
      <c r="AQ80" s="1">
        <v>3.7199999999999999E-4</v>
      </c>
      <c r="AR80" s="1">
        <v>504.39800000000002</v>
      </c>
      <c r="AS80" s="1">
        <v>159.078</v>
      </c>
      <c r="AT80" s="1">
        <v>1213.46</v>
      </c>
      <c r="AU80" s="1">
        <v>-0.25091000000000002</v>
      </c>
      <c r="AV80" s="1">
        <v>2.6839999999999999E-2</v>
      </c>
      <c r="AW80" s="1">
        <v>174.29090249999999</v>
      </c>
      <c r="AX80" s="1">
        <v>6.81279871236723</v>
      </c>
      <c r="AY80" s="1">
        <v>7.1104088259623603</v>
      </c>
      <c r="AZ80" s="1">
        <v>4.3465737829565603</v>
      </c>
      <c r="BA80" s="1">
        <v>4.8754474824338496</v>
      </c>
      <c r="BB80" s="1">
        <v>7.60685788410174</v>
      </c>
      <c r="BC80" s="1">
        <v>11.399960988758901</v>
      </c>
      <c r="BD80" s="1">
        <v>45.8</v>
      </c>
      <c r="BE80" s="1">
        <v>63.8</v>
      </c>
      <c r="BF80" s="1">
        <v>97.568286197609694</v>
      </c>
      <c r="BG80" s="1">
        <v>107.864867002441</v>
      </c>
      <c r="BH80" s="1">
        <v>106.352309981668</v>
      </c>
      <c r="BI80" s="1">
        <v>110.36916443636299</v>
      </c>
      <c r="BJ80" s="1">
        <v>97.511032913871503</v>
      </c>
      <c r="BK80" s="1">
        <v>107.953856333578</v>
      </c>
      <c r="BL80" s="1">
        <v>1.87649167330952</v>
      </c>
      <c r="BM80" s="1">
        <v>1.88439194436826</v>
      </c>
      <c r="BN80" s="1">
        <v>1.8533874392581799</v>
      </c>
      <c r="BO80" s="1">
        <v>1.84830814530478</v>
      </c>
      <c r="BP80" s="1">
        <v>1.8849564981717699</v>
      </c>
      <c r="BQ80" s="1">
        <v>1.8756742787595</v>
      </c>
    </row>
    <row r="81" spans="1:69" x14ac:dyDescent="0.25">
      <c r="A81" s="1">
        <v>260</v>
      </c>
      <c r="B81" s="1" t="s">
        <v>38</v>
      </c>
      <c r="C81" s="1">
        <v>-0.5</v>
      </c>
      <c r="D81" s="2">
        <v>0.46679760067935228</v>
      </c>
      <c r="E81" s="1" t="s">
        <v>125</v>
      </c>
      <c r="F81" s="2" t="s">
        <v>125</v>
      </c>
      <c r="G81" s="2" t="s">
        <v>182</v>
      </c>
      <c r="H81" s="1">
        <v>0.15546399999999999</v>
      </c>
      <c r="I81" s="1">
        <v>-3.7927000000000002E-2</v>
      </c>
      <c r="J81" s="1">
        <v>-3.7895999999999999E-2</v>
      </c>
      <c r="K81" s="1">
        <v>-0.43332700000000002</v>
      </c>
      <c r="L81" s="1">
        <v>0.39064500000000002</v>
      </c>
      <c r="M81" s="1">
        <v>-0.17117199999999999</v>
      </c>
      <c r="N81" s="1">
        <v>-0.17145299999999999</v>
      </c>
      <c r="O81" s="1">
        <v>6.7978999999999998E-2</v>
      </c>
      <c r="P81" s="1">
        <v>464.04</v>
      </c>
      <c r="Q81" s="1">
        <v>158.369</v>
      </c>
      <c r="R81" s="1">
        <v>1200.6500000000001</v>
      </c>
      <c r="S81" s="1">
        <v>-0.25013999999999997</v>
      </c>
      <c r="T81" s="1">
        <v>2.3949999999999999E-2</v>
      </c>
      <c r="U81" s="1">
        <v>171.9942159</v>
      </c>
      <c r="V81" s="1">
        <v>0.15546399999999999</v>
      </c>
      <c r="W81" s="1">
        <v>-3.7927000000000002E-2</v>
      </c>
      <c r="X81" s="1">
        <v>-3.7895999999999999E-2</v>
      </c>
      <c r="Y81" s="1">
        <v>-0.43332700000000002</v>
      </c>
      <c r="Z81" s="1">
        <v>0.39064500000000002</v>
      </c>
      <c r="AA81" s="1">
        <v>-0.17117199999999999</v>
      </c>
      <c r="AB81" s="1">
        <v>-0.17145299999999999</v>
      </c>
      <c r="AC81" s="1">
        <v>6.7978999999999998E-2</v>
      </c>
      <c r="AD81" s="1">
        <v>464.04</v>
      </c>
      <c r="AE81" s="1">
        <v>158.369</v>
      </c>
      <c r="AF81" s="1">
        <v>1200.6500000000001</v>
      </c>
      <c r="AG81" s="1">
        <v>-0.25013999999999997</v>
      </c>
      <c r="AH81" s="1">
        <v>2.3949999999999999E-2</v>
      </c>
      <c r="AI81" s="1">
        <v>171.9942159</v>
      </c>
      <c r="AJ81" s="1">
        <v>0.19836699999999999</v>
      </c>
      <c r="AK81" s="1">
        <v>-3.6912E-2</v>
      </c>
      <c r="AL81" s="1">
        <v>-3.9061999999999999E-2</v>
      </c>
      <c r="AM81" s="1">
        <v>-0.40319700000000003</v>
      </c>
      <c r="AN81" s="1">
        <v>0.53734899999999997</v>
      </c>
      <c r="AO81" s="1">
        <v>-0.18404499999999999</v>
      </c>
      <c r="AP81" s="1">
        <v>-0.19808400000000001</v>
      </c>
      <c r="AQ81" s="1">
        <v>-8.7044999999999997E-2</v>
      </c>
      <c r="AR81" s="1">
        <v>479.16899999999998</v>
      </c>
      <c r="AS81" s="1">
        <v>166.21</v>
      </c>
      <c r="AT81" s="1">
        <v>1220.21</v>
      </c>
      <c r="AU81" s="1">
        <v>-0.23999000000000001</v>
      </c>
      <c r="AV81" s="1">
        <v>-2.7890000000000002E-2</v>
      </c>
      <c r="AW81" s="1">
        <v>133.09487100000001</v>
      </c>
      <c r="AX81" s="1">
        <v>7.7111508155915498</v>
      </c>
      <c r="AY81" s="1">
        <v>7.7231987046655401</v>
      </c>
      <c r="AZ81" s="1">
        <v>3.9722735119187802</v>
      </c>
      <c r="BA81" s="1">
        <v>3.9737002099750298</v>
      </c>
      <c r="BB81" s="1">
        <v>7.3070842721540199</v>
      </c>
      <c r="BC81" s="1">
        <v>7.31397617299654</v>
      </c>
      <c r="BD81" s="1">
        <v>71.3</v>
      </c>
      <c r="BE81" s="1">
        <v>72.099999999999994</v>
      </c>
      <c r="BF81" s="1">
        <v>109.113215588057</v>
      </c>
      <c r="BG81" s="1">
        <v>111.69803889344701</v>
      </c>
      <c r="BH81" s="1">
        <v>109.142150749865</v>
      </c>
      <c r="BI81" s="1">
        <v>111.66305977233</v>
      </c>
      <c r="BJ81" s="1">
        <v>113.499708678597</v>
      </c>
      <c r="BK81" s="1">
        <v>113.623993986252</v>
      </c>
      <c r="BL81" s="1">
        <v>1.86131405195361</v>
      </c>
      <c r="BM81" s="1">
        <v>1.8627165645905399</v>
      </c>
      <c r="BN81" s="1">
        <v>1.910088479626</v>
      </c>
      <c r="BO81" s="1">
        <v>1.8969662622197501</v>
      </c>
      <c r="BP81" s="1">
        <v>1.90965782275254</v>
      </c>
      <c r="BQ81" s="1">
        <v>1.8970210858079499</v>
      </c>
    </row>
    <row r="82" spans="1:69" x14ac:dyDescent="0.25">
      <c r="A82" s="1">
        <v>261</v>
      </c>
      <c r="B82" s="1" t="s">
        <v>57</v>
      </c>
      <c r="C82" s="1">
        <v>-0.33999999999999991</v>
      </c>
      <c r="D82" s="2">
        <v>1.0187737727287645</v>
      </c>
      <c r="E82" s="1" t="s">
        <v>133</v>
      </c>
      <c r="F82" s="2" t="s">
        <v>188</v>
      </c>
      <c r="G82" s="2" t="s">
        <v>188</v>
      </c>
      <c r="H82" s="1">
        <v>0.19575999999999999</v>
      </c>
      <c r="I82" s="1">
        <v>-1.7198000000000001E-2</v>
      </c>
      <c r="J82" s="1">
        <v>-2.7101E-2</v>
      </c>
      <c r="K82" s="1">
        <v>-0.15559300000000001</v>
      </c>
      <c r="L82" s="1">
        <v>0.52158599999999999</v>
      </c>
      <c r="M82" s="1">
        <v>-0.184866</v>
      </c>
      <c r="N82" s="1">
        <v>-0.150033</v>
      </c>
      <c r="O82" s="1">
        <v>-8.6227999999999999E-2</v>
      </c>
      <c r="P82" s="1">
        <v>497.02800000000002</v>
      </c>
      <c r="Q82" s="1">
        <v>58.020899999999997</v>
      </c>
      <c r="R82" s="1">
        <v>1117.57</v>
      </c>
      <c r="S82" s="1">
        <v>-0.24285999999999999</v>
      </c>
      <c r="T82" s="1">
        <v>-2.409E-2</v>
      </c>
      <c r="U82" s="1">
        <v>137.28036270000001</v>
      </c>
      <c r="V82" s="1">
        <v>0.171186</v>
      </c>
      <c r="W82" s="1">
        <v>-2.4067000000000002E-2</v>
      </c>
      <c r="X82" s="1">
        <v>-1.6951999999999998E-2</v>
      </c>
      <c r="Y82" s="1">
        <v>-0.15290400000000001</v>
      </c>
      <c r="Z82" s="1">
        <v>0.48694100000000001</v>
      </c>
      <c r="AA82" s="1">
        <v>-0.15027099999999999</v>
      </c>
      <c r="AB82" s="1">
        <v>-0.16713600000000001</v>
      </c>
      <c r="AC82" s="1">
        <v>-2.9562999999999999E-2</v>
      </c>
      <c r="AD82" s="1">
        <v>514.08100000000002</v>
      </c>
      <c r="AE82" s="1">
        <v>148.84100000000001</v>
      </c>
      <c r="AF82" s="1">
        <v>1112.69</v>
      </c>
      <c r="AG82" s="1">
        <v>-0.22484000000000001</v>
      </c>
      <c r="AH82" s="1">
        <v>-5.5070000000000001E-2</v>
      </c>
      <c r="AI82" s="1">
        <v>106.5323727</v>
      </c>
      <c r="AJ82" s="1">
        <v>0.171186</v>
      </c>
      <c r="AK82" s="1">
        <v>-2.4067000000000002E-2</v>
      </c>
      <c r="AL82" s="1">
        <v>-1.6951999999999998E-2</v>
      </c>
      <c r="AM82" s="1">
        <v>-0.15290400000000001</v>
      </c>
      <c r="AN82" s="1">
        <v>0.48694100000000001</v>
      </c>
      <c r="AO82" s="1">
        <v>-0.15027099999999999</v>
      </c>
      <c r="AP82" s="1">
        <v>-0.16713600000000001</v>
      </c>
      <c r="AQ82" s="1">
        <v>-2.9562999999999999E-2</v>
      </c>
      <c r="AR82" s="1">
        <v>514.08100000000002</v>
      </c>
      <c r="AS82" s="1">
        <v>148.84100000000001</v>
      </c>
      <c r="AT82" s="1">
        <v>1112.69</v>
      </c>
      <c r="AU82" s="1">
        <v>-0.22484000000000001</v>
      </c>
      <c r="AV82" s="1">
        <v>-5.5070000000000001E-2</v>
      </c>
      <c r="AW82" s="1">
        <v>106.5323727</v>
      </c>
      <c r="AX82" s="1">
        <v>6.97378853648567</v>
      </c>
      <c r="AY82" s="1">
        <v>7.5861398973778504</v>
      </c>
      <c r="AZ82" s="1">
        <v>4.6231136710478502</v>
      </c>
      <c r="BA82" s="1">
        <v>5.5759191364687704</v>
      </c>
      <c r="BB82" s="1">
        <v>6.02337125554544</v>
      </c>
      <c r="BC82" s="1">
        <v>9.3362336855785504</v>
      </c>
      <c r="BD82" s="1">
        <v>53.8</v>
      </c>
      <c r="BE82" s="1">
        <v>83.4</v>
      </c>
      <c r="BF82" s="1">
        <v>81.159290768986295</v>
      </c>
      <c r="BG82" s="1">
        <v>132.27975042857901</v>
      </c>
      <c r="BH82" s="1">
        <v>101.03059767475899</v>
      </c>
      <c r="BI82" s="1">
        <v>130.052088063112</v>
      </c>
      <c r="BJ82" s="1">
        <v>84.799906130092495</v>
      </c>
      <c r="BK82" s="1">
        <v>144.06215992908</v>
      </c>
      <c r="BL82" s="1">
        <v>1.8653165951119399</v>
      </c>
      <c r="BM82" s="1">
        <v>1.88</v>
      </c>
      <c r="BN82" s="1">
        <v>1.88</v>
      </c>
      <c r="BO82" s="1">
        <v>1.86651814885363</v>
      </c>
      <c r="BP82" s="1">
        <v>1.8448579891146</v>
      </c>
      <c r="BQ82" s="1">
        <v>1.83932297327032</v>
      </c>
    </row>
    <row r="83" spans="1:69" x14ac:dyDescent="0.25">
      <c r="A83" s="1">
        <v>262</v>
      </c>
      <c r="B83" s="1" t="s">
        <v>103</v>
      </c>
      <c r="C83" s="1">
        <v>-0.18</v>
      </c>
      <c r="D83" s="2">
        <v>0.12806248474865697</v>
      </c>
      <c r="E83" s="1" t="s">
        <v>165</v>
      </c>
      <c r="F83" s="2" t="s">
        <v>165</v>
      </c>
      <c r="G83" s="2" t="s">
        <v>165</v>
      </c>
      <c r="H83" s="1">
        <v>0.22520000000000001</v>
      </c>
      <c r="I83" s="1">
        <v>-1.8034000000000001E-2</v>
      </c>
      <c r="J83" s="1">
        <v>-1.6043000000000002E-2</v>
      </c>
      <c r="K83" s="1">
        <v>-0.315749</v>
      </c>
      <c r="L83" s="1">
        <v>0.64498999999999995</v>
      </c>
      <c r="M83" s="1">
        <v>-0.160193</v>
      </c>
      <c r="N83" s="1">
        <v>-0.20486599999999999</v>
      </c>
      <c r="O83" s="1">
        <v>-0.14271600000000001</v>
      </c>
      <c r="P83" s="1">
        <v>524.827</v>
      </c>
      <c r="Q83" s="1">
        <v>54.027799999999999</v>
      </c>
      <c r="R83" s="1">
        <v>1150.24</v>
      </c>
      <c r="S83" s="1">
        <v>-0.23785999999999999</v>
      </c>
      <c r="T83" s="1">
        <v>-3.1759999999999997E-2</v>
      </c>
      <c r="U83" s="1">
        <v>129.32981100000001</v>
      </c>
      <c r="V83" s="1">
        <v>0.22520000000000001</v>
      </c>
      <c r="W83" s="1">
        <v>-1.8034000000000001E-2</v>
      </c>
      <c r="X83" s="1">
        <v>-1.6043000000000002E-2</v>
      </c>
      <c r="Y83" s="1">
        <v>-0.315749</v>
      </c>
      <c r="Z83" s="1">
        <v>0.64498999999999995</v>
      </c>
      <c r="AA83" s="1">
        <v>-0.160193</v>
      </c>
      <c r="AB83" s="1">
        <v>-0.20486599999999999</v>
      </c>
      <c r="AC83" s="1">
        <v>-0.14271600000000001</v>
      </c>
      <c r="AD83" s="1">
        <v>524.827</v>
      </c>
      <c r="AE83" s="1">
        <v>54.027799999999999</v>
      </c>
      <c r="AF83" s="1">
        <v>1150.24</v>
      </c>
      <c r="AG83" s="1">
        <v>-0.23785999999999999</v>
      </c>
      <c r="AH83" s="1">
        <v>-3.1759999999999997E-2</v>
      </c>
      <c r="AI83" s="1">
        <v>129.32981100000001</v>
      </c>
      <c r="AJ83" s="1">
        <v>0.22520000000000001</v>
      </c>
      <c r="AK83" s="1">
        <v>-1.8034000000000001E-2</v>
      </c>
      <c r="AL83" s="1">
        <v>-1.6043000000000002E-2</v>
      </c>
      <c r="AM83" s="1">
        <v>-0.315749</v>
      </c>
      <c r="AN83" s="1">
        <v>0.64498999999999995</v>
      </c>
      <c r="AO83" s="1">
        <v>-0.160193</v>
      </c>
      <c r="AP83" s="1">
        <v>-0.20486599999999999</v>
      </c>
      <c r="AQ83" s="1">
        <v>-0.14271600000000001</v>
      </c>
      <c r="AR83" s="1">
        <v>524.827</v>
      </c>
      <c r="AS83" s="1">
        <v>54.027799999999999</v>
      </c>
      <c r="AT83" s="1">
        <v>1150.24</v>
      </c>
      <c r="AU83" s="1">
        <v>-0.23785999999999999</v>
      </c>
      <c r="AV83" s="1">
        <v>-3.1759999999999997E-2</v>
      </c>
      <c r="AW83" s="1">
        <v>129.32981100000001</v>
      </c>
      <c r="AX83" s="1">
        <v>8.1990356856747795</v>
      </c>
      <c r="AY83" s="1">
        <v>9.9888320578412308</v>
      </c>
      <c r="AZ83" s="1">
        <v>4.2781868475151601</v>
      </c>
      <c r="BA83" s="1">
        <v>4.7105949826447997</v>
      </c>
      <c r="BB83" s="1">
        <v>7.3851185629364799</v>
      </c>
      <c r="BC83" s="1">
        <v>11.6236790013453</v>
      </c>
      <c r="BD83" s="1">
        <v>41.7</v>
      </c>
      <c r="BE83" s="1">
        <v>45.2</v>
      </c>
      <c r="BF83" s="1">
        <v>101.304151396422</v>
      </c>
      <c r="BG83" s="1">
        <v>109.365788527432</v>
      </c>
      <c r="BH83" s="1">
        <v>99.981230184280093</v>
      </c>
      <c r="BI83" s="1">
        <v>107.827025876684</v>
      </c>
      <c r="BJ83" s="1">
        <v>99.018892055341595</v>
      </c>
      <c r="BK83" s="1">
        <v>107.62032262558699</v>
      </c>
      <c r="BL83" s="1">
        <v>1.8409467672912201</v>
      </c>
      <c r="BM83" s="1">
        <v>1.8436065198409299</v>
      </c>
      <c r="BN83" s="1">
        <v>1.84345924826126</v>
      </c>
      <c r="BO83" s="1">
        <v>1.8407490323235201</v>
      </c>
      <c r="BP83" s="1">
        <v>1.85539025544492</v>
      </c>
      <c r="BQ83" s="1">
        <v>1.85216872881495</v>
      </c>
    </row>
    <row r="84" spans="1:69" x14ac:dyDescent="0.25">
      <c r="A84" s="1">
        <v>263</v>
      </c>
      <c r="B84" s="1" t="s">
        <v>71</v>
      </c>
      <c r="C84" s="1">
        <v>-0.77</v>
      </c>
      <c r="D84" s="2">
        <v>0.38065732621348564</v>
      </c>
      <c r="E84" s="1" t="s">
        <v>188</v>
      </c>
      <c r="F84" s="2" t="s">
        <v>133</v>
      </c>
      <c r="G84" s="2" t="s">
        <v>133</v>
      </c>
      <c r="H84" s="1">
        <v>0.171186</v>
      </c>
      <c r="I84" s="1">
        <v>-2.4067000000000002E-2</v>
      </c>
      <c r="J84" s="1">
        <v>-1.6951999999999998E-2</v>
      </c>
      <c r="K84" s="1">
        <v>-0.15290400000000001</v>
      </c>
      <c r="L84" s="1">
        <v>0.48694100000000001</v>
      </c>
      <c r="M84" s="1">
        <v>-0.15027099999999999</v>
      </c>
      <c r="N84" s="1">
        <v>-0.16713600000000001</v>
      </c>
      <c r="O84" s="1">
        <v>-2.9562999999999999E-2</v>
      </c>
      <c r="P84" s="1">
        <v>514.08100000000002</v>
      </c>
      <c r="Q84" s="1">
        <v>148.84100000000001</v>
      </c>
      <c r="R84" s="1">
        <v>1112.69</v>
      </c>
      <c r="S84" s="1">
        <v>-0.22484000000000001</v>
      </c>
      <c r="T84" s="1">
        <v>-5.5070000000000001E-2</v>
      </c>
      <c r="U84" s="1">
        <v>106.5323727</v>
      </c>
      <c r="V84" s="1">
        <v>0.19575999999999999</v>
      </c>
      <c r="W84" s="1">
        <v>-1.7198000000000001E-2</v>
      </c>
      <c r="X84" s="1">
        <v>-2.7101E-2</v>
      </c>
      <c r="Y84" s="1">
        <v>-0.15559300000000001</v>
      </c>
      <c r="Z84" s="1">
        <v>0.52158599999999999</v>
      </c>
      <c r="AA84" s="1">
        <v>-0.184866</v>
      </c>
      <c r="AB84" s="1">
        <v>-0.150033</v>
      </c>
      <c r="AC84" s="1">
        <v>-8.6227999999999999E-2</v>
      </c>
      <c r="AD84" s="1">
        <v>497.02800000000002</v>
      </c>
      <c r="AE84" s="1">
        <v>58.020899999999997</v>
      </c>
      <c r="AF84" s="1">
        <v>1117.57</v>
      </c>
      <c r="AG84" s="1">
        <v>-0.24285999999999999</v>
      </c>
      <c r="AH84" s="1">
        <v>-2.409E-2</v>
      </c>
      <c r="AI84" s="1">
        <v>137.28036270000001</v>
      </c>
      <c r="AJ84" s="1">
        <v>0.19575999999999999</v>
      </c>
      <c r="AK84" s="1">
        <v>-1.7198000000000001E-2</v>
      </c>
      <c r="AL84" s="1">
        <v>-2.7101E-2</v>
      </c>
      <c r="AM84" s="1">
        <v>-0.15559300000000001</v>
      </c>
      <c r="AN84" s="1">
        <v>0.52158599999999999</v>
      </c>
      <c r="AO84" s="1">
        <v>-0.184866</v>
      </c>
      <c r="AP84" s="1">
        <v>-0.150033</v>
      </c>
      <c r="AQ84" s="1">
        <v>-8.6227999999999999E-2</v>
      </c>
      <c r="AR84" s="1">
        <v>497.02800000000002</v>
      </c>
      <c r="AS84" s="1">
        <v>58.020899999999997</v>
      </c>
      <c r="AT84" s="1">
        <v>1117.57</v>
      </c>
      <c r="AU84" s="1">
        <v>-0.24285999999999999</v>
      </c>
      <c r="AV84" s="1">
        <v>-2.409E-2</v>
      </c>
      <c r="AW84" s="1">
        <v>137.28036270000001</v>
      </c>
      <c r="AX84" s="1">
        <v>6.3611627635519001</v>
      </c>
      <c r="AY84" s="1">
        <v>6.4363620629483904</v>
      </c>
      <c r="AZ84" s="1">
        <v>4.19290651199604</v>
      </c>
      <c r="BA84" s="1">
        <v>4.2697817630977903</v>
      </c>
      <c r="BB84" s="1">
        <v>7.20572015278678</v>
      </c>
      <c r="BC84" s="1">
        <v>7.6628985061741597</v>
      </c>
      <c r="BD84" s="1">
        <v>40.5</v>
      </c>
      <c r="BE84" s="1">
        <v>41</v>
      </c>
      <c r="BF84" s="1">
        <v>99.108449349813398</v>
      </c>
      <c r="BG84" s="1">
        <v>104.847973711634</v>
      </c>
      <c r="BH84" s="1">
        <v>99.464926804418894</v>
      </c>
      <c r="BI84" s="1">
        <v>105.118114941614</v>
      </c>
      <c r="BJ84" s="1">
        <v>99.821448293993797</v>
      </c>
      <c r="BK84" s="1">
        <v>104.904119761522</v>
      </c>
      <c r="BL84" s="1">
        <v>1.84014048376747</v>
      </c>
      <c r="BM84" s="1">
        <v>1.8433268836535699</v>
      </c>
      <c r="BN84" s="1">
        <v>1.8433908972325901</v>
      </c>
      <c r="BO84" s="1">
        <v>1.84153034186244</v>
      </c>
      <c r="BP84" s="1">
        <v>1.8432170246609501</v>
      </c>
      <c r="BQ84" s="1">
        <v>1.8408663721193801</v>
      </c>
    </row>
    <row r="85" spans="1:69" x14ac:dyDescent="0.25">
      <c r="A85" s="1">
        <v>264</v>
      </c>
      <c r="B85" s="1" t="s">
        <v>58</v>
      </c>
      <c r="C85" s="1">
        <v>-0.10000000000000003</v>
      </c>
      <c r="D85" s="2">
        <v>2.2766642264506203</v>
      </c>
      <c r="E85" s="1" t="s">
        <v>125</v>
      </c>
      <c r="F85" s="2" t="s">
        <v>125</v>
      </c>
      <c r="G85" s="2" t="s">
        <v>198</v>
      </c>
      <c r="H85" s="1">
        <v>0.15546399999999999</v>
      </c>
      <c r="I85" s="1">
        <v>-3.7927000000000002E-2</v>
      </c>
      <c r="J85" s="1">
        <v>-3.7895999999999999E-2</v>
      </c>
      <c r="K85" s="1">
        <v>-0.43332700000000002</v>
      </c>
      <c r="L85" s="1">
        <v>0.39064500000000002</v>
      </c>
      <c r="M85" s="1">
        <v>-0.17117199999999999</v>
      </c>
      <c r="N85" s="1">
        <v>-0.17145299999999999</v>
      </c>
      <c r="O85" s="1">
        <v>6.7978999999999998E-2</v>
      </c>
      <c r="P85" s="1">
        <v>464.04</v>
      </c>
      <c r="Q85" s="1">
        <v>158.369</v>
      </c>
      <c r="R85" s="1">
        <v>1200.6500000000001</v>
      </c>
      <c r="S85" s="1">
        <v>-0.25013999999999997</v>
      </c>
      <c r="T85" s="1">
        <v>2.3949999999999999E-2</v>
      </c>
      <c r="U85" s="1">
        <v>171.9942159</v>
      </c>
      <c r="V85" s="1">
        <v>0.15546399999999999</v>
      </c>
      <c r="W85" s="1">
        <v>-3.7927000000000002E-2</v>
      </c>
      <c r="X85" s="1">
        <v>-3.7895999999999999E-2</v>
      </c>
      <c r="Y85" s="1">
        <v>-0.43332700000000002</v>
      </c>
      <c r="Z85" s="1">
        <v>0.39064500000000002</v>
      </c>
      <c r="AA85" s="1">
        <v>-0.17117199999999999</v>
      </c>
      <c r="AB85" s="1">
        <v>-0.17145299999999999</v>
      </c>
      <c r="AC85" s="1">
        <v>6.7978999999999998E-2</v>
      </c>
      <c r="AD85" s="1">
        <v>464.04</v>
      </c>
      <c r="AE85" s="1">
        <v>158.369</v>
      </c>
      <c r="AF85" s="1">
        <v>1200.6500000000001</v>
      </c>
      <c r="AG85" s="1">
        <v>-0.25013999999999997</v>
      </c>
      <c r="AH85" s="1">
        <v>2.3949999999999999E-2</v>
      </c>
      <c r="AI85" s="1">
        <v>171.9942159</v>
      </c>
      <c r="AJ85" s="1">
        <v>0.17557</v>
      </c>
      <c r="AK85" s="1">
        <v>-2.4226000000000001E-2</v>
      </c>
      <c r="AL85" s="1">
        <v>-1.9980999999999999E-2</v>
      </c>
      <c r="AM85" s="1">
        <v>-0.18281</v>
      </c>
      <c r="AN85" s="1">
        <v>0.55959899999999996</v>
      </c>
      <c r="AO85" s="1">
        <v>-0.107753</v>
      </c>
      <c r="AP85" s="1">
        <v>-0.192914</v>
      </c>
      <c r="AQ85" s="1">
        <v>-0.30962200000000001</v>
      </c>
      <c r="AR85" s="1">
        <v>525.35299999999995</v>
      </c>
      <c r="AS85" s="1">
        <v>63.886299999999999</v>
      </c>
      <c r="AT85" s="1">
        <v>1079.8900000000001</v>
      </c>
      <c r="AU85" s="1">
        <v>-0.21102000000000001</v>
      </c>
      <c r="AV85" s="1">
        <v>-2.444E-2</v>
      </c>
      <c r="AW85" s="1">
        <v>117.0808158</v>
      </c>
      <c r="AX85" s="1">
        <v>6.3316566949087596</v>
      </c>
      <c r="AY85" s="1">
        <v>6.4048298055458099</v>
      </c>
      <c r="AZ85" s="1">
        <v>3.9467870935853</v>
      </c>
      <c r="BA85" s="1">
        <v>3.9649017243935698</v>
      </c>
      <c r="BB85" s="1">
        <v>7.4365180391995098</v>
      </c>
      <c r="BC85" s="1">
        <v>7.5308862003443</v>
      </c>
      <c r="BD85" s="1">
        <v>59.5</v>
      </c>
      <c r="BE85" s="1">
        <v>62.1</v>
      </c>
      <c r="BF85" s="1">
        <v>106.819909231906</v>
      </c>
      <c r="BG85" s="1">
        <v>111.652723057678</v>
      </c>
      <c r="BH85" s="1">
        <v>107.041507156973</v>
      </c>
      <c r="BI85" s="1">
        <v>111.77715953664401</v>
      </c>
      <c r="BJ85" s="1">
        <v>116.69933466202799</v>
      </c>
      <c r="BK85" s="1">
        <v>118.269258731378</v>
      </c>
      <c r="BL85" s="1">
        <v>1.85304236325023</v>
      </c>
      <c r="BM85" s="1">
        <v>1.8566265106369599</v>
      </c>
      <c r="BN85" s="1">
        <v>1.90173499731166</v>
      </c>
      <c r="BO85" s="1">
        <v>1.89236835737654</v>
      </c>
      <c r="BP85" s="1">
        <v>1.90138002513963</v>
      </c>
      <c r="BQ85" s="1">
        <v>1.89266848655542</v>
      </c>
    </row>
    <row r="86" spans="1:69" x14ac:dyDescent="0.25">
      <c r="A86" s="1">
        <v>265</v>
      </c>
      <c r="B86" s="1" t="s">
        <v>26</v>
      </c>
      <c r="C86" s="1">
        <v>-0.72</v>
      </c>
      <c r="D86" s="2">
        <v>1.9380660463462023</v>
      </c>
      <c r="E86" s="1" t="s">
        <v>127</v>
      </c>
      <c r="F86" s="2" t="s">
        <v>126</v>
      </c>
      <c r="G86" s="2" t="s">
        <v>126</v>
      </c>
      <c r="H86" s="1">
        <v>0.15173600000000001</v>
      </c>
      <c r="I86" s="1">
        <v>-3.4506000000000002E-2</v>
      </c>
      <c r="J86" s="1">
        <v>-3.4562000000000002E-2</v>
      </c>
      <c r="K86" s="1">
        <v>-0.12188300000000001</v>
      </c>
      <c r="L86" s="1">
        <v>0.41831699999999999</v>
      </c>
      <c r="M86" s="1">
        <v>-0.151834</v>
      </c>
      <c r="N86" s="1">
        <v>-0.15231600000000001</v>
      </c>
      <c r="O86" s="1">
        <v>-8.7807999999999997E-2</v>
      </c>
      <c r="P86" s="1">
        <v>465.73599999999999</v>
      </c>
      <c r="Q86" s="1">
        <v>161.79400000000001</v>
      </c>
      <c r="R86" s="1">
        <v>1249.75</v>
      </c>
      <c r="S86" s="1">
        <v>-0.23638000000000001</v>
      </c>
      <c r="T86" s="1">
        <v>-1.5970000000000002E-2</v>
      </c>
      <c r="U86" s="1">
        <v>138.3094791</v>
      </c>
      <c r="V86" s="1">
        <v>0.17913699999999999</v>
      </c>
      <c r="W86" s="1">
        <v>-4.0078000000000003E-2</v>
      </c>
      <c r="X86" s="1">
        <v>-4.0072000000000003E-2</v>
      </c>
      <c r="Y86" s="1">
        <v>-0.47377799999999998</v>
      </c>
      <c r="Z86" s="1">
        <v>0.41362199999999999</v>
      </c>
      <c r="AA86" s="1">
        <v>-0.17389099999999999</v>
      </c>
      <c r="AB86" s="1">
        <v>-0.17425599999999999</v>
      </c>
      <c r="AC86" s="1">
        <v>-2.4944000000000001E-2</v>
      </c>
      <c r="AD86" s="1">
        <v>465.96600000000001</v>
      </c>
      <c r="AE86" s="1">
        <v>154.71700000000001</v>
      </c>
      <c r="AF86" s="1">
        <v>1379.14</v>
      </c>
      <c r="AG86" s="1">
        <v>-0.24607000000000001</v>
      </c>
      <c r="AH86" s="1">
        <v>2.155E-2</v>
      </c>
      <c r="AI86" s="1">
        <v>167.93422620000001</v>
      </c>
      <c r="AJ86" s="1">
        <v>0.17913699999999999</v>
      </c>
      <c r="AK86" s="1">
        <v>-4.0078000000000003E-2</v>
      </c>
      <c r="AL86" s="1">
        <v>-4.0072000000000003E-2</v>
      </c>
      <c r="AM86" s="1">
        <v>-0.47377799999999998</v>
      </c>
      <c r="AN86" s="1">
        <v>0.41362199999999999</v>
      </c>
      <c r="AO86" s="1">
        <v>-0.17389099999999999</v>
      </c>
      <c r="AP86" s="1">
        <v>-0.17425599999999999</v>
      </c>
      <c r="AQ86" s="1">
        <v>-2.4944000000000001E-2</v>
      </c>
      <c r="AR86" s="1">
        <v>465.96600000000001</v>
      </c>
      <c r="AS86" s="1">
        <v>154.71700000000001</v>
      </c>
      <c r="AT86" s="1">
        <v>1379.14</v>
      </c>
      <c r="AU86" s="1">
        <v>-0.24607000000000001</v>
      </c>
      <c r="AV86" s="1">
        <v>2.155E-2</v>
      </c>
      <c r="AW86" s="1">
        <v>167.93422620000001</v>
      </c>
      <c r="AX86" s="1">
        <v>7.3412173859567602</v>
      </c>
      <c r="AY86" s="1">
        <v>7.4667710696631904</v>
      </c>
      <c r="AZ86" s="1">
        <v>3.7887117219212398</v>
      </c>
      <c r="BA86" s="1">
        <v>3.9992523720433999</v>
      </c>
      <c r="BB86" s="1">
        <v>7.3579187240818698</v>
      </c>
      <c r="BC86" s="1">
        <v>7.44833135202565</v>
      </c>
      <c r="BD86" s="1">
        <v>50.2</v>
      </c>
      <c r="BE86" s="1">
        <v>51.5</v>
      </c>
      <c r="BF86" s="1">
        <v>103.32467895372601</v>
      </c>
      <c r="BG86" s="1">
        <v>107.746571582588</v>
      </c>
      <c r="BH86" s="1">
        <v>115.72044370623</v>
      </c>
      <c r="BI86" s="1">
        <v>118.877560099373</v>
      </c>
      <c r="BJ86" s="1">
        <v>103.307308979159</v>
      </c>
      <c r="BK86" s="1">
        <v>107.71434145296401</v>
      </c>
      <c r="BL86" s="1">
        <v>1.9014470805152499</v>
      </c>
      <c r="BM86" s="1">
        <v>1.90793736794476</v>
      </c>
      <c r="BN86" s="1">
        <v>1.8702588056202201</v>
      </c>
      <c r="BO86" s="1">
        <v>1.86717808470429</v>
      </c>
      <c r="BP86" s="1">
        <v>1.9069454632998799</v>
      </c>
      <c r="BQ86" s="1">
        <v>1.9021926821434201</v>
      </c>
    </row>
    <row r="87" spans="1:69" x14ac:dyDescent="0.25">
      <c r="A87" s="1">
        <v>266</v>
      </c>
      <c r="B87" s="1" t="s">
        <v>84</v>
      </c>
      <c r="C87" s="1">
        <v>-0.14000000000000007</v>
      </c>
      <c r="D87" s="2">
        <v>2.871741631832502</v>
      </c>
      <c r="E87" s="1" t="s">
        <v>197</v>
      </c>
      <c r="F87" s="2" t="s">
        <v>197</v>
      </c>
      <c r="G87" s="2" t="s">
        <v>197</v>
      </c>
      <c r="H87" s="1">
        <v>0.216776</v>
      </c>
      <c r="I87" s="1">
        <v>-2.8167999999999999E-2</v>
      </c>
      <c r="J87" s="1">
        <v>-2.8122000000000001E-2</v>
      </c>
      <c r="K87" s="1">
        <v>-0.21782299999999999</v>
      </c>
      <c r="L87" s="1">
        <v>0.53580399999999995</v>
      </c>
      <c r="M87" s="1">
        <v>-0.15110899999999999</v>
      </c>
      <c r="N87" s="1">
        <v>-0.15065899999999999</v>
      </c>
      <c r="O87" s="1">
        <v>-0.40696199999999999</v>
      </c>
      <c r="P87" s="1">
        <v>542.00900000000001</v>
      </c>
      <c r="Q87" s="1">
        <v>83.445800000000006</v>
      </c>
      <c r="R87" s="1">
        <v>1068.48</v>
      </c>
      <c r="S87" s="1">
        <v>-0.22120999999999999</v>
      </c>
      <c r="T87" s="1">
        <v>-1.46E-2</v>
      </c>
      <c r="U87" s="1">
        <v>129.6498411</v>
      </c>
      <c r="V87" s="1">
        <v>0.216776</v>
      </c>
      <c r="W87" s="1">
        <v>-2.8167999999999999E-2</v>
      </c>
      <c r="X87" s="1">
        <v>-2.8122000000000001E-2</v>
      </c>
      <c r="Y87" s="1">
        <v>-0.21782299999999999</v>
      </c>
      <c r="Z87" s="1">
        <v>0.53580399999999995</v>
      </c>
      <c r="AA87" s="1">
        <v>-0.15110899999999999</v>
      </c>
      <c r="AB87" s="1">
        <v>-0.15065899999999999</v>
      </c>
      <c r="AC87" s="1">
        <v>-0.40696199999999999</v>
      </c>
      <c r="AD87" s="1">
        <v>542.00900000000001</v>
      </c>
      <c r="AE87" s="1">
        <v>83.445800000000006</v>
      </c>
      <c r="AF87" s="1">
        <v>1068.48</v>
      </c>
      <c r="AG87" s="1">
        <v>-0.22120999999999999</v>
      </c>
      <c r="AH87" s="1">
        <v>-1.46E-2</v>
      </c>
      <c r="AI87" s="1">
        <v>129.6498411</v>
      </c>
      <c r="AJ87" s="1">
        <v>0.216776</v>
      </c>
      <c r="AK87" s="1">
        <v>-2.8167999999999999E-2</v>
      </c>
      <c r="AL87" s="1">
        <v>-2.8122000000000001E-2</v>
      </c>
      <c r="AM87" s="1">
        <v>-0.21782299999999999</v>
      </c>
      <c r="AN87" s="1">
        <v>0.53580399999999995</v>
      </c>
      <c r="AO87" s="1">
        <v>-0.15110899999999999</v>
      </c>
      <c r="AP87" s="1">
        <v>-0.15065899999999999</v>
      </c>
      <c r="AQ87" s="1">
        <v>-0.40696199999999999</v>
      </c>
      <c r="AR87" s="1">
        <v>542.00900000000001</v>
      </c>
      <c r="AS87" s="1">
        <v>83.445800000000006</v>
      </c>
      <c r="AT87" s="1">
        <v>1068.48</v>
      </c>
      <c r="AU87" s="1">
        <v>-0.22120999999999999</v>
      </c>
      <c r="AV87" s="1">
        <v>-1.46E-2</v>
      </c>
      <c r="AW87" s="1">
        <v>129.6498411</v>
      </c>
      <c r="AX87" s="1">
        <v>6.3752212805897903</v>
      </c>
      <c r="AY87" s="1">
        <v>6.52794001691964</v>
      </c>
      <c r="AZ87" s="1">
        <v>4.1904626760386501</v>
      </c>
      <c r="BA87" s="1">
        <v>4.3130721369857001</v>
      </c>
      <c r="BB87" s="1">
        <v>7.2718186117159602</v>
      </c>
      <c r="BC87" s="1">
        <v>7.95615706166602</v>
      </c>
      <c r="BD87" s="1">
        <v>41.8</v>
      </c>
      <c r="BE87" s="1">
        <v>45.6</v>
      </c>
      <c r="BF87" s="1">
        <v>100.313789821367</v>
      </c>
      <c r="BG87" s="1">
        <v>107.015522292208</v>
      </c>
      <c r="BH87" s="1">
        <v>104.126303706912</v>
      </c>
      <c r="BI87" s="1">
        <v>108.41944569879701</v>
      </c>
      <c r="BJ87" s="1">
        <v>100.231622646556</v>
      </c>
      <c r="BK87" s="1">
        <v>106.99390088651499</v>
      </c>
      <c r="BL87" s="1">
        <v>1.8415520627991999</v>
      </c>
      <c r="BM87" s="1">
        <v>1.8428203927675599</v>
      </c>
      <c r="BN87" s="1">
        <v>1.84791612363765</v>
      </c>
      <c r="BO87" s="1">
        <v>1.84582935289262</v>
      </c>
      <c r="BP87" s="1">
        <v>1.8423642419456501</v>
      </c>
      <c r="BQ87" s="1">
        <v>1.84101982607466</v>
      </c>
    </row>
    <row r="88" spans="1:69" x14ac:dyDescent="0.25">
      <c r="A88" s="1">
        <v>267</v>
      </c>
      <c r="B88" s="1" t="s">
        <v>55</v>
      </c>
      <c r="C88" s="1">
        <v>-0.19</v>
      </c>
      <c r="D88" s="2">
        <v>2.1867555876229057</v>
      </c>
      <c r="E88" s="1" t="s">
        <v>193</v>
      </c>
      <c r="F88" s="2" t="s">
        <v>129</v>
      </c>
      <c r="G88" s="2" t="s">
        <v>129</v>
      </c>
      <c r="H88" s="1">
        <v>0.19276299999999999</v>
      </c>
      <c r="I88" s="1">
        <v>-1.9554999999999999E-2</v>
      </c>
      <c r="J88" s="1">
        <v>-1.0926E-2</v>
      </c>
      <c r="K88" s="1">
        <v>-0.15773499999999999</v>
      </c>
      <c r="L88" s="1">
        <v>0.54418800000000001</v>
      </c>
      <c r="M88" s="1">
        <v>-0.16728299999999999</v>
      </c>
      <c r="N88" s="1">
        <v>-0.12489500000000001</v>
      </c>
      <c r="O88" s="1">
        <v>-0.21477499999999999</v>
      </c>
      <c r="P88" s="1">
        <v>516.52700000000004</v>
      </c>
      <c r="Q88" s="1">
        <v>56.584899999999998</v>
      </c>
      <c r="R88" s="1">
        <v>1042.53</v>
      </c>
      <c r="S88" s="1">
        <v>-0.20943999999999999</v>
      </c>
      <c r="T88" s="1">
        <v>-3.909E-2</v>
      </c>
      <c r="U88" s="1">
        <v>106.8963285</v>
      </c>
      <c r="V88" s="1">
        <v>0.153248</v>
      </c>
      <c r="W88" s="1">
        <v>-3.7562999999999999E-2</v>
      </c>
      <c r="X88" s="1">
        <v>-3.7512999999999998E-2</v>
      </c>
      <c r="Y88" s="1">
        <v>-0.273613</v>
      </c>
      <c r="Z88" s="1">
        <v>0.43281799999999998</v>
      </c>
      <c r="AA88" s="1">
        <v>-0.18011099999999999</v>
      </c>
      <c r="AB88" s="1">
        <v>-0.18074100000000001</v>
      </c>
      <c r="AC88" s="1">
        <v>3.7199999999999999E-4</v>
      </c>
      <c r="AD88" s="1">
        <v>504.39800000000002</v>
      </c>
      <c r="AE88" s="1">
        <v>159.078</v>
      </c>
      <c r="AF88" s="1">
        <v>1213.46</v>
      </c>
      <c r="AG88" s="1">
        <v>-0.25091000000000002</v>
      </c>
      <c r="AH88" s="1">
        <v>2.6839999999999999E-2</v>
      </c>
      <c r="AI88" s="1">
        <v>174.29090249999999</v>
      </c>
      <c r="AJ88" s="1">
        <v>0.153248</v>
      </c>
      <c r="AK88" s="1">
        <v>-3.7562999999999999E-2</v>
      </c>
      <c r="AL88" s="1">
        <v>-3.7512999999999998E-2</v>
      </c>
      <c r="AM88" s="1">
        <v>-0.273613</v>
      </c>
      <c r="AN88" s="1">
        <v>0.43281799999999998</v>
      </c>
      <c r="AO88" s="1">
        <v>-0.18011099999999999</v>
      </c>
      <c r="AP88" s="1">
        <v>-0.18074100000000001</v>
      </c>
      <c r="AQ88" s="1">
        <v>3.7199999999999999E-4</v>
      </c>
      <c r="AR88" s="1">
        <v>504.39800000000002</v>
      </c>
      <c r="AS88" s="1">
        <v>159.078</v>
      </c>
      <c r="AT88" s="1">
        <v>1213.46</v>
      </c>
      <c r="AU88" s="1">
        <v>-0.25091000000000002</v>
      </c>
      <c r="AV88" s="1">
        <v>2.6839999999999999E-2</v>
      </c>
      <c r="AW88" s="1">
        <v>174.29090249999999</v>
      </c>
      <c r="AX88" s="1">
        <v>6.56104662286414</v>
      </c>
      <c r="AY88" s="1">
        <v>7.3166704636720503</v>
      </c>
      <c r="AZ88" s="1">
        <v>3.4537293850038999</v>
      </c>
      <c r="BA88" s="1">
        <v>3.9987770146658899</v>
      </c>
      <c r="BB88" s="1">
        <v>7.4090385900677704</v>
      </c>
      <c r="BC88" s="1">
        <v>7.7450336291876001</v>
      </c>
      <c r="BD88" s="1">
        <v>63.9</v>
      </c>
      <c r="BE88" s="1">
        <v>67.8</v>
      </c>
      <c r="BF88" s="1">
        <v>105.86847720462301</v>
      </c>
      <c r="BG88" s="1">
        <v>110.629288476632</v>
      </c>
      <c r="BH88" s="1">
        <v>102.695329560158</v>
      </c>
      <c r="BI88" s="1">
        <v>105.92295009122201</v>
      </c>
      <c r="BJ88" s="1">
        <v>100.22887981624901</v>
      </c>
      <c r="BK88" s="1">
        <v>105.85444813417</v>
      </c>
      <c r="BL88" s="1">
        <v>1.8757531820578099</v>
      </c>
      <c r="BM88" s="1">
        <v>1.8804377150014799</v>
      </c>
      <c r="BN88" s="1">
        <v>1.88300451406787</v>
      </c>
      <c r="BO88" s="1">
        <v>1.87564015738627</v>
      </c>
      <c r="BP88" s="1">
        <v>1.85061881542364</v>
      </c>
      <c r="BQ88" s="1">
        <v>1.8472950495251099</v>
      </c>
    </row>
    <row r="89" spans="1:69" x14ac:dyDescent="0.25">
      <c r="A89" s="1">
        <v>268</v>
      </c>
      <c r="B89" s="1" t="s">
        <v>59</v>
      </c>
      <c r="C89" s="1">
        <v>-0.43999999999999995</v>
      </c>
      <c r="D89" s="2">
        <v>3.3063423900134721</v>
      </c>
      <c r="E89" s="1" t="s">
        <v>192</v>
      </c>
      <c r="F89" s="2" t="s">
        <v>125</v>
      </c>
      <c r="G89" s="2" t="s">
        <v>203</v>
      </c>
      <c r="H89" s="1">
        <v>0.25003599999999998</v>
      </c>
      <c r="I89" s="1">
        <v>-0.31690099999999999</v>
      </c>
      <c r="J89" s="1">
        <v>-0.31690099999999999</v>
      </c>
      <c r="K89" s="1">
        <v>-0.31690099999999999</v>
      </c>
      <c r="L89" s="1">
        <v>0.55254199999999998</v>
      </c>
      <c r="M89" s="1">
        <v>-1.056003</v>
      </c>
      <c r="N89" s="1">
        <v>-1.056003</v>
      </c>
      <c r="O89" s="1">
        <v>-1.056003</v>
      </c>
      <c r="P89" s="1">
        <v>461.267</v>
      </c>
      <c r="Q89" s="1">
        <v>64.777799999999999</v>
      </c>
      <c r="R89" s="1">
        <v>1062.58</v>
      </c>
      <c r="S89" s="1">
        <v>-0.20504</v>
      </c>
      <c r="T89" s="1">
        <v>-7.6929999999999998E-2</v>
      </c>
      <c r="U89" s="1">
        <v>80.390306100000004</v>
      </c>
      <c r="V89" s="1">
        <v>0.15546399999999999</v>
      </c>
      <c r="W89" s="1">
        <v>-3.7927000000000002E-2</v>
      </c>
      <c r="X89" s="1">
        <v>-3.7895999999999999E-2</v>
      </c>
      <c r="Y89" s="1">
        <v>-0.43332700000000002</v>
      </c>
      <c r="Z89" s="1">
        <v>0.39064500000000002</v>
      </c>
      <c r="AA89" s="1">
        <v>-0.17117199999999999</v>
      </c>
      <c r="AB89" s="1">
        <v>-0.17145299999999999</v>
      </c>
      <c r="AC89" s="1">
        <v>6.7978999999999998E-2</v>
      </c>
      <c r="AD89" s="1">
        <v>464.04</v>
      </c>
      <c r="AE89" s="1">
        <v>158.369</v>
      </c>
      <c r="AF89" s="1">
        <v>1200.6500000000001</v>
      </c>
      <c r="AG89" s="1">
        <v>-0.25013999999999997</v>
      </c>
      <c r="AH89" s="1">
        <v>2.3949999999999999E-2</v>
      </c>
      <c r="AI89" s="1">
        <v>171.9942159</v>
      </c>
      <c r="AJ89" s="1">
        <v>0.18028019101123602</v>
      </c>
      <c r="AK89" s="1">
        <v>-3.2565617977528091E-2</v>
      </c>
      <c r="AL89" s="1">
        <v>-2.8102966292134827E-2</v>
      </c>
      <c r="AM89" s="1">
        <v>-0.18802379775280886</v>
      </c>
      <c r="AN89" s="1">
        <v>0.51719774157303333</v>
      </c>
      <c r="AO89" s="1">
        <v>-0.16825710112359554</v>
      </c>
      <c r="AP89" s="1">
        <v>-0.16934471910112359</v>
      </c>
      <c r="AQ89" s="1">
        <v>-8.3651910112359562E-2</v>
      </c>
      <c r="AR89" s="1">
        <v>506.69307865168543</v>
      </c>
      <c r="AS89" s="1">
        <v>95.577503314606787</v>
      </c>
      <c r="AT89" s="1">
        <v>1150.0012359550569</v>
      </c>
      <c r="AU89" s="1">
        <v>-0.23941123595505623</v>
      </c>
      <c r="AV89" s="1">
        <v>-1.0296292134831466E-2</v>
      </c>
      <c r="AW89" s="1">
        <v>143.77191839662922</v>
      </c>
      <c r="AX89" s="1">
        <v>7.8018234290196</v>
      </c>
      <c r="AY89" s="1">
        <v>7.8018234290196</v>
      </c>
      <c r="AZ89" s="1">
        <v>3.2137984688406398</v>
      </c>
      <c r="BA89" s="1">
        <v>3.2137984688406398</v>
      </c>
      <c r="BB89" s="1">
        <v>7.7063932823554397</v>
      </c>
      <c r="BC89" s="1">
        <v>7.7063932823554397</v>
      </c>
      <c r="BD89" s="1">
        <v>54.4</v>
      </c>
      <c r="BE89" s="1">
        <v>54.4</v>
      </c>
      <c r="BF89" s="1">
        <v>86.538865758384603</v>
      </c>
      <c r="BG89" s="1">
        <v>86.538865758384603</v>
      </c>
      <c r="BH89" s="1">
        <v>103.18242272930399</v>
      </c>
      <c r="BI89" s="1">
        <v>103.18242272930399</v>
      </c>
      <c r="BJ89" s="1">
        <v>103.023054154832</v>
      </c>
      <c r="BK89" s="1">
        <v>103.023054154832</v>
      </c>
      <c r="BL89" s="1">
        <v>1.8563022383221901</v>
      </c>
      <c r="BM89" s="1">
        <v>1.8563022383221901</v>
      </c>
      <c r="BN89" s="1">
        <v>1.83174152106676</v>
      </c>
      <c r="BO89" s="1">
        <v>1.83174152106676</v>
      </c>
      <c r="BP89" s="1">
        <v>1.8950200526643499</v>
      </c>
      <c r="BQ89" s="1">
        <v>1.8950200526643499</v>
      </c>
    </row>
    <row r="90" spans="1:69" x14ac:dyDescent="0.25">
      <c r="A90" s="1">
        <v>269</v>
      </c>
      <c r="B90" s="1" t="s">
        <v>92</v>
      </c>
      <c r="C90" s="1">
        <v>4.0000000000000036E-2</v>
      </c>
      <c r="D90" s="2">
        <v>6.4484571798221628</v>
      </c>
      <c r="E90" s="1" t="s">
        <v>201</v>
      </c>
      <c r="F90" s="2" t="s">
        <v>201</v>
      </c>
      <c r="G90" s="2" t="s">
        <v>201</v>
      </c>
      <c r="H90" s="1">
        <v>0.19090399999999999</v>
      </c>
      <c r="I90" s="1">
        <v>-2.8833000000000001E-2</v>
      </c>
      <c r="J90" s="1">
        <v>-1.9848999999999999E-2</v>
      </c>
      <c r="K90" s="1">
        <v>-0.13694300000000001</v>
      </c>
      <c r="L90" s="1">
        <v>0.52522100000000005</v>
      </c>
      <c r="M90" s="1">
        <v>-0.153777</v>
      </c>
      <c r="N90" s="1">
        <v>-0.19081300000000001</v>
      </c>
      <c r="O90" s="1">
        <v>-3.5145000000000003E-2</v>
      </c>
      <c r="P90" s="1">
        <v>496.34300000000002</v>
      </c>
      <c r="Q90" s="1">
        <v>58.903300000000002</v>
      </c>
      <c r="R90" s="1">
        <v>1157.7</v>
      </c>
      <c r="S90" s="1">
        <v>-0.23744999999999999</v>
      </c>
      <c r="T90" s="1">
        <v>-2.0740000000000001E-2</v>
      </c>
      <c r="U90" s="1">
        <v>135.9876921</v>
      </c>
      <c r="V90" s="1">
        <v>0.19090399999999999</v>
      </c>
      <c r="W90" s="1">
        <v>-2.8833000000000001E-2</v>
      </c>
      <c r="X90" s="1">
        <v>-1.9848999999999999E-2</v>
      </c>
      <c r="Y90" s="1">
        <v>-0.13694300000000001</v>
      </c>
      <c r="Z90" s="1">
        <v>0.52522100000000005</v>
      </c>
      <c r="AA90" s="1">
        <v>-0.153777</v>
      </c>
      <c r="AB90" s="1">
        <v>-0.19081300000000001</v>
      </c>
      <c r="AC90" s="1">
        <v>-3.5145000000000003E-2</v>
      </c>
      <c r="AD90" s="1">
        <v>496.34300000000002</v>
      </c>
      <c r="AE90" s="1">
        <v>58.903300000000002</v>
      </c>
      <c r="AF90" s="1">
        <v>1157.7</v>
      </c>
      <c r="AG90" s="1">
        <v>-0.23744999999999999</v>
      </c>
      <c r="AH90" s="1">
        <v>-2.0740000000000001E-2</v>
      </c>
      <c r="AI90" s="1">
        <v>135.9876921</v>
      </c>
      <c r="AJ90" s="1">
        <v>0.19090399999999999</v>
      </c>
      <c r="AK90" s="1">
        <v>-2.8833000000000001E-2</v>
      </c>
      <c r="AL90" s="1">
        <v>-1.9848999999999999E-2</v>
      </c>
      <c r="AM90" s="1">
        <v>-0.13694300000000001</v>
      </c>
      <c r="AN90" s="1">
        <v>0.52522100000000005</v>
      </c>
      <c r="AO90" s="1">
        <v>-0.153777</v>
      </c>
      <c r="AP90" s="1">
        <v>-0.19081300000000001</v>
      </c>
      <c r="AQ90" s="1">
        <v>-3.5145000000000003E-2</v>
      </c>
      <c r="AR90" s="1">
        <v>496.34300000000002</v>
      </c>
      <c r="AS90" s="1">
        <v>58.903300000000002</v>
      </c>
      <c r="AT90" s="1">
        <v>1157.7</v>
      </c>
      <c r="AU90" s="1">
        <v>-0.23744999999999999</v>
      </c>
      <c r="AV90" s="1">
        <v>-2.0740000000000001E-2</v>
      </c>
      <c r="AW90" s="1">
        <v>135.9876921</v>
      </c>
      <c r="AX90" s="1">
        <v>7.8590114680410101</v>
      </c>
      <c r="AY90" s="1">
        <v>7.8610309382620498</v>
      </c>
      <c r="AZ90" s="1">
        <v>4.9416928864411798</v>
      </c>
      <c r="BA90" s="1">
        <v>4.98992438650669</v>
      </c>
      <c r="BB90" s="1">
        <v>7.0676666666666597</v>
      </c>
      <c r="BC90" s="1">
        <v>7.2508926678600201</v>
      </c>
      <c r="BD90" s="1">
        <v>69.8</v>
      </c>
      <c r="BE90" s="1">
        <v>70.2</v>
      </c>
      <c r="BF90" s="1">
        <v>119.905943553855</v>
      </c>
      <c r="BG90" s="1">
        <v>120.01313901536</v>
      </c>
      <c r="BH90" s="1">
        <v>119.96669773836101</v>
      </c>
      <c r="BI90" s="1">
        <v>120.09659733572001</v>
      </c>
      <c r="BJ90" s="1">
        <v>119.996207626794</v>
      </c>
      <c r="BK90" s="1">
        <v>120.020087465556</v>
      </c>
      <c r="BL90" s="1">
        <v>1.8438660471954</v>
      </c>
      <c r="BM90" s="1">
        <v>1.8441317740335099</v>
      </c>
      <c r="BN90" s="1">
        <v>1.8443700821689699</v>
      </c>
      <c r="BO90" s="1">
        <v>1.84422476938143</v>
      </c>
      <c r="BP90" s="1">
        <v>1.84463112843733</v>
      </c>
      <c r="BQ90" s="1">
        <v>1.84441291472381</v>
      </c>
    </row>
    <row r="91" spans="1:69" x14ac:dyDescent="0.25">
      <c r="A91" s="1">
        <v>270</v>
      </c>
      <c r="B91" s="1" t="s">
        <v>81</v>
      </c>
      <c r="C91" s="1">
        <v>0.33</v>
      </c>
      <c r="D91" s="2">
        <v>5.2135112927853138</v>
      </c>
      <c r="E91" s="1" t="s">
        <v>166</v>
      </c>
      <c r="F91" s="2" t="s">
        <v>166</v>
      </c>
      <c r="G91" s="2" t="s">
        <v>166</v>
      </c>
      <c r="H91" s="1">
        <v>0.205095</v>
      </c>
      <c r="I91" s="1">
        <v>-3.3905999999999999E-2</v>
      </c>
      <c r="J91" s="1">
        <v>-3.3947999999999999E-2</v>
      </c>
      <c r="K91" s="1">
        <v>-0.19326699999999999</v>
      </c>
      <c r="L91" s="1">
        <v>0.64466000000000001</v>
      </c>
      <c r="M91" s="1">
        <v>-0.180085</v>
      </c>
      <c r="N91" s="1">
        <v>-0.18143699999999999</v>
      </c>
      <c r="O91" s="1">
        <v>-0.37676900000000002</v>
      </c>
      <c r="P91" s="1">
        <v>535.63699999999994</v>
      </c>
      <c r="Q91" s="1">
        <v>73.402199999999993</v>
      </c>
      <c r="R91" s="1">
        <v>1096.0999999999999</v>
      </c>
      <c r="S91" s="1">
        <v>-0.23189000000000001</v>
      </c>
      <c r="T91" s="1">
        <v>-2.5159999999999998E-2</v>
      </c>
      <c r="U91" s="1">
        <v>129.72514229999999</v>
      </c>
      <c r="V91" s="1">
        <v>0.205095</v>
      </c>
      <c r="W91" s="1">
        <v>-3.3905999999999999E-2</v>
      </c>
      <c r="X91" s="1">
        <v>-3.3947999999999999E-2</v>
      </c>
      <c r="Y91" s="1">
        <v>-0.19326699999999999</v>
      </c>
      <c r="Z91" s="1">
        <v>0.64466000000000001</v>
      </c>
      <c r="AA91" s="1">
        <v>-0.180085</v>
      </c>
      <c r="AB91" s="1">
        <v>-0.18143699999999999</v>
      </c>
      <c r="AC91" s="1">
        <v>-0.37676900000000002</v>
      </c>
      <c r="AD91" s="1">
        <v>535.63699999999994</v>
      </c>
      <c r="AE91" s="1">
        <v>73.402199999999993</v>
      </c>
      <c r="AF91" s="1">
        <v>1096.0999999999999</v>
      </c>
      <c r="AG91" s="1">
        <v>-0.23189000000000001</v>
      </c>
      <c r="AH91" s="1">
        <v>-2.5159999999999998E-2</v>
      </c>
      <c r="AI91" s="1">
        <v>129.72514229999999</v>
      </c>
      <c r="AJ91" s="1">
        <v>0.205095</v>
      </c>
      <c r="AK91" s="1">
        <v>-3.3905999999999999E-2</v>
      </c>
      <c r="AL91" s="1">
        <v>-3.3947999999999999E-2</v>
      </c>
      <c r="AM91" s="1">
        <v>-0.19326699999999999</v>
      </c>
      <c r="AN91" s="1">
        <v>0.64466000000000001</v>
      </c>
      <c r="AO91" s="1">
        <v>-0.180085</v>
      </c>
      <c r="AP91" s="1">
        <v>-0.18143699999999999</v>
      </c>
      <c r="AQ91" s="1">
        <v>-0.37676900000000002</v>
      </c>
      <c r="AR91" s="1">
        <v>535.63699999999994</v>
      </c>
      <c r="AS91" s="1">
        <v>73.402199999999993</v>
      </c>
      <c r="AT91" s="1">
        <v>1096.0999999999999</v>
      </c>
      <c r="AU91" s="1">
        <v>-0.23189000000000001</v>
      </c>
      <c r="AV91" s="1">
        <v>-2.5159999999999998E-2</v>
      </c>
      <c r="AW91" s="1">
        <v>129.72514229999999</v>
      </c>
      <c r="AX91" s="1">
        <v>6.2444471574769604</v>
      </c>
      <c r="AY91" s="1">
        <v>6.3238252572231097</v>
      </c>
      <c r="AZ91" s="1">
        <v>3.8019414279061898</v>
      </c>
      <c r="BA91" s="1">
        <v>4.0621218726268999</v>
      </c>
      <c r="BB91" s="1">
        <v>7.1434090458035904</v>
      </c>
      <c r="BC91" s="1">
        <v>7.6213947211373796</v>
      </c>
      <c r="BD91" s="1">
        <v>38.799999999999997</v>
      </c>
      <c r="BE91" s="1">
        <v>40</v>
      </c>
      <c r="BF91" s="1">
        <v>98.835702424392593</v>
      </c>
      <c r="BG91" s="1">
        <v>103.41432281013699</v>
      </c>
      <c r="BH91" s="1">
        <v>99.629963842997299</v>
      </c>
      <c r="BI91" s="1">
        <v>103.81178928719601</v>
      </c>
      <c r="BJ91" s="1">
        <v>100.230666890625</v>
      </c>
      <c r="BK91" s="1">
        <v>104.3238478626</v>
      </c>
      <c r="BL91" s="1">
        <v>1.83282295926256</v>
      </c>
      <c r="BM91" s="1">
        <v>1.8353727141918601</v>
      </c>
      <c r="BN91" s="1">
        <v>1.8354729635709699</v>
      </c>
      <c r="BO91" s="1">
        <v>1.8332228451554899</v>
      </c>
      <c r="BP91" s="1">
        <v>1.84548990785644</v>
      </c>
      <c r="BQ91" s="1">
        <v>1.84107658721738</v>
      </c>
    </row>
    <row r="92" spans="1:69" x14ac:dyDescent="0.25">
      <c r="A92" s="1">
        <v>271</v>
      </c>
      <c r="B92" s="1" t="s">
        <v>122</v>
      </c>
      <c r="C92" s="1">
        <v>-0.12999999999999995</v>
      </c>
      <c r="D92" s="2">
        <v>0.29732137494637012</v>
      </c>
      <c r="E92" s="1" t="s">
        <v>162</v>
      </c>
      <c r="F92" s="2" t="s">
        <v>162</v>
      </c>
      <c r="G92" s="2" t="s">
        <v>133</v>
      </c>
      <c r="H92" s="1">
        <v>0.24818499999999999</v>
      </c>
      <c r="I92" s="1">
        <v>-6.5110000000000003E-3</v>
      </c>
      <c r="J92" s="1">
        <v>-6.9360000000000003E-3</v>
      </c>
      <c r="K92" s="1">
        <v>-0.26412799999999997</v>
      </c>
      <c r="L92" s="1">
        <v>0.69054700000000002</v>
      </c>
      <c r="M92" s="1">
        <v>-0.155165</v>
      </c>
      <c r="N92" s="1">
        <v>-0.152286</v>
      </c>
      <c r="O92" s="1">
        <v>-0.40063399999999999</v>
      </c>
      <c r="P92" s="1">
        <v>560.92200000000003</v>
      </c>
      <c r="Q92" s="1">
        <v>86.838499999999996</v>
      </c>
      <c r="R92" s="1">
        <v>1117.23</v>
      </c>
      <c r="S92" s="1">
        <v>-0.26394000000000001</v>
      </c>
      <c r="T92" s="1">
        <v>-4.5830000000000003E-2</v>
      </c>
      <c r="U92" s="1">
        <v>136.8662061</v>
      </c>
      <c r="V92" s="1">
        <v>0.24818499999999999</v>
      </c>
      <c r="W92" s="1">
        <v>-6.5110000000000003E-3</v>
      </c>
      <c r="X92" s="1">
        <v>-6.9360000000000003E-3</v>
      </c>
      <c r="Y92" s="1">
        <v>-0.26412799999999997</v>
      </c>
      <c r="Z92" s="1">
        <v>0.69054700000000002</v>
      </c>
      <c r="AA92" s="1">
        <v>-0.155165</v>
      </c>
      <c r="AB92" s="1">
        <v>-0.152286</v>
      </c>
      <c r="AC92" s="1">
        <v>-0.40063399999999999</v>
      </c>
      <c r="AD92" s="1">
        <v>560.92200000000003</v>
      </c>
      <c r="AE92" s="1">
        <v>86.838499999999996</v>
      </c>
      <c r="AF92" s="1">
        <v>1117.23</v>
      </c>
      <c r="AG92" s="1">
        <v>-0.26394000000000001</v>
      </c>
      <c r="AH92" s="1">
        <v>-4.5830000000000003E-2</v>
      </c>
      <c r="AI92" s="1">
        <v>136.8662061</v>
      </c>
      <c r="AJ92" s="1">
        <v>0.19575999999999999</v>
      </c>
      <c r="AK92" s="1">
        <v>-1.7198000000000001E-2</v>
      </c>
      <c r="AL92" s="1">
        <v>-2.7101E-2</v>
      </c>
      <c r="AM92" s="1">
        <v>-0.15559300000000001</v>
      </c>
      <c r="AN92" s="1">
        <v>0.52158599999999999</v>
      </c>
      <c r="AO92" s="1">
        <v>-0.184866</v>
      </c>
      <c r="AP92" s="1">
        <v>-0.150033</v>
      </c>
      <c r="AQ92" s="1">
        <v>-8.6227999999999999E-2</v>
      </c>
      <c r="AR92" s="1">
        <v>497.02800000000002</v>
      </c>
      <c r="AS92" s="1">
        <v>58.020899999999997</v>
      </c>
      <c r="AT92" s="1">
        <v>1117.57</v>
      </c>
      <c r="AU92" s="1">
        <v>-0.24285999999999999</v>
      </c>
      <c r="AV92" s="1">
        <v>-2.409E-2</v>
      </c>
      <c r="AW92" s="1">
        <v>137.28036270000001</v>
      </c>
      <c r="AX92" s="1">
        <v>5.7390376697242003</v>
      </c>
      <c r="AY92" s="1">
        <v>5.8872490828505697</v>
      </c>
      <c r="AZ92" s="1">
        <v>3.8147527017713698</v>
      </c>
      <c r="BA92" s="1">
        <v>4.1755960382818396</v>
      </c>
      <c r="BB92" s="1">
        <v>6.7411803147258702</v>
      </c>
      <c r="BC92" s="1">
        <v>7.3764928474388496</v>
      </c>
      <c r="BD92" s="1">
        <v>35.700000000000003</v>
      </c>
      <c r="BE92" s="1">
        <v>36.4</v>
      </c>
      <c r="BF92" s="1">
        <v>96.357157177803899</v>
      </c>
      <c r="BG92" s="1">
        <v>97.600459988057494</v>
      </c>
      <c r="BH92" s="1">
        <v>96.333486948233102</v>
      </c>
      <c r="BI92" s="1">
        <v>97.728864437333399</v>
      </c>
      <c r="BJ92" s="1">
        <v>94.040326111642102</v>
      </c>
      <c r="BK92" s="1">
        <v>96.409493112034895</v>
      </c>
      <c r="BL92" s="1">
        <v>1.8163554167618099</v>
      </c>
      <c r="BM92" s="1">
        <v>1.8182021339773999</v>
      </c>
      <c r="BN92" s="1">
        <v>1.8181707840574199</v>
      </c>
      <c r="BO92" s="1">
        <v>1.8132217183786401</v>
      </c>
      <c r="BP92" s="1">
        <v>1.8177640110861399</v>
      </c>
      <c r="BQ92" s="1">
        <v>1.8140722146596</v>
      </c>
    </row>
    <row r="93" spans="1:69" x14ac:dyDescent="0.25">
      <c r="A93" s="1">
        <v>272</v>
      </c>
      <c r="B93" s="1" t="s">
        <v>123</v>
      </c>
      <c r="C93" s="1">
        <v>-0.94</v>
      </c>
      <c r="D93" s="2">
        <v>0.48969378186781171</v>
      </c>
      <c r="E93" s="1" t="s">
        <v>162</v>
      </c>
      <c r="F93" s="2" t="s">
        <v>162</v>
      </c>
      <c r="G93" s="2" t="s">
        <v>162</v>
      </c>
      <c r="H93" s="1">
        <v>0.24818499999999999</v>
      </c>
      <c r="I93" s="1">
        <v>-6.5110000000000003E-3</v>
      </c>
      <c r="J93" s="1">
        <v>-6.9360000000000003E-3</v>
      </c>
      <c r="K93" s="1">
        <v>-0.26412799999999997</v>
      </c>
      <c r="L93" s="1">
        <v>0.69054700000000002</v>
      </c>
      <c r="M93" s="1">
        <v>-0.155165</v>
      </c>
      <c r="N93" s="1">
        <v>-0.152286</v>
      </c>
      <c r="O93" s="1">
        <v>-0.40063399999999999</v>
      </c>
      <c r="P93" s="1">
        <v>560.92200000000003</v>
      </c>
      <c r="Q93" s="1">
        <v>86.838499999999996</v>
      </c>
      <c r="R93" s="1">
        <v>1117.23</v>
      </c>
      <c r="S93" s="1">
        <v>-0.26394000000000001</v>
      </c>
      <c r="T93" s="1">
        <v>-4.5830000000000003E-2</v>
      </c>
      <c r="U93" s="1">
        <v>136.8662061</v>
      </c>
      <c r="V93" s="1">
        <v>0.24818499999999999</v>
      </c>
      <c r="W93" s="1">
        <v>-6.5110000000000003E-3</v>
      </c>
      <c r="X93" s="1">
        <v>-6.9360000000000003E-3</v>
      </c>
      <c r="Y93" s="1">
        <v>-0.26412799999999997</v>
      </c>
      <c r="Z93" s="1">
        <v>0.69054700000000002</v>
      </c>
      <c r="AA93" s="1">
        <v>-0.155165</v>
      </c>
      <c r="AB93" s="1">
        <v>-0.152286</v>
      </c>
      <c r="AC93" s="1">
        <v>-0.40063399999999999</v>
      </c>
      <c r="AD93" s="1">
        <v>560.92200000000003</v>
      </c>
      <c r="AE93" s="1">
        <v>86.838499999999996</v>
      </c>
      <c r="AF93" s="1">
        <v>1117.23</v>
      </c>
      <c r="AG93" s="1">
        <v>-0.26394000000000001</v>
      </c>
      <c r="AH93" s="1">
        <v>-4.5830000000000003E-2</v>
      </c>
      <c r="AI93" s="1">
        <v>136.8662061</v>
      </c>
      <c r="AJ93" s="1">
        <v>0.24818499999999999</v>
      </c>
      <c r="AK93" s="1">
        <v>-6.5110000000000003E-3</v>
      </c>
      <c r="AL93" s="1">
        <v>-6.9360000000000003E-3</v>
      </c>
      <c r="AM93" s="1">
        <v>-0.26412799999999997</v>
      </c>
      <c r="AN93" s="1">
        <v>0.69054700000000002</v>
      </c>
      <c r="AO93" s="1">
        <v>-0.155165</v>
      </c>
      <c r="AP93" s="1">
        <v>-0.152286</v>
      </c>
      <c r="AQ93" s="1">
        <v>-0.40063399999999999</v>
      </c>
      <c r="AR93" s="1">
        <v>560.92200000000003</v>
      </c>
      <c r="AS93" s="1">
        <v>86.838499999999996</v>
      </c>
      <c r="AT93" s="1">
        <v>1117.23</v>
      </c>
      <c r="AU93" s="1">
        <v>-0.26394000000000001</v>
      </c>
      <c r="AV93" s="1">
        <v>-4.5830000000000003E-2</v>
      </c>
      <c r="AW93" s="1">
        <v>136.8662061</v>
      </c>
      <c r="AX93" s="1">
        <v>5.7390376697242003</v>
      </c>
      <c r="AY93" s="1">
        <v>5.8872490828505697</v>
      </c>
      <c r="AZ93" s="1">
        <v>3.8147527017713698</v>
      </c>
      <c r="BA93" s="1">
        <v>4.1755960382818396</v>
      </c>
      <c r="BB93" s="1">
        <v>6.7411803147258702</v>
      </c>
      <c r="BC93" s="1">
        <v>7.3764928474388496</v>
      </c>
      <c r="BD93" s="1">
        <v>35.700000000000003</v>
      </c>
      <c r="BE93" s="1">
        <v>36.4</v>
      </c>
      <c r="BF93" s="1">
        <v>96.357157177803899</v>
      </c>
      <c r="BG93" s="1">
        <v>97.600459988057494</v>
      </c>
      <c r="BH93" s="1">
        <v>96.333486948233102</v>
      </c>
      <c r="BI93" s="1">
        <v>97.728864437333399</v>
      </c>
      <c r="BJ93" s="1">
        <v>94.040326111642102</v>
      </c>
      <c r="BK93" s="1">
        <v>96.409493112034895</v>
      </c>
      <c r="BL93" s="1">
        <v>1.8163554167618099</v>
      </c>
      <c r="BM93" s="1">
        <v>1.8182021339773999</v>
      </c>
      <c r="BN93" s="1">
        <v>1.8181707840574199</v>
      </c>
      <c r="BO93" s="1">
        <v>1.8132217183786401</v>
      </c>
      <c r="BP93" s="1">
        <v>1.8177640110861399</v>
      </c>
      <c r="BQ93" s="1">
        <v>1.8140722146596</v>
      </c>
    </row>
    <row r="94" spans="1:69" x14ac:dyDescent="0.25">
      <c r="A94" s="1">
        <v>273</v>
      </c>
      <c r="B94" s="1" t="s">
        <v>56</v>
      </c>
      <c r="C94" s="1">
        <v>-0.22999999999999998</v>
      </c>
      <c r="D94" s="2">
        <v>1.6496666329898293</v>
      </c>
      <c r="E94" s="1" t="s">
        <v>191</v>
      </c>
      <c r="F94" s="2" t="s">
        <v>184</v>
      </c>
      <c r="G94" s="2" t="s">
        <v>184</v>
      </c>
      <c r="H94" s="1">
        <v>0.200651</v>
      </c>
      <c r="I94" s="1">
        <v>-1.5966999999999999E-2</v>
      </c>
      <c r="J94" s="1">
        <v>-1.175E-2</v>
      </c>
      <c r="K94" s="1">
        <v>-0.14016899999999999</v>
      </c>
      <c r="L94" s="1">
        <v>0.585449</v>
      </c>
      <c r="M94" s="1">
        <v>-0.14718600000000001</v>
      </c>
      <c r="N94" s="1">
        <v>-0.14935899999999999</v>
      </c>
      <c r="O94" s="1">
        <v>-0.233066</v>
      </c>
      <c r="P94" s="1">
        <v>532.86800000000005</v>
      </c>
      <c r="Q94" s="1">
        <v>56.599800000000002</v>
      </c>
      <c r="R94" s="1">
        <v>1082.3499999999999</v>
      </c>
      <c r="S94" s="1">
        <v>-0.21384</v>
      </c>
      <c r="T94" s="1">
        <v>-4.2790000000000002E-2</v>
      </c>
      <c r="U94" s="1">
        <v>107.33558549999999</v>
      </c>
      <c r="V94" s="1">
        <v>0.137624</v>
      </c>
      <c r="W94" s="1">
        <v>-3.7663000000000002E-2</v>
      </c>
      <c r="X94" s="1">
        <v>-4.0806000000000002E-2</v>
      </c>
      <c r="Y94" s="1">
        <v>-0.27689200000000003</v>
      </c>
      <c r="Z94" s="1">
        <v>0.40879100000000002</v>
      </c>
      <c r="AA94" s="1">
        <v>-0.173319</v>
      </c>
      <c r="AB94" s="1">
        <v>-0.16671800000000001</v>
      </c>
      <c r="AC94" s="1">
        <v>5.4883000000000001E-2</v>
      </c>
      <c r="AD94" s="1">
        <v>480.26</v>
      </c>
      <c r="AE94" s="1">
        <v>164.738</v>
      </c>
      <c r="AF94" s="1">
        <v>1264.95</v>
      </c>
      <c r="AG94" s="1">
        <v>-0.25147999999999998</v>
      </c>
      <c r="AH94" s="1">
        <v>2.8500000000000001E-2</v>
      </c>
      <c r="AI94" s="1">
        <v>175.6902498</v>
      </c>
      <c r="AJ94" s="1">
        <v>0.137624</v>
      </c>
      <c r="AK94" s="1">
        <v>-3.7663000000000002E-2</v>
      </c>
      <c r="AL94" s="1">
        <v>-4.0806000000000002E-2</v>
      </c>
      <c r="AM94" s="1">
        <v>-0.27689200000000003</v>
      </c>
      <c r="AN94" s="1">
        <v>0.40879100000000002</v>
      </c>
      <c r="AO94" s="1">
        <v>-0.173319</v>
      </c>
      <c r="AP94" s="1">
        <v>-0.16671800000000001</v>
      </c>
      <c r="AQ94" s="1">
        <v>5.4883000000000001E-2</v>
      </c>
      <c r="AR94" s="1">
        <v>480.26</v>
      </c>
      <c r="AS94" s="1">
        <v>164.738</v>
      </c>
      <c r="AT94" s="1">
        <v>1264.95</v>
      </c>
      <c r="AU94" s="1">
        <v>-0.25147999999999998</v>
      </c>
      <c r="AV94" s="1">
        <v>2.8500000000000001E-2</v>
      </c>
      <c r="AW94" s="1">
        <v>175.6902498</v>
      </c>
      <c r="AX94" s="1">
        <v>8.7629471029274004</v>
      </c>
      <c r="AY94" s="1">
        <v>8.7641237899605695</v>
      </c>
      <c r="AZ94" s="1">
        <v>3.2108616017606302</v>
      </c>
      <c r="BA94" s="1">
        <v>3.2119481429130601</v>
      </c>
      <c r="BB94" s="1">
        <v>7.6792632539134198</v>
      </c>
      <c r="BC94" s="1">
        <v>7.6848398231035402</v>
      </c>
      <c r="BD94" s="1">
        <v>54.7</v>
      </c>
      <c r="BE94" s="1">
        <v>54.7</v>
      </c>
      <c r="BF94" s="1">
        <v>103.263861030812</v>
      </c>
      <c r="BG94" s="1">
        <v>103.334289992725</v>
      </c>
      <c r="BH94" s="1">
        <v>86.377405343355704</v>
      </c>
      <c r="BI94" s="1">
        <v>86.429310941382894</v>
      </c>
      <c r="BJ94" s="1">
        <v>103.58503601154101</v>
      </c>
      <c r="BK94" s="1">
        <v>103.649321973181</v>
      </c>
      <c r="BL94" s="1">
        <v>1.85701265477648</v>
      </c>
      <c r="BM94" s="1">
        <v>1.85750208613611</v>
      </c>
      <c r="BN94" s="1">
        <v>1.8956017514235399</v>
      </c>
      <c r="BO94" s="1">
        <v>1.8950200526643499</v>
      </c>
      <c r="BP94" s="1">
        <v>1.83221095946946</v>
      </c>
      <c r="BQ94" s="1">
        <v>1.83178246525071</v>
      </c>
    </row>
    <row r="95" spans="1:69" x14ac:dyDescent="0.25">
      <c r="D95" s="2"/>
      <c r="F95" s="2"/>
      <c r="G95" s="2"/>
    </row>
  </sheetData>
  <conditionalFormatting sqref="C2:D94">
    <cfRule type="cellIs" dxfId="16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BA0EF-F146-4877-9B3C-972B9D70D1A9}">
  <dimension ref="A1:BQ91"/>
  <sheetViews>
    <sheetView topLeftCell="A68" zoomScale="90" zoomScaleNormal="90" workbookViewId="0">
      <selection activeCell="E58" sqref="E58"/>
    </sheetView>
  </sheetViews>
  <sheetFormatPr defaultRowHeight="14.3" x14ac:dyDescent="0.25"/>
  <cols>
    <col min="1" max="7" width="9" style="1"/>
    <col min="8" max="8" width="8.75" style="1" customWidth="1"/>
    <col min="9" max="21" width="9" style="1" customWidth="1"/>
    <col min="22" max="22" width="8.875" style="1" customWidth="1"/>
    <col min="23" max="30" width="9" style="1" customWidth="1"/>
    <col min="31" max="35" width="9.125" style="1" customWidth="1"/>
    <col min="36" max="36" width="8.25" style="1" customWidth="1"/>
    <col min="37" max="48" width="9" style="1" customWidth="1"/>
    <col min="49" max="49" width="8.125" style="1" customWidth="1"/>
    <col min="50" max="69" width="9" style="1"/>
    <col min="70" max="70" width="12.375" style="1" customWidth="1"/>
    <col min="71" max="16384" width="9" style="1"/>
  </cols>
  <sheetData>
    <row r="1" spans="1:69" x14ac:dyDescent="0.25">
      <c r="A1" s="1" t="s">
        <v>124</v>
      </c>
      <c r="B1" s="1" t="s">
        <v>109</v>
      </c>
      <c r="C1" s="1" t="s">
        <v>0</v>
      </c>
      <c r="D1" s="1" t="s">
        <v>1</v>
      </c>
      <c r="E1" s="1" t="s">
        <v>205</v>
      </c>
      <c r="F1" s="1" t="s">
        <v>206</v>
      </c>
      <c r="G1" s="1" t="s">
        <v>207</v>
      </c>
      <c r="H1" s="1" t="s">
        <v>208</v>
      </c>
      <c r="I1" s="1" t="s">
        <v>209</v>
      </c>
      <c r="J1" s="1" t="s">
        <v>210</v>
      </c>
      <c r="K1" s="1" t="s">
        <v>211</v>
      </c>
      <c r="L1" s="1" t="s">
        <v>212</v>
      </c>
      <c r="M1" s="1" t="s">
        <v>213</v>
      </c>
      <c r="N1" s="1" t="s">
        <v>214</v>
      </c>
      <c r="O1" s="1" t="s">
        <v>215</v>
      </c>
      <c r="P1" s="1" t="s">
        <v>216</v>
      </c>
      <c r="Q1" s="1" t="s">
        <v>217</v>
      </c>
      <c r="R1" s="1" t="s">
        <v>218</v>
      </c>
      <c r="S1" s="1" t="s">
        <v>219</v>
      </c>
      <c r="T1" s="1" t="s">
        <v>220</v>
      </c>
      <c r="U1" s="1" t="s">
        <v>221</v>
      </c>
      <c r="V1" s="1" t="s">
        <v>222</v>
      </c>
      <c r="W1" s="1" t="s">
        <v>223</v>
      </c>
      <c r="X1" s="1" t="s">
        <v>224</v>
      </c>
      <c r="Y1" s="1" t="s">
        <v>225</v>
      </c>
      <c r="Z1" s="1" t="s">
        <v>226</v>
      </c>
      <c r="AA1" s="1" t="s">
        <v>227</v>
      </c>
      <c r="AB1" s="1" t="s">
        <v>228</v>
      </c>
      <c r="AC1" s="1" t="s">
        <v>229</v>
      </c>
      <c r="AD1" s="1" t="s">
        <v>230</v>
      </c>
      <c r="AE1" s="1" t="s">
        <v>231</v>
      </c>
      <c r="AF1" s="1" t="s">
        <v>232</v>
      </c>
      <c r="AG1" s="1" t="s">
        <v>233</v>
      </c>
      <c r="AH1" s="1" t="s">
        <v>234</v>
      </c>
      <c r="AI1" s="1" t="s">
        <v>235</v>
      </c>
      <c r="AJ1" s="1" t="s">
        <v>236</v>
      </c>
      <c r="AK1" s="1" t="s">
        <v>237</v>
      </c>
      <c r="AL1" s="1" t="s">
        <v>238</v>
      </c>
      <c r="AM1" s="1" t="s">
        <v>239</v>
      </c>
      <c r="AN1" s="1" t="s">
        <v>240</v>
      </c>
      <c r="AO1" s="1" t="s">
        <v>241</v>
      </c>
      <c r="AP1" s="1" t="s">
        <v>242</v>
      </c>
      <c r="AQ1" s="1" t="s">
        <v>243</v>
      </c>
      <c r="AR1" s="1" t="s">
        <v>244</v>
      </c>
      <c r="AS1" s="1" t="s">
        <v>245</v>
      </c>
      <c r="AT1" s="1" t="s">
        <v>246</v>
      </c>
      <c r="AU1" s="1" t="s">
        <v>247</v>
      </c>
      <c r="AV1" s="1" t="s">
        <v>248</v>
      </c>
      <c r="AW1" s="1" t="s">
        <v>249</v>
      </c>
      <c r="AX1" s="1" t="s">
        <v>5</v>
      </c>
      <c r="AY1" s="1" t="s">
        <v>6</v>
      </c>
      <c r="AZ1" s="1" t="s">
        <v>7</v>
      </c>
      <c r="BA1" s="1" t="s">
        <v>8</v>
      </c>
      <c r="BB1" s="1" t="s">
        <v>9</v>
      </c>
      <c r="BC1" s="1" t="s">
        <v>10</v>
      </c>
      <c r="BD1" s="1" t="s">
        <v>11</v>
      </c>
      <c r="BE1" s="1" t="s">
        <v>12</v>
      </c>
      <c r="BF1" s="1" t="s">
        <v>13</v>
      </c>
      <c r="BG1" s="1" t="s">
        <v>14</v>
      </c>
      <c r="BH1" s="1" t="s">
        <v>15</v>
      </c>
      <c r="BI1" s="1" t="s">
        <v>16</v>
      </c>
      <c r="BJ1" s="1" t="s">
        <v>17</v>
      </c>
      <c r="BK1" s="1" t="s">
        <v>18</v>
      </c>
      <c r="BL1" s="1" t="s">
        <v>19</v>
      </c>
      <c r="BM1" s="1" t="s">
        <v>20</v>
      </c>
      <c r="BN1" s="1" t="s">
        <v>21</v>
      </c>
      <c r="BO1" s="1" t="s">
        <v>22</v>
      </c>
      <c r="BP1" s="1" t="s">
        <v>23</v>
      </c>
      <c r="BQ1" s="1" t="s">
        <v>24</v>
      </c>
    </row>
    <row r="2" spans="1:69" x14ac:dyDescent="0.25">
      <c r="A2" s="3">
        <v>1</v>
      </c>
      <c r="B2" s="1" t="s">
        <v>29</v>
      </c>
      <c r="C2" s="2">
        <v>0.1100000000000001</v>
      </c>
      <c r="D2" s="2">
        <v>1.3364131097830492</v>
      </c>
      <c r="E2" s="1" t="s">
        <v>125</v>
      </c>
      <c r="F2" s="2" t="s">
        <v>125</v>
      </c>
      <c r="G2" s="2" t="s">
        <v>128</v>
      </c>
      <c r="H2" s="1">
        <v>0.15546399999999999</v>
      </c>
      <c r="I2" s="1">
        <v>-3.7927000000000002E-2</v>
      </c>
      <c r="J2" s="1">
        <v>-3.7895999999999999E-2</v>
      </c>
      <c r="K2" s="1">
        <v>-0.43332700000000002</v>
      </c>
      <c r="L2" s="1">
        <v>0.39064500000000002</v>
      </c>
      <c r="M2" s="1">
        <v>-0.17117199999999999</v>
      </c>
      <c r="N2" s="1">
        <v>-0.17145299999999999</v>
      </c>
      <c r="O2" s="1">
        <v>6.7978999999999998E-2</v>
      </c>
      <c r="P2" s="1">
        <v>464.04</v>
      </c>
      <c r="Q2" s="1">
        <v>158.369</v>
      </c>
      <c r="R2" s="1">
        <v>1200.6500000000001</v>
      </c>
      <c r="S2" s="1">
        <v>-0.25013999999999997</v>
      </c>
      <c r="T2" s="1">
        <v>2.3949999999999999E-2</v>
      </c>
      <c r="U2" s="1">
        <v>171.9942159</v>
      </c>
      <c r="V2" s="1">
        <v>0.15546399999999999</v>
      </c>
      <c r="W2" s="1">
        <v>-3.7927000000000002E-2</v>
      </c>
      <c r="X2" s="1">
        <v>-3.7895999999999999E-2</v>
      </c>
      <c r="Y2" s="1">
        <v>-0.43332700000000002</v>
      </c>
      <c r="Z2" s="1">
        <v>0.39064500000000002</v>
      </c>
      <c r="AA2" s="1">
        <v>-0.17117199999999999</v>
      </c>
      <c r="AB2" s="1">
        <v>-0.17145299999999999</v>
      </c>
      <c r="AC2" s="1">
        <v>6.7978999999999998E-2</v>
      </c>
      <c r="AD2" s="1">
        <v>464.04</v>
      </c>
      <c r="AE2" s="1">
        <v>158.369</v>
      </c>
      <c r="AF2" s="1">
        <v>1200.6500000000001</v>
      </c>
      <c r="AG2" s="1">
        <v>-0.25013999999999997</v>
      </c>
      <c r="AH2" s="1">
        <v>2.3949999999999999E-2</v>
      </c>
      <c r="AI2" s="1">
        <v>171.9942159</v>
      </c>
      <c r="AJ2" s="1">
        <v>0.112469</v>
      </c>
      <c r="AK2" s="1">
        <v>-3.7032000000000002E-2</v>
      </c>
      <c r="AL2" s="1">
        <v>-3.7026999999999997E-2</v>
      </c>
      <c r="AM2" s="1">
        <v>-0.218081</v>
      </c>
      <c r="AN2" s="1">
        <v>0.49265900000000001</v>
      </c>
      <c r="AO2" s="1">
        <v>-0.17632500000000001</v>
      </c>
      <c r="AP2" s="1">
        <v>-0.17619299999999999</v>
      </c>
      <c r="AQ2" s="1">
        <v>-0.13664899999999999</v>
      </c>
      <c r="AR2" s="1">
        <v>533.56399999999996</v>
      </c>
      <c r="AS2" s="1">
        <v>189.25299999999999</v>
      </c>
      <c r="AT2" s="1">
        <v>1297.81</v>
      </c>
      <c r="AU2" s="1">
        <v>-0.25402000000000002</v>
      </c>
      <c r="AV2" s="1">
        <v>3.3210000000000003E-2</v>
      </c>
      <c r="AW2" s="1">
        <v>180.23969729999999</v>
      </c>
      <c r="AX2" s="1">
        <v>4.9260860677777503</v>
      </c>
      <c r="AY2" s="1">
        <v>4.9266833624709703</v>
      </c>
      <c r="AZ2" s="1">
        <v>3.34783146527931</v>
      </c>
      <c r="BA2" s="1">
        <v>3.3480696393706602</v>
      </c>
      <c r="BB2" s="1">
        <v>6.4785647951802199</v>
      </c>
      <c r="BC2" s="1">
        <v>6.4830043484109003</v>
      </c>
      <c r="BD2" s="1">
        <v>45.1</v>
      </c>
      <c r="BE2" s="1">
        <v>45.1</v>
      </c>
      <c r="BF2" s="1">
        <v>103.877014464442</v>
      </c>
      <c r="BG2" s="1">
        <v>105.056721481599</v>
      </c>
      <c r="BH2" s="1">
        <v>116.390616736521</v>
      </c>
      <c r="BI2" s="1">
        <v>116.451439318407</v>
      </c>
      <c r="BJ2" s="1">
        <v>103.853101595373</v>
      </c>
      <c r="BK2" s="1">
        <v>105.03373036924</v>
      </c>
      <c r="BL2" s="1">
        <v>1.8977030853112899</v>
      </c>
      <c r="BM2" s="1">
        <v>1.8980292410813899</v>
      </c>
      <c r="BN2" s="1">
        <v>1.8577766281229799</v>
      </c>
      <c r="BO2" s="1">
        <v>1.85730826735897</v>
      </c>
      <c r="BP2" s="1">
        <v>1.8994285982894901</v>
      </c>
      <c r="BQ2" s="1">
        <v>1.89847228054559</v>
      </c>
    </row>
    <row r="3" spans="1:69" x14ac:dyDescent="0.25">
      <c r="A3" s="3">
        <v>2</v>
      </c>
      <c r="B3" s="1" t="s">
        <v>36</v>
      </c>
      <c r="C3" s="2">
        <v>5.0000000000000044E-2</v>
      </c>
      <c r="D3" s="2">
        <v>3.5232229563284809</v>
      </c>
      <c r="E3" s="1" t="s">
        <v>132</v>
      </c>
      <c r="F3" s="2" t="s">
        <v>132</v>
      </c>
      <c r="G3" s="2" t="s">
        <v>132</v>
      </c>
      <c r="H3" s="1">
        <v>0.13614100000000001</v>
      </c>
      <c r="I3" s="1">
        <v>-4.0851999999999999E-2</v>
      </c>
      <c r="J3" s="1">
        <v>-4.0846E-2</v>
      </c>
      <c r="K3" s="1">
        <v>-0.18326200000000001</v>
      </c>
      <c r="L3" s="1">
        <v>0.44565300000000002</v>
      </c>
      <c r="M3" s="1">
        <v>-0.170596</v>
      </c>
      <c r="N3" s="1">
        <v>-0.17070199999999999</v>
      </c>
      <c r="O3" s="1">
        <v>-3.5645000000000003E-2</v>
      </c>
      <c r="P3" s="1">
        <v>504.423</v>
      </c>
      <c r="Q3" s="1">
        <v>167.51499999999999</v>
      </c>
      <c r="R3" s="1">
        <v>1237.23</v>
      </c>
      <c r="S3" s="1">
        <v>-0.25135000000000002</v>
      </c>
      <c r="T3" s="1">
        <v>3.4619999999999998E-2</v>
      </c>
      <c r="U3" s="1">
        <v>179.4490347</v>
      </c>
      <c r="V3" s="1">
        <v>0.13614100000000001</v>
      </c>
      <c r="W3" s="1">
        <v>-4.0851999999999999E-2</v>
      </c>
      <c r="X3" s="1">
        <v>-4.0846E-2</v>
      </c>
      <c r="Y3" s="1">
        <v>-0.18326200000000001</v>
      </c>
      <c r="Z3" s="1">
        <v>0.44565300000000002</v>
      </c>
      <c r="AA3" s="1">
        <v>-0.170596</v>
      </c>
      <c r="AB3" s="1">
        <v>-0.17070199999999999</v>
      </c>
      <c r="AC3" s="1">
        <v>-3.5645000000000003E-2</v>
      </c>
      <c r="AD3" s="1">
        <v>504.423</v>
      </c>
      <c r="AE3" s="1">
        <v>167.51499999999999</v>
      </c>
      <c r="AF3" s="1">
        <v>1237.23</v>
      </c>
      <c r="AG3" s="1">
        <v>-0.25135000000000002</v>
      </c>
      <c r="AH3" s="1">
        <v>3.4619999999999998E-2</v>
      </c>
      <c r="AI3" s="1">
        <v>179.4490347</v>
      </c>
      <c r="AJ3" s="1">
        <v>0.13614100000000001</v>
      </c>
      <c r="AK3" s="1">
        <v>-4.0851999999999999E-2</v>
      </c>
      <c r="AL3" s="1">
        <v>-4.0846E-2</v>
      </c>
      <c r="AM3" s="1">
        <v>-0.18326200000000001</v>
      </c>
      <c r="AN3" s="1">
        <v>0.44565300000000002</v>
      </c>
      <c r="AO3" s="1">
        <v>-0.170596</v>
      </c>
      <c r="AP3" s="1">
        <v>-0.17070199999999999</v>
      </c>
      <c r="AQ3" s="1">
        <v>-3.5645000000000003E-2</v>
      </c>
      <c r="AR3" s="1">
        <v>504.423</v>
      </c>
      <c r="AS3" s="1">
        <v>167.51499999999999</v>
      </c>
      <c r="AT3" s="1">
        <v>1237.23</v>
      </c>
      <c r="AU3" s="1">
        <v>-0.25135000000000002</v>
      </c>
      <c r="AV3" s="1">
        <v>3.4619999999999998E-2</v>
      </c>
      <c r="AW3" s="1">
        <v>179.4490347</v>
      </c>
      <c r="AX3" s="1">
        <v>6.2669240688300301</v>
      </c>
      <c r="AY3" s="1">
        <v>7.4428943364980604</v>
      </c>
      <c r="AZ3" s="1">
        <v>3.0182340105782002</v>
      </c>
      <c r="BA3" s="1">
        <v>4.6849530120317198</v>
      </c>
      <c r="BB3" s="1">
        <v>5.7225999154120997</v>
      </c>
      <c r="BC3" s="1">
        <v>8.8788348135491599</v>
      </c>
      <c r="BD3" s="1">
        <v>37.6</v>
      </c>
      <c r="BE3" s="1">
        <v>51.8</v>
      </c>
      <c r="BF3" s="1">
        <v>98.1085660339822</v>
      </c>
      <c r="BG3" s="1">
        <v>106.421804876895</v>
      </c>
      <c r="BH3" s="1">
        <v>98.015391787677103</v>
      </c>
      <c r="BI3" s="1">
        <v>104.38795751076501</v>
      </c>
      <c r="BJ3" s="1">
        <v>98.067602126248801</v>
      </c>
      <c r="BK3" s="1">
        <v>104.310085715537</v>
      </c>
      <c r="BL3" s="1">
        <v>1.8626032857267201</v>
      </c>
      <c r="BM3" s="1">
        <v>1.86785652553936</v>
      </c>
      <c r="BN3" s="1">
        <v>1.8673034033064899</v>
      </c>
      <c r="BO3" s="1">
        <v>1.86231791056199</v>
      </c>
      <c r="BP3" s="1">
        <v>1.8679357590666701</v>
      </c>
      <c r="BQ3" s="1">
        <v>1.8625431538624799</v>
      </c>
    </row>
    <row r="4" spans="1:69" x14ac:dyDescent="0.25">
      <c r="A4" s="3">
        <v>3</v>
      </c>
      <c r="B4" s="1" t="s">
        <v>25</v>
      </c>
      <c r="C4" s="2">
        <v>-6.0000000000000053E-2</v>
      </c>
      <c r="D4" s="2">
        <v>2.2009316209278289</v>
      </c>
      <c r="E4" s="1" t="s">
        <v>125</v>
      </c>
      <c r="F4" s="2" t="s">
        <v>125</v>
      </c>
      <c r="G4" s="2" t="s">
        <v>125</v>
      </c>
      <c r="H4" s="1">
        <v>0.15546399999999999</v>
      </c>
      <c r="I4" s="1">
        <v>-3.7927000000000002E-2</v>
      </c>
      <c r="J4" s="1">
        <v>-3.7895999999999999E-2</v>
      </c>
      <c r="K4" s="1">
        <v>-0.43332700000000002</v>
      </c>
      <c r="L4" s="1">
        <v>0.39064500000000002</v>
      </c>
      <c r="M4" s="1">
        <v>-0.17117199999999999</v>
      </c>
      <c r="N4" s="1">
        <v>-0.17145299999999999</v>
      </c>
      <c r="O4" s="1">
        <v>6.7978999999999998E-2</v>
      </c>
      <c r="P4" s="1">
        <v>464.04</v>
      </c>
      <c r="Q4" s="1">
        <v>158.369</v>
      </c>
      <c r="R4" s="1">
        <v>1200.6500000000001</v>
      </c>
      <c r="S4" s="1">
        <v>-0.25013999999999997</v>
      </c>
      <c r="T4" s="1">
        <v>2.3949999999999999E-2</v>
      </c>
      <c r="U4" s="1">
        <v>171.9942159</v>
      </c>
      <c r="V4" s="1">
        <v>0.15546399999999999</v>
      </c>
      <c r="W4" s="1">
        <v>-3.7927000000000002E-2</v>
      </c>
      <c r="X4" s="1">
        <v>-3.7895999999999999E-2</v>
      </c>
      <c r="Y4" s="1">
        <v>-0.43332700000000002</v>
      </c>
      <c r="Z4" s="1">
        <v>0.39064500000000002</v>
      </c>
      <c r="AA4" s="1">
        <v>-0.17117199999999999</v>
      </c>
      <c r="AB4" s="1">
        <v>-0.17145299999999999</v>
      </c>
      <c r="AC4" s="1">
        <v>6.7978999999999998E-2</v>
      </c>
      <c r="AD4" s="1">
        <v>464.04</v>
      </c>
      <c r="AE4" s="1">
        <v>158.369</v>
      </c>
      <c r="AF4" s="1">
        <v>1200.6500000000001</v>
      </c>
      <c r="AG4" s="1">
        <v>-0.25013999999999997</v>
      </c>
      <c r="AH4" s="1">
        <v>2.3949999999999999E-2</v>
      </c>
      <c r="AI4" s="1">
        <v>171.9942159</v>
      </c>
      <c r="AJ4" s="1">
        <v>0.15546399999999999</v>
      </c>
      <c r="AK4" s="1">
        <v>-3.7927000000000002E-2</v>
      </c>
      <c r="AL4" s="1">
        <v>-3.7895999999999999E-2</v>
      </c>
      <c r="AM4" s="1">
        <v>-0.43332700000000002</v>
      </c>
      <c r="AN4" s="1">
        <v>0.39064500000000002</v>
      </c>
      <c r="AO4" s="1">
        <v>-0.17117199999999999</v>
      </c>
      <c r="AP4" s="1">
        <v>-0.17145299999999999</v>
      </c>
      <c r="AQ4" s="1">
        <v>6.7978999999999998E-2</v>
      </c>
      <c r="AR4" s="1">
        <v>464.04</v>
      </c>
      <c r="AS4" s="1">
        <v>158.369</v>
      </c>
      <c r="AT4" s="1">
        <v>1200.6500000000001</v>
      </c>
      <c r="AU4" s="1">
        <v>-0.25013999999999997</v>
      </c>
      <c r="AV4" s="1">
        <v>2.3949999999999999E-2</v>
      </c>
      <c r="AW4" s="1">
        <v>171.9942159</v>
      </c>
      <c r="AX4" s="1">
        <v>4.9433039522105098</v>
      </c>
      <c r="AY4" s="1">
        <v>4.9441673273951796</v>
      </c>
      <c r="AZ4" s="1">
        <v>4.0860169076727404</v>
      </c>
      <c r="BA4" s="1">
        <v>4.0864346470159898</v>
      </c>
      <c r="BB4" s="1">
        <v>6.4396501432351796</v>
      </c>
      <c r="BC4" s="1">
        <v>6.4423952442991697</v>
      </c>
      <c r="BD4" s="1">
        <v>50.9</v>
      </c>
      <c r="BE4" s="1">
        <v>51</v>
      </c>
      <c r="BF4" s="1">
        <v>113.43750992400101</v>
      </c>
      <c r="BG4" s="1">
        <v>113.482928358877</v>
      </c>
      <c r="BH4" s="1">
        <v>113.417803103735</v>
      </c>
      <c r="BI4" s="1">
        <v>113.46012912663301</v>
      </c>
      <c r="BJ4" s="1">
        <v>113.409813902685</v>
      </c>
      <c r="BK4" s="1">
        <v>113.46123145505101</v>
      </c>
      <c r="BL4" s="1">
        <v>1.9169574851832201</v>
      </c>
      <c r="BM4" s="1">
        <v>1.91742561785327</v>
      </c>
      <c r="BN4" s="1">
        <v>1.91795828943175</v>
      </c>
      <c r="BO4" s="1">
        <v>1.9169624409466099</v>
      </c>
      <c r="BP4" s="1">
        <v>1.91795828943175</v>
      </c>
      <c r="BQ4" s="1">
        <v>1.9171314508921899</v>
      </c>
    </row>
    <row r="5" spans="1:69" x14ac:dyDescent="0.25">
      <c r="A5" s="3">
        <v>4</v>
      </c>
      <c r="B5" s="1" t="s">
        <v>34</v>
      </c>
      <c r="C5" s="2">
        <v>-0.42</v>
      </c>
      <c r="D5" s="2">
        <v>0.61294371682887816</v>
      </c>
      <c r="E5" s="1" t="s">
        <v>129</v>
      </c>
      <c r="F5" s="2" t="s">
        <v>129</v>
      </c>
      <c r="G5" s="2" t="s">
        <v>129</v>
      </c>
      <c r="H5" s="1">
        <v>0.153248</v>
      </c>
      <c r="I5" s="1">
        <v>-3.7562999999999999E-2</v>
      </c>
      <c r="J5" s="1">
        <v>-3.7512999999999998E-2</v>
      </c>
      <c r="K5" s="1">
        <v>-0.273613</v>
      </c>
      <c r="L5" s="1">
        <v>0.43281799999999998</v>
      </c>
      <c r="M5" s="1">
        <v>-0.18011099999999999</v>
      </c>
      <c r="N5" s="1">
        <v>-0.18074100000000001</v>
      </c>
      <c r="O5" s="1">
        <v>3.7199999999999999E-4</v>
      </c>
      <c r="P5" s="1">
        <v>504.39800000000002</v>
      </c>
      <c r="Q5" s="1">
        <v>159.078</v>
      </c>
      <c r="R5" s="1">
        <v>1213.46</v>
      </c>
      <c r="S5" s="1">
        <v>-0.25091000000000002</v>
      </c>
      <c r="T5" s="1">
        <v>2.6839999999999999E-2</v>
      </c>
      <c r="U5" s="1">
        <v>174.29090249999999</v>
      </c>
      <c r="V5" s="1">
        <v>0.153248</v>
      </c>
      <c r="W5" s="1">
        <v>-3.7562999999999999E-2</v>
      </c>
      <c r="X5" s="1">
        <v>-3.7512999999999998E-2</v>
      </c>
      <c r="Y5" s="1">
        <v>-0.273613</v>
      </c>
      <c r="Z5" s="1">
        <v>0.43281799999999998</v>
      </c>
      <c r="AA5" s="1">
        <v>-0.18011099999999999</v>
      </c>
      <c r="AB5" s="1">
        <v>-0.18074100000000001</v>
      </c>
      <c r="AC5" s="1">
        <v>3.7199999999999999E-4</v>
      </c>
      <c r="AD5" s="1">
        <v>504.39800000000002</v>
      </c>
      <c r="AE5" s="1">
        <v>159.078</v>
      </c>
      <c r="AF5" s="1">
        <v>1213.46</v>
      </c>
      <c r="AG5" s="1">
        <v>-0.25091000000000002</v>
      </c>
      <c r="AH5" s="1">
        <v>2.6839999999999999E-2</v>
      </c>
      <c r="AI5" s="1">
        <v>174.29090249999999</v>
      </c>
      <c r="AJ5" s="1">
        <v>0.153248</v>
      </c>
      <c r="AK5" s="1">
        <v>-3.7562999999999999E-2</v>
      </c>
      <c r="AL5" s="1">
        <v>-3.7512999999999998E-2</v>
      </c>
      <c r="AM5" s="1">
        <v>-0.273613</v>
      </c>
      <c r="AN5" s="1">
        <v>0.43281799999999998</v>
      </c>
      <c r="AO5" s="1">
        <v>-0.18011099999999999</v>
      </c>
      <c r="AP5" s="1">
        <v>-0.18074100000000001</v>
      </c>
      <c r="AQ5" s="1">
        <v>3.7199999999999999E-4</v>
      </c>
      <c r="AR5" s="1">
        <v>504.39800000000002</v>
      </c>
      <c r="AS5" s="1">
        <v>159.078</v>
      </c>
      <c r="AT5" s="1">
        <v>1213.46</v>
      </c>
      <c r="AU5" s="1">
        <v>-0.25091000000000002</v>
      </c>
      <c r="AV5" s="1">
        <v>2.6839999999999999E-2</v>
      </c>
      <c r="AW5" s="1">
        <v>174.29090249999999</v>
      </c>
      <c r="AX5" s="1">
        <v>6.5833278378574098</v>
      </c>
      <c r="AY5" s="1">
        <v>6.9288651366150704</v>
      </c>
      <c r="AZ5" s="1">
        <v>3.5551549844656698</v>
      </c>
      <c r="BA5" s="1">
        <v>4.6396228582353896</v>
      </c>
      <c r="BB5" s="1">
        <v>5.7708197159397097</v>
      </c>
      <c r="BC5" s="1">
        <v>27.988188359159199</v>
      </c>
      <c r="BD5" s="1">
        <v>16.2</v>
      </c>
      <c r="BE5" s="1">
        <v>71.099999999999994</v>
      </c>
      <c r="BF5" s="1">
        <v>12.1967551804153</v>
      </c>
      <c r="BG5" s="1">
        <v>126.58558124200501</v>
      </c>
      <c r="BH5" s="1">
        <v>23.4294627312531</v>
      </c>
      <c r="BI5" s="1">
        <v>113.255377388754</v>
      </c>
      <c r="BJ5" s="1">
        <v>66.486840032294097</v>
      </c>
      <c r="BK5" s="1">
        <v>115.92226891863901</v>
      </c>
      <c r="BL5" s="1">
        <v>1.8396157207416901</v>
      </c>
      <c r="BM5" s="1">
        <v>13.2628479596201</v>
      </c>
      <c r="BN5" s="1">
        <v>13.4710169623529</v>
      </c>
      <c r="BO5" s="1">
        <v>1.8397491676856299</v>
      </c>
      <c r="BP5" s="1">
        <v>1.89417686608194</v>
      </c>
      <c r="BQ5" s="1">
        <v>1.8397103032814699</v>
      </c>
    </row>
    <row r="6" spans="1:69" x14ac:dyDescent="0.25">
      <c r="A6" s="3">
        <v>5</v>
      </c>
      <c r="B6" s="1" t="s">
        <v>112</v>
      </c>
      <c r="C6" s="2">
        <v>-0.90999999999999992</v>
      </c>
      <c r="D6" s="2">
        <v>1.5296404806358912</v>
      </c>
      <c r="E6" s="1" t="s">
        <v>132</v>
      </c>
      <c r="F6" s="2" t="s">
        <v>126</v>
      </c>
      <c r="G6" s="2" t="s">
        <v>126</v>
      </c>
      <c r="H6" s="1">
        <v>0.13614100000000001</v>
      </c>
      <c r="I6" s="1">
        <v>-4.0851999999999999E-2</v>
      </c>
      <c r="J6" s="1">
        <v>-4.0846E-2</v>
      </c>
      <c r="K6" s="1">
        <v>-0.18326200000000001</v>
      </c>
      <c r="L6" s="1">
        <v>0.44565300000000002</v>
      </c>
      <c r="M6" s="1">
        <v>-0.170596</v>
      </c>
      <c r="N6" s="1">
        <v>-0.17070199999999999</v>
      </c>
      <c r="O6" s="1">
        <v>-3.5645000000000003E-2</v>
      </c>
      <c r="P6" s="1">
        <v>504.423</v>
      </c>
      <c r="Q6" s="1">
        <v>167.51499999999999</v>
      </c>
      <c r="R6" s="1">
        <v>1237.23</v>
      </c>
      <c r="S6" s="1">
        <v>-0.25135000000000002</v>
      </c>
      <c r="T6" s="1">
        <v>3.4619999999999998E-2</v>
      </c>
      <c r="U6" s="1">
        <v>179.4490347</v>
      </c>
      <c r="V6" s="1">
        <v>0.17913699999999999</v>
      </c>
      <c r="W6" s="1">
        <v>-4.0078000000000003E-2</v>
      </c>
      <c r="X6" s="1">
        <v>-4.0072000000000003E-2</v>
      </c>
      <c r="Y6" s="1">
        <v>-0.47377799999999998</v>
      </c>
      <c r="Z6" s="1">
        <v>0.41362199999999999</v>
      </c>
      <c r="AA6" s="1">
        <v>-0.17389099999999999</v>
      </c>
      <c r="AB6" s="1">
        <v>-0.17425599999999999</v>
      </c>
      <c r="AC6" s="1">
        <v>-2.4944000000000001E-2</v>
      </c>
      <c r="AD6" s="1">
        <v>465.96600000000001</v>
      </c>
      <c r="AE6" s="1">
        <v>154.71700000000001</v>
      </c>
      <c r="AF6" s="1">
        <v>1379.14</v>
      </c>
      <c r="AG6" s="1">
        <v>-0.24607000000000001</v>
      </c>
      <c r="AH6" s="1">
        <v>2.155E-2</v>
      </c>
      <c r="AI6" s="1">
        <v>167.93422620000001</v>
      </c>
      <c r="AJ6" s="1">
        <v>0.17913699999999999</v>
      </c>
      <c r="AK6" s="1">
        <v>-4.0078000000000003E-2</v>
      </c>
      <c r="AL6" s="1">
        <v>-4.0072000000000003E-2</v>
      </c>
      <c r="AM6" s="1">
        <v>-0.47377799999999998</v>
      </c>
      <c r="AN6" s="1">
        <v>0.41362199999999999</v>
      </c>
      <c r="AO6" s="1">
        <v>-0.17389099999999999</v>
      </c>
      <c r="AP6" s="1">
        <v>-0.17425599999999999</v>
      </c>
      <c r="AQ6" s="1">
        <v>-2.4944000000000001E-2</v>
      </c>
      <c r="AR6" s="1">
        <v>465.96600000000001</v>
      </c>
      <c r="AS6" s="1">
        <v>154.71700000000001</v>
      </c>
      <c r="AT6" s="1">
        <v>1379.14</v>
      </c>
      <c r="AU6" s="1">
        <v>-0.24607000000000001</v>
      </c>
      <c r="AV6" s="1">
        <v>2.155E-2</v>
      </c>
      <c r="AW6" s="1">
        <v>167.93422620000001</v>
      </c>
      <c r="AX6" s="1">
        <v>4.9433039522105098</v>
      </c>
      <c r="AY6" s="1">
        <v>4.9441673273951796</v>
      </c>
      <c r="AZ6" s="1">
        <v>4.0860169076727404</v>
      </c>
      <c r="BA6" s="1">
        <v>4.0864346470159898</v>
      </c>
      <c r="BB6" s="1">
        <v>6.4396501432351796</v>
      </c>
      <c r="BC6" s="1">
        <v>6.4423952442991697</v>
      </c>
      <c r="BD6" s="1">
        <v>50.9</v>
      </c>
      <c r="BE6" s="1">
        <v>51</v>
      </c>
      <c r="BF6" s="1">
        <v>113.43750992400101</v>
      </c>
      <c r="BG6" s="1">
        <v>113.482928358877</v>
      </c>
      <c r="BH6" s="1">
        <v>113.417803103735</v>
      </c>
      <c r="BI6" s="1">
        <v>113.46012912663301</v>
      </c>
      <c r="BJ6" s="1">
        <v>113.409813902685</v>
      </c>
      <c r="BK6" s="1">
        <v>113.46123145505101</v>
      </c>
      <c r="BL6" s="1">
        <v>1.9169574851832201</v>
      </c>
      <c r="BM6" s="1">
        <v>1.91742561785327</v>
      </c>
      <c r="BN6" s="1">
        <v>1.91795828943175</v>
      </c>
      <c r="BO6" s="1">
        <v>1.9169624409466099</v>
      </c>
      <c r="BP6" s="1">
        <v>1.91795828943175</v>
      </c>
      <c r="BQ6" s="1">
        <v>1.9171314508921899</v>
      </c>
    </row>
    <row r="7" spans="1:69" x14ac:dyDescent="0.25">
      <c r="A7" s="3">
        <v>9</v>
      </c>
      <c r="B7" s="1" t="s">
        <v>65</v>
      </c>
      <c r="C7" s="2">
        <v>-8.9999999999999969E-2</v>
      </c>
      <c r="D7" s="2">
        <v>9.4935504422739552</v>
      </c>
      <c r="E7" s="1" t="s">
        <v>125</v>
      </c>
      <c r="F7" s="2" t="s">
        <v>133</v>
      </c>
      <c r="G7" s="2" t="s">
        <v>133</v>
      </c>
      <c r="H7" s="1">
        <v>0.15546399999999999</v>
      </c>
      <c r="I7" s="1">
        <v>-3.7927000000000002E-2</v>
      </c>
      <c r="J7" s="1">
        <v>-3.7895999999999999E-2</v>
      </c>
      <c r="K7" s="1">
        <v>-0.43332700000000002</v>
      </c>
      <c r="L7" s="1">
        <v>0.39064500000000002</v>
      </c>
      <c r="M7" s="1">
        <v>-0.17117199999999999</v>
      </c>
      <c r="N7" s="1">
        <v>-0.17145299999999999</v>
      </c>
      <c r="O7" s="1">
        <v>6.7978999999999998E-2</v>
      </c>
      <c r="P7" s="1">
        <v>464.04</v>
      </c>
      <c r="Q7" s="1">
        <v>158.369</v>
      </c>
      <c r="R7" s="1">
        <v>1200.6500000000001</v>
      </c>
      <c r="S7" s="1">
        <v>-0.25013999999999997</v>
      </c>
      <c r="T7" s="1">
        <v>2.3949999999999999E-2</v>
      </c>
      <c r="U7" s="1">
        <v>171.9942159</v>
      </c>
      <c r="V7" s="1">
        <v>0.19575999999999999</v>
      </c>
      <c r="W7" s="1">
        <v>-1.7198000000000001E-2</v>
      </c>
      <c r="X7" s="1">
        <v>-2.7101E-2</v>
      </c>
      <c r="Y7" s="1">
        <v>-0.15559300000000001</v>
      </c>
      <c r="Z7" s="1">
        <v>0.52158599999999999</v>
      </c>
      <c r="AA7" s="1">
        <v>-0.184866</v>
      </c>
      <c r="AB7" s="1">
        <v>-0.150033</v>
      </c>
      <c r="AC7" s="1">
        <v>-8.6227999999999999E-2</v>
      </c>
      <c r="AD7" s="1">
        <v>497.02800000000002</v>
      </c>
      <c r="AE7" s="1">
        <v>58.020899999999997</v>
      </c>
      <c r="AF7" s="1">
        <v>1117.57</v>
      </c>
      <c r="AG7" s="1">
        <v>-0.24285999999999999</v>
      </c>
      <c r="AH7" s="1">
        <v>-2.409E-2</v>
      </c>
      <c r="AI7" s="1">
        <v>137.28036270000001</v>
      </c>
      <c r="AJ7" s="1">
        <v>0.19575999999999999</v>
      </c>
      <c r="AK7" s="1">
        <v>-1.7198000000000001E-2</v>
      </c>
      <c r="AL7" s="1">
        <v>-2.7101E-2</v>
      </c>
      <c r="AM7" s="1">
        <v>-0.15559300000000001</v>
      </c>
      <c r="AN7" s="1">
        <v>0.52158599999999999</v>
      </c>
      <c r="AO7" s="1">
        <v>-0.184866</v>
      </c>
      <c r="AP7" s="1">
        <v>-0.150033</v>
      </c>
      <c r="AQ7" s="1">
        <v>-8.6227999999999999E-2</v>
      </c>
      <c r="AR7" s="1">
        <v>497.02800000000002</v>
      </c>
      <c r="AS7" s="1">
        <v>58.020899999999997</v>
      </c>
      <c r="AT7" s="1">
        <v>1117.57</v>
      </c>
      <c r="AU7" s="1">
        <v>-0.24285999999999999</v>
      </c>
      <c r="AV7" s="1">
        <v>-2.409E-2</v>
      </c>
      <c r="AW7" s="1">
        <v>137.28036270000001</v>
      </c>
      <c r="AX7" s="1">
        <v>8.6532612485309706</v>
      </c>
      <c r="AY7" s="1">
        <v>8.9856125340367896</v>
      </c>
      <c r="AZ7" s="1">
        <v>4.2187913095458498</v>
      </c>
      <c r="BA7" s="1">
        <v>4.4018542849997102</v>
      </c>
      <c r="BB7" s="1">
        <v>7.4786419085281803</v>
      </c>
      <c r="BC7" s="1">
        <v>8.7609135001225802</v>
      </c>
      <c r="BD7" s="1">
        <v>42.8</v>
      </c>
      <c r="BE7" s="1">
        <v>47.3</v>
      </c>
      <c r="BF7" s="1">
        <v>101.81965553299</v>
      </c>
      <c r="BG7" s="1">
        <v>116.863336097366</v>
      </c>
      <c r="BH7" s="1">
        <v>101.218186780906</v>
      </c>
      <c r="BI7" s="1">
        <v>111.149301173856</v>
      </c>
      <c r="BJ7" s="1">
        <v>101.803858945076</v>
      </c>
      <c r="BK7" s="1">
        <v>116.87119847748799</v>
      </c>
      <c r="BL7" s="1">
        <v>1.8401415706406901</v>
      </c>
      <c r="BM7" s="1">
        <v>1.8500927003801699</v>
      </c>
      <c r="BN7" s="1">
        <v>1.8974646241761599</v>
      </c>
      <c r="BO7" s="1">
        <v>1.8862081009263001</v>
      </c>
      <c r="BP7" s="1">
        <v>1.8498499939184201</v>
      </c>
      <c r="BQ7" s="1">
        <v>1.8396097412223</v>
      </c>
    </row>
    <row r="8" spans="1:69" x14ac:dyDescent="0.25">
      <c r="A8" s="3">
        <v>10</v>
      </c>
      <c r="B8" s="1" t="s">
        <v>41</v>
      </c>
      <c r="C8" s="2">
        <v>-0.3299999999999999</v>
      </c>
      <c r="D8" s="2">
        <v>7.9538418390108818</v>
      </c>
      <c r="E8" s="1" t="s">
        <v>133</v>
      </c>
      <c r="F8" s="2" t="s">
        <v>129</v>
      </c>
      <c r="G8" s="2" t="s">
        <v>129</v>
      </c>
      <c r="H8" s="1">
        <v>0.19575999999999999</v>
      </c>
      <c r="I8" s="1">
        <v>-1.7198000000000001E-2</v>
      </c>
      <c r="J8" s="1">
        <v>-2.7101E-2</v>
      </c>
      <c r="K8" s="1">
        <v>-0.15559300000000001</v>
      </c>
      <c r="L8" s="1">
        <v>0.52158599999999999</v>
      </c>
      <c r="M8" s="1">
        <v>-0.184866</v>
      </c>
      <c r="N8" s="1">
        <v>-0.150033</v>
      </c>
      <c r="O8" s="1">
        <v>-8.6227999999999999E-2</v>
      </c>
      <c r="P8" s="1">
        <v>497.02800000000002</v>
      </c>
      <c r="Q8" s="1">
        <v>58.020899999999997</v>
      </c>
      <c r="R8" s="1">
        <v>1117.57</v>
      </c>
      <c r="S8" s="1">
        <v>-0.24285999999999999</v>
      </c>
      <c r="T8" s="1">
        <v>-2.409E-2</v>
      </c>
      <c r="U8" s="1">
        <v>137.28036270000001</v>
      </c>
      <c r="V8" s="1">
        <v>0.153248</v>
      </c>
      <c r="W8" s="1">
        <v>-3.7562999999999999E-2</v>
      </c>
      <c r="X8" s="1">
        <v>-3.7512999999999998E-2</v>
      </c>
      <c r="Y8" s="1">
        <v>-0.273613</v>
      </c>
      <c r="Z8" s="1">
        <v>0.43281799999999998</v>
      </c>
      <c r="AA8" s="1">
        <v>-0.18011099999999999</v>
      </c>
      <c r="AB8" s="1">
        <v>-0.18074100000000001</v>
      </c>
      <c r="AC8" s="1">
        <v>3.7199999999999999E-4</v>
      </c>
      <c r="AD8" s="1">
        <v>504.39800000000002</v>
      </c>
      <c r="AE8" s="1">
        <v>159.078</v>
      </c>
      <c r="AF8" s="1">
        <v>1213.46</v>
      </c>
      <c r="AG8" s="1">
        <v>-0.25091000000000002</v>
      </c>
      <c r="AH8" s="1">
        <v>2.6839999999999999E-2</v>
      </c>
      <c r="AI8" s="1">
        <v>174.29090249999999</v>
      </c>
      <c r="AJ8" s="1">
        <v>0.153248</v>
      </c>
      <c r="AK8" s="1">
        <v>-3.7562999999999999E-2</v>
      </c>
      <c r="AL8" s="1">
        <v>-3.7512999999999998E-2</v>
      </c>
      <c r="AM8" s="1">
        <v>-0.273613</v>
      </c>
      <c r="AN8" s="1">
        <v>0.43281799999999998</v>
      </c>
      <c r="AO8" s="1">
        <v>-0.18011099999999999</v>
      </c>
      <c r="AP8" s="1">
        <v>-0.18074100000000001</v>
      </c>
      <c r="AQ8" s="1">
        <v>3.7199999999999999E-4</v>
      </c>
      <c r="AR8" s="1">
        <v>504.39800000000002</v>
      </c>
      <c r="AS8" s="1">
        <v>159.078</v>
      </c>
      <c r="AT8" s="1">
        <v>1213.46</v>
      </c>
      <c r="AU8" s="1">
        <v>-0.25091000000000002</v>
      </c>
      <c r="AV8" s="1">
        <v>2.6839999999999999E-2</v>
      </c>
      <c r="AW8" s="1">
        <v>174.29090249999999</v>
      </c>
      <c r="AX8" s="1">
        <v>8.2463504715781006</v>
      </c>
      <c r="AY8" s="1">
        <v>8.8206962550115993</v>
      </c>
      <c r="AZ8" s="1">
        <v>4.2836397462826197</v>
      </c>
      <c r="BA8" s="1">
        <v>4.9430669333084598</v>
      </c>
      <c r="BB8" s="1">
        <v>8.0850993244217708</v>
      </c>
      <c r="BC8" s="1">
        <v>8.6038458839233307</v>
      </c>
      <c r="BD8" s="1">
        <v>43.3</v>
      </c>
      <c r="BE8" s="1">
        <v>51.9</v>
      </c>
      <c r="BF8" s="1">
        <v>98.600258367635007</v>
      </c>
      <c r="BG8" s="1">
        <v>104.9208818683</v>
      </c>
      <c r="BH8" s="1">
        <v>106.691766465764</v>
      </c>
      <c r="BI8" s="1">
        <v>110.277218314417</v>
      </c>
      <c r="BJ8" s="1">
        <v>98.536070610598799</v>
      </c>
      <c r="BK8" s="1">
        <v>105.12459965407901</v>
      </c>
      <c r="BL8" s="1">
        <v>1.8762489173880901</v>
      </c>
      <c r="BM8" s="1">
        <v>1.8834449819413299</v>
      </c>
      <c r="BN8" s="1">
        <v>1.8447430715413999</v>
      </c>
      <c r="BO8" s="1">
        <v>1.8428179508567799</v>
      </c>
      <c r="BP8" s="1">
        <v>1.88471828133543</v>
      </c>
      <c r="BQ8" s="1">
        <v>1.87594749393473</v>
      </c>
    </row>
    <row r="9" spans="1:69" x14ac:dyDescent="0.25">
      <c r="A9" s="3">
        <v>11</v>
      </c>
      <c r="B9" s="1" t="s">
        <v>83</v>
      </c>
      <c r="C9" s="2">
        <v>0.45999999999999996</v>
      </c>
      <c r="D9" s="2">
        <v>0.23430749027719963</v>
      </c>
      <c r="E9" s="1" t="s">
        <v>143</v>
      </c>
      <c r="F9" s="2" t="s">
        <v>143</v>
      </c>
      <c r="G9" s="2" t="s">
        <v>143</v>
      </c>
      <c r="H9" s="1">
        <v>0.189276</v>
      </c>
      <c r="I9" s="1">
        <v>-3.2170999999999998E-2</v>
      </c>
      <c r="J9" s="1">
        <v>-2.7081000000000001E-2</v>
      </c>
      <c r="K9" s="1">
        <v>-0.15323200000000001</v>
      </c>
      <c r="L9" s="1">
        <v>0.63487000000000005</v>
      </c>
      <c r="M9" s="1">
        <v>-0.17457600000000001</v>
      </c>
      <c r="N9" s="1">
        <v>-0.21673400000000001</v>
      </c>
      <c r="O9" s="1">
        <v>-0.34277200000000002</v>
      </c>
      <c r="P9" s="1">
        <v>505.37</v>
      </c>
      <c r="Q9" s="1">
        <v>71.623099999999994</v>
      </c>
      <c r="R9" s="1">
        <v>1121.3499999999999</v>
      </c>
      <c r="S9" s="1">
        <v>-0.22781999999999999</v>
      </c>
      <c r="T9" s="1">
        <v>-2.137E-2</v>
      </c>
      <c r="U9" s="1">
        <v>129.54943950000001</v>
      </c>
      <c r="V9" s="1">
        <v>0.189276</v>
      </c>
      <c r="W9" s="1">
        <v>-3.2170999999999998E-2</v>
      </c>
      <c r="X9" s="1">
        <v>-2.7081000000000001E-2</v>
      </c>
      <c r="Y9" s="1">
        <v>-0.15323200000000001</v>
      </c>
      <c r="Z9" s="1">
        <v>0.63487000000000005</v>
      </c>
      <c r="AA9" s="1">
        <v>-0.17457600000000001</v>
      </c>
      <c r="AB9" s="1">
        <v>-0.21673400000000001</v>
      </c>
      <c r="AC9" s="1">
        <v>-0.34277200000000002</v>
      </c>
      <c r="AD9" s="1">
        <v>505.37</v>
      </c>
      <c r="AE9" s="1">
        <v>71.623099999999994</v>
      </c>
      <c r="AF9" s="1">
        <v>1121.3499999999999</v>
      </c>
      <c r="AG9" s="1">
        <v>-0.22781999999999999</v>
      </c>
      <c r="AH9" s="1">
        <v>-2.137E-2</v>
      </c>
      <c r="AI9" s="1">
        <v>129.54943950000001</v>
      </c>
      <c r="AJ9" s="1">
        <v>0.189276</v>
      </c>
      <c r="AK9" s="1">
        <v>-3.2170999999999998E-2</v>
      </c>
      <c r="AL9" s="1">
        <v>-2.7081000000000001E-2</v>
      </c>
      <c r="AM9" s="1">
        <v>-0.15323200000000001</v>
      </c>
      <c r="AN9" s="1">
        <v>0.63487000000000005</v>
      </c>
      <c r="AO9" s="1">
        <v>-0.17457600000000001</v>
      </c>
      <c r="AP9" s="1">
        <v>-0.21673400000000001</v>
      </c>
      <c r="AQ9" s="1">
        <v>-0.34277200000000002</v>
      </c>
      <c r="AR9" s="1">
        <v>505.37</v>
      </c>
      <c r="AS9" s="1">
        <v>71.623099999999994</v>
      </c>
      <c r="AT9" s="1">
        <v>1121.3499999999999</v>
      </c>
      <c r="AU9" s="1">
        <v>-0.22781999999999999</v>
      </c>
      <c r="AV9" s="1">
        <v>-2.137E-2</v>
      </c>
      <c r="AW9" s="1">
        <v>129.54943950000001</v>
      </c>
      <c r="AX9" s="1">
        <v>8.4760171300577092</v>
      </c>
      <c r="AY9" s="1">
        <v>8.9056008875670702</v>
      </c>
      <c r="AZ9" s="1">
        <v>5.17162069659285</v>
      </c>
      <c r="BA9" s="1">
        <v>5.6334146292783203</v>
      </c>
      <c r="BB9" s="1">
        <v>8.1466345617226992</v>
      </c>
      <c r="BC9" s="1">
        <v>8.5491726815866702</v>
      </c>
      <c r="BD9" s="1">
        <v>55.4</v>
      </c>
      <c r="BE9" s="1">
        <v>60.3</v>
      </c>
      <c r="BF9" s="1">
        <v>106.197262099848</v>
      </c>
      <c r="BG9" s="1">
        <v>113.408939700121</v>
      </c>
      <c r="BH9" s="1">
        <v>106.31680803188701</v>
      </c>
      <c r="BI9" s="1">
        <v>113.65834100722699</v>
      </c>
      <c r="BJ9" s="1">
        <v>105.74356607067899</v>
      </c>
      <c r="BK9" s="1">
        <v>113.049996467499</v>
      </c>
      <c r="BL9" s="1">
        <v>1.85661708491546</v>
      </c>
      <c r="BM9" s="1">
        <v>1.8605636242816299</v>
      </c>
      <c r="BN9" s="1">
        <v>1.86056496796</v>
      </c>
      <c r="BO9" s="1">
        <v>1.85765604997265</v>
      </c>
      <c r="BP9" s="1">
        <v>1.86051229504134</v>
      </c>
      <c r="BQ9" s="1">
        <v>1.8581660313330399</v>
      </c>
    </row>
    <row r="10" spans="1:69" x14ac:dyDescent="0.25">
      <c r="A10" s="3">
        <v>13</v>
      </c>
      <c r="B10" s="1" t="s">
        <v>40</v>
      </c>
      <c r="C10" s="2">
        <v>-0.60000000000000009</v>
      </c>
      <c r="D10" s="2">
        <v>0.9170605214488301</v>
      </c>
      <c r="E10" s="1" t="s">
        <v>125</v>
      </c>
      <c r="F10" s="2" t="s">
        <v>125</v>
      </c>
      <c r="G10" s="2" t="s">
        <v>134</v>
      </c>
      <c r="H10" s="1">
        <v>0.15546399999999999</v>
      </c>
      <c r="I10" s="1">
        <v>-3.7927000000000002E-2</v>
      </c>
      <c r="J10" s="1">
        <v>-3.7895999999999999E-2</v>
      </c>
      <c r="K10" s="1">
        <v>-0.43332700000000002</v>
      </c>
      <c r="L10" s="1">
        <v>0.39064500000000002</v>
      </c>
      <c r="M10" s="1">
        <v>-0.17117199999999999</v>
      </c>
      <c r="N10" s="1">
        <v>-0.17145299999999999</v>
      </c>
      <c r="O10" s="1">
        <v>6.7978999999999998E-2</v>
      </c>
      <c r="P10" s="1">
        <v>464.04</v>
      </c>
      <c r="Q10" s="1">
        <v>158.369</v>
      </c>
      <c r="R10" s="1">
        <v>1200.6500000000001</v>
      </c>
      <c r="S10" s="1">
        <v>-0.25013999999999997</v>
      </c>
      <c r="T10" s="1">
        <v>2.3949999999999999E-2</v>
      </c>
      <c r="U10" s="1">
        <v>171.9942159</v>
      </c>
      <c r="V10" s="1">
        <v>0.15546399999999999</v>
      </c>
      <c r="W10" s="1">
        <v>-3.7927000000000002E-2</v>
      </c>
      <c r="X10" s="1">
        <v>-3.7895999999999999E-2</v>
      </c>
      <c r="Y10" s="1">
        <v>-0.43332700000000002</v>
      </c>
      <c r="Z10" s="1">
        <v>0.39064500000000002</v>
      </c>
      <c r="AA10" s="1">
        <v>-0.17117199999999999</v>
      </c>
      <c r="AB10" s="1">
        <v>-0.17145299999999999</v>
      </c>
      <c r="AC10" s="1">
        <v>6.7978999999999998E-2</v>
      </c>
      <c r="AD10" s="1">
        <v>464.04</v>
      </c>
      <c r="AE10" s="1">
        <v>158.369</v>
      </c>
      <c r="AF10" s="1">
        <v>1200.6500000000001</v>
      </c>
      <c r="AG10" s="1">
        <v>-0.25013999999999997</v>
      </c>
      <c r="AH10" s="1">
        <v>2.3949999999999999E-2</v>
      </c>
      <c r="AI10" s="1">
        <v>171.9942159</v>
      </c>
      <c r="AJ10" s="1">
        <v>0.19655700000000001</v>
      </c>
      <c r="AK10" s="1">
        <v>-0.15474499999999999</v>
      </c>
      <c r="AL10" s="1">
        <v>-2.1359E-2</v>
      </c>
      <c r="AM10" s="1">
        <v>-2.0971E-2</v>
      </c>
      <c r="AN10" s="1">
        <v>0.58389199999999997</v>
      </c>
      <c r="AO10" s="1">
        <v>-0.24593000000000001</v>
      </c>
      <c r="AP10" s="1">
        <v>-0.16448699999999999</v>
      </c>
      <c r="AQ10" s="1">
        <v>-0.162995</v>
      </c>
      <c r="AR10" s="1">
        <v>509.89400000000001</v>
      </c>
      <c r="AS10" s="1">
        <v>59.310899999999997</v>
      </c>
      <c r="AT10" s="1">
        <v>1057.7</v>
      </c>
      <c r="AU10" s="1">
        <v>-0.23705999999999999</v>
      </c>
      <c r="AV10" s="1">
        <v>-2.997E-2</v>
      </c>
      <c r="AW10" s="1">
        <v>129.9510459</v>
      </c>
      <c r="AX10" s="1">
        <v>6.4311667393650902</v>
      </c>
      <c r="AY10" s="1">
        <v>6.8499407020847203</v>
      </c>
      <c r="AZ10" s="1">
        <v>3.97324257872789</v>
      </c>
      <c r="BA10" s="1">
        <v>4.62740145513947</v>
      </c>
      <c r="BB10" s="1">
        <v>7.5363130084626002</v>
      </c>
      <c r="BC10" s="1">
        <v>7.7740233337099003</v>
      </c>
      <c r="BD10" s="1">
        <v>43.4</v>
      </c>
      <c r="BE10" s="1">
        <v>52</v>
      </c>
      <c r="BF10" s="1">
        <v>98.671170274169498</v>
      </c>
      <c r="BG10" s="1">
        <v>105.047957570893</v>
      </c>
      <c r="BH10" s="1">
        <v>98.718208912939403</v>
      </c>
      <c r="BI10" s="1">
        <v>105.20103731333801</v>
      </c>
      <c r="BJ10" s="1">
        <v>106.732886603756</v>
      </c>
      <c r="BK10" s="1">
        <v>110.324443605025</v>
      </c>
      <c r="BL10" s="1">
        <v>1.84373561011333</v>
      </c>
      <c r="BM10" s="1">
        <v>1.84599837486385</v>
      </c>
      <c r="BN10" s="1">
        <v>1.8831125829328399</v>
      </c>
      <c r="BO10" s="1">
        <v>1.8762489173880901</v>
      </c>
      <c r="BP10" s="1">
        <v>1.8844343979029801</v>
      </c>
      <c r="BQ10" s="1">
        <v>1.87634831521228</v>
      </c>
    </row>
    <row r="11" spans="1:69" x14ac:dyDescent="0.25">
      <c r="A11" s="3">
        <v>14</v>
      </c>
      <c r="B11" s="1" t="s">
        <v>113</v>
      </c>
      <c r="C11" s="2">
        <v>-0.28000000000000003</v>
      </c>
      <c r="D11" s="2">
        <v>0.2308679276123039</v>
      </c>
      <c r="E11" s="1" t="s">
        <v>134</v>
      </c>
      <c r="F11" s="2" t="s">
        <v>129</v>
      </c>
      <c r="G11" s="2" t="s">
        <v>129</v>
      </c>
      <c r="H11" s="1">
        <v>0.19655700000000001</v>
      </c>
      <c r="I11" s="1">
        <v>-0.15474499999999999</v>
      </c>
      <c r="J11" s="1">
        <v>-2.1359E-2</v>
      </c>
      <c r="K11" s="1">
        <v>-2.0971E-2</v>
      </c>
      <c r="L11" s="1">
        <v>0.58389199999999997</v>
      </c>
      <c r="M11" s="1">
        <v>-0.24593000000000001</v>
      </c>
      <c r="N11" s="1">
        <v>-0.16448699999999999</v>
      </c>
      <c r="O11" s="1">
        <v>-0.162995</v>
      </c>
      <c r="P11" s="1">
        <v>509.89400000000001</v>
      </c>
      <c r="Q11" s="1">
        <v>59.310899999999997</v>
      </c>
      <c r="R11" s="1">
        <v>1057.7</v>
      </c>
      <c r="S11" s="1">
        <v>-0.23705999999999999</v>
      </c>
      <c r="T11" s="1">
        <v>-2.997E-2</v>
      </c>
      <c r="U11" s="1">
        <v>129.9510459</v>
      </c>
      <c r="V11" s="1">
        <v>0.153248</v>
      </c>
      <c r="W11" s="1">
        <v>-3.7562999999999999E-2</v>
      </c>
      <c r="X11" s="1">
        <v>-3.7512999999999998E-2</v>
      </c>
      <c r="Y11" s="1">
        <v>-0.273613</v>
      </c>
      <c r="Z11" s="1">
        <v>0.43281799999999998</v>
      </c>
      <c r="AA11" s="1">
        <v>-0.18011099999999999</v>
      </c>
      <c r="AB11" s="1">
        <v>-0.18074100000000001</v>
      </c>
      <c r="AC11" s="1">
        <v>3.7199999999999999E-4</v>
      </c>
      <c r="AD11" s="1">
        <v>504.39800000000002</v>
      </c>
      <c r="AE11" s="1">
        <v>159.078</v>
      </c>
      <c r="AF11" s="1">
        <v>1213.46</v>
      </c>
      <c r="AG11" s="1">
        <v>-0.25091000000000002</v>
      </c>
      <c r="AH11" s="1">
        <v>2.6839999999999999E-2</v>
      </c>
      <c r="AI11" s="1">
        <v>174.29090249999999</v>
      </c>
      <c r="AJ11" s="1">
        <v>0.153248</v>
      </c>
      <c r="AK11" s="1">
        <v>-3.7562999999999999E-2</v>
      </c>
      <c r="AL11" s="1">
        <v>-3.7512999999999998E-2</v>
      </c>
      <c r="AM11" s="1">
        <v>-0.273613</v>
      </c>
      <c r="AN11" s="1">
        <v>0.43281799999999998</v>
      </c>
      <c r="AO11" s="1">
        <v>-0.18011099999999999</v>
      </c>
      <c r="AP11" s="1">
        <v>-0.18074100000000001</v>
      </c>
      <c r="AQ11" s="1">
        <v>3.7199999999999999E-4</v>
      </c>
      <c r="AR11" s="1">
        <v>504.39800000000002</v>
      </c>
      <c r="AS11" s="1">
        <v>159.078</v>
      </c>
      <c r="AT11" s="1">
        <v>1213.46</v>
      </c>
      <c r="AU11" s="1">
        <v>-0.25091000000000002</v>
      </c>
      <c r="AV11" s="1">
        <v>2.6839999999999999E-2</v>
      </c>
      <c r="AW11" s="1">
        <v>174.29090249999999</v>
      </c>
      <c r="AX11" s="1">
        <v>6.9654893219496303</v>
      </c>
      <c r="AY11" s="1">
        <v>7.5909624628375996</v>
      </c>
      <c r="AZ11" s="1">
        <v>4.37887660433445</v>
      </c>
      <c r="BA11" s="1">
        <v>5.0832053590049098</v>
      </c>
      <c r="BB11" s="1">
        <v>7.4858341132481403</v>
      </c>
      <c r="BC11" s="1">
        <v>7.6484406720043898</v>
      </c>
      <c r="BD11" s="1">
        <v>65.2</v>
      </c>
      <c r="BE11" s="1">
        <v>71.5</v>
      </c>
      <c r="BF11" s="1">
        <v>102.24465688369899</v>
      </c>
      <c r="BG11" s="1">
        <v>114.736321771622</v>
      </c>
      <c r="BH11" s="1">
        <v>100.973032552354</v>
      </c>
      <c r="BI11" s="1">
        <v>116.81835390807601</v>
      </c>
      <c r="BJ11" s="1">
        <v>102.50652932194799</v>
      </c>
      <c r="BK11" s="1">
        <v>114.767072538045</v>
      </c>
      <c r="BL11" s="1">
        <v>1.8707781803303101</v>
      </c>
      <c r="BM11" s="1">
        <v>1.8887247020145601</v>
      </c>
      <c r="BN11" s="1">
        <v>1.8595176793996799</v>
      </c>
      <c r="BO11" s="1">
        <v>1.8479226174274701</v>
      </c>
      <c r="BP11" s="1">
        <v>1.88827831635063</v>
      </c>
      <c r="BQ11" s="1">
        <v>1.87018207669734</v>
      </c>
    </row>
    <row r="12" spans="1:69" x14ac:dyDescent="0.25">
      <c r="A12" s="3">
        <v>15</v>
      </c>
      <c r="B12" s="1" t="s">
        <v>39</v>
      </c>
      <c r="C12" s="2">
        <v>-0.98</v>
      </c>
      <c r="D12" s="2">
        <v>0.12369316876852982</v>
      </c>
      <c r="E12" s="1" t="s">
        <v>125</v>
      </c>
      <c r="F12" s="2" t="s">
        <v>125</v>
      </c>
      <c r="G12" s="2" t="s">
        <v>202</v>
      </c>
      <c r="H12" s="1">
        <v>0.15546399999999999</v>
      </c>
      <c r="I12" s="1">
        <v>-3.7927000000000002E-2</v>
      </c>
      <c r="J12" s="1">
        <v>-3.7895999999999999E-2</v>
      </c>
      <c r="K12" s="1">
        <v>-0.43332700000000002</v>
      </c>
      <c r="L12" s="1">
        <v>0.39064500000000002</v>
      </c>
      <c r="M12" s="1">
        <v>-0.17117199999999999</v>
      </c>
      <c r="N12" s="1">
        <v>-0.17145299999999999</v>
      </c>
      <c r="O12" s="1">
        <v>6.7978999999999998E-2</v>
      </c>
      <c r="P12" s="1">
        <v>464.04</v>
      </c>
      <c r="Q12" s="1">
        <v>158.369</v>
      </c>
      <c r="R12" s="1">
        <v>1200.6500000000001</v>
      </c>
      <c r="S12" s="1">
        <v>-0.25013999999999997</v>
      </c>
      <c r="T12" s="1">
        <v>2.3949999999999999E-2</v>
      </c>
      <c r="U12" s="1">
        <v>171.9942159</v>
      </c>
      <c r="V12" s="1">
        <v>0.15546399999999999</v>
      </c>
      <c r="W12" s="1">
        <v>-3.7927000000000002E-2</v>
      </c>
      <c r="X12" s="1">
        <v>-3.7895999999999999E-2</v>
      </c>
      <c r="Y12" s="1">
        <v>-0.43332700000000002</v>
      </c>
      <c r="Z12" s="1">
        <v>0.39064500000000002</v>
      </c>
      <c r="AA12" s="1">
        <v>-0.17117199999999999</v>
      </c>
      <c r="AB12" s="1">
        <v>-0.17145299999999999</v>
      </c>
      <c r="AC12" s="1">
        <v>6.7978999999999998E-2</v>
      </c>
      <c r="AD12" s="1">
        <v>464.04</v>
      </c>
      <c r="AE12" s="1">
        <v>158.369</v>
      </c>
      <c r="AF12" s="1">
        <v>1200.6500000000001</v>
      </c>
      <c r="AG12" s="1">
        <v>-0.25013999999999997</v>
      </c>
      <c r="AH12" s="1">
        <v>2.3949999999999999E-2</v>
      </c>
      <c r="AI12" s="1">
        <v>171.9942159</v>
      </c>
      <c r="AJ12" s="5">
        <v>0.18028019101123594</v>
      </c>
      <c r="AK12" s="5">
        <v>-3.2565617977528105E-2</v>
      </c>
      <c r="AL12" s="5">
        <v>-2.8102966292134827E-2</v>
      </c>
      <c r="AM12" s="5">
        <v>-0.18802379775280878</v>
      </c>
      <c r="AN12" s="5">
        <v>0.51719774157303333</v>
      </c>
      <c r="AO12" s="5">
        <v>-0.16825710112359551</v>
      </c>
      <c r="AP12" s="5">
        <v>-0.16934471910112359</v>
      </c>
      <c r="AQ12" s="5">
        <v>-8.3651910112359576E-2</v>
      </c>
      <c r="AR12" s="5">
        <v>506.69307865168543</v>
      </c>
      <c r="AS12" s="5">
        <v>95.577503314606801</v>
      </c>
      <c r="AT12" s="5">
        <v>1150.0012359550572</v>
      </c>
      <c r="AU12" s="5">
        <v>-0.23941123595505623</v>
      </c>
      <c r="AV12" s="5">
        <v>-1.0296292134831466E-2</v>
      </c>
      <c r="AW12" s="5">
        <v>143.77191839662922</v>
      </c>
      <c r="AX12" s="1">
        <v>7.3437127917456797</v>
      </c>
      <c r="AY12" s="1">
        <v>10.6929868610673</v>
      </c>
      <c r="AZ12" s="1">
        <v>2.92447864178631</v>
      </c>
      <c r="BA12" s="1">
        <v>4.3629814310371398</v>
      </c>
      <c r="BB12" s="1">
        <v>8.4671368480192104</v>
      </c>
      <c r="BC12" s="1">
        <v>14.3368084499488</v>
      </c>
      <c r="BD12" s="1">
        <v>31.7</v>
      </c>
      <c r="BE12" s="1">
        <v>70.3</v>
      </c>
      <c r="BF12" s="1">
        <v>119.95662767644799</v>
      </c>
      <c r="BG12" s="1">
        <v>126.46448046913</v>
      </c>
      <c r="BH12" s="1">
        <v>108.74677467888699</v>
      </c>
      <c r="BI12" s="1">
        <v>120.082420628172</v>
      </c>
      <c r="BJ12" s="1">
        <v>119.821480945784</v>
      </c>
      <c r="BK12" s="1">
        <v>124.513675743212</v>
      </c>
      <c r="BL12" s="1">
        <v>1.10328645419038</v>
      </c>
      <c r="BM12" s="1">
        <v>1.3434184009458801</v>
      </c>
      <c r="BN12" s="1">
        <v>1.47174895957157</v>
      </c>
      <c r="BO12" s="1">
        <v>1.3941757421501699</v>
      </c>
      <c r="BP12" s="1">
        <v>1.51933702646911</v>
      </c>
      <c r="BQ12" s="1">
        <v>1.39492544603645</v>
      </c>
    </row>
    <row r="13" spans="1:69" x14ac:dyDescent="0.25">
      <c r="A13" s="3">
        <v>16</v>
      </c>
      <c r="B13" s="1" t="s">
        <v>102</v>
      </c>
      <c r="C13" s="2">
        <v>1.0000000000000009E-2</v>
      </c>
      <c r="D13" s="2">
        <v>1.6219432789095924</v>
      </c>
      <c r="E13" s="1" t="s">
        <v>164</v>
      </c>
      <c r="F13" s="2" t="s">
        <v>164</v>
      </c>
      <c r="G13" s="2" t="s">
        <v>164</v>
      </c>
      <c r="H13" s="1">
        <v>0.21222199999999999</v>
      </c>
      <c r="I13" s="1">
        <v>-1.3891000000000001E-2</v>
      </c>
      <c r="J13" s="1">
        <v>-1.4120000000000001E-2</v>
      </c>
      <c r="K13" s="1">
        <v>-4.6636999999999998E-2</v>
      </c>
      <c r="L13" s="1">
        <v>0.61799499999999996</v>
      </c>
      <c r="M13" s="1">
        <v>-0.200347</v>
      </c>
      <c r="N13" s="1">
        <v>-0.135329</v>
      </c>
      <c r="O13" s="1">
        <v>6.1192000000000003E-2</v>
      </c>
      <c r="P13" s="1">
        <v>535.15200000000004</v>
      </c>
      <c r="Q13" s="1">
        <v>45.559800000000003</v>
      </c>
      <c r="R13" s="1">
        <v>1112.69</v>
      </c>
      <c r="S13" s="1">
        <v>-0.23091</v>
      </c>
      <c r="T13" s="1">
        <v>-1.1050000000000001E-2</v>
      </c>
      <c r="U13" s="1">
        <v>137.96434859999999</v>
      </c>
      <c r="V13" s="1">
        <v>0.21222199999999999</v>
      </c>
      <c r="W13" s="1">
        <v>-1.3891000000000001E-2</v>
      </c>
      <c r="X13" s="1">
        <v>-1.4120000000000001E-2</v>
      </c>
      <c r="Y13" s="1">
        <v>-4.6636999999999998E-2</v>
      </c>
      <c r="Z13" s="1">
        <v>0.61799499999999996</v>
      </c>
      <c r="AA13" s="1">
        <v>-0.200347</v>
      </c>
      <c r="AB13" s="1">
        <v>-0.135329</v>
      </c>
      <c r="AC13" s="1">
        <v>6.1192000000000003E-2</v>
      </c>
      <c r="AD13" s="1">
        <v>535.15200000000004</v>
      </c>
      <c r="AE13" s="1">
        <v>45.559800000000003</v>
      </c>
      <c r="AF13" s="1">
        <v>1112.69</v>
      </c>
      <c r="AG13" s="1">
        <v>-0.23091</v>
      </c>
      <c r="AH13" s="1">
        <v>-1.1050000000000001E-2</v>
      </c>
      <c r="AI13" s="1">
        <v>137.96434859999999</v>
      </c>
      <c r="AJ13" s="1">
        <v>0.21222199999999999</v>
      </c>
      <c r="AK13" s="1">
        <v>-1.3891000000000001E-2</v>
      </c>
      <c r="AL13" s="1">
        <v>-1.4120000000000001E-2</v>
      </c>
      <c r="AM13" s="1">
        <v>-4.6636999999999998E-2</v>
      </c>
      <c r="AN13" s="1">
        <v>0.61799499999999996</v>
      </c>
      <c r="AO13" s="1">
        <v>-0.200347</v>
      </c>
      <c r="AP13" s="1">
        <v>-0.135329</v>
      </c>
      <c r="AQ13" s="1">
        <v>6.1192000000000003E-2</v>
      </c>
      <c r="AR13" s="1">
        <v>535.15200000000004</v>
      </c>
      <c r="AS13" s="1">
        <v>45.559800000000003</v>
      </c>
      <c r="AT13" s="1">
        <v>1112.69</v>
      </c>
      <c r="AU13" s="1">
        <v>-0.23091</v>
      </c>
      <c r="AV13" s="1">
        <v>-1.1050000000000001E-2</v>
      </c>
      <c r="AW13" s="1">
        <v>137.96434859999999</v>
      </c>
      <c r="AX13" s="1">
        <v>5.9862105231366796</v>
      </c>
      <c r="AY13" s="1">
        <v>6.3253944806827898</v>
      </c>
      <c r="AZ13" s="1">
        <v>3.8391997000209899</v>
      </c>
      <c r="BA13" s="1">
        <v>4.3115879577856902</v>
      </c>
      <c r="BB13" s="1">
        <v>6.5386851898068103</v>
      </c>
      <c r="BC13" s="1">
        <v>7.3015965064200596</v>
      </c>
      <c r="BD13" s="1">
        <v>37.9</v>
      </c>
      <c r="BE13" s="1">
        <v>41.3</v>
      </c>
      <c r="BF13" s="1">
        <v>98.129319887863602</v>
      </c>
      <c r="BG13" s="1">
        <v>104.89112779372</v>
      </c>
      <c r="BH13" s="1">
        <v>100.144192673581</v>
      </c>
      <c r="BI13" s="1">
        <v>102.545488829232</v>
      </c>
      <c r="BJ13" s="1">
        <v>98.532980261042098</v>
      </c>
      <c r="BK13" s="1">
        <v>103.077515783023</v>
      </c>
      <c r="BL13" s="1">
        <v>1.83241370874592</v>
      </c>
      <c r="BM13" s="1">
        <v>1.8366191766395099</v>
      </c>
      <c r="BN13" s="1">
        <v>1.8366374165849899</v>
      </c>
      <c r="BO13" s="1">
        <v>1.8318572542640901</v>
      </c>
      <c r="BP13" s="1">
        <v>1.8376215606049</v>
      </c>
      <c r="BQ13" s="1">
        <v>1.83314729359099</v>
      </c>
    </row>
    <row r="14" spans="1:69" x14ac:dyDescent="0.25">
      <c r="A14" s="3">
        <v>17</v>
      </c>
      <c r="B14" s="1" t="s">
        <v>80</v>
      </c>
      <c r="C14" s="2">
        <v>0.52</v>
      </c>
      <c r="D14" s="2">
        <v>2.4583937845674764</v>
      </c>
      <c r="E14" s="1" t="s">
        <v>133</v>
      </c>
      <c r="F14" s="2" t="s">
        <v>133</v>
      </c>
      <c r="G14" s="2" t="s">
        <v>133</v>
      </c>
      <c r="H14" s="1">
        <v>0.19575999999999999</v>
      </c>
      <c r="I14" s="1">
        <v>-1.7198000000000001E-2</v>
      </c>
      <c r="J14" s="1">
        <v>-2.7101E-2</v>
      </c>
      <c r="K14" s="1">
        <v>-0.15559300000000001</v>
      </c>
      <c r="L14" s="1">
        <v>0.52158599999999999</v>
      </c>
      <c r="M14" s="1">
        <v>-0.184866</v>
      </c>
      <c r="N14" s="1">
        <v>-0.150033</v>
      </c>
      <c r="O14" s="1">
        <v>-8.6227999999999999E-2</v>
      </c>
      <c r="P14" s="1">
        <v>497.02800000000002</v>
      </c>
      <c r="Q14" s="1">
        <v>58.020899999999997</v>
      </c>
      <c r="R14" s="1">
        <v>1117.57</v>
      </c>
      <c r="S14" s="1">
        <v>-0.24285999999999999</v>
      </c>
      <c r="T14" s="1">
        <v>-2.409E-2</v>
      </c>
      <c r="U14" s="1">
        <v>137.28036270000001</v>
      </c>
      <c r="V14" s="1">
        <v>0.19575999999999999</v>
      </c>
      <c r="W14" s="1">
        <v>-1.7198000000000001E-2</v>
      </c>
      <c r="X14" s="1">
        <v>-2.7101E-2</v>
      </c>
      <c r="Y14" s="1">
        <v>-0.15559300000000001</v>
      </c>
      <c r="Z14" s="1">
        <v>0.52158599999999999</v>
      </c>
      <c r="AA14" s="1">
        <v>-0.184866</v>
      </c>
      <c r="AB14" s="1">
        <v>-0.150033</v>
      </c>
      <c r="AC14" s="1">
        <v>-8.6227999999999999E-2</v>
      </c>
      <c r="AD14" s="1">
        <v>497.02800000000002</v>
      </c>
      <c r="AE14" s="1">
        <v>58.020899999999997</v>
      </c>
      <c r="AF14" s="1">
        <v>1117.57</v>
      </c>
      <c r="AG14" s="1">
        <v>-0.24285999999999999</v>
      </c>
      <c r="AH14" s="1">
        <v>-2.409E-2</v>
      </c>
      <c r="AI14" s="1">
        <v>137.28036270000001</v>
      </c>
      <c r="AJ14" s="1">
        <v>0.19575999999999999</v>
      </c>
      <c r="AK14" s="1">
        <v>-1.7198000000000001E-2</v>
      </c>
      <c r="AL14" s="1">
        <v>-2.7101E-2</v>
      </c>
      <c r="AM14" s="1">
        <v>-0.15559300000000001</v>
      </c>
      <c r="AN14" s="1">
        <v>0.52158599999999999</v>
      </c>
      <c r="AO14" s="1">
        <v>-0.184866</v>
      </c>
      <c r="AP14" s="1">
        <v>-0.150033</v>
      </c>
      <c r="AQ14" s="1">
        <v>-8.6227999999999999E-2</v>
      </c>
      <c r="AR14" s="1">
        <v>497.02800000000002</v>
      </c>
      <c r="AS14" s="1">
        <v>58.020899999999997</v>
      </c>
      <c r="AT14" s="1">
        <v>1117.57</v>
      </c>
      <c r="AU14" s="1">
        <v>-0.24285999999999999</v>
      </c>
      <c r="AV14" s="1">
        <v>-2.409E-2</v>
      </c>
      <c r="AW14" s="1">
        <v>137.28036270000001</v>
      </c>
      <c r="AX14" s="1">
        <v>6.3502514456402599</v>
      </c>
      <c r="AY14" s="1">
        <v>6.4279290994742597</v>
      </c>
      <c r="AZ14" s="1">
        <v>4.0565263782586003</v>
      </c>
      <c r="BA14" s="1">
        <v>4.2663450003787897</v>
      </c>
      <c r="BB14" s="1">
        <v>7.2505160451043498</v>
      </c>
      <c r="BC14" s="1">
        <v>7.7656314596118898</v>
      </c>
      <c r="BD14" s="1">
        <v>39.6</v>
      </c>
      <c r="BE14" s="1">
        <v>40.299999999999997</v>
      </c>
      <c r="BF14" s="1">
        <v>97.0666009588099</v>
      </c>
      <c r="BG14" s="1">
        <v>103.78718861463</v>
      </c>
      <c r="BH14" s="1">
        <v>97.229998483766806</v>
      </c>
      <c r="BI14" s="1">
        <v>104.22925020234101</v>
      </c>
      <c r="BJ14" s="1">
        <v>102.050305452335</v>
      </c>
      <c r="BK14" s="1">
        <v>105.32113863689599</v>
      </c>
      <c r="BL14" s="1">
        <v>1.83306355590852</v>
      </c>
      <c r="BM14" s="1">
        <v>1.8366507561319301</v>
      </c>
      <c r="BN14" s="1">
        <v>1.8435389879251201</v>
      </c>
      <c r="BO14" s="1">
        <v>1.8397980867475601</v>
      </c>
      <c r="BP14" s="1">
        <v>1.8428643466082899</v>
      </c>
      <c r="BQ14" s="1">
        <v>1.83999782608567</v>
      </c>
    </row>
    <row r="15" spans="1:69" x14ac:dyDescent="0.25">
      <c r="A15" s="3">
        <v>19</v>
      </c>
      <c r="B15" s="1" t="s">
        <v>88</v>
      </c>
      <c r="C15" s="2">
        <v>0.39999999999999997</v>
      </c>
      <c r="D15" s="2">
        <v>15.248219568198774</v>
      </c>
      <c r="E15" s="1" t="s">
        <v>155</v>
      </c>
      <c r="F15" s="2" t="s">
        <v>155</v>
      </c>
      <c r="G15" s="2" t="s">
        <v>155</v>
      </c>
      <c r="H15" s="1">
        <v>0.192499</v>
      </c>
      <c r="I15" s="1">
        <v>-2.8559999999999999E-2</v>
      </c>
      <c r="J15" s="1">
        <v>-2.8577999999999999E-2</v>
      </c>
      <c r="K15" s="1">
        <v>-0.19442300000000001</v>
      </c>
      <c r="L15" s="1">
        <v>0.61518899999999999</v>
      </c>
      <c r="M15" s="1">
        <v>-0.18667</v>
      </c>
      <c r="N15" s="1">
        <v>-0.18692500000000001</v>
      </c>
      <c r="O15" s="1">
        <v>-0.230076</v>
      </c>
      <c r="P15" s="1">
        <v>523.923</v>
      </c>
      <c r="Q15" s="1">
        <v>60.247799999999998</v>
      </c>
      <c r="R15" s="1">
        <v>1062.54</v>
      </c>
      <c r="S15" s="1">
        <v>-0.25189</v>
      </c>
      <c r="T15" s="1">
        <v>-2.6440000000000002E-2</v>
      </c>
      <c r="U15" s="1">
        <v>141.47212949999999</v>
      </c>
      <c r="V15" s="1">
        <v>0.192499</v>
      </c>
      <c r="W15" s="1">
        <v>-2.8559999999999999E-2</v>
      </c>
      <c r="X15" s="1">
        <v>-2.8577999999999999E-2</v>
      </c>
      <c r="Y15" s="1">
        <v>-0.19442300000000001</v>
      </c>
      <c r="Z15" s="1">
        <v>0.61518899999999999</v>
      </c>
      <c r="AA15" s="1">
        <v>-0.18667</v>
      </c>
      <c r="AB15" s="1">
        <v>-0.18692500000000001</v>
      </c>
      <c r="AC15" s="1">
        <v>-0.230076</v>
      </c>
      <c r="AD15" s="1">
        <v>523.923</v>
      </c>
      <c r="AE15" s="1">
        <v>60.247799999999998</v>
      </c>
      <c r="AF15" s="1">
        <v>1062.54</v>
      </c>
      <c r="AG15" s="1">
        <v>-0.25189</v>
      </c>
      <c r="AH15" s="1">
        <v>-2.6440000000000002E-2</v>
      </c>
      <c r="AI15" s="1">
        <v>141.47212949999999</v>
      </c>
      <c r="AJ15" s="1">
        <v>0.192499</v>
      </c>
      <c r="AK15" s="1">
        <v>-2.8559999999999999E-2</v>
      </c>
      <c r="AL15" s="1">
        <v>-2.8577999999999999E-2</v>
      </c>
      <c r="AM15" s="1">
        <v>-0.19442300000000001</v>
      </c>
      <c r="AN15" s="1">
        <v>0.61518899999999999</v>
      </c>
      <c r="AO15" s="1">
        <v>-0.18667</v>
      </c>
      <c r="AP15" s="1">
        <v>-0.18692500000000001</v>
      </c>
      <c r="AQ15" s="1">
        <v>-0.230076</v>
      </c>
      <c r="AR15" s="1">
        <v>523.923</v>
      </c>
      <c r="AS15" s="1">
        <v>60.247799999999998</v>
      </c>
      <c r="AT15" s="1">
        <v>1062.54</v>
      </c>
      <c r="AU15" s="1">
        <v>-0.25189</v>
      </c>
      <c r="AV15" s="1">
        <v>-2.6440000000000002E-2</v>
      </c>
      <c r="AW15" s="1">
        <v>141.47212949999999</v>
      </c>
      <c r="AX15" s="1">
        <v>7.4760007160339699</v>
      </c>
      <c r="AY15" s="1">
        <v>7.53241097478098</v>
      </c>
      <c r="AZ15" s="1">
        <v>4.7607677505803903</v>
      </c>
      <c r="BA15" s="1">
        <v>4.8439970101280796</v>
      </c>
      <c r="BB15" s="1">
        <v>7.3200907342972004</v>
      </c>
      <c r="BC15" s="1">
        <v>7.66564466764987</v>
      </c>
      <c r="BD15" s="1">
        <v>40.4</v>
      </c>
      <c r="BE15" s="1">
        <v>40.9</v>
      </c>
      <c r="BF15" s="1">
        <v>99.227240266740097</v>
      </c>
      <c r="BG15" s="1">
        <v>103.44366518365401</v>
      </c>
      <c r="BH15" s="1">
        <v>102.78623282897399</v>
      </c>
      <c r="BI15" s="1">
        <v>104.92536185018</v>
      </c>
      <c r="BJ15" s="1">
        <v>103.12563107738499</v>
      </c>
      <c r="BK15" s="1">
        <v>104.70120178912499</v>
      </c>
      <c r="BL15" s="1">
        <v>1.8404852620980101</v>
      </c>
      <c r="BM15" s="1">
        <v>1.84202578700733</v>
      </c>
      <c r="BN15" s="1">
        <v>1.8422212136439999</v>
      </c>
      <c r="BO15" s="1">
        <v>1.8413351134435001</v>
      </c>
      <c r="BP15" s="1">
        <v>1.8424139057225899</v>
      </c>
      <c r="BQ15" s="1">
        <v>1.8410396519358201</v>
      </c>
    </row>
    <row r="16" spans="1:69" x14ac:dyDescent="0.25">
      <c r="A16" s="3">
        <v>21</v>
      </c>
      <c r="B16" s="1" t="s">
        <v>114</v>
      </c>
      <c r="C16" s="2">
        <v>0.76</v>
      </c>
      <c r="D16" s="2">
        <v>9.2575104644823387</v>
      </c>
      <c r="E16" s="1" t="s">
        <v>150</v>
      </c>
      <c r="F16" s="2" t="s">
        <v>150</v>
      </c>
      <c r="G16" s="2" t="s">
        <v>150</v>
      </c>
      <c r="H16" s="1">
        <v>0.22301699999999999</v>
      </c>
      <c r="I16" s="1">
        <v>-1.1913E-2</v>
      </c>
      <c r="J16" s="1">
        <v>-4.6870000000000002E-3</v>
      </c>
      <c r="K16" s="1">
        <v>-0.14432</v>
      </c>
      <c r="L16" s="1">
        <v>0.46884199999999998</v>
      </c>
      <c r="M16" s="1">
        <v>-0.13273799999999999</v>
      </c>
      <c r="N16" s="1">
        <v>-0.147151</v>
      </c>
      <c r="O16" s="1">
        <v>-4.0252000000000003E-2</v>
      </c>
      <c r="P16" s="1">
        <v>491.35899999999998</v>
      </c>
      <c r="Q16" s="1">
        <v>51.790700000000001</v>
      </c>
      <c r="R16" s="1">
        <v>1117.94</v>
      </c>
      <c r="S16" s="1">
        <v>-0.25564999999999999</v>
      </c>
      <c r="T16" s="1">
        <v>-5.527E-2</v>
      </c>
      <c r="U16" s="1">
        <v>125.7404538</v>
      </c>
      <c r="V16" s="1">
        <v>0.22301699999999999</v>
      </c>
      <c r="W16" s="1">
        <v>-1.1913E-2</v>
      </c>
      <c r="X16" s="1">
        <v>-4.6870000000000002E-3</v>
      </c>
      <c r="Y16" s="1">
        <v>-0.14432</v>
      </c>
      <c r="Z16" s="1">
        <v>0.46884199999999998</v>
      </c>
      <c r="AA16" s="1">
        <v>-0.13273799999999999</v>
      </c>
      <c r="AB16" s="1">
        <v>-0.147151</v>
      </c>
      <c r="AC16" s="1">
        <v>-4.0252000000000003E-2</v>
      </c>
      <c r="AD16" s="1">
        <v>491.35899999999998</v>
      </c>
      <c r="AE16" s="1">
        <v>51.790700000000001</v>
      </c>
      <c r="AF16" s="1">
        <v>1117.94</v>
      </c>
      <c r="AG16" s="1">
        <v>-0.25564999999999999</v>
      </c>
      <c r="AH16" s="1">
        <v>-5.527E-2</v>
      </c>
      <c r="AI16" s="1">
        <v>125.7404538</v>
      </c>
      <c r="AJ16" s="1">
        <v>0.22301699999999999</v>
      </c>
      <c r="AK16" s="1">
        <v>-1.1913E-2</v>
      </c>
      <c r="AL16" s="1">
        <v>-4.6870000000000002E-3</v>
      </c>
      <c r="AM16" s="1">
        <v>-0.14432</v>
      </c>
      <c r="AN16" s="1">
        <v>0.46884199999999998</v>
      </c>
      <c r="AO16" s="1">
        <v>-0.13273799999999999</v>
      </c>
      <c r="AP16" s="1">
        <v>-0.147151</v>
      </c>
      <c r="AQ16" s="1">
        <v>-4.0252000000000003E-2</v>
      </c>
      <c r="AR16" s="1">
        <v>491.35899999999998</v>
      </c>
      <c r="AS16" s="1">
        <v>51.790700000000001</v>
      </c>
      <c r="AT16" s="1">
        <v>1117.94</v>
      </c>
      <c r="AU16" s="1">
        <v>-0.25564999999999999</v>
      </c>
      <c r="AV16" s="1">
        <v>-5.527E-2</v>
      </c>
      <c r="AW16" s="1">
        <v>125.7404538</v>
      </c>
      <c r="AX16" s="1">
        <v>6.9274020953777402</v>
      </c>
      <c r="AY16" s="1">
        <v>7.1505000755835502</v>
      </c>
      <c r="AZ16" s="1">
        <v>4.1653384823675301</v>
      </c>
      <c r="BA16" s="1">
        <v>4.4477105281434097</v>
      </c>
      <c r="BB16" s="1">
        <v>7.5804114196499599</v>
      </c>
      <c r="BC16" s="1">
        <v>8.1353018846738507</v>
      </c>
      <c r="BD16" s="1">
        <v>42.1</v>
      </c>
      <c r="BE16" s="1">
        <v>45.3</v>
      </c>
      <c r="BF16" s="1">
        <v>98.998587122661704</v>
      </c>
      <c r="BG16" s="1">
        <v>108.44713699222299</v>
      </c>
      <c r="BH16" s="1">
        <v>98.758974677550597</v>
      </c>
      <c r="BI16" s="1">
        <v>106.659891809966</v>
      </c>
      <c r="BJ16" s="1">
        <v>98.997915953866197</v>
      </c>
      <c r="BK16" s="1">
        <v>108.547273564199</v>
      </c>
      <c r="BL16" s="1">
        <v>1.8410556754210301</v>
      </c>
      <c r="BM16" s="1">
        <v>1.8434917954794301</v>
      </c>
      <c r="BN16" s="1">
        <v>1.8625973800045901</v>
      </c>
      <c r="BO16" s="1">
        <v>1.8568117836765199</v>
      </c>
      <c r="BP16" s="1">
        <v>1.8438842154538799</v>
      </c>
      <c r="BQ16" s="1">
        <v>1.84111379333272</v>
      </c>
    </row>
    <row r="17" spans="1:69" x14ac:dyDescent="0.25">
      <c r="A17" s="3">
        <v>23</v>
      </c>
      <c r="B17" s="1" t="s">
        <v>101</v>
      </c>
      <c r="C17" s="2">
        <v>0.36000000000000004</v>
      </c>
      <c r="D17" s="2">
        <v>2.0244752406487958</v>
      </c>
      <c r="E17" s="1" t="s">
        <v>163</v>
      </c>
      <c r="F17" s="2" t="s">
        <v>163</v>
      </c>
      <c r="G17" s="2" t="s">
        <v>163</v>
      </c>
      <c r="H17" s="1">
        <v>0.193193</v>
      </c>
      <c r="I17" s="1">
        <v>-2.6838999999999998E-2</v>
      </c>
      <c r="J17" s="1">
        <v>-2.6838999999999998E-2</v>
      </c>
      <c r="K17" s="1">
        <v>-2.6838999999999998E-2</v>
      </c>
      <c r="L17" s="1">
        <v>0.64619400000000005</v>
      </c>
      <c r="M17" s="1">
        <v>6.4514000000000002E-2</v>
      </c>
      <c r="N17" s="1">
        <v>6.4514000000000002E-2</v>
      </c>
      <c r="O17" s="1">
        <v>6.4514000000000002E-2</v>
      </c>
      <c r="P17" s="1">
        <v>528.86099999999999</v>
      </c>
      <c r="Q17" s="1">
        <v>62.273299999999999</v>
      </c>
      <c r="R17" s="1">
        <v>1224.5999999999999</v>
      </c>
      <c r="S17" s="1">
        <v>-0.23053000000000001</v>
      </c>
      <c r="T17" s="1">
        <v>-5.9220000000000002E-2</v>
      </c>
      <c r="U17" s="1">
        <v>107.4987381</v>
      </c>
      <c r="V17" s="1">
        <v>0.193193</v>
      </c>
      <c r="W17" s="1">
        <v>-2.6838999999999998E-2</v>
      </c>
      <c r="X17" s="1">
        <v>-2.6838999999999998E-2</v>
      </c>
      <c r="Y17" s="1">
        <v>-2.6838999999999998E-2</v>
      </c>
      <c r="Z17" s="1">
        <v>0.64619400000000005</v>
      </c>
      <c r="AA17" s="1">
        <v>6.4514000000000002E-2</v>
      </c>
      <c r="AB17" s="1">
        <v>6.4514000000000002E-2</v>
      </c>
      <c r="AC17" s="1">
        <v>6.4514000000000002E-2</v>
      </c>
      <c r="AD17" s="1">
        <v>528.86099999999999</v>
      </c>
      <c r="AE17" s="1">
        <v>62.273299999999999</v>
      </c>
      <c r="AF17" s="1">
        <v>1224.5999999999999</v>
      </c>
      <c r="AG17" s="1">
        <v>-0.23053000000000001</v>
      </c>
      <c r="AH17" s="1">
        <v>-5.9220000000000002E-2</v>
      </c>
      <c r="AI17" s="1">
        <v>107.4987381</v>
      </c>
      <c r="AJ17" s="1">
        <v>0.193193</v>
      </c>
      <c r="AK17" s="1">
        <v>-2.6838999999999998E-2</v>
      </c>
      <c r="AL17" s="1">
        <v>-2.6838999999999998E-2</v>
      </c>
      <c r="AM17" s="1">
        <v>-2.6838999999999998E-2</v>
      </c>
      <c r="AN17" s="1">
        <v>0.64619400000000005</v>
      </c>
      <c r="AO17" s="1">
        <v>6.4514000000000002E-2</v>
      </c>
      <c r="AP17" s="1">
        <v>6.4514000000000002E-2</v>
      </c>
      <c r="AQ17" s="1">
        <v>6.4514000000000002E-2</v>
      </c>
      <c r="AR17" s="1">
        <v>528.86099999999999</v>
      </c>
      <c r="AS17" s="1">
        <v>62.273299999999999</v>
      </c>
      <c r="AT17" s="1">
        <v>1224.5999999999999</v>
      </c>
      <c r="AU17" s="1">
        <v>-0.23053000000000001</v>
      </c>
      <c r="AV17" s="1">
        <v>-5.9220000000000002E-2</v>
      </c>
      <c r="AW17" s="1">
        <v>107.4987381</v>
      </c>
      <c r="AX17" s="1">
        <v>5.7390376697242003</v>
      </c>
      <c r="AY17" s="1">
        <v>5.8872490828505697</v>
      </c>
      <c r="AZ17" s="1">
        <v>3.8147527017713698</v>
      </c>
      <c r="BA17" s="1">
        <v>4.1755960382818396</v>
      </c>
      <c r="BB17" s="1">
        <v>6.7411803147258702</v>
      </c>
      <c r="BC17" s="1">
        <v>7.3764928474388496</v>
      </c>
      <c r="BD17" s="1">
        <v>35.700000000000003</v>
      </c>
      <c r="BE17" s="1">
        <v>36.4</v>
      </c>
      <c r="BF17" s="1">
        <v>96.357157177803899</v>
      </c>
      <c r="BG17" s="1">
        <v>97.600459988057494</v>
      </c>
      <c r="BH17" s="1">
        <v>96.333486948233102</v>
      </c>
      <c r="BI17" s="1">
        <v>97.728864437333399</v>
      </c>
      <c r="BJ17" s="1">
        <v>94.040326111642102</v>
      </c>
      <c r="BK17" s="1">
        <v>96.409493112034895</v>
      </c>
      <c r="BL17" s="1">
        <v>1.8163554167618099</v>
      </c>
      <c r="BM17" s="1">
        <v>1.8182021339773999</v>
      </c>
      <c r="BN17" s="1">
        <v>1.8181707840574199</v>
      </c>
      <c r="BO17" s="1">
        <v>1.8132217183786401</v>
      </c>
      <c r="BP17" s="1">
        <v>1.8177640110861399</v>
      </c>
      <c r="BQ17" s="1">
        <v>1.8140722146596</v>
      </c>
    </row>
    <row r="18" spans="1:69" x14ac:dyDescent="0.25">
      <c r="A18" s="3">
        <v>24</v>
      </c>
      <c r="B18" s="1" t="s">
        <v>51</v>
      </c>
      <c r="C18" s="2">
        <v>0.26</v>
      </c>
      <c r="D18" s="2">
        <v>0.29154759474226505</v>
      </c>
      <c r="E18" s="1" t="s">
        <v>140</v>
      </c>
      <c r="F18" s="2" t="s">
        <v>129</v>
      </c>
      <c r="G18" s="2" t="s">
        <v>129</v>
      </c>
      <c r="H18" s="1">
        <v>0.18133099999999999</v>
      </c>
      <c r="I18" s="1">
        <v>1.2633E-2</v>
      </c>
      <c r="J18" s="1">
        <v>1.2633E-2</v>
      </c>
      <c r="K18" s="1">
        <v>1.2633E-2</v>
      </c>
      <c r="L18" s="1">
        <v>0.57125400000000004</v>
      </c>
      <c r="M18" s="1">
        <v>-6.8256999999999998E-2</v>
      </c>
      <c r="N18" s="1">
        <v>-6.8256999999999998E-2</v>
      </c>
      <c r="O18" s="1">
        <v>-6.8256999999999998E-2</v>
      </c>
      <c r="P18" s="1">
        <v>517.27599999999995</v>
      </c>
      <c r="Q18" s="1">
        <v>59.159599999999998</v>
      </c>
      <c r="R18" s="1">
        <v>1090.79</v>
      </c>
      <c r="S18" s="1">
        <v>-0.22214999999999999</v>
      </c>
      <c r="T18" s="1">
        <v>-2.6800000000000001E-2</v>
      </c>
      <c r="U18" s="1">
        <v>122.5840785</v>
      </c>
      <c r="V18" s="1">
        <v>0.153248</v>
      </c>
      <c r="W18" s="1">
        <v>-3.7562999999999999E-2</v>
      </c>
      <c r="X18" s="1">
        <v>-3.7512999999999998E-2</v>
      </c>
      <c r="Y18" s="1">
        <v>-0.273613</v>
      </c>
      <c r="Z18" s="1">
        <v>0.43281799999999998</v>
      </c>
      <c r="AA18" s="1">
        <v>-0.18011099999999999</v>
      </c>
      <c r="AB18" s="1">
        <v>-0.18074100000000001</v>
      </c>
      <c r="AC18" s="1">
        <v>3.7199999999999999E-4</v>
      </c>
      <c r="AD18" s="1">
        <v>504.39800000000002</v>
      </c>
      <c r="AE18" s="1">
        <v>159.078</v>
      </c>
      <c r="AF18" s="1">
        <v>1213.46</v>
      </c>
      <c r="AG18" s="1">
        <v>-0.25091000000000002</v>
      </c>
      <c r="AH18" s="1">
        <v>2.6839999999999999E-2</v>
      </c>
      <c r="AI18" s="1">
        <v>174.29090249999999</v>
      </c>
      <c r="AJ18" s="1">
        <v>0.153248</v>
      </c>
      <c r="AK18" s="1">
        <v>-3.7562999999999999E-2</v>
      </c>
      <c r="AL18" s="1">
        <v>-3.7512999999999998E-2</v>
      </c>
      <c r="AM18" s="1">
        <v>-0.273613</v>
      </c>
      <c r="AN18" s="1">
        <v>0.43281799999999998</v>
      </c>
      <c r="AO18" s="1">
        <v>-0.18011099999999999</v>
      </c>
      <c r="AP18" s="1">
        <v>-0.18074100000000001</v>
      </c>
      <c r="AQ18" s="1">
        <v>3.7199999999999999E-4</v>
      </c>
      <c r="AR18" s="1">
        <v>504.39800000000002</v>
      </c>
      <c r="AS18" s="1">
        <v>159.078</v>
      </c>
      <c r="AT18" s="1">
        <v>1213.46</v>
      </c>
      <c r="AU18" s="1">
        <v>-0.25091000000000002</v>
      </c>
      <c r="AV18" s="1">
        <v>2.6839999999999999E-2</v>
      </c>
      <c r="AW18" s="1">
        <v>174.29090249999999</v>
      </c>
      <c r="AX18" s="1">
        <v>6.9654893219496303</v>
      </c>
      <c r="AY18" s="1">
        <v>7.5909624628375996</v>
      </c>
      <c r="AZ18" s="1">
        <v>4.37887660433445</v>
      </c>
      <c r="BA18" s="1">
        <v>5.0832053590049098</v>
      </c>
      <c r="BB18" s="1">
        <v>7.4858341132481403</v>
      </c>
      <c r="BC18" s="1">
        <v>7.6484406720043898</v>
      </c>
      <c r="BD18" s="1">
        <v>65.2</v>
      </c>
      <c r="BE18" s="1">
        <v>71.5</v>
      </c>
      <c r="BF18" s="1">
        <v>102.24465688369899</v>
      </c>
      <c r="BG18" s="1">
        <v>114.736321771622</v>
      </c>
      <c r="BH18" s="1">
        <v>100.973032552354</v>
      </c>
      <c r="BI18" s="1">
        <v>116.81835390807601</v>
      </c>
      <c r="BJ18" s="1">
        <v>102.50652932194799</v>
      </c>
      <c r="BK18" s="1">
        <v>114.767072538045</v>
      </c>
      <c r="BL18" s="1">
        <v>1.8707781803303101</v>
      </c>
      <c r="BM18" s="1">
        <v>1.8887247020145601</v>
      </c>
      <c r="BN18" s="1">
        <v>1.8595176793996799</v>
      </c>
      <c r="BO18" s="1">
        <v>1.8479226174274701</v>
      </c>
      <c r="BP18" s="1">
        <v>1.88827831635063</v>
      </c>
      <c r="BQ18" s="1">
        <v>1.87018207669734</v>
      </c>
    </row>
    <row r="19" spans="1:69" x14ac:dyDescent="0.25">
      <c r="A19" s="3">
        <v>25</v>
      </c>
      <c r="B19" s="1" t="s">
        <v>50</v>
      </c>
      <c r="C19" s="2">
        <v>-0.43999999999999995</v>
      </c>
      <c r="D19" s="2">
        <v>0.27892651361962706</v>
      </c>
      <c r="E19" s="1" t="s">
        <v>139</v>
      </c>
      <c r="F19" s="2" t="s">
        <v>129</v>
      </c>
      <c r="G19" s="2" t="s">
        <v>129</v>
      </c>
      <c r="H19" s="1">
        <v>0.210537</v>
      </c>
      <c r="I19" s="1">
        <v>-0.18282599999999999</v>
      </c>
      <c r="J19" s="1">
        <v>-2.5245E-2</v>
      </c>
      <c r="K19" s="1">
        <v>-8.1609999999999999E-3</v>
      </c>
      <c r="L19" s="1">
        <v>0.50115699999999996</v>
      </c>
      <c r="M19" s="1">
        <v>-0.142571</v>
      </c>
      <c r="N19" s="1">
        <v>-0.15087999999999999</v>
      </c>
      <c r="O19" s="1">
        <v>-0.130694</v>
      </c>
      <c r="P19" s="1">
        <v>524.41399999999999</v>
      </c>
      <c r="Q19" s="1">
        <v>65.549800000000005</v>
      </c>
      <c r="R19" s="1">
        <v>1095.94</v>
      </c>
      <c r="S19" s="1">
        <v>-0.20849000000000001</v>
      </c>
      <c r="T19" s="1">
        <v>-2.1530000000000001E-2</v>
      </c>
      <c r="U19" s="1">
        <v>117.3192696</v>
      </c>
      <c r="V19" s="1">
        <v>0.153248</v>
      </c>
      <c r="W19" s="1">
        <v>-3.7562999999999999E-2</v>
      </c>
      <c r="X19" s="1">
        <v>-3.7512999999999998E-2</v>
      </c>
      <c r="Y19" s="1">
        <v>-0.273613</v>
      </c>
      <c r="Z19" s="1">
        <v>0.43281799999999998</v>
      </c>
      <c r="AA19" s="1">
        <v>-0.18011099999999999</v>
      </c>
      <c r="AB19" s="1">
        <v>-0.18074100000000001</v>
      </c>
      <c r="AC19" s="1">
        <v>3.7199999999999999E-4</v>
      </c>
      <c r="AD19" s="1">
        <v>504.39800000000002</v>
      </c>
      <c r="AE19" s="1">
        <v>159.078</v>
      </c>
      <c r="AF19" s="1">
        <v>1213.46</v>
      </c>
      <c r="AG19" s="1">
        <v>-0.25091000000000002</v>
      </c>
      <c r="AH19" s="1">
        <v>2.6839999999999999E-2</v>
      </c>
      <c r="AI19" s="1">
        <v>174.29090249999999</v>
      </c>
      <c r="AJ19" s="1">
        <v>0.153248</v>
      </c>
      <c r="AK19" s="1">
        <v>-3.7562999999999999E-2</v>
      </c>
      <c r="AL19" s="1">
        <v>-3.7512999999999998E-2</v>
      </c>
      <c r="AM19" s="1">
        <v>-0.273613</v>
      </c>
      <c r="AN19" s="1">
        <v>0.43281799999999998</v>
      </c>
      <c r="AO19" s="1">
        <v>-0.18011099999999999</v>
      </c>
      <c r="AP19" s="1">
        <v>-0.18074100000000001</v>
      </c>
      <c r="AQ19" s="1">
        <v>3.7199999999999999E-4</v>
      </c>
      <c r="AR19" s="1">
        <v>504.39800000000002</v>
      </c>
      <c r="AS19" s="1">
        <v>159.078</v>
      </c>
      <c r="AT19" s="1">
        <v>1213.46</v>
      </c>
      <c r="AU19" s="1">
        <v>-0.25091000000000002</v>
      </c>
      <c r="AV19" s="1">
        <v>2.6839999999999999E-2</v>
      </c>
      <c r="AW19" s="1">
        <v>174.29090249999999</v>
      </c>
      <c r="AX19" s="1">
        <v>7.8388603579337799</v>
      </c>
      <c r="AY19" s="1">
        <v>8.7724287885107408</v>
      </c>
      <c r="AZ19" s="1">
        <v>4.3414798813244104</v>
      </c>
      <c r="BA19" s="1">
        <v>5.0515390126559696</v>
      </c>
      <c r="BB19" s="1">
        <v>7.4569048413018697</v>
      </c>
      <c r="BC19" s="1">
        <v>7.8011799094540502</v>
      </c>
      <c r="BD19" s="1">
        <v>61.2</v>
      </c>
      <c r="BE19" s="1">
        <v>72.3</v>
      </c>
      <c r="BF19" s="1">
        <v>99.340742548370699</v>
      </c>
      <c r="BG19" s="1">
        <v>109.65161311852501</v>
      </c>
      <c r="BH19" s="1">
        <v>104.63412135980801</v>
      </c>
      <c r="BI19" s="1">
        <v>111.29275956761199</v>
      </c>
      <c r="BJ19" s="1">
        <v>99.208140219997802</v>
      </c>
      <c r="BK19" s="1">
        <v>109.64559150052</v>
      </c>
      <c r="BL19" s="1">
        <v>1.8746951752218199</v>
      </c>
      <c r="BM19" s="1">
        <v>1.8849628643556799</v>
      </c>
      <c r="BN19" s="1">
        <v>1.85646384290133</v>
      </c>
      <c r="BO19" s="1">
        <v>1.8496975428431499</v>
      </c>
      <c r="BP19" s="1">
        <v>1.88513792598844</v>
      </c>
      <c r="BQ19" s="1">
        <v>1.87431400784393</v>
      </c>
    </row>
    <row r="20" spans="1:69" x14ac:dyDescent="0.25">
      <c r="A20" s="3">
        <v>26</v>
      </c>
      <c r="B20" s="1" t="s">
        <v>64</v>
      </c>
      <c r="C20" s="2">
        <v>4.0000000000000036E-2</v>
      </c>
      <c r="D20" s="2">
        <v>0.4701063709417263</v>
      </c>
      <c r="E20" s="1" t="s">
        <v>125</v>
      </c>
      <c r="F20" s="2" t="s">
        <v>125</v>
      </c>
      <c r="G20" s="2" t="s">
        <v>139</v>
      </c>
      <c r="H20" s="1">
        <v>0.15546399999999999</v>
      </c>
      <c r="I20" s="1">
        <v>-3.7927000000000002E-2</v>
      </c>
      <c r="J20" s="1">
        <v>-3.7895999999999999E-2</v>
      </c>
      <c r="K20" s="1">
        <v>-0.43332700000000002</v>
      </c>
      <c r="L20" s="1">
        <v>0.39064500000000002</v>
      </c>
      <c r="M20" s="1">
        <v>-0.17117199999999999</v>
      </c>
      <c r="N20" s="1">
        <v>-0.17145299999999999</v>
      </c>
      <c r="O20" s="1">
        <v>6.7978999999999998E-2</v>
      </c>
      <c r="P20" s="1">
        <v>464.04</v>
      </c>
      <c r="Q20" s="1">
        <v>158.369</v>
      </c>
      <c r="R20" s="1">
        <v>1200.6500000000001</v>
      </c>
      <c r="S20" s="1">
        <v>-0.25013999999999997</v>
      </c>
      <c r="T20" s="1">
        <v>2.3949999999999999E-2</v>
      </c>
      <c r="U20" s="1">
        <v>171.9942159</v>
      </c>
      <c r="V20" s="1">
        <v>0.15546399999999999</v>
      </c>
      <c r="W20" s="1">
        <v>-3.7927000000000002E-2</v>
      </c>
      <c r="X20" s="1">
        <v>-3.7895999999999999E-2</v>
      </c>
      <c r="Y20" s="1">
        <v>-0.43332700000000002</v>
      </c>
      <c r="Z20" s="1">
        <v>0.39064500000000002</v>
      </c>
      <c r="AA20" s="1">
        <v>-0.17117199999999999</v>
      </c>
      <c r="AB20" s="1">
        <v>-0.17145299999999999</v>
      </c>
      <c r="AC20" s="1">
        <v>6.7978999999999998E-2</v>
      </c>
      <c r="AD20" s="1">
        <v>464.04</v>
      </c>
      <c r="AE20" s="1">
        <v>158.369</v>
      </c>
      <c r="AF20" s="1">
        <v>1200.6500000000001</v>
      </c>
      <c r="AG20" s="1">
        <v>-0.25013999999999997</v>
      </c>
      <c r="AH20" s="1">
        <v>2.3949999999999999E-2</v>
      </c>
      <c r="AI20" s="1">
        <v>171.9942159</v>
      </c>
      <c r="AJ20" s="1">
        <v>0.210537</v>
      </c>
      <c r="AK20" s="1">
        <v>-0.18282599999999999</v>
      </c>
      <c r="AL20" s="1">
        <v>-2.5245E-2</v>
      </c>
      <c r="AM20" s="1">
        <v>-8.1609999999999999E-3</v>
      </c>
      <c r="AN20" s="1">
        <v>0.50115699999999996</v>
      </c>
      <c r="AO20" s="1">
        <v>-0.142571</v>
      </c>
      <c r="AP20" s="1">
        <v>-0.15087999999999999</v>
      </c>
      <c r="AQ20" s="1">
        <v>-0.130694</v>
      </c>
      <c r="AR20" s="1">
        <v>524.41399999999999</v>
      </c>
      <c r="AS20" s="1">
        <v>65.549800000000005</v>
      </c>
      <c r="AT20" s="1">
        <v>1095.94</v>
      </c>
      <c r="AU20" s="1">
        <v>-0.20849000000000001</v>
      </c>
      <c r="AV20" s="1">
        <v>-2.1530000000000001E-2</v>
      </c>
      <c r="AW20" s="1">
        <v>117.3192696</v>
      </c>
      <c r="AX20" s="1">
        <v>8.1796337355310502</v>
      </c>
      <c r="AY20" s="1">
        <v>8.2064444939489896</v>
      </c>
      <c r="AZ20" s="1">
        <v>3.9530111369649599</v>
      </c>
      <c r="BA20" s="1">
        <v>3.9806689614081399</v>
      </c>
      <c r="BB20" s="1">
        <v>8.3464521375040608</v>
      </c>
      <c r="BC20" s="1">
        <v>8.5012915875627808</v>
      </c>
      <c r="BD20" s="1">
        <v>74.900000000000006</v>
      </c>
      <c r="BE20" s="1">
        <v>79.400000000000006</v>
      </c>
      <c r="BF20" s="1">
        <v>113.435359035292</v>
      </c>
      <c r="BG20" s="1">
        <v>117.866569461395</v>
      </c>
      <c r="BH20" s="1">
        <v>113.427478280597</v>
      </c>
      <c r="BI20" s="1">
        <v>117.771734676921</v>
      </c>
      <c r="BJ20" s="1">
        <v>113.092007910595</v>
      </c>
      <c r="BK20" s="1">
        <v>118.13949937691</v>
      </c>
      <c r="BL20" s="1">
        <v>1.8686224872884301</v>
      </c>
      <c r="BM20" s="1">
        <v>1.8793256769383999</v>
      </c>
      <c r="BN20" s="1">
        <v>1.9125297383308799</v>
      </c>
      <c r="BO20" s="1">
        <v>1.8902304092358599</v>
      </c>
      <c r="BP20" s="1">
        <v>1.91193540685871</v>
      </c>
      <c r="BQ20" s="1">
        <v>1.8894959645365701</v>
      </c>
    </row>
    <row r="21" spans="1:69" x14ac:dyDescent="0.25">
      <c r="A21" s="3">
        <v>27</v>
      </c>
      <c r="B21" s="1" t="s">
        <v>62</v>
      </c>
      <c r="C21" s="2">
        <v>-0.13999999999999996</v>
      </c>
      <c r="D21" s="2">
        <v>1.100227249253535</v>
      </c>
      <c r="E21" s="1" t="s">
        <v>125</v>
      </c>
      <c r="F21" s="2" t="s">
        <v>125</v>
      </c>
      <c r="G21" s="2" t="s">
        <v>138</v>
      </c>
      <c r="H21" s="1">
        <v>0.15546399999999999</v>
      </c>
      <c r="I21" s="1">
        <v>-3.7927000000000002E-2</v>
      </c>
      <c r="J21" s="1">
        <v>-3.7895999999999999E-2</v>
      </c>
      <c r="K21" s="1">
        <v>-0.43332700000000002</v>
      </c>
      <c r="L21" s="1">
        <v>0.39064500000000002</v>
      </c>
      <c r="M21" s="1">
        <v>-0.17117199999999999</v>
      </c>
      <c r="N21" s="1">
        <v>-0.17145299999999999</v>
      </c>
      <c r="O21" s="1">
        <v>6.7978999999999998E-2</v>
      </c>
      <c r="P21" s="1">
        <v>464.04</v>
      </c>
      <c r="Q21" s="1">
        <v>158.369</v>
      </c>
      <c r="R21" s="1">
        <v>1200.6500000000001</v>
      </c>
      <c r="S21" s="1">
        <v>-0.25013999999999997</v>
      </c>
      <c r="T21" s="1">
        <v>2.3949999999999999E-2</v>
      </c>
      <c r="U21" s="1">
        <v>171.9942159</v>
      </c>
      <c r="V21" s="1">
        <v>0.15546399999999999</v>
      </c>
      <c r="W21" s="1">
        <v>-3.7927000000000002E-2</v>
      </c>
      <c r="X21" s="1">
        <v>-3.7895999999999999E-2</v>
      </c>
      <c r="Y21" s="1">
        <v>-0.43332700000000002</v>
      </c>
      <c r="Z21" s="1">
        <v>0.39064500000000002</v>
      </c>
      <c r="AA21" s="1">
        <v>-0.17117199999999999</v>
      </c>
      <c r="AB21" s="1">
        <v>-0.17145299999999999</v>
      </c>
      <c r="AC21" s="1">
        <v>6.7978999999999998E-2</v>
      </c>
      <c r="AD21" s="1">
        <v>464.04</v>
      </c>
      <c r="AE21" s="1">
        <v>158.369</v>
      </c>
      <c r="AF21" s="1">
        <v>1200.6500000000001</v>
      </c>
      <c r="AG21" s="1">
        <v>-0.25013999999999997</v>
      </c>
      <c r="AH21" s="1">
        <v>2.3949999999999999E-2</v>
      </c>
      <c r="AI21" s="1">
        <v>171.9942159</v>
      </c>
      <c r="AJ21" s="1">
        <v>0.19153100000000001</v>
      </c>
      <c r="AK21" s="1">
        <v>1.1310000000000001E-3</v>
      </c>
      <c r="AL21" s="1">
        <v>1.1310000000000001E-3</v>
      </c>
      <c r="AM21" s="1">
        <v>1.1310000000000001E-3</v>
      </c>
      <c r="AN21" s="1">
        <v>0.55915800000000004</v>
      </c>
      <c r="AO21" s="1">
        <v>2.8558E-2</v>
      </c>
      <c r="AP21" s="1">
        <v>2.8558E-2</v>
      </c>
      <c r="AQ21" s="1">
        <v>2.8558E-2</v>
      </c>
      <c r="AR21" s="1">
        <v>505.327</v>
      </c>
      <c r="AS21" s="1">
        <v>61.268000000000001</v>
      </c>
      <c r="AT21" s="1">
        <v>1058.9100000000001</v>
      </c>
      <c r="AU21" s="1">
        <v>-0.24124999999999999</v>
      </c>
      <c r="AV21" s="1">
        <v>-3.9399999999999998E-2</v>
      </c>
      <c r="AW21" s="1">
        <v>126.6628935</v>
      </c>
      <c r="AX21" s="1">
        <v>6.3926677142313197</v>
      </c>
      <c r="AY21" s="1">
        <v>6.3958843222708204</v>
      </c>
      <c r="AZ21" s="1">
        <v>3.9490910292226298</v>
      </c>
      <c r="BA21" s="1">
        <v>3.9498974229964698</v>
      </c>
      <c r="BB21" s="1">
        <v>7.4585431771912596</v>
      </c>
      <c r="BC21" s="1">
        <v>7.4600220351273396</v>
      </c>
      <c r="BD21" s="1">
        <v>67.2</v>
      </c>
      <c r="BE21" s="1">
        <v>67.400000000000006</v>
      </c>
      <c r="BF21" s="1">
        <v>107.171379347521</v>
      </c>
      <c r="BG21" s="1">
        <v>111.526433455226</v>
      </c>
      <c r="BH21" s="1">
        <v>107.30772242428399</v>
      </c>
      <c r="BI21" s="1">
        <v>111.602638601408</v>
      </c>
      <c r="BJ21" s="1">
        <v>118.65292261070201</v>
      </c>
      <c r="BK21" s="1">
        <v>118.657181600315</v>
      </c>
      <c r="BL21" s="1">
        <v>1.8501705326807001</v>
      </c>
      <c r="BM21" s="1">
        <v>1.8501721541521401</v>
      </c>
      <c r="BN21" s="1">
        <v>1.89333409624397</v>
      </c>
      <c r="BO21" s="1">
        <v>1.8924666443559801</v>
      </c>
      <c r="BP21" s="1">
        <v>1.89389915254218</v>
      </c>
      <c r="BQ21" s="1">
        <v>1.89186204571052</v>
      </c>
    </row>
    <row r="22" spans="1:69" x14ac:dyDescent="0.25">
      <c r="A22" s="3">
        <v>29</v>
      </c>
      <c r="B22" s="1" t="s">
        <v>97</v>
      </c>
      <c r="C22" s="2">
        <v>0.15999999999999998</v>
      </c>
      <c r="D22" s="2">
        <v>1.8185983613761449</v>
      </c>
      <c r="E22" s="1" t="s">
        <v>150</v>
      </c>
      <c r="F22" s="2" t="s">
        <v>150</v>
      </c>
      <c r="G22" s="2" t="s">
        <v>139</v>
      </c>
      <c r="H22" s="1">
        <v>0.22301699999999999</v>
      </c>
      <c r="I22" s="1">
        <v>-1.1913E-2</v>
      </c>
      <c r="J22" s="1">
        <v>-4.6870000000000002E-3</v>
      </c>
      <c r="K22" s="1">
        <v>-0.14432</v>
      </c>
      <c r="L22" s="1">
        <v>0.46884199999999998</v>
      </c>
      <c r="M22" s="1">
        <v>-0.13273799999999999</v>
      </c>
      <c r="N22" s="1">
        <v>-0.147151</v>
      </c>
      <c r="O22" s="1">
        <v>-4.0252000000000003E-2</v>
      </c>
      <c r="P22" s="1">
        <v>491.35899999999998</v>
      </c>
      <c r="Q22" s="1">
        <v>51.790700000000001</v>
      </c>
      <c r="R22" s="1">
        <v>1117.94</v>
      </c>
      <c r="S22" s="1">
        <v>-0.25564999999999999</v>
      </c>
      <c r="T22" s="1">
        <v>-5.527E-2</v>
      </c>
      <c r="U22" s="1">
        <v>125.7404538</v>
      </c>
      <c r="V22" s="1">
        <v>0.22301699999999999</v>
      </c>
      <c r="W22" s="1">
        <v>-1.1913E-2</v>
      </c>
      <c r="X22" s="1">
        <v>-4.6870000000000002E-3</v>
      </c>
      <c r="Y22" s="1">
        <v>-0.14432</v>
      </c>
      <c r="Z22" s="1">
        <v>0.46884199999999998</v>
      </c>
      <c r="AA22" s="1">
        <v>-0.13273799999999999</v>
      </c>
      <c r="AB22" s="1">
        <v>-0.147151</v>
      </c>
      <c r="AC22" s="1">
        <v>-4.0252000000000003E-2</v>
      </c>
      <c r="AD22" s="1">
        <v>491.35899999999998</v>
      </c>
      <c r="AE22" s="1">
        <v>51.790700000000001</v>
      </c>
      <c r="AF22" s="1">
        <v>1117.94</v>
      </c>
      <c r="AG22" s="1">
        <v>-0.25564999999999999</v>
      </c>
      <c r="AH22" s="1">
        <v>-5.527E-2</v>
      </c>
      <c r="AI22" s="1">
        <v>125.7404538</v>
      </c>
      <c r="AJ22" s="1">
        <v>0.210537</v>
      </c>
      <c r="AK22" s="1">
        <v>-0.18282599999999999</v>
      </c>
      <c r="AL22" s="1">
        <v>-2.5245E-2</v>
      </c>
      <c r="AM22" s="1">
        <v>-8.1609999999999999E-3</v>
      </c>
      <c r="AN22" s="1">
        <v>0.50115699999999996</v>
      </c>
      <c r="AO22" s="1">
        <v>-0.142571</v>
      </c>
      <c r="AP22" s="1">
        <v>-0.15087999999999999</v>
      </c>
      <c r="AQ22" s="1">
        <v>-0.130694</v>
      </c>
      <c r="AR22" s="1">
        <v>524.41399999999999</v>
      </c>
      <c r="AS22" s="1">
        <v>65.549800000000005</v>
      </c>
      <c r="AT22" s="1">
        <v>1095.94</v>
      </c>
      <c r="AU22" s="1">
        <v>-0.20849000000000001</v>
      </c>
      <c r="AV22" s="1">
        <v>-2.1530000000000001E-2</v>
      </c>
      <c r="AW22" s="1">
        <v>117.3192696</v>
      </c>
      <c r="AX22" s="1">
        <v>6.9646866275059498</v>
      </c>
      <c r="AY22" s="1">
        <v>7.0349806518924396</v>
      </c>
      <c r="AZ22" s="1">
        <v>4.33879161540733</v>
      </c>
      <c r="BA22" s="1">
        <v>4.4547691812097296</v>
      </c>
      <c r="BB22" s="1">
        <v>7.1695015746748796</v>
      </c>
      <c r="BC22" s="1">
        <v>7.64134457009414</v>
      </c>
      <c r="BD22" s="1">
        <v>40.5</v>
      </c>
      <c r="BE22" s="1">
        <v>41.3</v>
      </c>
      <c r="BF22" s="1">
        <v>99.0751952355821</v>
      </c>
      <c r="BG22" s="1">
        <v>105.585725168379</v>
      </c>
      <c r="BH22" s="1">
        <v>103.157766893104</v>
      </c>
      <c r="BI22" s="1">
        <v>105.151895893107</v>
      </c>
      <c r="BJ22" s="1">
        <v>99.315085426183799</v>
      </c>
      <c r="BK22" s="1">
        <v>105.398706962665</v>
      </c>
      <c r="BL22" s="1">
        <v>1.84009619313773</v>
      </c>
      <c r="BM22" s="1">
        <v>1.84125690765846</v>
      </c>
      <c r="BN22" s="1">
        <v>1.8407601690605899</v>
      </c>
      <c r="BO22" s="1">
        <v>1.83973530704827</v>
      </c>
      <c r="BP22" s="1">
        <v>1.8414901574540099</v>
      </c>
      <c r="BQ22" s="1">
        <v>1.8395776689229499</v>
      </c>
    </row>
    <row r="23" spans="1:69" x14ac:dyDescent="0.25">
      <c r="A23" s="3">
        <v>30</v>
      </c>
      <c r="B23" s="1" t="s">
        <v>46</v>
      </c>
      <c r="C23" s="2">
        <v>-0.99</v>
      </c>
      <c r="D23" s="2">
        <v>4.8989794855663564E-2</v>
      </c>
      <c r="E23" s="1" t="s">
        <v>200</v>
      </c>
      <c r="F23" s="2" t="s">
        <v>129</v>
      </c>
      <c r="G23" s="2" t="s">
        <v>129</v>
      </c>
      <c r="H23" s="1">
        <v>0.18398300000000001</v>
      </c>
      <c r="I23" s="1">
        <v>-1.4593999999999999E-2</v>
      </c>
      <c r="J23" s="1">
        <v>-1.8844E-2</v>
      </c>
      <c r="K23" s="1">
        <v>-0.17915800000000001</v>
      </c>
      <c r="L23" s="1">
        <v>0.579183</v>
      </c>
      <c r="M23" s="1">
        <v>-0.127859</v>
      </c>
      <c r="N23" s="1">
        <v>-0.18520400000000001</v>
      </c>
      <c r="O23" s="1">
        <v>-0.172601</v>
      </c>
      <c r="P23" s="1">
        <v>530.11199999999997</v>
      </c>
      <c r="Q23" s="1">
        <v>60.668799999999997</v>
      </c>
      <c r="R23" s="1">
        <v>1059.54</v>
      </c>
      <c r="S23" s="1">
        <v>-0.25871</v>
      </c>
      <c r="T23" s="1">
        <v>-3.3959999999999997E-2</v>
      </c>
      <c r="U23" s="1">
        <v>141.0328725</v>
      </c>
      <c r="V23" s="1">
        <v>0.153248</v>
      </c>
      <c r="W23" s="1">
        <v>-3.7562999999999999E-2</v>
      </c>
      <c r="X23" s="1">
        <v>-3.7512999999999998E-2</v>
      </c>
      <c r="Y23" s="1">
        <v>-0.273613</v>
      </c>
      <c r="Z23" s="1">
        <v>0.43281799999999998</v>
      </c>
      <c r="AA23" s="1">
        <v>-0.18011099999999999</v>
      </c>
      <c r="AB23" s="1">
        <v>-0.18074100000000001</v>
      </c>
      <c r="AC23" s="1">
        <v>3.7199999999999999E-4</v>
      </c>
      <c r="AD23" s="1">
        <v>504.39800000000002</v>
      </c>
      <c r="AE23" s="1">
        <v>159.078</v>
      </c>
      <c r="AF23" s="1">
        <v>1213.46</v>
      </c>
      <c r="AG23" s="1">
        <v>-0.25091000000000002</v>
      </c>
      <c r="AH23" s="1">
        <v>2.6839999999999999E-2</v>
      </c>
      <c r="AI23" s="1">
        <v>174.29090249999999</v>
      </c>
      <c r="AJ23" s="1">
        <v>0.153248</v>
      </c>
      <c r="AK23" s="1">
        <v>-3.7562999999999999E-2</v>
      </c>
      <c r="AL23" s="1">
        <v>-3.7512999999999998E-2</v>
      </c>
      <c r="AM23" s="1">
        <v>-0.273613</v>
      </c>
      <c r="AN23" s="1">
        <v>0.43281799999999998</v>
      </c>
      <c r="AO23" s="1">
        <v>-0.18011099999999999</v>
      </c>
      <c r="AP23" s="1">
        <v>-0.18074100000000001</v>
      </c>
      <c r="AQ23" s="1">
        <v>3.7199999999999999E-4</v>
      </c>
      <c r="AR23" s="1">
        <v>504.39800000000002</v>
      </c>
      <c r="AS23" s="1">
        <v>159.078</v>
      </c>
      <c r="AT23" s="1">
        <v>1213.46</v>
      </c>
      <c r="AU23" s="1">
        <v>-0.25091000000000002</v>
      </c>
      <c r="AV23" s="1">
        <v>2.6839999999999999E-2</v>
      </c>
      <c r="AW23" s="1">
        <v>174.29090249999999</v>
      </c>
      <c r="AX23" s="1">
        <v>6.6435558574560902</v>
      </c>
      <c r="AY23" s="1">
        <v>7.0190314610231104</v>
      </c>
      <c r="AZ23" s="1">
        <v>3.5184123177200699</v>
      </c>
      <c r="BA23" s="1">
        <v>4.8219660760799696</v>
      </c>
      <c r="BB23" s="1">
        <v>17.661420081968799</v>
      </c>
      <c r="BC23" s="1">
        <v>26.160170818664401</v>
      </c>
      <c r="BD23" s="1">
        <v>16.2</v>
      </c>
      <c r="BE23" s="1">
        <v>16.2</v>
      </c>
      <c r="BF23" s="1">
        <v>98.952277691844401</v>
      </c>
      <c r="BG23" s="1">
        <v>116.93709280804801</v>
      </c>
      <c r="BH23" s="1">
        <v>96.949444733804995</v>
      </c>
      <c r="BI23" s="1">
        <v>108.964810383572</v>
      </c>
      <c r="BJ23" s="1">
        <v>98.095459766464799</v>
      </c>
      <c r="BK23" s="1">
        <v>115.89935269721001</v>
      </c>
      <c r="BL23" s="1">
        <v>1.8406463538659401</v>
      </c>
      <c r="BM23" s="1">
        <v>1.8881999364474</v>
      </c>
      <c r="BN23" s="1">
        <v>1.90553955613626</v>
      </c>
      <c r="BO23" s="1">
        <v>1.8401176592816</v>
      </c>
      <c r="BP23" s="1">
        <v>1.9042807040980001</v>
      </c>
      <c r="BQ23" s="1">
        <v>1.83966790481325</v>
      </c>
    </row>
    <row r="24" spans="1:69" x14ac:dyDescent="0.25">
      <c r="A24" s="3">
        <v>31</v>
      </c>
      <c r="B24" s="1" t="s">
        <v>48</v>
      </c>
      <c r="C24" s="2">
        <v>-0.39999999999999997</v>
      </c>
      <c r="D24" s="2">
        <v>12.730380984086848</v>
      </c>
      <c r="E24" s="1" t="s">
        <v>125</v>
      </c>
      <c r="F24" s="2" t="s">
        <v>125</v>
      </c>
      <c r="G24" s="2" t="s">
        <v>135</v>
      </c>
      <c r="H24" s="1">
        <v>0.15546399999999999</v>
      </c>
      <c r="I24" s="1">
        <v>-3.7927000000000002E-2</v>
      </c>
      <c r="J24" s="1">
        <v>-3.7895999999999999E-2</v>
      </c>
      <c r="K24" s="1">
        <v>-0.43332700000000002</v>
      </c>
      <c r="L24" s="1">
        <v>0.39064500000000002</v>
      </c>
      <c r="M24" s="1">
        <v>-0.17117199999999999</v>
      </c>
      <c r="N24" s="1">
        <v>-0.17145299999999999</v>
      </c>
      <c r="O24" s="1">
        <v>6.7978999999999998E-2</v>
      </c>
      <c r="P24" s="1">
        <v>464.04</v>
      </c>
      <c r="Q24" s="1">
        <v>158.369</v>
      </c>
      <c r="R24" s="1">
        <v>1200.6500000000001</v>
      </c>
      <c r="S24" s="1">
        <v>-0.25013999999999997</v>
      </c>
      <c r="T24" s="1">
        <v>2.3949999999999999E-2</v>
      </c>
      <c r="U24" s="1">
        <v>171.9942159</v>
      </c>
      <c r="V24" s="1">
        <v>0.15546399999999999</v>
      </c>
      <c r="W24" s="1">
        <v>-3.7927000000000002E-2</v>
      </c>
      <c r="X24" s="1">
        <v>-3.7895999999999999E-2</v>
      </c>
      <c r="Y24" s="1">
        <v>-0.43332700000000002</v>
      </c>
      <c r="Z24" s="1">
        <v>0.39064500000000002</v>
      </c>
      <c r="AA24" s="1">
        <v>-0.17117199999999999</v>
      </c>
      <c r="AB24" s="1">
        <v>-0.17145299999999999</v>
      </c>
      <c r="AC24" s="1">
        <v>6.7978999999999998E-2</v>
      </c>
      <c r="AD24" s="1">
        <v>464.04</v>
      </c>
      <c r="AE24" s="1">
        <v>158.369</v>
      </c>
      <c r="AF24" s="1">
        <v>1200.6500000000001</v>
      </c>
      <c r="AG24" s="1">
        <v>-0.25013999999999997</v>
      </c>
      <c r="AH24" s="1">
        <v>2.3949999999999999E-2</v>
      </c>
      <c r="AI24" s="1">
        <v>171.9942159</v>
      </c>
      <c r="AJ24" s="1">
        <v>0.17983299999999999</v>
      </c>
      <c r="AK24" s="1">
        <v>-3.8869000000000001E-2</v>
      </c>
      <c r="AL24" s="1">
        <v>-3.8897000000000001E-2</v>
      </c>
      <c r="AM24" s="1">
        <v>-0.16137699999999999</v>
      </c>
      <c r="AN24" s="1">
        <v>0.73704599999999998</v>
      </c>
      <c r="AO24" s="1">
        <v>-0.22905900000000001</v>
      </c>
      <c r="AP24" s="1">
        <v>-0.22885</v>
      </c>
      <c r="AQ24" s="1">
        <v>-0.54333100000000001</v>
      </c>
      <c r="AR24" s="1">
        <v>511.279</v>
      </c>
      <c r="AS24" s="1">
        <v>80.517799999999994</v>
      </c>
      <c r="AT24" s="1">
        <v>1126.25</v>
      </c>
      <c r="AU24" s="1">
        <v>-0.19825000000000001</v>
      </c>
      <c r="AV24" s="1">
        <v>-1.5640000000000001E-2</v>
      </c>
      <c r="AW24" s="1">
        <v>114.5896011</v>
      </c>
      <c r="AX24" s="1">
        <v>8.48969300299715</v>
      </c>
      <c r="AY24" s="1">
        <v>8.83626405900519</v>
      </c>
      <c r="AZ24" s="1">
        <v>3.9599416679994799</v>
      </c>
      <c r="BA24" s="1">
        <v>3.9610349796019602</v>
      </c>
      <c r="BB24" s="1">
        <v>7.4323336877594199</v>
      </c>
      <c r="BC24" s="1">
        <v>8.0918680343934497</v>
      </c>
      <c r="BD24" s="1">
        <v>49.8</v>
      </c>
      <c r="BE24" s="1">
        <v>49.9</v>
      </c>
      <c r="BF24" s="1">
        <v>107.26293956244299</v>
      </c>
      <c r="BG24" s="1">
        <v>109.33296305818899</v>
      </c>
      <c r="BH24" s="1">
        <v>107.384773775366</v>
      </c>
      <c r="BI24" s="1">
        <v>109.521672180641</v>
      </c>
      <c r="BJ24" s="1">
        <v>118.952143018534</v>
      </c>
      <c r="BK24" s="1">
        <v>118.99508576143801</v>
      </c>
      <c r="BL24" s="1">
        <v>1.8418778461124901</v>
      </c>
      <c r="BM24" s="1">
        <v>1.84239463742163</v>
      </c>
      <c r="BN24" s="1">
        <v>1.8930095086924399</v>
      </c>
      <c r="BO24" s="1">
        <v>1.8917476047295501</v>
      </c>
      <c r="BP24" s="1">
        <v>1.8931869955184</v>
      </c>
      <c r="BQ24" s="1">
        <v>1.89205734585397</v>
      </c>
    </row>
    <row r="25" spans="1:69" x14ac:dyDescent="0.25">
      <c r="A25" s="3">
        <v>32</v>
      </c>
      <c r="B25" s="1" t="s">
        <v>95</v>
      </c>
      <c r="C25" s="2">
        <v>0.53</v>
      </c>
      <c r="D25" s="2">
        <v>8.3449325940956527</v>
      </c>
      <c r="E25" s="1" t="s">
        <v>144</v>
      </c>
      <c r="F25" s="2" t="s">
        <v>144</v>
      </c>
      <c r="G25" s="2" t="s">
        <v>144</v>
      </c>
      <c r="H25" s="1">
        <v>0.18934200000000001</v>
      </c>
      <c r="I25" s="1">
        <v>-2.9399999999999999E-2</v>
      </c>
      <c r="J25" s="1">
        <v>-2.0822E-2</v>
      </c>
      <c r="K25" s="1">
        <v>-0.14033300000000001</v>
      </c>
      <c r="L25" s="1">
        <v>0.530366</v>
      </c>
      <c r="M25" s="1">
        <v>-0.15603900000000001</v>
      </c>
      <c r="N25" s="1">
        <v>-0.19473099999999999</v>
      </c>
      <c r="O25" s="1">
        <v>-3.7366000000000003E-2</v>
      </c>
      <c r="P25" s="1">
        <v>496.012</v>
      </c>
      <c r="Q25" s="1">
        <v>59.413800000000002</v>
      </c>
      <c r="R25" s="1">
        <v>1162.29</v>
      </c>
      <c r="S25" s="1">
        <v>-0.23701</v>
      </c>
      <c r="T25" s="1">
        <v>-1.976E-2</v>
      </c>
      <c r="U25" s="1">
        <v>136.3265475</v>
      </c>
      <c r="V25" s="1">
        <v>0.18934200000000001</v>
      </c>
      <c r="W25" s="1">
        <v>-2.9399999999999999E-2</v>
      </c>
      <c r="X25" s="1">
        <v>-2.0822E-2</v>
      </c>
      <c r="Y25" s="1">
        <v>-0.14033300000000001</v>
      </c>
      <c r="Z25" s="1">
        <v>0.530366</v>
      </c>
      <c r="AA25" s="1">
        <v>-0.15603900000000001</v>
      </c>
      <c r="AB25" s="1">
        <v>-0.19473099999999999</v>
      </c>
      <c r="AC25" s="1">
        <v>-3.7366000000000003E-2</v>
      </c>
      <c r="AD25" s="1">
        <v>496.012</v>
      </c>
      <c r="AE25" s="1">
        <v>59.413800000000002</v>
      </c>
      <c r="AF25" s="1">
        <v>1162.29</v>
      </c>
      <c r="AG25" s="1">
        <v>-0.23701</v>
      </c>
      <c r="AH25" s="1">
        <v>-1.976E-2</v>
      </c>
      <c r="AI25" s="1">
        <v>136.3265475</v>
      </c>
      <c r="AJ25" s="1">
        <v>0.18934200000000001</v>
      </c>
      <c r="AK25" s="1">
        <v>-2.9399999999999999E-2</v>
      </c>
      <c r="AL25" s="1">
        <v>-2.0822E-2</v>
      </c>
      <c r="AM25" s="1">
        <v>-0.14033300000000001</v>
      </c>
      <c r="AN25" s="1">
        <v>0.530366</v>
      </c>
      <c r="AO25" s="1">
        <v>-0.15603900000000001</v>
      </c>
      <c r="AP25" s="1">
        <v>-0.19473099999999999</v>
      </c>
      <c r="AQ25" s="1">
        <v>-3.7366000000000003E-2</v>
      </c>
      <c r="AR25" s="1">
        <v>496.012</v>
      </c>
      <c r="AS25" s="1">
        <v>59.413800000000002</v>
      </c>
      <c r="AT25" s="1">
        <v>1162.29</v>
      </c>
      <c r="AU25" s="1">
        <v>-0.23701</v>
      </c>
      <c r="AV25" s="1">
        <v>-1.976E-2</v>
      </c>
      <c r="AW25" s="1">
        <v>136.3265475</v>
      </c>
      <c r="AX25" s="1">
        <v>8.28581893367571</v>
      </c>
      <c r="AY25" s="1">
        <v>8.2935193773718403</v>
      </c>
      <c r="AZ25" s="1">
        <v>6.1563185071364099</v>
      </c>
      <c r="BA25" s="1">
        <v>6.2447904719797904</v>
      </c>
      <c r="BB25" s="1">
        <v>8.6144601194150194</v>
      </c>
      <c r="BC25" s="1">
        <v>8.7805309223507209</v>
      </c>
      <c r="BD25" s="1">
        <v>66.900000000000006</v>
      </c>
      <c r="BE25" s="1">
        <v>68.2</v>
      </c>
      <c r="BF25" s="1">
        <v>103.670144014702</v>
      </c>
      <c r="BG25" s="1">
        <v>105.935860782875</v>
      </c>
      <c r="BH25" s="1">
        <v>106.08963495236</v>
      </c>
      <c r="BI25" s="1">
        <v>106.50459397649399</v>
      </c>
      <c r="BJ25" s="1">
        <v>103.58889083491999</v>
      </c>
      <c r="BK25" s="1">
        <v>105.95723087696599</v>
      </c>
      <c r="BL25" s="1">
        <v>1.8373951670775599</v>
      </c>
      <c r="BM25" s="1">
        <v>1.84126261027589</v>
      </c>
      <c r="BN25" s="1">
        <v>1.8606799832319301</v>
      </c>
      <c r="BO25" s="1">
        <v>1.8591463094657099</v>
      </c>
      <c r="BP25" s="1">
        <v>1.8411423084596099</v>
      </c>
      <c r="BQ25" s="1">
        <v>1.8372046701442899</v>
      </c>
    </row>
    <row r="26" spans="1:69" x14ac:dyDescent="0.25">
      <c r="A26" s="3">
        <v>57</v>
      </c>
      <c r="B26" s="1" t="s">
        <v>35</v>
      </c>
      <c r="C26" s="2">
        <v>-3.0000000000000027E-2</v>
      </c>
      <c r="D26" s="2">
        <v>1.5731814898478815</v>
      </c>
      <c r="E26" s="1" t="s">
        <v>131</v>
      </c>
      <c r="F26" s="2" t="s">
        <v>131</v>
      </c>
      <c r="G26" s="2" t="s">
        <v>131</v>
      </c>
      <c r="H26" s="1">
        <v>0.165352</v>
      </c>
      <c r="I26" s="1">
        <v>-3.8466E-2</v>
      </c>
      <c r="J26" s="1">
        <v>-4.1852E-2</v>
      </c>
      <c r="K26" s="1">
        <v>-0.29164800000000002</v>
      </c>
      <c r="L26" s="1">
        <v>0.44260899999999997</v>
      </c>
      <c r="M26" s="1">
        <v>-0.17845</v>
      </c>
      <c r="N26" s="1">
        <v>-0.16891999999999999</v>
      </c>
      <c r="O26" s="1">
        <v>-1.2258E-2</v>
      </c>
      <c r="P26" s="1">
        <v>500.904</v>
      </c>
      <c r="Q26" s="1">
        <v>154.66</v>
      </c>
      <c r="R26" s="1">
        <v>1165.29</v>
      </c>
      <c r="S26" s="1">
        <v>-0.25062000000000001</v>
      </c>
      <c r="T26" s="1">
        <v>2.9190000000000001E-2</v>
      </c>
      <c r="U26" s="1">
        <v>175.5835731</v>
      </c>
      <c r="V26" s="1">
        <v>0.165352</v>
      </c>
      <c r="W26" s="1">
        <v>-3.8466E-2</v>
      </c>
      <c r="X26" s="1">
        <v>-4.1852E-2</v>
      </c>
      <c r="Y26" s="1">
        <v>-0.29164800000000002</v>
      </c>
      <c r="Z26" s="1">
        <v>0.44260899999999997</v>
      </c>
      <c r="AA26" s="1">
        <v>-0.17845</v>
      </c>
      <c r="AB26" s="1">
        <v>-0.16891999999999999</v>
      </c>
      <c r="AC26" s="1">
        <v>-1.2258E-2</v>
      </c>
      <c r="AD26" s="1">
        <v>500.904</v>
      </c>
      <c r="AE26" s="1">
        <v>154.66</v>
      </c>
      <c r="AF26" s="1">
        <v>1165.29</v>
      </c>
      <c r="AG26" s="1">
        <v>-0.25062000000000001</v>
      </c>
      <c r="AH26" s="1">
        <v>2.9190000000000001E-2</v>
      </c>
      <c r="AI26" s="1">
        <v>175.5835731</v>
      </c>
      <c r="AJ26" s="1">
        <v>0.165352</v>
      </c>
      <c r="AK26" s="1">
        <v>-3.8466E-2</v>
      </c>
      <c r="AL26" s="1">
        <v>-4.1852E-2</v>
      </c>
      <c r="AM26" s="1">
        <v>-0.29164800000000002</v>
      </c>
      <c r="AN26" s="1">
        <v>0.44260899999999997</v>
      </c>
      <c r="AO26" s="1">
        <v>-0.17845</v>
      </c>
      <c r="AP26" s="1">
        <v>-0.16891999999999999</v>
      </c>
      <c r="AQ26" s="1">
        <v>-1.2258E-2</v>
      </c>
      <c r="AR26" s="1">
        <v>500.904</v>
      </c>
      <c r="AS26" s="1">
        <v>154.66</v>
      </c>
      <c r="AT26" s="1">
        <v>1165.29</v>
      </c>
      <c r="AU26" s="1">
        <v>-0.25062000000000001</v>
      </c>
      <c r="AV26" s="1">
        <v>2.9190000000000001E-2</v>
      </c>
      <c r="AW26" s="1">
        <v>175.5835731</v>
      </c>
      <c r="AX26" s="1">
        <v>5.8961496530474502</v>
      </c>
      <c r="AY26" s="1">
        <v>6.05075119127756</v>
      </c>
      <c r="AZ26" s="1">
        <v>3.3589280682348002</v>
      </c>
      <c r="BA26" s="1">
        <v>4.5120792470651798</v>
      </c>
      <c r="BB26" s="1">
        <v>5.6343492582332004</v>
      </c>
      <c r="BC26" s="1">
        <v>7.2760756209362496</v>
      </c>
      <c r="BD26" s="1">
        <v>41.5</v>
      </c>
      <c r="BE26" s="1">
        <v>48.1</v>
      </c>
      <c r="BF26" s="1">
        <v>101.864830892204</v>
      </c>
      <c r="BG26" s="1">
        <v>110.084243436422</v>
      </c>
      <c r="BH26" s="1">
        <v>100.156576148206</v>
      </c>
      <c r="BI26" s="1">
        <v>110.06633845713201</v>
      </c>
      <c r="BJ26" s="1">
        <v>101.80180371951</v>
      </c>
      <c r="BK26" s="1">
        <v>113.234677218988</v>
      </c>
      <c r="BL26" s="1">
        <v>1.86514396227208</v>
      </c>
      <c r="BM26" s="1">
        <v>1.8832044498673</v>
      </c>
      <c r="BN26" s="1">
        <v>1.8832044498673</v>
      </c>
      <c r="BO26" s="1">
        <v>1.86658672447866</v>
      </c>
      <c r="BP26" s="1">
        <v>1.8829731809030099</v>
      </c>
      <c r="BQ26" s="1">
        <v>1.8670206212037399</v>
      </c>
    </row>
    <row r="27" spans="1:69" x14ac:dyDescent="0.25">
      <c r="A27" s="3">
        <v>58</v>
      </c>
      <c r="B27" s="1" t="s">
        <v>32</v>
      </c>
      <c r="C27" s="2">
        <v>0.25</v>
      </c>
      <c r="D27" s="2">
        <v>0.80118661995817186</v>
      </c>
      <c r="E27" s="1" t="s">
        <v>125</v>
      </c>
      <c r="F27" s="2" t="s">
        <v>129</v>
      </c>
      <c r="G27" s="2" t="s">
        <v>129</v>
      </c>
      <c r="H27" s="1">
        <v>0.15546399999999999</v>
      </c>
      <c r="I27" s="1">
        <v>-3.7927000000000002E-2</v>
      </c>
      <c r="J27" s="1">
        <v>-3.7895999999999999E-2</v>
      </c>
      <c r="K27" s="1">
        <v>-0.43332700000000002</v>
      </c>
      <c r="L27" s="1">
        <v>0.39064500000000002</v>
      </c>
      <c r="M27" s="1">
        <v>-0.17117199999999999</v>
      </c>
      <c r="N27" s="1">
        <v>-0.17145299999999999</v>
      </c>
      <c r="O27" s="1">
        <v>6.7978999999999998E-2</v>
      </c>
      <c r="P27" s="1">
        <v>464.04</v>
      </c>
      <c r="Q27" s="1">
        <v>158.369</v>
      </c>
      <c r="R27" s="1">
        <v>1200.6500000000001</v>
      </c>
      <c r="S27" s="1">
        <v>-0.25013999999999997</v>
      </c>
      <c r="T27" s="1">
        <v>2.3949999999999999E-2</v>
      </c>
      <c r="U27" s="1">
        <v>171.9942159</v>
      </c>
      <c r="V27" s="1">
        <v>0.153248</v>
      </c>
      <c r="W27" s="1">
        <v>-3.7562999999999999E-2</v>
      </c>
      <c r="X27" s="1">
        <v>-3.7512999999999998E-2</v>
      </c>
      <c r="Y27" s="1">
        <v>-0.273613</v>
      </c>
      <c r="Z27" s="1">
        <v>0.43281799999999998</v>
      </c>
      <c r="AA27" s="1">
        <v>-0.18011099999999999</v>
      </c>
      <c r="AB27" s="1">
        <v>-0.18074100000000001</v>
      </c>
      <c r="AC27" s="1">
        <v>3.7199999999999999E-4</v>
      </c>
      <c r="AD27" s="1">
        <v>504.39800000000002</v>
      </c>
      <c r="AE27" s="1">
        <v>159.078</v>
      </c>
      <c r="AF27" s="1">
        <v>1213.46</v>
      </c>
      <c r="AG27" s="1">
        <v>-0.25091000000000002</v>
      </c>
      <c r="AH27" s="1">
        <v>2.6839999999999999E-2</v>
      </c>
      <c r="AI27" s="1">
        <v>174.29090249999999</v>
      </c>
      <c r="AJ27" s="1">
        <v>0.153248</v>
      </c>
      <c r="AK27" s="1">
        <v>-3.7562999999999999E-2</v>
      </c>
      <c r="AL27" s="1">
        <v>-3.7512999999999998E-2</v>
      </c>
      <c r="AM27" s="1">
        <v>-0.273613</v>
      </c>
      <c r="AN27" s="1">
        <v>0.43281799999999998</v>
      </c>
      <c r="AO27" s="1">
        <v>-0.18011099999999999</v>
      </c>
      <c r="AP27" s="1">
        <v>-0.18074100000000001</v>
      </c>
      <c r="AQ27" s="1">
        <v>3.7199999999999999E-4</v>
      </c>
      <c r="AR27" s="1">
        <v>504.39800000000002</v>
      </c>
      <c r="AS27" s="1">
        <v>159.078</v>
      </c>
      <c r="AT27" s="1">
        <v>1213.46</v>
      </c>
      <c r="AU27" s="1">
        <v>-0.25091000000000002</v>
      </c>
      <c r="AV27" s="1">
        <v>2.6839999999999999E-2</v>
      </c>
      <c r="AW27" s="1">
        <v>174.29090249999999</v>
      </c>
      <c r="AX27" s="1">
        <v>6.4366763451222102</v>
      </c>
      <c r="AY27" s="1">
        <v>6.9058209317227197</v>
      </c>
      <c r="AZ27" s="1">
        <v>3.9286241901346002</v>
      </c>
      <c r="BA27" s="1">
        <v>4.3425922857888404</v>
      </c>
      <c r="BB27" s="1">
        <v>6.6215502431253501</v>
      </c>
      <c r="BC27" s="1">
        <v>7.5121266192267697</v>
      </c>
      <c r="BD27" s="1">
        <v>46.2</v>
      </c>
      <c r="BE27" s="1">
        <v>54.1</v>
      </c>
      <c r="BF27" s="1">
        <v>103.908519152309</v>
      </c>
      <c r="BG27" s="1">
        <v>117.24578047337199</v>
      </c>
      <c r="BH27" s="1">
        <v>104.06829966766</v>
      </c>
      <c r="BI27" s="1">
        <v>114.946102010621</v>
      </c>
      <c r="BJ27" s="1">
        <v>103.859584169858</v>
      </c>
      <c r="BK27" s="1">
        <v>117.255546301224</v>
      </c>
      <c r="BL27" s="1">
        <v>1.8784624031371999</v>
      </c>
      <c r="BM27" s="1">
        <v>1.89645695970143</v>
      </c>
      <c r="BN27" s="1">
        <v>1.9112888321758099</v>
      </c>
      <c r="BO27" s="1">
        <v>1.8929096650395101</v>
      </c>
      <c r="BP27" s="1">
        <v>1.8961819532945601</v>
      </c>
      <c r="BQ27" s="1">
        <v>1.87908967321945</v>
      </c>
    </row>
    <row r="28" spans="1:69" x14ac:dyDescent="0.25">
      <c r="A28" s="3">
        <v>59</v>
      </c>
      <c r="B28" s="1" t="s">
        <v>31</v>
      </c>
      <c r="C28" s="2">
        <v>0.18999999999999995</v>
      </c>
      <c r="D28" s="2">
        <v>1.4668333238647122</v>
      </c>
      <c r="E28" s="1" t="s">
        <v>125</v>
      </c>
      <c r="F28" s="2" t="s">
        <v>125</v>
      </c>
      <c r="G28" s="2" t="s">
        <v>129</v>
      </c>
      <c r="H28" s="1">
        <v>0.15546399999999999</v>
      </c>
      <c r="I28" s="1">
        <v>-3.7927000000000002E-2</v>
      </c>
      <c r="J28" s="1">
        <v>-3.7895999999999999E-2</v>
      </c>
      <c r="K28" s="1">
        <v>-0.43332700000000002</v>
      </c>
      <c r="L28" s="1">
        <v>0.39064500000000002</v>
      </c>
      <c r="M28" s="1">
        <v>-0.17117199999999999</v>
      </c>
      <c r="N28" s="1">
        <v>-0.17145299999999999</v>
      </c>
      <c r="O28" s="1">
        <v>6.7978999999999998E-2</v>
      </c>
      <c r="P28" s="1">
        <v>464.04</v>
      </c>
      <c r="Q28" s="1">
        <v>158.369</v>
      </c>
      <c r="R28" s="1">
        <v>1200.6500000000001</v>
      </c>
      <c r="S28" s="1">
        <v>-0.25013999999999997</v>
      </c>
      <c r="T28" s="1">
        <v>2.3949999999999999E-2</v>
      </c>
      <c r="U28" s="1">
        <v>171.9942159</v>
      </c>
      <c r="V28" s="1">
        <v>0.15546399999999999</v>
      </c>
      <c r="W28" s="1">
        <v>-3.7927000000000002E-2</v>
      </c>
      <c r="X28" s="1">
        <v>-3.7895999999999999E-2</v>
      </c>
      <c r="Y28" s="1">
        <v>-0.43332700000000002</v>
      </c>
      <c r="Z28" s="1">
        <v>0.39064500000000002</v>
      </c>
      <c r="AA28" s="1">
        <v>-0.17117199999999999</v>
      </c>
      <c r="AB28" s="1">
        <v>-0.17145299999999999</v>
      </c>
      <c r="AC28" s="1">
        <v>6.7978999999999998E-2</v>
      </c>
      <c r="AD28" s="1">
        <v>464.04</v>
      </c>
      <c r="AE28" s="1">
        <v>158.369</v>
      </c>
      <c r="AF28" s="1">
        <v>1200.6500000000001</v>
      </c>
      <c r="AG28" s="1">
        <v>-0.25013999999999997</v>
      </c>
      <c r="AH28" s="1">
        <v>2.3949999999999999E-2</v>
      </c>
      <c r="AI28" s="1">
        <v>171.9942159</v>
      </c>
      <c r="AJ28" s="1">
        <v>0.153248</v>
      </c>
      <c r="AK28" s="1">
        <v>-3.7562999999999999E-2</v>
      </c>
      <c r="AL28" s="1">
        <v>-3.7512999999999998E-2</v>
      </c>
      <c r="AM28" s="1">
        <v>-0.273613</v>
      </c>
      <c r="AN28" s="1">
        <v>0.43281799999999998</v>
      </c>
      <c r="AO28" s="1">
        <v>-0.18011099999999999</v>
      </c>
      <c r="AP28" s="1">
        <v>-0.18074100000000001</v>
      </c>
      <c r="AQ28" s="1">
        <v>3.7199999999999999E-4</v>
      </c>
      <c r="AR28" s="1">
        <v>504.39800000000002</v>
      </c>
      <c r="AS28" s="1">
        <v>159.078</v>
      </c>
      <c r="AT28" s="1">
        <v>1213.46</v>
      </c>
      <c r="AU28" s="1">
        <v>-0.25091000000000002</v>
      </c>
      <c r="AV28" s="1">
        <v>2.6839999999999999E-2</v>
      </c>
      <c r="AW28" s="1">
        <v>174.29090249999999</v>
      </c>
      <c r="AX28" s="1">
        <v>6.5844980180210699</v>
      </c>
      <c r="AY28" s="1">
        <v>6.6441475825951697</v>
      </c>
      <c r="AZ28" s="1">
        <v>4.0135511381411897</v>
      </c>
      <c r="BA28" s="1">
        <v>4.0350648690276403</v>
      </c>
      <c r="BB28" s="1">
        <v>7.2820160480529497</v>
      </c>
      <c r="BC28" s="1">
        <v>7.3488943135878202</v>
      </c>
      <c r="BD28" s="1">
        <v>49.3</v>
      </c>
      <c r="BE28" s="1">
        <v>50.7</v>
      </c>
      <c r="BF28" s="1">
        <v>107.142714935996</v>
      </c>
      <c r="BG28" s="1">
        <v>115.272633779044</v>
      </c>
      <c r="BH28" s="1">
        <v>107.141792357897</v>
      </c>
      <c r="BI28" s="1">
        <v>115.19358289451</v>
      </c>
      <c r="BJ28" s="1">
        <v>115.887064473846</v>
      </c>
      <c r="BK28" s="1">
        <v>117.15061926254999</v>
      </c>
      <c r="BL28" s="1">
        <v>1.8841605557913499</v>
      </c>
      <c r="BM28" s="1">
        <v>1.8883278317071901</v>
      </c>
      <c r="BN28" s="1">
        <v>1.90779715902922</v>
      </c>
      <c r="BO28" s="1">
        <v>1.9025009855450801</v>
      </c>
      <c r="BP28" s="1">
        <v>1.9058407593500499</v>
      </c>
      <c r="BQ28" s="1">
        <v>1.90278375019338</v>
      </c>
    </row>
    <row r="29" spans="1:69" x14ac:dyDescent="0.25">
      <c r="A29" s="3">
        <v>60</v>
      </c>
      <c r="B29" s="1" t="s">
        <v>115</v>
      </c>
      <c r="C29" s="2">
        <v>-0.22000000000000008</v>
      </c>
      <c r="D29" s="2">
        <v>1.2596031120952347</v>
      </c>
      <c r="E29" s="1" t="s">
        <v>188</v>
      </c>
      <c r="F29" s="2" t="s">
        <v>133</v>
      </c>
      <c r="G29" s="2" t="s">
        <v>133</v>
      </c>
      <c r="H29" s="1">
        <v>0.171186</v>
      </c>
      <c r="I29" s="1">
        <v>-2.4067000000000002E-2</v>
      </c>
      <c r="J29" s="1">
        <v>-1.6951999999999998E-2</v>
      </c>
      <c r="K29" s="1">
        <v>-0.15290400000000001</v>
      </c>
      <c r="L29" s="1">
        <v>0.48694100000000001</v>
      </c>
      <c r="M29" s="1">
        <v>-0.15027099999999999</v>
      </c>
      <c r="N29" s="1">
        <v>-0.16713600000000001</v>
      </c>
      <c r="O29" s="1">
        <v>-2.9562999999999999E-2</v>
      </c>
      <c r="P29" s="1">
        <v>514.08100000000002</v>
      </c>
      <c r="Q29" s="1">
        <v>148.84100000000001</v>
      </c>
      <c r="R29" s="1">
        <v>1112.69</v>
      </c>
      <c r="S29" s="1">
        <v>-0.22484000000000001</v>
      </c>
      <c r="T29" s="1">
        <v>-5.5070000000000001E-2</v>
      </c>
      <c r="U29" s="1">
        <v>106.5323727</v>
      </c>
      <c r="V29" s="1">
        <v>0.19575999999999999</v>
      </c>
      <c r="W29" s="1">
        <v>-1.7198000000000001E-2</v>
      </c>
      <c r="X29" s="1">
        <v>-2.7101E-2</v>
      </c>
      <c r="Y29" s="1">
        <v>-0.15559300000000001</v>
      </c>
      <c r="Z29" s="1">
        <v>0.52158599999999999</v>
      </c>
      <c r="AA29" s="1">
        <v>-0.184866</v>
      </c>
      <c r="AB29" s="1">
        <v>-0.150033</v>
      </c>
      <c r="AC29" s="1">
        <v>-8.6227999999999999E-2</v>
      </c>
      <c r="AD29" s="1">
        <v>497.02800000000002</v>
      </c>
      <c r="AE29" s="1">
        <v>58.020899999999997</v>
      </c>
      <c r="AF29" s="1">
        <v>1117.57</v>
      </c>
      <c r="AG29" s="1">
        <v>-0.24285999999999999</v>
      </c>
      <c r="AH29" s="1">
        <v>-2.409E-2</v>
      </c>
      <c r="AI29" s="1">
        <v>137.28036270000001</v>
      </c>
      <c r="AJ29" s="1">
        <v>0.19575999999999999</v>
      </c>
      <c r="AK29" s="1">
        <v>-1.7198000000000001E-2</v>
      </c>
      <c r="AL29" s="1">
        <v>-2.7101E-2</v>
      </c>
      <c r="AM29" s="1">
        <v>-0.15559300000000001</v>
      </c>
      <c r="AN29" s="1">
        <v>0.52158599999999999</v>
      </c>
      <c r="AO29" s="1">
        <v>-0.184866</v>
      </c>
      <c r="AP29" s="1">
        <v>-0.150033</v>
      </c>
      <c r="AQ29" s="1">
        <v>-8.6227999999999999E-2</v>
      </c>
      <c r="AR29" s="1">
        <v>497.02800000000002</v>
      </c>
      <c r="AS29" s="1">
        <v>58.020899999999997</v>
      </c>
      <c r="AT29" s="1">
        <v>1117.57</v>
      </c>
      <c r="AU29" s="1">
        <v>-0.24285999999999999</v>
      </c>
      <c r="AV29" s="1">
        <v>-2.409E-2</v>
      </c>
      <c r="AW29" s="1">
        <v>137.28036270000001</v>
      </c>
      <c r="AX29" s="1">
        <v>6.3611627635519001</v>
      </c>
      <c r="AY29" s="1">
        <v>6.4363620629483904</v>
      </c>
      <c r="AZ29" s="1">
        <v>4.19290651199604</v>
      </c>
      <c r="BA29" s="1">
        <v>4.2697817630977903</v>
      </c>
      <c r="BB29" s="1">
        <v>7.20572015278678</v>
      </c>
      <c r="BC29" s="1">
        <v>7.6628985061741597</v>
      </c>
      <c r="BD29" s="1">
        <v>40.5</v>
      </c>
      <c r="BE29" s="1">
        <v>41</v>
      </c>
      <c r="BF29" s="1">
        <v>99.108449349813398</v>
      </c>
      <c r="BG29" s="1">
        <v>104.847973711634</v>
      </c>
      <c r="BH29" s="1">
        <v>99.464926804418894</v>
      </c>
      <c r="BI29" s="1">
        <v>105.118114941614</v>
      </c>
      <c r="BJ29" s="1">
        <v>99.821448293993797</v>
      </c>
      <c r="BK29" s="1">
        <v>104.904119761522</v>
      </c>
      <c r="BL29" s="1">
        <v>1.84014048376747</v>
      </c>
      <c r="BM29" s="1">
        <v>1.8433268836535699</v>
      </c>
      <c r="BN29" s="1">
        <v>1.8433908972325901</v>
      </c>
      <c r="BO29" s="1">
        <v>1.84153034186244</v>
      </c>
      <c r="BP29" s="1">
        <v>1.8432170246609501</v>
      </c>
      <c r="BQ29" s="1">
        <v>1.8408663721193801</v>
      </c>
    </row>
    <row r="30" spans="1:69" x14ac:dyDescent="0.25">
      <c r="A30" s="3">
        <v>61</v>
      </c>
      <c r="B30" s="1" t="s">
        <v>67</v>
      </c>
      <c r="C30" s="2">
        <v>0.94</v>
      </c>
      <c r="D30" s="2">
        <v>4.4335651568461243</v>
      </c>
      <c r="E30" s="1" t="s">
        <v>129</v>
      </c>
      <c r="F30" s="2" t="s">
        <v>133</v>
      </c>
      <c r="G30" s="2" t="s">
        <v>133</v>
      </c>
      <c r="H30" s="1">
        <v>0.153248</v>
      </c>
      <c r="I30" s="1">
        <v>-3.7562999999999999E-2</v>
      </c>
      <c r="J30" s="1">
        <v>-3.7512999999999998E-2</v>
      </c>
      <c r="K30" s="1">
        <v>-0.273613</v>
      </c>
      <c r="L30" s="1">
        <v>0.43281799999999998</v>
      </c>
      <c r="M30" s="1">
        <v>-0.18011099999999999</v>
      </c>
      <c r="N30" s="1">
        <v>-0.18074100000000001</v>
      </c>
      <c r="O30" s="1">
        <v>3.7199999999999999E-4</v>
      </c>
      <c r="P30" s="1">
        <v>504.39800000000002</v>
      </c>
      <c r="Q30" s="1">
        <v>159.078</v>
      </c>
      <c r="R30" s="1">
        <v>1213.46</v>
      </c>
      <c r="S30" s="1">
        <v>-0.25091000000000002</v>
      </c>
      <c r="T30" s="1">
        <v>2.6839999999999999E-2</v>
      </c>
      <c r="U30" s="1">
        <v>174.29090249999999</v>
      </c>
      <c r="V30" s="1">
        <v>0.19575999999999999</v>
      </c>
      <c r="W30" s="1">
        <v>-1.7198000000000001E-2</v>
      </c>
      <c r="X30" s="1">
        <v>-2.7101E-2</v>
      </c>
      <c r="Y30" s="1">
        <v>-0.15559300000000001</v>
      </c>
      <c r="Z30" s="1">
        <v>0.52158599999999999</v>
      </c>
      <c r="AA30" s="1">
        <v>-0.184866</v>
      </c>
      <c r="AB30" s="1">
        <v>-0.150033</v>
      </c>
      <c r="AC30" s="1">
        <v>-8.6227999999999999E-2</v>
      </c>
      <c r="AD30" s="1">
        <v>497.02800000000002</v>
      </c>
      <c r="AE30" s="1">
        <v>58.020899999999997</v>
      </c>
      <c r="AF30" s="1">
        <v>1117.57</v>
      </c>
      <c r="AG30" s="1">
        <v>-0.24285999999999999</v>
      </c>
      <c r="AH30" s="1">
        <v>-2.409E-2</v>
      </c>
      <c r="AI30" s="1">
        <v>137.28036270000001</v>
      </c>
      <c r="AJ30" s="1">
        <v>0.19575999999999999</v>
      </c>
      <c r="AK30" s="1">
        <v>-1.7198000000000001E-2</v>
      </c>
      <c r="AL30" s="1">
        <v>-2.7101E-2</v>
      </c>
      <c r="AM30" s="1">
        <v>-0.15559300000000001</v>
      </c>
      <c r="AN30" s="1">
        <v>0.52158599999999999</v>
      </c>
      <c r="AO30" s="1">
        <v>-0.184866</v>
      </c>
      <c r="AP30" s="1">
        <v>-0.150033</v>
      </c>
      <c r="AQ30" s="1">
        <v>-8.6227999999999999E-2</v>
      </c>
      <c r="AR30" s="1">
        <v>497.02800000000002</v>
      </c>
      <c r="AS30" s="1">
        <v>58.020899999999997</v>
      </c>
      <c r="AT30" s="1">
        <v>1117.57</v>
      </c>
      <c r="AU30" s="1">
        <v>-0.24285999999999999</v>
      </c>
      <c r="AV30" s="1">
        <v>-2.409E-2</v>
      </c>
      <c r="AW30" s="1">
        <v>137.28036270000001</v>
      </c>
      <c r="AX30" s="1">
        <v>6.3288825923295997</v>
      </c>
      <c r="AY30" s="1">
        <v>6.4683014576536797</v>
      </c>
      <c r="AZ30" s="1">
        <v>3.1806925625857998</v>
      </c>
      <c r="BA30" s="1">
        <v>3.4233399458848299</v>
      </c>
      <c r="BB30" s="1">
        <v>7.4026783301065899</v>
      </c>
      <c r="BC30" s="1">
        <v>7.86356050210438</v>
      </c>
      <c r="BD30" s="1">
        <v>38.200000000000003</v>
      </c>
      <c r="BE30" s="1">
        <v>41.1</v>
      </c>
      <c r="BF30" s="1">
        <v>96.406781437155402</v>
      </c>
      <c r="BG30" s="1">
        <v>107.23935024175</v>
      </c>
      <c r="BH30" s="1">
        <v>99.6509519067952</v>
      </c>
      <c r="BI30" s="1">
        <v>106.156677365061</v>
      </c>
      <c r="BJ30" s="1">
        <v>96.192462132171698</v>
      </c>
      <c r="BK30" s="1">
        <v>107.05059467134301</v>
      </c>
      <c r="BL30" s="1">
        <v>1.8405789849935801</v>
      </c>
      <c r="BM30" s="1">
        <v>1.8489483497382999</v>
      </c>
      <c r="BN30" s="1">
        <v>1.8673577589738899</v>
      </c>
      <c r="BO30" s="1">
        <v>1.8635506432614</v>
      </c>
      <c r="BP30" s="1">
        <v>1.8476758373697399</v>
      </c>
      <c r="BQ30" s="1">
        <v>1.8403831122893901</v>
      </c>
    </row>
    <row r="31" spans="1:69" x14ac:dyDescent="0.25">
      <c r="A31" s="3">
        <v>62</v>
      </c>
      <c r="B31" s="1" t="s">
        <v>116</v>
      </c>
      <c r="C31" s="2">
        <v>0.15999999999999992</v>
      </c>
      <c r="D31" s="2">
        <v>1.4059160714637273</v>
      </c>
      <c r="E31" s="1" t="s">
        <v>130</v>
      </c>
      <c r="F31" s="2" t="s">
        <v>133</v>
      </c>
      <c r="G31" s="2" t="s">
        <v>133</v>
      </c>
      <c r="H31" s="1">
        <v>0.122739</v>
      </c>
      <c r="I31" s="1">
        <v>-4.0029000000000002E-2</v>
      </c>
      <c r="J31" s="1">
        <v>-4.002E-2</v>
      </c>
      <c r="K31" s="1">
        <v>-0.21212400000000001</v>
      </c>
      <c r="L31" s="1">
        <v>0.43942199999999998</v>
      </c>
      <c r="M31" s="1">
        <v>-0.17041600000000001</v>
      </c>
      <c r="N31" s="1">
        <v>-0.17039000000000001</v>
      </c>
      <c r="O31" s="1">
        <v>-1.2173E-2</v>
      </c>
      <c r="P31" s="1">
        <v>497.351</v>
      </c>
      <c r="Q31" s="1">
        <v>174.46100000000001</v>
      </c>
      <c r="R31" s="1">
        <v>1276.72</v>
      </c>
      <c r="S31" s="1">
        <v>-0.25290000000000001</v>
      </c>
      <c r="T31" s="1">
        <v>3.3649999999999999E-2</v>
      </c>
      <c r="U31" s="1">
        <v>179.81299050000001</v>
      </c>
      <c r="V31" s="1">
        <v>0.19575999999999999</v>
      </c>
      <c r="W31" s="1">
        <v>-1.7198000000000001E-2</v>
      </c>
      <c r="X31" s="1">
        <v>-2.7101E-2</v>
      </c>
      <c r="Y31" s="1">
        <v>-0.15559300000000001</v>
      </c>
      <c r="Z31" s="1">
        <v>0.52158599999999999</v>
      </c>
      <c r="AA31" s="1">
        <v>-0.184866</v>
      </c>
      <c r="AB31" s="1">
        <v>-0.150033</v>
      </c>
      <c r="AC31" s="1">
        <v>-8.6227999999999999E-2</v>
      </c>
      <c r="AD31" s="1">
        <v>497.02800000000002</v>
      </c>
      <c r="AE31" s="1">
        <v>58.020899999999997</v>
      </c>
      <c r="AF31" s="1">
        <v>1117.57</v>
      </c>
      <c r="AG31" s="1">
        <v>-0.24285999999999999</v>
      </c>
      <c r="AH31" s="1">
        <v>-2.409E-2</v>
      </c>
      <c r="AI31" s="1">
        <v>137.28036270000001</v>
      </c>
      <c r="AJ31" s="1">
        <v>0.19575999999999999</v>
      </c>
      <c r="AK31" s="1">
        <v>-1.7198000000000001E-2</v>
      </c>
      <c r="AL31" s="1">
        <v>-2.7101E-2</v>
      </c>
      <c r="AM31" s="1">
        <v>-0.15559300000000001</v>
      </c>
      <c r="AN31" s="1">
        <v>0.52158599999999999</v>
      </c>
      <c r="AO31" s="1">
        <v>-0.184866</v>
      </c>
      <c r="AP31" s="1">
        <v>-0.150033</v>
      </c>
      <c r="AQ31" s="1">
        <v>-8.6227999999999999E-2</v>
      </c>
      <c r="AR31" s="1">
        <v>497.02800000000002</v>
      </c>
      <c r="AS31" s="1">
        <v>58.020899999999997</v>
      </c>
      <c r="AT31" s="1">
        <v>1117.57</v>
      </c>
      <c r="AU31" s="1">
        <v>-0.24285999999999999</v>
      </c>
      <c r="AV31" s="1">
        <v>-2.409E-2</v>
      </c>
      <c r="AW31" s="1">
        <v>137.28036270000001</v>
      </c>
      <c r="AX31" s="1">
        <v>6.44452628113575</v>
      </c>
      <c r="AY31" s="1">
        <v>6.7803417769963197</v>
      </c>
      <c r="AZ31" s="1">
        <v>3.8320816544416898</v>
      </c>
      <c r="BA31" s="1">
        <v>4.3104581637973398</v>
      </c>
      <c r="BB31" s="1">
        <v>7.4028477208947798</v>
      </c>
      <c r="BC31" s="1">
        <v>7.7755481747292396</v>
      </c>
      <c r="BD31" s="1">
        <v>40.5</v>
      </c>
      <c r="BE31" s="1">
        <v>49.5</v>
      </c>
      <c r="BF31" s="1">
        <v>100.290991851329</v>
      </c>
      <c r="BG31" s="1">
        <v>108.130729189569</v>
      </c>
      <c r="BH31" s="1">
        <v>99.094215967539796</v>
      </c>
      <c r="BI31" s="1">
        <v>114.950053922341</v>
      </c>
      <c r="BJ31" s="1">
        <v>99.599059045469104</v>
      </c>
      <c r="BK31" s="1">
        <v>110.77310407109699</v>
      </c>
      <c r="BL31" s="1">
        <v>1.84122649340052</v>
      </c>
      <c r="BM31" s="1">
        <v>1.84644306708872</v>
      </c>
      <c r="BN31" s="1">
        <v>1.84867790596415</v>
      </c>
      <c r="BO31" s="1">
        <v>1.8404594535061001</v>
      </c>
      <c r="BP31" s="1">
        <v>1.8801981278577999</v>
      </c>
      <c r="BQ31" s="1">
        <v>1.8746925081196599</v>
      </c>
    </row>
    <row r="32" spans="1:69" x14ac:dyDescent="0.25">
      <c r="A32" s="3">
        <v>63</v>
      </c>
      <c r="B32" s="1" t="s">
        <v>70</v>
      </c>
      <c r="C32" s="2">
        <v>1</v>
      </c>
      <c r="D32" s="2">
        <v>0.18</v>
      </c>
      <c r="E32" s="1" t="s">
        <v>127</v>
      </c>
      <c r="F32" s="2" t="s">
        <v>133</v>
      </c>
      <c r="G32" s="2" t="s">
        <v>133</v>
      </c>
      <c r="H32" s="1">
        <v>0.15173600000000001</v>
      </c>
      <c r="I32" s="1">
        <v>-3.4506000000000002E-2</v>
      </c>
      <c r="J32" s="1">
        <v>-3.4562000000000002E-2</v>
      </c>
      <c r="K32" s="1">
        <v>-0.12188300000000001</v>
      </c>
      <c r="L32" s="1">
        <v>0.41831699999999999</v>
      </c>
      <c r="M32" s="1">
        <v>-0.151834</v>
      </c>
      <c r="N32" s="1">
        <v>-0.15231600000000001</v>
      </c>
      <c r="O32" s="1">
        <v>-8.7807999999999997E-2</v>
      </c>
      <c r="P32" s="1">
        <v>465.73599999999999</v>
      </c>
      <c r="Q32" s="1">
        <v>161.79400000000001</v>
      </c>
      <c r="R32" s="1">
        <v>1249.75</v>
      </c>
      <c r="S32" s="1">
        <v>-0.23638000000000001</v>
      </c>
      <c r="T32" s="1">
        <v>-1.5970000000000002E-2</v>
      </c>
      <c r="U32" s="1">
        <v>138.3094791</v>
      </c>
      <c r="V32" s="1">
        <v>0.19575999999999999</v>
      </c>
      <c r="W32" s="1">
        <v>-1.7198000000000001E-2</v>
      </c>
      <c r="X32" s="1">
        <v>-2.7101E-2</v>
      </c>
      <c r="Y32" s="1">
        <v>-0.15559300000000001</v>
      </c>
      <c r="Z32" s="1">
        <v>0.52158599999999999</v>
      </c>
      <c r="AA32" s="1">
        <v>-0.184866</v>
      </c>
      <c r="AB32" s="1">
        <v>-0.150033</v>
      </c>
      <c r="AC32" s="1">
        <v>-8.6227999999999999E-2</v>
      </c>
      <c r="AD32" s="1">
        <v>497.02800000000002</v>
      </c>
      <c r="AE32" s="1">
        <v>58.020899999999997</v>
      </c>
      <c r="AF32" s="1">
        <v>1117.57</v>
      </c>
      <c r="AG32" s="1">
        <v>-0.24285999999999999</v>
      </c>
      <c r="AH32" s="1">
        <v>-2.409E-2</v>
      </c>
      <c r="AI32" s="1">
        <v>137.28036270000001</v>
      </c>
      <c r="AJ32" s="1">
        <v>0.19575999999999999</v>
      </c>
      <c r="AK32" s="1">
        <v>-1.7198000000000001E-2</v>
      </c>
      <c r="AL32" s="1">
        <v>-2.7101E-2</v>
      </c>
      <c r="AM32" s="1">
        <v>-0.15559300000000001</v>
      </c>
      <c r="AN32" s="1">
        <v>0.52158599999999999</v>
      </c>
      <c r="AO32" s="1">
        <v>-0.184866</v>
      </c>
      <c r="AP32" s="1">
        <v>-0.150033</v>
      </c>
      <c r="AQ32" s="1">
        <v>-8.6227999999999999E-2</v>
      </c>
      <c r="AR32" s="1">
        <v>497.02800000000002</v>
      </c>
      <c r="AS32" s="1">
        <v>58.020899999999997</v>
      </c>
      <c r="AT32" s="1">
        <v>1117.57</v>
      </c>
      <c r="AU32" s="1">
        <v>-0.24285999999999999</v>
      </c>
      <c r="AV32" s="1">
        <v>-2.409E-2</v>
      </c>
      <c r="AW32" s="1">
        <v>137.28036270000001</v>
      </c>
      <c r="AX32" s="1">
        <v>7.4539286675425602</v>
      </c>
      <c r="AY32" s="1">
        <v>7.5793965685188702</v>
      </c>
      <c r="AZ32" s="1">
        <v>3.9700676616455501</v>
      </c>
      <c r="BA32" s="1">
        <v>4.4654012339790201</v>
      </c>
      <c r="BB32" s="1">
        <v>7.1717305844630301</v>
      </c>
      <c r="BC32" s="1">
        <v>7.8400769939507597</v>
      </c>
      <c r="BD32" s="1">
        <v>46.6</v>
      </c>
      <c r="BE32" s="1">
        <v>55.3</v>
      </c>
      <c r="BF32" s="1">
        <v>98.1579517027712</v>
      </c>
      <c r="BG32" s="1">
        <v>108.295252124692</v>
      </c>
      <c r="BH32" s="1">
        <v>98.732320641816102</v>
      </c>
      <c r="BI32" s="1">
        <v>109.38400254676</v>
      </c>
      <c r="BJ32" s="1">
        <v>99.190003977480401</v>
      </c>
      <c r="BK32" s="1">
        <v>106.162395806316</v>
      </c>
      <c r="BL32" s="1">
        <v>1.86916799673009</v>
      </c>
      <c r="BM32" s="1">
        <v>1.87549620100921</v>
      </c>
      <c r="BN32" s="1">
        <v>1.8461998808363</v>
      </c>
      <c r="BO32" s="1">
        <v>1.8389412714929201</v>
      </c>
      <c r="BP32" s="1">
        <v>1.8489948620804699</v>
      </c>
      <c r="BQ32" s="1">
        <v>1.8397103032814699</v>
      </c>
    </row>
    <row r="33" spans="1:69" x14ac:dyDescent="0.25">
      <c r="A33" s="3">
        <v>64</v>
      </c>
      <c r="B33" s="1" t="s">
        <v>28</v>
      </c>
      <c r="C33" s="2">
        <v>0.82000000000000006</v>
      </c>
      <c r="D33" s="2">
        <v>0.24331050121192879</v>
      </c>
      <c r="E33" s="1" t="s">
        <v>127</v>
      </c>
      <c r="F33" s="2" t="s">
        <v>126</v>
      </c>
      <c r="G33" s="2" t="s">
        <v>127</v>
      </c>
      <c r="H33" s="1">
        <v>0.15173600000000001</v>
      </c>
      <c r="I33" s="1">
        <v>-3.4506000000000002E-2</v>
      </c>
      <c r="J33" s="1">
        <v>-3.4562000000000002E-2</v>
      </c>
      <c r="K33" s="1">
        <v>-0.12188300000000001</v>
      </c>
      <c r="L33" s="1">
        <v>0.41831699999999999</v>
      </c>
      <c r="M33" s="1">
        <v>-0.151834</v>
      </c>
      <c r="N33" s="1">
        <v>-0.15231600000000001</v>
      </c>
      <c r="O33" s="1">
        <v>-8.7807999999999997E-2</v>
      </c>
      <c r="P33" s="1">
        <v>465.73599999999999</v>
      </c>
      <c r="Q33" s="1">
        <v>161.79400000000001</v>
      </c>
      <c r="R33" s="1">
        <v>1249.75</v>
      </c>
      <c r="S33" s="1">
        <v>-0.23638000000000001</v>
      </c>
      <c r="T33" s="1">
        <v>-1.5970000000000002E-2</v>
      </c>
      <c r="U33" s="1">
        <v>138.3094791</v>
      </c>
      <c r="V33" s="1">
        <v>0.17913699999999999</v>
      </c>
      <c r="W33" s="1">
        <v>-4.0078000000000003E-2</v>
      </c>
      <c r="X33" s="1">
        <v>-4.0072000000000003E-2</v>
      </c>
      <c r="Y33" s="1">
        <v>-0.47377799999999998</v>
      </c>
      <c r="Z33" s="1">
        <v>0.41362199999999999</v>
      </c>
      <c r="AA33" s="1">
        <v>-0.17389099999999999</v>
      </c>
      <c r="AB33" s="1">
        <v>-0.17425599999999999</v>
      </c>
      <c r="AC33" s="1">
        <v>-2.4944000000000001E-2</v>
      </c>
      <c r="AD33" s="1">
        <v>465.96600000000001</v>
      </c>
      <c r="AE33" s="1">
        <v>154.71700000000001</v>
      </c>
      <c r="AF33" s="1">
        <v>1379.14</v>
      </c>
      <c r="AG33" s="1">
        <v>-0.24607000000000001</v>
      </c>
      <c r="AH33" s="1">
        <v>2.155E-2</v>
      </c>
      <c r="AI33" s="1">
        <v>167.93422620000001</v>
      </c>
      <c r="AJ33" s="1">
        <v>0.15173600000000001</v>
      </c>
      <c r="AK33" s="1">
        <v>-3.4506000000000002E-2</v>
      </c>
      <c r="AL33" s="1">
        <v>-3.4562000000000002E-2</v>
      </c>
      <c r="AM33" s="1">
        <v>-0.12188300000000001</v>
      </c>
      <c r="AN33" s="1">
        <v>0.41831699999999999</v>
      </c>
      <c r="AO33" s="1">
        <v>-0.151834</v>
      </c>
      <c r="AP33" s="1">
        <v>-0.15231600000000001</v>
      </c>
      <c r="AQ33" s="1">
        <v>-8.7807999999999997E-2</v>
      </c>
      <c r="AR33" s="1">
        <v>465.73599999999999</v>
      </c>
      <c r="AS33" s="1">
        <v>161.79400000000001</v>
      </c>
      <c r="AT33" s="1">
        <v>1249.75</v>
      </c>
      <c r="AU33" s="1">
        <v>-0.23638000000000001</v>
      </c>
      <c r="AV33" s="1">
        <v>-1.5970000000000002E-2</v>
      </c>
      <c r="AW33" s="1">
        <v>138.3094791</v>
      </c>
      <c r="AX33" s="1">
        <v>7.4244657984529496</v>
      </c>
      <c r="AY33" s="1">
        <v>7.4847890096166596</v>
      </c>
      <c r="AZ33" s="1">
        <v>3.03230670660004</v>
      </c>
      <c r="BA33" s="1">
        <v>4.4633838669950103</v>
      </c>
      <c r="BB33" s="1">
        <v>6.3122742516364996</v>
      </c>
      <c r="BC33" s="1">
        <v>9.9154241005569101</v>
      </c>
      <c r="BD33" s="1">
        <v>45</v>
      </c>
      <c r="BE33" s="1">
        <v>47.4</v>
      </c>
      <c r="BF33" s="1">
        <v>99.3458947352173</v>
      </c>
      <c r="BG33" s="1">
        <v>104.968416776411</v>
      </c>
      <c r="BH33" s="1">
        <v>99.3691483453686</v>
      </c>
      <c r="BI33" s="1">
        <v>104.543993361456</v>
      </c>
      <c r="BJ33" s="1">
        <v>99.302682203687695</v>
      </c>
      <c r="BK33" s="1">
        <v>103.802987677557</v>
      </c>
      <c r="BL33" s="1">
        <v>1.8573341110311801</v>
      </c>
      <c r="BM33" s="1">
        <v>1.8614064574939</v>
      </c>
      <c r="BN33" s="1">
        <v>1.8614384222960401</v>
      </c>
      <c r="BO33" s="1">
        <v>1.85741702371869</v>
      </c>
      <c r="BP33" s="1">
        <v>1.8594071635873599</v>
      </c>
      <c r="BQ33" s="1">
        <v>1.85728996120691</v>
      </c>
    </row>
    <row r="34" spans="1:69" x14ac:dyDescent="0.25">
      <c r="A34" s="3">
        <v>65</v>
      </c>
      <c r="B34" s="1" t="s">
        <v>37</v>
      </c>
      <c r="C34" s="2">
        <v>0.06</v>
      </c>
      <c r="D34" s="2">
        <v>3.6432403159824638</v>
      </c>
      <c r="E34" s="1" t="s">
        <v>125</v>
      </c>
      <c r="F34" s="2" t="s">
        <v>125</v>
      </c>
      <c r="G34" s="2" t="s">
        <v>133</v>
      </c>
      <c r="H34" s="1">
        <v>0.15546399999999999</v>
      </c>
      <c r="I34" s="1">
        <v>-3.7927000000000002E-2</v>
      </c>
      <c r="J34" s="1">
        <v>-3.7895999999999999E-2</v>
      </c>
      <c r="K34" s="1">
        <v>-0.43332700000000002</v>
      </c>
      <c r="L34" s="1">
        <v>0.39064500000000002</v>
      </c>
      <c r="M34" s="1">
        <v>-0.17117199999999999</v>
      </c>
      <c r="N34" s="1">
        <v>-0.17145299999999999</v>
      </c>
      <c r="O34" s="1">
        <v>6.7978999999999998E-2</v>
      </c>
      <c r="P34" s="1">
        <v>464.04</v>
      </c>
      <c r="Q34" s="1">
        <v>158.369</v>
      </c>
      <c r="R34" s="1">
        <v>1200.6500000000001</v>
      </c>
      <c r="S34" s="1">
        <v>-0.25013999999999997</v>
      </c>
      <c r="T34" s="1">
        <v>2.3949999999999999E-2</v>
      </c>
      <c r="U34" s="1">
        <v>171.9942159</v>
      </c>
      <c r="V34" s="1">
        <v>0.15546399999999999</v>
      </c>
      <c r="W34" s="1">
        <v>-3.7927000000000002E-2</v>
      </c>
      <c r="X34" s="1">
        <v>-3.7895999999999999E-2</v>
      </c>
      <c r="Y34" s="1">
        <v>-0.43332700000000002</v>
      </c>
      <c r="Z34" s="1">
        <v>0.39064500000000002</v>
      </c>
      <c r="AA34" s="1">
        <v>-0.17117199999999999</v>
      </c>
      <c r="AB34" s="1">
        <v>-0.17145299999999999</v>
      </c>
      <c r="AC34" s="1">
        <v>6.7978999999999998E-2</v>
      </c>
      <c r="AD34" s="1">
        <v>464.04</v>
      </c>
      <c r="AE34" s="1">
        <v>158.369</v>
      </c>
      <c r="AF34" s="1">
        <v>1200.6500000000001</v>
      </c>
      <c r="AG34" s="1">
        <v>-0.25013999999999997</v>
      </c>
      <c r="AH34" s="1">
        <v>2.3949999999999999E-2</v>
      </c>
      <c r="AI34" s="1">
        <v>171.9942159</v>
      </c>
      <c r="AJ34" s="1">
        <v>0.19575999999999999</v>
      </c>
      <c r="AK34" s="1">
        <v>-1.7198000000000001E-2</v>
      </c>
      <c r="AL34" s="1">
        <v>-2.7101E-2</v>
      </c>
      <c r="AM34" s="1">
        <v>-0.15559300000000001</v>
      </c>
      <c r="AN34" s="1">
        <v>0.52158599999999999</v>
      </c>
      <c r="AO34" s="1">
        <v>-0.184866</v>
      </c>
      <c r="AP34" s="1">
        <v>-0.150033</v>
      </c>
      <c r="AQ34" s="1">
        <v>-8.6227999999999999E-2</v>
      </c>
      <c r="AR34" s="1">
        <v>497.02800000000002</v>
      </c>
      <c r="AS34" s="1">
        <v>58.020899999999997</v>
      </c>
      <c r="AT34" s="1">
        <v>1117.57</v>
      </c>
      <c r="AU34" s="1">
        <v>-0.24285999999999999</v>
      </c>
      <c r="AV34" s="1">
        <v>-2.409E-2</v>
      </c>
      <c r="AW34" s="1">
        <v>137.28036270000001</v>
      </c>
      <c r="AX34" s="1">
        <v>6.3741593647922601</v>
      </c>
      <c r="AY34" s="1">
        <v>6.4418349048368801</v>
      </c>
      <c r="AZ34" s="1">
        <v>3.9605097926437498</v>
      </c>
      <c r="BA34" s="1">
        <v>4.0013595377103401</v>
      </c>
      <c r="BB34" s="1">
        <v>7.4329733541800698</v>
      </c>
      <c r="BC34" s="1">
        <v>7.5513498613735903</v>
      </c>
      <c r="BD34" s="1">
        <v>49.9</v>
      </c>
      <c r="BE34" s="1">
        <v>50.9</v>
      </c>
      <c r="BF34" s="1">
        <v>107.45585111497</v>
      </c>
      <c r="BG34" s="1">
        <v>109.66682194790199</v>
      </c>
      <c r="BH34" s="1">
        <v>107.28977206452601</v>
      </c>
      <c r="BI34" s="1">
        <v>109.47362432364901</v>
      </c>
      <c r="BJ34" s="1">
        <v>118.989991263352</v>
      </c>
      <c r="BK34" s="1">
        <v>122.06458611475399</v>
      </c>
      <c r="BL34" s="1">
        <v>1.8419712267025199</v>
      </c>
      <c r="BM34" s="1">
        <v>1.8431228933524699</v>
      </c>
      <c r="BN34" s="1">
        <v>1.8925482820789501</v>
      </c>
      <c r="BO34" s="1">
        <v>1.8922531543110099</v>
      </c>
      <c r="BP34" s="1">
        <v>1.8928309486058099</v>
      </c>
      <c r="BQ34" s="1">
        <v>1.8925052179584601</v>
      </c>
    </row>
    <row r="35" spans="1:69" x14ac:dyDescent="0.25">
      <c r="A35" s="3">
        <v>77</v>
      </c>
      <c r="B35" s="1" t="s">
        <v>42</v>
      </c>
      <c r="C35" s="2">
        <v>-0.12000000000000005</v>
      </c>
      <c r="D35" s="2">
        <v>4.7907097595241561</v>
      </c>
      <c r="E35" s="1" t="s">
        <v>135</v>
      </c>
      <c r="F35" s="2" t="s">
        <v>129</v>
      </c>
      <c r="G35" s="2" t="s">
        <v>129</v>
      </c>
      <c r="H35" s="1">
        <v>0.17983299999999999</v>
      </c>
      <c r="I35" s="1">
        <v>-3.8869000000000001E-2</v>
      </c>
      <c r="J35" s="1">
        <v>-3.8897000000000001E-2</v>
      </c>
      <c r="K35" s="1">
        <v>-0.16137699999999999</v>
      </c>
      <c r="L35" s="1">
        <v>0.73704599999999998</v>
      </c>
      <c r="M35" s="1">
        <v>-0.22905900000000001</v>
      </c>
      <c r="N35" s="1">
        <v>-0.22885</v>
      </c>
      <c r="O35" s="1">
        <v>-0.54333100000000001</v>
      </c>
      <c r="P35" s="1">
        <v>511.279</v>
      </c>
      <c r="Q35" s="1">
        <v>80.517799999999994</v>
      </c>
      <c r="R35" s="1">
        <v>1126.25</v>
      </c>
      <c r="S35" s="1">
        <v>-0.19825000000000001</v>
      </c>
      <c r="T35" s="1">
        <v>-1.5640000000000001E-2</v>
      </c>
      <c r="U35" s="1">
        <v>114.5896011</v>
      </c>
      <c r="V35" s="1">
        <v>0.153248</v>
      </c>
      <c r="W35" s="1">
        <v>-3.7562999999999999E-2</v>
      </c>
      <c r="X35" s="1">
        <v>-3.7512999999999998E-2</v>
      </c>
      <c r="Y35" s="1">
        <v>-0.273613</v>
      </c>
      <c r="Z35" s="1">
        <v>0.43281799999999998</v>
      </c>
      <c r="AA35" s="1">
        <v>-0.18011099999999999</v>
      </c>
      <c r="AB35" s="1">
        <v>-0.18074100000000001</v>
      </c>
      <c r="AC35" s="1">
        <v>3.7199999999999999E-4</v>
      </c>
      <c r="AD35" s="1">
        <v>504.39800000000002</v>
      </c>
      <c r="AE35" s="1">
        <v>159.078</v>
      </c>
      <c r="AF35" s="1">
        <v>1213.46</v>
      </c>
      <c r="AG35" s="1">
        <v>-0.25091000000000002</v>
      </c>
      <c r="AH35" s="1">
        <v>2.6839999999999999E-2</v>
      </c>
      <c r="AI35" s="1">
        <v>174.29090249999999</v>
      </c>
      <c r="AJ35" s="1">
        <v>0.153248</v>
      </c>
      <c r="AK35" s="1">
        <v>-3.7562999999999999E-2</v>
      </c>
      <c r="AL35" s="1">
        <v>-3.7512999999999998E-2</v>
      </c>
      <c r="AM35" s="1">
        <v>-0.273613</v>
      </c>
      <c r="AN35" s="1">
        <v>0.43281799999999998</v>
      </c>
      <c r="AO35" s="1">
        <v>-0.18011099999999999</v>
      </c>
      <c r="AP35" s="1">
        <v>-0.18074100000000001</v>
      </c>
      <c r="AQ35" s="1">
        <v>3.7199999999999999E-4</v>
      </c>
      <c r="AR35" s="1">
        <v>504.39800000000002</v>
      </c>
      <c r="AS35" s="1">
        <v>159.078</v>
      </c>
      <c r="AT35" s="1">
        <v>1213.46</v>
      </c>
      <c r="AU35" s="1">
        <v>-0.25091000000000002</v>
      </c>
      <c r="AV35" s="1">
        <v>2.6839999999999999E-2</v>
      </c>
      <c r="AW35" s="1">
        <v>174.29090249999999</v>
      </c>
      <c r="AX35" s="1">
        <v>6.8667901786041003</v>
      </c>
      <c r="AY35" s="1">
        <v>6.8855171158165298</v>
      </c>
      <c r="AZ35" s="1">
        <v>4.4233477630228304</v>
      </c>
      <c r="BA35" s="1">
        <v>4.8841484375302802</v>
      </c>
      <c r="BB35" s="1">
        <v>8.5726865688119709</v>
      </c>
      <c r="BC35" s="1">
        <v>8.6282799813366395</v>
      </c>
      <c r="BD35" s="1">
        <v>57</v>
      </c>
      <c r="BE35" s="1">
        <v>61.6</v>
      </c>
      <c r="BF35" s="1">
        <v>106.196014483273</v>
      </c>
      <c r="BG35" s="1">
        <v>115.19703431134501</v>
      </c>
      <c r="BH35" s="1">
        <v>112.90026985808301</v>
      </c>
      <c r="BI35" s="1">
        <v>116.82233600792701</v>
      </c>
      <c r="BJ35" s="1">
        <v>107.89487981573799</v>
      </c>
      <c r="BK35" s="1">
        <v>116.123068575335</v>
      </c>
      <c r="BL35" s="1">
        <v>1.87077871486715</v>
      </c>
      <c r="BM35" s="1">
        <v>1.8805610864845601</v>
      </c>
      <c r="BN35" s="1">
        <v>1.8617642170801301</v>
      </c>
      <c r="BO35" s="1">
        <v>1.85560933388469</v>
      </c>
      <c r="BP35" s="1">
        <v>1.8778037703657899</v>
      </c>
      <c r="BQ35" s="1">
        <v>1.87203659152271</v>
      </c>
    </row>
    <row r="36" spans="1:69" x14ac:dyDescent="0.25">
      <c r="A36" s="3">
        <v>136</v>
      </c>
      <c r="B36" s="1" t="s">
        <v>47</v>
      </c>
      <c r="C36" s="2">
        <v>-0.15999999999999998</v>
      </c>
      <c r="D36" s="2">
        <v>0.18788294228055935</v>
      </c>
      <c r="E36" s="1" t="s">
        <v>138</v>
      </c>
      <c r="F36" s="2" t="s">
        <v>129</v>
      </c>
      <c r="G36" s="2" t="s">
        <v>129</v>
      </c>
      <c r="H36" s="1">
        <v>0.19153100000000001</v>
      </c>
      <c r="I36" s="1">
        <v>1.1310000000000001E-3</v>
      </c>
      <c r="J36" s="1">
        <v>1.1310000000000001E-3</v>
      </c>
      <c r="K36" s="1">
        <v>1.1310000000000001E-3</v>
      </c>
      <c r="L36" s="1">
        <v>0.55915800000000004</v>
      </c>
      <c r="M36" s="1">
        <v>2.8558E-2</v>
      </c>
      <c r="N36" s="1">
        <v>2.8558E-2</v>
      </c>
      <c r="O36" s="1">
        <v>2.8558E-2</v>
      </c>
      <c r="P36" s="1">
        <v>505.327</v>
      </c>
      <c r="Q36" s="1">
        <v>61.268000000000001</v>
      </c>
      <c r="R36" s="1">
        <v>1058.9100000000001</v>
      </c>
      <c r="S36" s="1">
        <v>-0.24124999999999999</v>
      </c>
      <c r="T36" s="1">
        <v>-3.9399999999999998E-2</v>
      </c>
      <c r="U36" s="1">
        <v>126.6628935</v>
      </c>
      <c r="V36" s="1">
        <v>0.153248</v>
      </c>
      <c r="W36" s="1">
        <v>-3.7562999999999999E-2</v>
      </c>
      <c r="X36" s="1">
        <v>-3.7512999999999998E-2</v>
      </c>
      <c r="Y36" s="1">
        <v>-0.273613</v>
      </c>
      <c r="Z36" s="1">
        <v>0.43281799999999998</v>
      </c>
      <c r="AA36" s="1">
        <v>-0.18011099999999999</v>
      </c>
      <c r="AB36" s="1">
        <v>-0.18074100000000001</v>
      </c>
      <c r="AC36" s="1">
        <v>3.7199999999999999E-4</v>
      </c>
      <c r="AD36" s="1">
        <v>504.39800000000002</v>
      </c>
      <c r="AE36" s="1">
        <v>159.078</v>
      </c>
      <c r="AF36" s="1">
        <v>1213.46</v>
      </c>
      <c r="AG36" s="1">
        <v>-0.25091000000000002</v>
      </c>
      <c r="AH36" s="1">
        <v>2.6839999999999999E-2</v>
      </c>
      <c r="AI36" s="1">
        <v>174.29090249999999</v>
      </c>
      <c r="AJ36" s="1">
        <v>0.153248</v>
      </c>
      <c r="AK36" s="1">
        <v>-3.7562999999999999E-2</v>
      </c>
      <c r="AL36" s="1">
        <v>-3.7512999999999998E-2</v>
      </c>
      <c r="AM36" s="1">
        <v>-0.273613</v>
      </c>
      <c r="AN36" s="1">
        <v>0.43281799999999998</v>
      </c>
      <c r="AO36" s="1">
        <v>-0.18011099999999999</v>
      </c>
      <c r="AP36" s="1">
        <v>-0.18074100000000001</v>
      </c>
      <c r="AQ36" s="1">
        <v>3.7199999999999999E-4</v>
      </c>
      <c r="AR36" s="1">
        <v>504.39800000000002</v>
      </c>
      <c r="AS36" s="1">
        <v>159.078</v>
      </c>
      <c r="AT36" s="1">
        <v>1213.46</v>
      </c>
      <c r="AU36" s="1">
        <v>-0.25091000000000002</v>
      </c>
      <c r="AV36" s="1">
        <v>2.6839999999999999E-2</v>
      </c>
      <c r="AW36" s="1">
        <v>174.29090249999999</v>
      </c>
      <c r="AX36" s="1">
        <v>6.4270545073886396</v>
      </c>
      <c r="AY36" s="1">
        <v>6.8587631929194099</v>
      </c>
      <c r="AZ36" s="1">
        <v>4.3348043174605397</v>
      </c>
      <c r="BA36" s="1">
        <v>4.9521846596177097</v>
      </c>
      <c r="BB36" s="1">
        <v>7.5426287079257301</v>
      </c>
      <c r="BC36" s="1">
        <v>7.8017404786929498</v>
      </c>
      <c r="BD36" s="1">
        <v>60.5</v>
      </c>
      <c r="BE36" s="1">
        <v>70.5</v>
      </c>
      <c r="BF36" s="1">
        <v>100.003388511766</v>
      </c>
      <c r="BG36" s="1">
        <v>107.668039277708</v>
      </c>
      <c r="BH36" s="1">
        <v>106.36729529627</v>
      </c>
      <c r="BI36" s="1">
        <v>111.04341392340901</v>
      </c>
      <c r="BJ36" s="1">
        <v>99.957960638107494</v>
      </c>
      <c r="BK36" s="1">
        <v>106.78064565477401</v>
      </c>
      <c r="BL36" s="1">
        <v>1.8747781202051601</v>
      </c>
      <c r="BM36" s="1">
        <v>1.8841151769464599</v>
      </c>
      <c r="BN36" s="1">
        <v>1.8565152840739001</v>
      </c>
      <c r="BO36" s="1">
        <v>1.85081738699418</v>
      </c>
      <c r="BP36" s="1">
        <v>1.8848546363048699</v>
      </c>
      <c r="BQ36" s="1">
        <v>1.87532130580335</v>
      </c>
    </row>
    <row r="37" spans="1:69" x14ac:dyDescent="0.25">
      <c r="A37" s="3">
        <v>207</v>
      </c>
      <c r="B37" s="1" t="s">
        <v>49</v>
      </c>
      <c r="C37" s="2">
        <v>0</v>
      </c>
      <c r="D37" s="2">
        <v>0.01</v>
      </c>
      <c r="E37" s="1" t="s">
        <v>187</v>
      </c>
      <c r="F37" s="2" t="s">
        <v>129</v>
      </c>
      <c r="G37" s="2" t="s">
        <v>129</v>
      </c>
      <c r="H37" s="1">
        <v>0.203903</v>
      </c>
      <c r="I37" s="1">
        <v>-0.227689</v>
      </c>
      <c r="J37" s="1">
        <v>-0.16625799999999999</v>
      </c>
      <c r="K37" s="1">
        <v>1.6063000000000001E-2</v>
      </c>
      <c r="L37" s="1">
        <v>0.58998300000000004</v>
      </c>
      <c r="M37" s="1">
        <v>-6.2940999999999997E-2</v>
      </c>
      <c r="N37" s="1">
        <v>-6.2940999999999997E-2</v>
      </c>
      <c r="O37" s="1">
        <v>-6.2940999999999997E-2</v>
      </c>
      <c r="P37" s="1">
        <v>511.89</v>
      </c>
      <c r="Q37" s="1">
        <v>61.433100000000003</v>
      </c>
      <c r="R37" s="1">
        <v>1092.25</v>
      </c>
      <c r="S37" s="1">
        <v>-0.24740000000000001</v>
      </c>
      <c r="T37" s="1">
        <v>-3.0190000000000002E-2</v>
      </c>
      <c r="U37" s="1">
        <v>136.30144709999999</v>
      </c>
      <c r="V37" s="1">
        <v>0.153248</v>
      </c>
      <c r="W37" s="1">
        <v>-3.7562999999999999E-2</v>
      </c>
      <c r="X37" s="1">
        <v>-3.7512999999999998E-2</v>
      </c>
      <c r="Y37" s="1">
        <v>-0.273613</v>
      </c>
      <c r="Z37" s="1">
        <v>0.43281799999999998</v>
      </c>
      <c r="AA37" s="1">
        <v>-0.18011099999999999</v>
      </c>
      <c r="AB37" s="1">
        <v>-0.18074100000000001</v>
      </c>
      <c r="AC37" s="1">
        <v>3.7199999999999999E-4</v>
      </c>
      <c r="AD37" s="1">
        <v>504.39800000000002</v>
      </c>
      <c r="AE37" s="1">
        <v>159.078</v>
      </c>
      <c r="AF37" s="1">
        <v>1213.46</v>
      </c>
      <c r="AG37" s="1">
        <v>-0.25091000000000002</v>
      </c>
      <c r="AH37" s="1">
        <v>2.6839999999999999E-2</v>
      </c>
      <c r="AI37" s="1">
        <v>174.29090249999999</v>
      </c>
      <c r="AJ37" s="1">
        <v>0.153248</v>
      </c>
      <c r="AK37" s="1">
        <v>-3.7562999999999999E-2</v>
      </c>
      <c r="AL37" s="1">
        <v>-3.7512999999999998E-2</v>
      </c>
      <c r="AM37" s="1">
        <v>-0.273613</v>
      </c>
      <c r="AN37" s="1">
        <v>0.43281799999999998</v>
      </c>
      <c r="AO37" s="1">
        <v>-0.18011099999999999</v>
      </c>
      <c r="AP37" s="1">
        <v>-0.18074100000000001</v>
      </c>
      <c r="AQ37" s="1">
        <v>3.7199999999999999E-4</v>
      </c>
      <c r="AR37" s="1">
        <v>504.39800000000002</v>
      </c>
      <c r="AS37" s="1">
        <v>159.078</v>
      </c>
      <c r="AT37" s="1">
        <v>1213.46</v>
      </c>
      <c r="AU37" s="1">
        <v>-0.25091000000000002</v>
      </c>
      <c r="AV37" s="1">
        <v>2.6839999999999999E-2</v>
      </c>
      <c r="AW37" s="1">
        <v>174.29090249999999</v>
      </c>
      <c r="AX37" s="1">
        <v>8.2521188541378194</v>
      </c>
      <c r="AY37" s="1">
        <v>8.3384730905998197</v>
      </c>
      <c r="AZ37" s="1">
        <v>4.7324160905118298</v>
      </c>
      <c r="BA37" s="1">
        <v>5.2005007811534201</v>
      </c>
      <c r="BB37" s="1">
        <v>8.4332266736934596</v>
      </c>
      <c r="BC37" s="1">
        <v>9.5488222208778399</v>
      </c>
      <c r="BD37" s="1">
        <v>68.7</v>
      </c>
      <c r="BE37" s="1">
        <v>74.7</v>
      </c>
      <c r="BF37" s="1">
        <v>102.351596858487</v>
      </c>
      <c r="BG37" s="1">
        <v>111.291699800725</v>
      </c>
      <c r="BH37" s="1">
        <v>49.821748992344801</v>
      </c>
      <c r="BI37" s="1">
        <v>116.49438630386599</v>
      </c>
      <c r="BJ37" s="1">
        <v>102.742569378582</v>
      </c>
      <c r="BK37" s="1">
        <v>111.22814313091401</v>
      </c>
      <c r="BL37" s="1">
        <v>1.87341025939328</v>
      </c>
      <c r="BM37" s="1">
        <v>12.627091905898199</v>
      </c>
      <c r="BN37" s="1">
        <v>1.8787455921438601</v>
      </c>
      <c r="BO37" s="1">
        <v>1.86266771056997</v>
      </c>
      <c r="BP37" s="1">
        <v>1.8943162354791701</v>
      </c>
      <c r="BQ37" s="1">
        <v>1.8760823542691301</v>
      </c>
    </row>
    <row r="38" spans="1:69" x14ac:dyDescent="0.25">
      <c r="A38" s="3">
        <v>218</v>
      </c>
      <c r="B38" s="1" t="s">
        <v>72</v>
      </c>
      <c r="C38" s="2">
        <v>-0.33</v>
      </c>
      <c r="D38" s="2">
        <v>1.7867008703193716</v>
      </c>
      <c r="E38" s="1" t="s">
        <v>125</v>
      </c>
      <c r="F38" s="2" t="s">
        <v>135</v>
      </c>
      <c r="G38" s="2" t="s">
        <v>135</v>
      </c>
      <c r="H38" s="1">
        <v>0.15546399999999999</v>
      </c>
      <c r="I38" s="1">
        <v>-3.7927000000000002E-2</v>
      </c>
      <c r="J38" s="1">
        <v>-3.7895999999999999E-2</v>
      </c>
      <c r="K38" s="1">
        <v>-0.43332700000000002</v>
      </c>
      <c r="L38" s="1">
        <v>0.39064500000000002</v>
      </c>
      <c r="M38" s="1">
        <v>-0.17117199999999999</v>
      </c>
      <c r="N38" s="1">
        <v>-0.17145299999999999</v>
      </c>
      <c r="O38" s="1">
        <v>6.7978999999999998E-2</v>
      </c>
      <c r="P38" s="1">
        <v>464.04</v>
      </c>
      <c r="Q38" s="1">
        <v>158.369</v>
      </c>
      <c r="R38" s="1">
        <v>1200.6500000000001</v>
      </c>
      <c r="S38" s="1">
        <v>-0.25013999999999997</v>
      </c>
      <c r="T38" s="1">
        <v>2.3949999999999999E-2</v>
      </c>
      <c r="U38" s="1">
        <v>171.9942159</v>
      </c>
      <c r="V38" s="1">
        <v>0.17983299999999999</v>
      </c>
      <c r="W38" s="1">
        <v>-3.8869000000000001E-2</v>
      </c>
      <c r="X38" s="1">
        <v>-3.8897000000000001E-2</v>
      </c>
      <c r="Y38" s="1">
        <v>-0.16137699999999999</v>
      </c>
      <c r="Z38" s="1">
        <v>0.73704599999999998</v>
      </c>
      <c r="AA38" s="1">
        <v>-0.22905900000000001</v>
      </c>
      <c r="AB38" s="1">
        <v>-0.22885</v>
      </c>
      <c r="AC38" s="1">
        <v>-0.54333100000000001</v>
      </c>
      <c r="AD38" s="1">
        <v>511.279</v>
      </c>
      <c r="AE38" s="1">
        <v>80.517799999999994</v>
      </c>
      <c r="AF38" s="1">
        <v>1126.25</v>
      </c>
      <c r="AG38" s="1">
        <v>-0.19825000000000001</v>
      </c>
      <c r="AH38" s="1">
        <v>-1.5640000000000001E-2</v>
      </c>
      <c r="AI38" s="1">
        <v>114.5896011</v>
      </c>
      <c r="AJ38" s="1">
        <v>0.17983299999999999</v>
      </c>
      <c r="AK38" s="1">
        <v>-3.8869000000000001E-2</v>
      </c>
      <c r="AL38" s="1">
        <v>-3.8897000000000001E-2</v>
      </c>
      <c r="AM38" s="1">
        <v>-0.16137699999999999</v>
      </c>
      <c r="AN38" s="1">
        <v>0.73704599999999998</v>
      </c>
      <c r="AO38" s="1">
        <v>-0.22905900000000001</v>
      </c>
      <c r="AP38" s="1">
        <v>-0.22885</v>
      </c>
      <c r="AQ38" s="1">
        <v>-0.54333100000000001</v>
      </c>
      <c r="AR38" s="1">
        <v>511.279</v>
      </c>
      <c r="AS38" s="1">
        <v>80.517799999999994</v>
      </c>
      <c r="AT38" s="1">
        <v>1126.25</v>
      </c>
      <c r="AU38" s="1">
        <v>-0.19825000000000001</v>
      </c>
      <c r="AV38" s="1">
        <v>-1.5640000000000001E-2</v>
      </c>
      <c r="AW38" s="1">
        <v>114.5896011</v>
      </c>
      <c r="AX38" s="1">
        <v>8.6716846630536004</v>
      </c>
      <c r="AY38" s="1">
        <v>8.8506032045470402</v>
      </c>
      <c r="AZ38" s="1">
        <v>4.4672234390033001</v>
      </c>
      <c r="BA38" s="1">
        <v>4.5797795696602099</v>
      </c>
      <c r="BB38" s="1">
        <v>8.0155102095652904</v>
      </c>
      <c r="BC38" s="1">
        <v>8.8485201894283296</v>
      </c>
      <c r="BD38" s="1">
        <v>42.8</v>
      </c>
      <c r="BE38" s="1">
        <v>47.5</v>
      </c>
      <c r="BF38" s="1">
        <v>101.870139550313</v>
      </c>
      <c r="BG38" s="1">
        <v>117.12151237645701</v>
      </c>
      <c r="BH38" s="1">
        <v>100.854092320926</v>
      </c>
      <c r="BI38" s="1">
        <v>111.781010319668</v>
      </c>
      <c r="BJ38" s="1">
        <v>101.837958883879</v>
      </c>
      <c r="BK38" s="1">
        <v>116.786321759393</v>
      </c>
      <c r="BL38" s="1">
        <v>1.84042766769031</v>
      </c>
      <c r="BM38" s="1">
        <v>1.8514343088535401</v>
      </c>
      <c r="BN38" s="1">
        <v>1.8972234976406901</v>
      </c>
      <c r="BO38" s="1">
        <v>1.8856447173314399</v>
      </c>
      <c r="BP38" s="1">
        <v>1.8512066335231101</v>
      </c>
      <c r="BQ38" s="1">
        <v>1.8408438282483299</v>
      </c>
    </row>
    <row r="39" spans="1:69" x14ac:dyDescent="0.25">
      <c r="A39" s="3">
        <v>219</v>
      </c>
      <c r="B39" s="1" t="s">
        <v>73</v>
      </c>
      <c r="C39" s="2">
        <v>0.22999999999999998</v>
      </c>
      <c r="D39" s="2">
        <v>1.0048880534666536</v>
      </c>
      <c r="E39" s="1" t="s">
        <v>125</v>
      </c>
      <c r="F39" s="2" t="s">
        <v>146</v>
      </c>
      <c r="G39" s="2" t="s">
        <v>146</v>
      </c>
      <c r="H39" s="1">
        <v>0.15546399999999999</v>
      </c>
      <c r="I39" s="1">
        <v>-3.7927000000000002E-2</v>
      </c>
      <c r="J39" s="1">
        <v>-3.7895999999999999E-2</v>
      </c>
      <c r="K39" s="1">
        <v>-0.43332700000000002</v>
      </c>
      <c r="L39" s="1">
        <v>0.39064500000000002</v>
      </c>
      <c r="M39" s="1">
        <v>-0.17117199999999999</v>
      </c>
      <c r="N39" s="1">
        <v>-0.17145299999999999</v>
      </c>
      <c r="O39" s="1">
        <v>6.7978999999999998E-2</v>
      </c>
      <c r="P39" s="1">
        <v>464.04</v>
      </c>
      <c r="Q39" s="1">
        <v>158.369</v>
      </c>
      <c r="R39" s="1">
        <v>1200.6500000000001</v>
      </c>
      <c r="S39" s="1">
        <v>-0.25013999999999997</v>
      </c>
      <c r="T39" s="1">
        <v>2.3949999999999999E-2</v>
      </c>
      <c r="U39" s="1">
        <v>171.9942159</v>
      </c>
      <c r="V39" s="1">
        <v>0.18577199999999999</v>
      </c>
      <c r="W39" s="1">
        <v>-3.3121999999999999E-2</v>
      </c>
      <c r="X39" s="1">
        <v>-2.7512999999999999E-2</v>
      </c>
      <c r="Y39" s="1">
        <v>-0.121568</v>
      </c>
      <c r="Z39" s="1">
        <v>0.62966699999999998</v>
      </c>
      <c r="AA39" s="1">
        <v>-0.17815500000000001</v>
      </c>
      <c r="AB39" s="1">
        <v>-0.22019</v>
      </c>
      <c r="AC39" s="1">
        <v>-0.20809800000000001</v>
      </c>
      <c r="AD39" s="1">
        <v>503.92700000000002</v>
      </c>
      <c r="AE39" s="1">
        <v>66.731200000000001</v>
      </c>
      <c r="AF39" s="1">
        <v>1183.18</v>
      </c>
      <c r="AG39" s="1">
        <v>-0.20313999999999999</v>
      </c>
      <c r="AH39" s="1">
        <v>-2.1530000000000001E-2</v>
      </c>
      <c r="AI39" s="1">
        <v>113.96209109999999</v>
      </c>
      <c r="AJ39" s="1">
        <v>0.18577199999999999</v>
      </c>
      <c r="AK39" s="1">
        <v>-3.3121999999999999E-2</v>
      </c>
      <c r="AL39" s="1">
        <v>-2.7512999999999999E-2</v>
      </c>
      <c r="AM39" s="1">
        <v>-0.121568</v>
      </c>
      <c r="AN39" s="1">
        <v>0.62966699999999998</v>
      </c>
      <c r="AO39" s="1">
        <v>-0.17815500000000001</v>
      </c>
      <c r="AP39" s="1">
        <v>-0.22019</v>
      </c>
      <c r="AQ39" s="1">
        <v>-0.20809800000000001</v>
      </c>
      <c r="AR39" s="1">
        <v>503.92700000000002</v>
      </c>
      <c r="AS39" s="1">
        <v>66.731200000000001</v>
      </c>
      <c r="AT39" s="1">
        <v>1183.18</v>
      </c>
      <c r="AU39" s="1">
        <v>-0.20313999999999999</v>
      </c>
      <c r="AV39" s="1">
        <v>-2.1530000000000001E-2</v>
      </c>
      <c r="AW39" s="1">
        <v>113.96209109999999</v>
      </c>
      <c r="AX39" s="1">
        <v>8.7301255511175597</v>
      </c>
      <c r="AY39" s="1">
        <v>8.8440593433213408</v>
      </c>
      <c r="AZ39" s="1">
        <v>4.5342038894513701</v>
      </c>
      <c r="BA39" s="1">
        <v>4.6869879710387101</v>
      </c>
      <c r="BB39" s="1">
        <v>9.5944732491342908</v>
      </c>
      <c r="BC39" s="1">
        <v>10.1260516366963</v>
      </c>
      <c r="BD39" s="1">
        <v>42.9</v>
      </c>
      <c r="BE39" s="1">
        <v>46.5</v>
      </c>
      <c r="BF39" s="1">
        <v>101.607129867235</v>
      </c>
      <c r="BG39" s="1">
        <v>115.96825627040801</v>
      </c>
      <c r="BH39" s="1">
        <v>100.64118570435301</v>
      </c>
      <c r="BI39" s="1">
        <v>108.044033045406</v>
      </c>
      <c r="BJ39" s="1">
        <v>101.58557612586699</v>
      </c>
      <c r="BK39" s="1">
        <v>116.606847519404</v>
      </c>
      <c r="BL39" s="1">
        <v>1.8395600017395399</v>
      </c>
      <c r="BM39" s="1">
        <v>1.84947262753467</v>
      </c>
      <c r="BN39" s="1">
        <v>1.8959791665521999</v>
      </c>
      <c r="BO39" s="1">
        <v>1.8881008977276601</v>
      </c>
      <c r="BP39" s="1">
        <v>1.84913980001513</v>
      </c>
      <c r="BQ39" s="1">
        <v>1.8400861392880401</v>
      </c>
    </row>
    <row r="40" spans="1:69" x14ac:dyDescent="0.25">
      <c r="A40" s="3">
        <v>220</v>
      </c>
      <c r="B40" s="1" t="s">
        <v>74</v>
      </c>
      <c r="C40" s="2">
        <v>0.15999999999999992</v>
      </c>
      <c r="D40" s="2">
        <v>2.229170249218305</v>
      </c>
      <c r="E40" s="1" t="s">
        <v>125</v>
      </c>
      <c r="F40" s="2" t="s">
        <v>147</v>
      </c>
      <c r="G40" s="2" t="s">
        <v>147</v>
      </c>
      <c r="H40" s="1">
        <v>0.15546399999999999</v>
      </c>
      <c r="I40" s="1">
        <v>-3.7927000000000002E-2</v>
      </c>
      <c r="J40" s="1">
        <v>-3.7895999999999999E-2</v>
      </c>
      <c r="K40" s="1">
        <v>-0.43332700000000002</v>
      </c>
      <c r="L40" s="1">
        <v>0.39064500000000002</v>
      </c>
      <c r="M40" s="1">
        <v>-0.17117199999999999</v>
      </c>
      <c r="N40" s="1">
        <v>-0.17145299999999999</v>
      </c>
      <c r="O40" s="1">
        <v>6.7978999999999998E-2</v>
      </c>
      <c r="P40" s="1">
        <v>464.04</v>
      </c>
      <c r="Q40" s="1">
        <v>158.369</v>
      </c>
      <c r="R40" s="1">
        <v>1200.6500000000001</v>
      </c>
      <c r="S40" s="1">
        <v>-0.25013999999999997</v>
      </c>
      <c r="T40" s="1">
        <v>2.3949999999999999E-2</v>
      </c>
      <c r="U40" s="1">
        <v>171.9942159</v>
      </c>
      <c r="V40" s="1">
        <v>0.19062100000000001</v>
      </c>
      <c r="W40" s="1">
        <v>-2.1784999999999999E-2</v>
      </c>
      <c r="X40" s="1">
        <v>-3.0521E-2</v>
      </c>
      <c r="Y40" s="1">
        <v>-0.111499</v>
      </c>
      <c r="Z40" s="1">
        <v>0.56892100000000001</v>
      </c>
      <c r="AA40" s="1">
        <v>-0.20616999999999999</v>
      </c>
      <c r="AB40" s="1">
        <v>-0.16203699999999999</v>
      </c>
      <c r="AC40" s="1">
        <v>-9.5824000000000006E-2</v>
      </c>
      <c r="AD40" s="1">
        <v>500.55</v>
      </c>
      <c r="AE40" s="1">
        <v>62.513300000000001</v>
      </c>
      <c r="AF40" s="1">
        <v>1139.77</v>
      </c>
      <c r="AG40" s="1">
        <v>-0.20032</v>
      </c>
      <c r="AH40" s="1">
        <v>-2.1180000000000001E-2</v>
      </c>
      <c r="AI40" s="1">
        <v>112.4121414</v>
      </c>
      <c r="AJ40" s="1">
        <v>0.19062100000000001</v>
      </c>
      <c r="AK40" s="1">
        <v>-2.1784999999999999E-2</v>
      </c>
      <c r="AL40" s="1">
        <v>-3.0521E-2</v>
      </c>
      <c r="AM40" s="1">
        <v>-0.111499</v>
      </c>
      <c r="AN40" s="1">
        <v>0.56892100000000001</v>
      </c>
      <c r="AO40" s="1">
        <v>-0.20616999999999999</v>
      </c>
      <c r="AP40" s="1">
        <v>-0.16203699999999999</v>
      </c>
      <c r="AQ40" s="1">
        <v>-9.5824000000000006E-2</v>
      </c>
      <c r="AR40" s="1">
        <v>500.55</v>
      </c>
      <c r="AS40" s="1">
        <v>62.513300000000001</v>
      </c>
      <c r="AT40" s="1">
        <v>1139.77</v>
      </c>
      <c r="AU40" s="1">
        <v>-0.20032</v>
      </c>
      <c r="AV40" s="1">
        <v>-2.1180000000000001E-2</v>
      </c>
      <c r="AW40" s="1">
        <v>112.4121414</v>
      </c>
      <c r="AX40" s="1">
        <v>8.0704923092702501</v>
      </c>
      <c r="AY40" s="1">
        <v>8.8027022252257492</v>
      </c>
      <c r="AZ40" s="1">
        <v>4.1933274888831598</v>
      </c>
      <c r="BA40" s="1">
        <v>4.57692910764899</v>
      </c>
      <c r="BB40" s="1">
        <v>8.0373984631775599</v>
      </c>
      <c r="BC40" s="1">
        <v>8.8632280378838306</v>
      </c>
      <c r="BD40" s="1">
        <v>42.9</v>
      </c>
      <c r="BE40" s="1">
        <v>47.6</v>
      </c>
      <c r="BF40" s="1">
        <v>101.963578246751</v>
      </c>
      <c r="BG40" s="1">
        <v>117.143694628109</v>
      </c>
      <c r="BH40" s="1">
        <v>100.825889926423</v>
      </c>
      <c r="BI40" s="1">
        <v>111.634287720156</v>
      </c>
      <c r="BJ40" s="1">
        <v>101.996598430728</v>
      </c>
      <c r="BK40" s="1">
        <v>117.092702582557</v>
      </c>
      <c r="BL40" s="1">
        <v>1.8396157207416901</v>
      </c>
      <c r="BM40" s="1">
        <v>1.8504783165441301</v>
      </c>
      <c r="BN40" s="1">
        <v>1.8973038765574599</v>
      </c>
      <c r="BO40" s="1">
        <v>1.8856516115125801</v>
      </c>
      <c r="BP40" s="1">
        <v>1.8502307964143201</v>
      </c>
      <c r="BQ40" s="1">
        <v>1.8392754008032599</v>
      </c>
    </row>
    <row r="41" spans="1:69" x14ac:dyDescent="0.25">
      <c r="A41" s="3">
        <v>221</v>
      </c>
      <c r="B41" s="1" t="s">
        <v>75</v>
      </c>
      <c r="C41" s="2">
        <v>0.48</v>
      </c>
      <c r="D41" s="2">
        <v>3.3559350410876552</v>
      </c>
      <c r="E41" s="1" t="s">
        <v>125</v>
      </c>
      <c r="F41" s="2" t="s">
        <v>148</v>
      </c>
      <c r="G41" s="2" t="s">
        <v>148</v>
      </c>
      <c r="H41" s="1">
        <v>0.15546399999999999</v>
      </c>
      <c r="I41" s="1">
        <v>-3.7927000000000002E-2</v>
      </c>
      <c r="J41" s="1">
        <v>-3.7895999999999999E-2</v>
      </c>
      <c r="K41" s="1">
        <v>-0.43332700000000002</v>
      </c>
      <c r="L41" s="1">
        <v>0.39064500000000002</v>
      </c>
      <c r="M41" s="1">
        <v>-0.17117199999999999</v>
      </c>
      <c r="N41" s="1">
        <v>-0.17145299999999999</v>
      </c>
      <c r="O41" s="1">
        <v>6.7978999999999998E-2</v>
      </c>
      <c r="P41" s="1">
        <v>464.04</v>
      </c>
      <c r="Q41" s="1">
        <v>158.369</v>
      </c>
      <c r="R41" s="1">
        <v>1200.6500000000001</v>
      </c>
      <c r="S41" s="1">
        <v>-0.25013999999999997</v>
      </c>
      <c r="T41" s="1">
        <v>2.3949999999999999E-2</v>
      </c>
      <c r="U41" s="1">
        <v>171.9942159</v>
      </c>
      <c r="V41" s="1">
        <v>0.18898000000000001</v>
      </c>
      <c r="W41" s="1">
        <v>-3.1278E-2</v>
      </c>
      <c r="X41" s="1">
        <v>-2.4514000000000001E-2</v>
      </c>
      <c r="Y41" s="1">
        <v>-0.121665</v>
      </c>
      <c r="Z41" s="1">
        <v>0.60114100000000004</v>
      </c>
      <c r="AA41" s="1">
        <v>-0.16911000000000001</v>
      </c>
      <c r="AB41" s="1">
        <v>-0.209231</v>
      </c>
      <c r="AC41" s="1">
        <v>-0.17353199999999999</v>
      </c>
      <c r="AD41" s="1">
        <v>501.87200000000001</v>
      </c>
      <c r="AE41" s="1">
        <v>65.958600000000004</v>
      </c>
      <c r="AF41" s="1">
        <v>1145.3800000000001</v>
      </c>
      <c r="AG41" s="1">
        <v>-0.23574000000000001</v>
      </c>
      <c r="AH41" s="1">
        <v>-2.0820000000000002E-2</v>
      </c>
      <c r="AI41" s="1">
        <v>134.8644492</v>
      </c>
      <c r="AJ41" s="1">
        <v>0.18898000000000001</v>
      </c>
      <c r="AK41" s="1">
        <v>-3.1278E-2</v>
      </c>
      <c r="AL41" s="1">
        <v>-2.4514000000000001E-2</v>
      </c>
      <c r="AM41" s="1">
        <v>-0.121665</v>
      </c>
      <c r="AN41" s="1">
        <v>0.60114100000000004</v>
      </c>
      <c r="AO41" s="1">
        <v>-0.16911000000000001</v>
      </c>
      <c r="AP41" s="1">
        <v>-0.209231</v>
      </c>
      <c r="AQ41" s="1">
        <v>-0.17353199999999999</v>
      </c>
      <c r="AR41" s="1">
        <v>501.87200000000001</v>
      </c>
      <c r="AS41" s="1">
        <v>65.958600000000004</v>
      </c>
      <c r="AT41" s="1">
        <v>1145.3800000000001</v>
      </c>
      <c r="AU41" s="1">
        <v>-0.23574000000000001</v>
      </c>
      <c r="AV41" s="1">
        <v>-2.0820000000000002E-2</v>
      </c>
      <c r="AW41" s="1">
        <v>134.8644492</v>
      </c>
      <c r="AX41" s="1">
        <v>8.4201195224548098</v>
      </c>
      <c r="AY41" s="1">
        <v>8.7585169809681709</v>
      </c>
      <c r="AZ41" s="1">
        <v>4.4157087177996104</v>
      </c>
      <c r="BA41" s="1">
        <v>4.6900622345327401</v>
      </c>
      <c r="BB41" s="1">
        <v>9.4200894026103192</v>
      </c>
      <c r="BC41" s="1">
        <v>10.2863162430916</v>
      </c>
      <c r="BD41" s="1">
        <v>42.7</v>
      </c>
      <c r="BE41" s="1">
        <v>49.6</v>
      </c>
      <c r="BF41" s="1">
        <v>101.414195261903</v>
      </c>
      <c r="BG41" s="1">
        <v>117.06334141535601</v>
      </c>
      <c r="BH41" s="1">
        <v>99.619895124967002</v>
      </c>
      <c r="BI41" s="1">
        <v>113.34934189110599</v>
      </c>
      <c r="BJ41" s="1">
        <v>101.391073447591</v>
      </c>
      <c r="BK41" s="1">
        <v>117.085043233573</v>
      </c>
      <c r="BL41" s="1">
        <v>1.8393371088519901</v>
      </c>
      <c r="BM41" s="1">
        <v>1.8523425709085199</v>
      </c>
      <c r="BN41" s="1">
        <v>1.89804531031269</v>
      </c>
      <c r="BO41" s="1">
        <v>1.8845874880195901</v>
      </c>
      <c r="BP41" s="1">
        <v>1.85123985480002</v>
      </c>
      <c r="BQ41" s="1">
        <v>1.83937326282622</v>
      </c>
    </row>
    <row r="42" spans="1:69" x14ac:dyDescent="0.25">
      <c r="A42" s="3">
        <v>222</v>
      </c>
      <c r="B42" s="1" t="s">
        <v>76</v>
      </c>
      <c r="C42" s="2">
        <v>-0.13000000000000006</v>
      </c>
      <c r="D42" s="2">
        <v>19.504304653075948</v>
      </c>
      <c r="E42" s="1" t="s">
        <v>125</v>
      </c>
      <c r="F42" s="2" t="s">
        <v>149</v>
      </c>
      <c r="G42" s="2" t="s">
        <v>149</v>
      </c>
      <c r="H42" s="1">
        <v>0.15546399999999999</v>
      </c>
      <c r="I42" s="1">
        <v>-3.7927000000000002E-2</v>
      </c>
      <c r="J42" s="1">
        <v>-3.7895999999999999E-2</v>
      </c>
      <c r="K42" s="1">
        <v>-0.43332700000000002</v>
      </c>
      <c r="L42" s="1">
        <v>0.39064500000000002</v>
      </c>
      <c r="M42" s="1">
        <v>-0.17117199999999999</v>
      </c>
      <c r="N42" s="1">
        <v>-0.17145299999999999</v>
      </c>
      <c r="O42" s="1">
        <v>6.7978999999999998E-2</v>
      </c>
      <c r="P42" s="1">
        <v>464.04</v>
      </c>
      <c r="Q42" s="1">
        <v>158.369</v>
      </c>
      <c r="R42" s="1">
        <v>1200.6500000000001</v>
      </c>
      <c r="S42" s="1">
        <v>-0.25013999999999997</v>
      </c>
      <c r="T42" s="1">
        <v>2.3949999999999999E-2</v>
      </c>
      <c r="U42" s="1">
        <v>171.9942159</v>
      </c>
      <c r="V42" s="1">
        <v>0.190025</v>
      </c>
      <c r="W42" s="1">
        <v>-3.1390000000000001E-2</v>
      </c>
      <c r="X42" s="1">
        <v>-2.5706E-2</v>
      </c>
      <c r="Y42" s="1">
        <v>-0.120212</v>
      </c>
      <c r="Z42" s="1">
        <v>0.60478600000000005</v>
      </c>
      <c r="AA42" s="1">
        <v>-0.171732</v>
      </c>
      <c r="AB42" s="1">
        <v>-0.21021899999999999</v>
      </c>
      <c r="AC42" s="1">
        <v>-0.167461</v>
      </c>
      <c r="AD42" s="1">
        <v>502.14</v>
      </c>
      <c r="AE42" s="1">
        <v>67.039100000000005</v>
      </c>
      <c r="AF42" s="1">
        <v>1168.76</v>
      </c>
      <c r="AG42" s="1">
        <v>-0.23633000000000001</v>
      </c>
      <c r="AH42" s="1">
        <v>-2.068E-2</v>
      </c>
      <c r="AI42" s="1">
        <v>135.3225315</v>
      </c>
      <c r="AJ42" s="1">
        <v>0.190025</v>
      </c>
      <c r="AK42" s="1">
        <v>-3.1390000000000001E-2</v>
      </c>
      <c r="AL42" s="1">
        <v>-2.5706E-2</v>
      </c>
      <c r="AM42" s="1">
        <v>-0.120212</v>
      </c>
      <c r="AN42" s="1">
        <v>0.60478600000000005</v>
      </c>
      <c r="AO42" s="1">
        <v>-0.171732</v>
      </c>
      <c r="AP42" s="1">
        <v>-0.21021899999999999</v>
      </c>
      <c r="AQ42" s="1">
        <v>-0.167461</v>
      </c>
      <c r="AR42" s="1">
        <v>502.14</v>
      </c>
      <c r="AS42" s="1">
        <v>67.039100000000005</v>
      </c>
      <c r="AT42" s="1">
        <v>1168.76</v>
      </c>
      <c r="AU42" s="1">
        <v>-0.23633000000000001</v>
      </c>
      <c r="AV42" s="1">
        <v>-2.068E-2</v>
      </c>
      <c r="AW42" s="1">
        <v>135.3225315</v>
      </c>
      <c r="AX42" s="1">
        <v>7.5551149997829201</v>
      </c>
      <c r="AY42" s="1">
        <v>7.9152968761105296</v>
      </c>
      <c r="AZ42" s="1">
        <v>4.3625974714988196</v>
      </c>
      <c r="BA42" s="1">
        <v>4.6836321583515703</v>
      </c>
      <c r="BB42" s="1">
        <v>8.61333828842365</v>
      </c>
      <c r="BC42" s="1">
        <v>9.2885733606446408</v>
      </c>
      <c r="BD42" s="1">
        <v>43.4</v>
      </c>
      <c r="BE42" s="1">
        <v>48.5</v>
      </c>
      <c r="BF42" s="1">
        <v>102.33814152742799</v>
      </c>
      <c r="BG42" s="1">
        <v>117.046496439349</v>
      </c>
      <c r="BH42" s="1">
        <v>101.460038380406</v>
      </c>
      <c r="BI42" s="1">
        <v>111.434416168393</v>
      </c>
      <c r="BJ42" s="1">
        <v>102.532666791528</v>
      </c>
      <c r="BK42" s="1">
        <v>117.925134167457</v>
      </c>
      <c r="BL42" s="1">
        <v>1.83726399844986</v>
      </c>
      <c r="BM42" s="1">
        <v>1.8472547198478</v>
      </c>
      <c r="BN42" s="1">
        <v>1.8956465915354499</v>
      </c>
      <c r="BO42" s="1">
        <v>1.88646256257578</v>
      </c>
      <c r="BP42" s="1">
        <v>1.8480500534347</v>
      </c>
      <c r="BQ42" s="1">
        <v>1.8383617707078199</v>
      </c>
    </row>
    <row r="43" spans="1:69" x14ac:dyDescent="0.25">
      <c r="A43" s="3">
        <v>223</v>
      </c>
      <c r="B43" s="1" t="s">
        <v>77</v>
      </c>
      <c r="C43" s="2">
        <v>0.28000000000000003</v>
      </c>
      <c r="D43" s="2">
        <v>2.0305171754998774</v>
      </c>
      <c r="E43" s="1" t="s">
        <v>125</v>
      </c>
      <c r="F43" s="2" t="s">
        <v>150</v>
      </c>
      <c r="G43" s="2" t="s">
        <v>150</v>
      </c>
      <c r="H43" s="1">
        <v>0.15546399999999999</v>
      </c>
      <c r="I43" s="1">
        <v>-3.7927000000000002E-2</v>
      </c>
      <c r="J43" s="1">
        <v>-3.7895999999999999E-2</v>
      </c>
      <c r="K43" s="1">
        <v>-0.43332700000000002</v>
      </c>
      <c r="L43" s="1">
        <v>0.39064500000000002</v>
      </c>
      <c r="M43" s="1">
        <v>-0.17117199999999999</v>
      </c>
      <c r="N43" s="1">
        <v>-0.17145299999999999</v>
      </c>
      <c r="O43" s="1">
        <v>6.7978999999999998E-2</v>
      </c>
      <c r="P43" s="1">
        <v>464.04</v>
      </c>
      <c r="Q43" s="1">
        <v>158.369</v>
      </c>
      <c r="R43" s="1">
        <v>1200.6500000000001</v>
      </c>
      <c r="S43" s="1">
        <v>-0.25013999999999997</v>
      </c>
      <c r="T43" s="1">
        <v>2.3949999999999999E-2</v>
      </c>
      <c r="U43" s="1">
        <v>171.9942159</v>
      </c>
      <c r="V43" s="1">
        <v>0.22301699999999999</v>
      </c>
      <c r="W43" s="1">
        <v>-1.1913E-2</v>
      </c>
      <c r="X43" s="1">
        <v>-4.6870000000000002E-3</v>
      </c>
      <c r="Y43" s="1">
        <v>-0.14432</v>
      </c>
      <c r="Z43" s="1">
        <v>0.46884199999999998</v>
      </c>
      <c r="AA43" s="1">
        <v>-0.13273799999999999</v>
      </c>
      <c r="AB43" s="1">
        <v>-0.147151</v>
      </c>
      <c r="AC43" s="1">
        <v>-4.0252000000000003E-2</v>
      </c>
      <c r="AD43" s="1">
        <v>491.35899999999998</v>
      </c>
      <c r="AE43" s="1">
        <v>51.790700000000001</v>
      </c>
      <c r="AF43" s="1">
        <v>1117.94</v>
      </c>
      <c r="AG43" s="1">
        <v>-0.25564999999999999</v>
      </c>
      <c r="AH43" s="1">
        <v>-5.527E-2</v>
      </c>
      <c r="AI43" s="1">
        <v>125.7404538</v>
      </c>
      <c r="AJ43" s="1">
        <v>0.22301699999999999</v>
      </c>
      <c r="AK43" s="1">
        <v>-1.1913E-2</v>
      </c>
      <c r="AL43" s="1">
        <v>-4.6870000000000002E-3</v>
      </c>
      <c r="AM43" s="1">
        <v>-0.14432</v>
      </c>
      <c r="AN43" s="1">
        <v>0.46884199999999998</v>
      </c>
      <c r="AO43" s="1">
        <v>-0.13273799999999999</v>
      </c>
      <c r="AP43" s="1">
        <v>-0.147151</v>
      </c>
      <c r="AQ43" s="1">
        <v>-4.0252000000000003E-2</v>
      </c>
      <c r="AR43" s="1">
        <v>491.35899999999998</v>
      </c>
      <c r="AS43" s="1">
        <v>51.790700000000001</v>
      </c>
      <c r="AT43" s="1">
        <v>1117.94</v>
      </c>
      <c r="AU43" s="1">
        <v>-0.25564999999999999</v>
      </c>
      <c r="AV43" s="1">
        <v>-5.527E-2</v>
      </c>
      <c r="AW43" s="1">
        <v>125.7404538</v>
      </c>
      <c r="AX43" s="1">
        <v>7.2634710785951704</v>
      </c>
      <c r="AY43" s="1">
        <v>8.28225524648232</v>
      </c>
      <c r="AZ43" s="1">
        <v>4.0166474102606102</v>
      </c>
      <c r="BA43" s="1">
        <v>4.5519249824476802</v>
      </c>
      <c r="BB43" s="1">
        <v>8.7757885807953393</v>
      </c>
      <c r="BC43" s="1">
        <v>9.7928795071998493</v>
      </c>
      <c r="BD43" s="1">
        <v>42.8</v>
      </c>
      <c r="BE43" s="1">
        <v>47.8</v>
      </c>
      <c r="BF43" s="1">
        <v>101.67454085481801</v>
      </c>
      <c r="BG43" s="1">
        <v>117.27626633459499</v>
      </c>
      <c r="BH43" s="1">
        <v>100.981830705018</v>
      </c>
      <c r="BI43" s="1">
        <v>111.11430080153799</v>
      </c>
      <c r="BJ43" s="1">
        <v>101.71660054903801</v>
      </c>
      <c r="BK43" s="1">
        <v>117.260030576559</v>
      </c>
      <c r="BL43" s="1">
        <v>1.83908156425972</v>
      </c>
      <c r="BM43" s="1">
        <v>1.8518155955710001</v>
      </c>
      <c r="BN43" s="1">
        <v>1.89803609027858</v>
      </c>
      <c r="BO43" s="1">
        <v>1.8860872196163101</v>
      </c>
      <c r="BP43" s="1">
        <v>1.8518020952574801</v>
      </c>
      <c r="BQ43" s="1">
        <v>1.83911772325754</v>
      </c>
    </row>
    <row r="44" spans="1:69" x14ac:dyDescent="0.25">
      <c r="A44" s="3">
        <v>224</v>
      </c>
      <c r="B44" s="1" t="s">
        <v>89</v>
      </c>
      <c r="C44" s="2">
        <v>0.7</v>
      </c>
      <c r="D44" s="2">
        <v>0.35142566781611162</v>
      </c>
      <c r="E44" s="1" t="s">
        <v>157</v>
      </c>
      <c r="F44" s="2" t="s">
        <v>157</v>
      </c>
      <c r="G44" s="2" t="s">
        <v>157</v>
      </c>
      <c r="H44" s="1">
        <v>0.19226599999999999</v>
      </c>
      <c r="I44" s="1">
        <v>-2.8295000000000001E-2</v>
      </c>
      <c r="J44" s="1">
        <v>-1.8936000000000001E-2</v>
      </c>
      <c r="K44" s="1">
        <v>-0.14726600000000001</v>
      </c>
      <c r="L44" s="1">
        <v>0.534663</v>
      </c>
      <c r="M44" s="1">
        <v>-0.15335399999999999</v>
      </c>
      <c r="N44" s="1">
        <v>-0.19051000000000001</v>
      </c>
      <c r="O44" s="1">
        <v>-7.1774000000000004E-2</v>
      </c>
      <c r="P44" s="1">
        <v>497.154</v>
      </c>
      <c r="Q44" s="1">
        <v>58.847099999999998</v>
      </c>
      <c r="R44" s="1">
        <v>1135.1400000000001</v>
      </c>
      <c r="S44" s="1">
        <v>-0.24057999999999999</v>
      </c>
      <c r="T44" s="1">
        <v>-2.3380000000000001E-2</v>
      </c>
      <c r="U44" s="1">
        <v>136.29517200000001</v>
      </c>
      <c r="V44" s="1">
        <v>0.19226599999999999</v>
      </c>
      <c r="W44" s="1">
        <v>-2.8295000000000001E-2</v>
      </c>
      <c r="X44" s="1">
        <v>-1.8936000000000001E-2</v>
      </c>
      <c r="Y44" s="1">
        <v>-0.14726600000000001</v>
      </c>
      <c r="Z44" s="1">
        <v>0.534663</v>
      </c>
      <c r="AA44" s="1">
        <v>-0.15335399999999999</v>
      </c>
      <c r="AB44" s="1">
        <v>-0.19051000000000001</v>
      </c>
      <c r="AC44" s="1">
        <v>-7.1774000000000004E-2</v>
      </c>
      <c r="AD44" s="1">
        <v>497.154</v>
      </c>
      <c r="AE44" s="1">
        <v>58.847099999999998</v>
      </c>
      <c r="AF44" s="1">
        <v>1135.1400000000001</v>
      </c>
      <c r="AG44" s="1">
        <v>-0.24057999999999999</v>
      </c>
      <c r="AH44" s="1">
        <v>-2.3380000000000001E-2</v>
      </c>
      <c r="AI44" s="1">
        <v>136.29517200000001</v>
      </c>
      <c r="AJ44" s="1">
        <v>0.19226599999999999</v>
      </c>
      <c r="AK44" s="1">
        <v>-2.8295000000000001E-2</v>
      </c>
      <c r="AL44" s="1">
        <v>-1.8936000000000001E-2</v>
      </c>
      <c r="AM44" s="1">
        <v>-0.14726600000000001</v>
      </c>
      <c r="AN44" s="1">
        <v>0.534663</v>
      </c>
      <c r="AO44" s="1">
        <v>-0.15335399999999999</v>
      </c>
      <c r="AP44" s="1">
        <v>-0.19051000000000001</v>
      </c>
      <c r="AQ44" s="1">
        <v>-7.1774000000000004E-2</v>
      </c>
      <c r="AR44" s="1">
        <v>497.154</v>
      </c>
      <c r="AS44" s="1">
        <v>58.847099999999998</v>
      </c>
      <c r="AT44" s="1">
        <v>1135.1400000000001</v>
      </c>
      <c r="AU44" s="1">
        <v>-0.24057999999999999</v>
      </c>
      <c r="AV44" s="1">
        <v>-2.3380000000000001E-2</v>
      </c>
      <c r="AW44" s="1">
        <v>136.29517200000001</v>
      </c>
      <c r="AX44" s="1">
        <v>7.0995204692368397</v>
      </c>
      <c r="AY44" s="1">
        <v>7.3062727757932402</v>
      </c>
      <c r="AZ44" s="1">
        <v>5.0146874303219802</v>
      </c>
      <c r="BA44" s="1">
        <v>5.5004881818528499</v>
      </c>
      <c r="BB44" s="1">
        <v>8.3115967790621905</v>
      </c>
      <c r="BC44" s="1">
        <v>8.6708579057498305</v>
      </c>
      <c r="BD44" s="1">
        <v>40.5</v>
      </c>
      <c r="BE44" s="1">
        <v>40.799999999999997</v>
      </c>
      <c r="BF44" s="1">
        <v>98.6449996072961</v>
      </c>
      <c r="BG44" s="1">
        <v>105.198629943396</v>
      </c>
      <c r="BH44" s="1">
        <v>99.506289323977896</v>
      </c>
      <c r="BI44" s="1">
        <v>105.459308692568</v>
      </c>
      <c r="BJ44" s="1">
        <v>98.596883034142294</v>
      </c>
      <c r="BK44" s="1">
        <v>105.211497126308</v>
      </c>
      <c r="BL44" s="1">
        <v>1.84142662085677</v>
      </c>
      <c r="BM44" s="1">
        <v>1.84303282662029</v>
      </c>
      <c r="BN44" s="1">
        <v>1.84423452955419</v>
      </c>
      <c r="BO44" s="1">
        <v>1.84108935144386</v>
      </c>
      <c r="BP44" s="1">
        <v>1.8436434036982301</v>
      </c>
      <c r="BQ44" s="1">
        <v>1.84132669561922</v>
      </c>
    </row>
    <row r="45" spans="1:69" x14ac:dyDescent="0.25">
      <c r="A45" s="3">
        <v>225</v>
      </c>
      <c r="B45" s="1" t="s">
        <v>90</v>
      </c>
      <c r="C45" s="2">
        <v>0.8</v>
      </c>
      <c r="D45" s="2">
        <v>0.97324200484771517</v>
      </c>
      <c r="E45" s="1" t="s">
        <v>156</v>
      </c>
      <c r="F45" s="2" t="s">
        <v>156</v>
      </c>
      <c r="G45" s="2" t="s">
        <v>156</v>
      </c>
      <c r="H45" s="1">
        <v>0.19147400000000001</v>
      </c>
      <c r="I45" s="1">
        <v>-3.0151000000000001E-2</v>
      </c>
      <c r="J45" s="1">
        <v>-2.1555000000000001E-2</v>
      </c>
      <c r="K45" s="1">
        <v>-0.15657699999999999</v>
      </c>
      <c r="L45" s="1">
        <v>0.57689900000000005</v>
      </c>
      <c r="M45" s="1">
        <v>-0.16217500000000001</v>
      </c>
      <c r="N45" s="1">
        <v>-0.203789</v>
      </c>
      <c r="O45" s="1">
        <v>-0.17744499999999999</v>
      </c>
      <c r="P45" s="1">
        <v>501.43700000000001</v>
      </c>
      <c r="Q45" s="1">
        <v>63.287399999999998</v>
      </c>
      <c r="R45" s="1">
        <v>1028.17</v>
      </c>
      <c r="S45" s="1">
        <v>-0.23956</v>
      </c>
      <c r="T45" s="1">
        <v>-2.257E-2</v>
      </c>
      <c r="U45" s="1">
        <v>136.16339489999999</v>
      </c>
      <c r="V45" s="1">
        <v>0.19147400000000001</v>
      </c>
      <c r="W45" s="1">
        <v>-3.0151000000000001E-2</v>
      </c>
      <c r="X45" s="1">
        <v>-2.1555000000000001E-2</v>
      </c>
      <c r="Y45" s="1">
        <v>-0.15657699999999999</v>
      </c>
      <c r="Z45" s="1">
        <v>0.57689900000000005</v>
      </c>
      <c r="AA45" s="1">
        <v>-0.16217500000000001</v>
      </c>
      <c r="AB45" s="1">
        <v>-0.203789</v>
      </c>
      <c r="AC45" s="1">
        <v>-0.17744499999999999</v>
      </c>
      <c r="AD45" s="1">
        <v>501.43700000000001</v>
      </c>
      <c r="AE45" s="1">
        <v>63.287399999999998</v>
      </c>
      <c r="AF45" s="1">
        <v>1028.17</v>
      </c>
      <c r="AG45" s="1">
        <v>-0.23956</v>
      </c>
      <c r="AH45" s="1">
        <v>-2.257E-2</v>
      </c>
      <c r="AI45" s="1">
        <v>136.16339489999999</v>
      </c>
      <c r="AJ45" s="1">
        <v>0.19147400000000001</v>
      </c>
      <c r="AK45" s="1">
        <v>-3.0151000000000001E-2</v>
      </c>
      <c r="AL45" s="1">
        <v>-2.1555000000000001E-2</v>
      </c>
      <c r="AM45" s="1">
        <v>-0.15657699999999999</v>
      </c>
      <c r="AN45" s="1">
        <v>0.57689900000000005</v>
      </c>
      <c r="AO45" s="1">
        <v>-0.16217500000000001</v>
      </c>
      <c r="AP45" s="1">
        <v>-0.203789</v>
      </c>
      <c r="AQ45" s="1">
        <v>-0.17744499999999999</v>
      </c>
      <c r="AR45" s="1">
        <v>501.43700000000001</v>
      </c>
      <c r="AS45" s="1">
        <v>63.287399999999998</v>
      </c>
      <c r="AT45" s="1">
        <v>1028.17</v>
      </c>
      <c r="AU45" s="1">
        <v>-0.23956</v>
      </c>
      <c r="AV45" s="1">
        <v>-2.257E-2</v>
      </c>
      <c r="AW45" s="1">
        <v>136.16339489999999</v>
      </c>
      <c r="AX45" s="1">
        <v>7.4885750878963098</v>
      </c>
      <c r="AY45" s="1">
        <v>7.6596890526192496</v>
      </c>
      <c r="AZ45" s="1">
        <v>4.7419049599445797</v>
      </c>
      <c r="BA45" s="1">
        <v>4.8254833162160899</v>
      </c>
      <c r="BB45" s="1">
        <v>7.1982572818983099</v>
      </c>
      <c r="BC45" s="1">
        <v>7.7357109690923496</v>
      </c>
      <c r="BD45" s="1">
        <v>50.5</v>
      </c>
      <c r="BE45" s="1">
        <v>53.9</v>
      </c>
      <c r="BF45" s="1">
        <v>104.420247075305</v>
      </c>
      <c r="BG45" s="1">
        <v>115.173049581672</v>
      </c>
      <c r="BH45" s="1">
        <v>103.499541494425</v>
      </c>
      <c r="BI45" s="1">
        <v>107.822474512444</v>
      </c>
      <c r="BJ45" s="1">
        <v>103.894959101559</v>
      </c>
      <c r="BK45" s="1">
        <v>108.085258511242</v>
      </c>
      <c r="BL45" s="1">
        <v>1.8453663592902001</v>
      </c>
      <c r="BM45" s="1">
        <v>1.8502459295996301</v>
      </c>
      <c r="BN45" s="1">
        <v>1.84719517106341</v>
      </c>
      <c r="BO45" s="1">
        <v>1.84459046945385</v>
      </c>
      <c r="BP45" s="1">
        <v>1.8470814816894201</v>
      </c>
      <c r="BQ45" s="1">
        <v>1.8437920164704</v>
      </c>
    </row>
    <row r="46" spans="1:69" x14ac:dyDescent="0.25">
      <c r="A46" s="3">
        <v>226</v>
      </c>
      <c r="B46" s="1" t="s">
        <v>78</v>
      </c>
      <c r="C46" s="2">
        <v>0.53</v>
      </c>
      <c r="D46" s="2">
        <v>29.362016279540477</v>
      </c>
      <c r="E46" s="1" t="s">
        <v>125</v>
      </c>
      <c r="F46" s="2" t="s">
        <v>151</v>
      </c>
      <c r="G46" s="2" t="s">
        <v>151</v>
      </c>
      <c r="H46" s="1">
        <v>0.15546399999999999</v>
      </c>
      <c r="I46" s="1">
        <v>-3.7927000000000002E-2</v>
      </c>
      <c r="J46" s="1">
        <v>-3.7895999999999999E-2</v>
      </c>
      <c r="K46" s="1">
        <v>-0.43332700000000002</v>
      </c>
      <c r="L46" s="1">
        <v>0.39064500000000002</v>
      </c>
      <c r="M46" s="1">
        <v>-0.17117199999999999</v>
      </c>
      <c r="N46" s="1">
        <v>-0.17145299999999999</v>
      </c>
      <c r="O46" s="1">
        <v>6.7978999999999998E-2</v>
      </c>
      <c r="P46" s="1">
        <v>464.04</v>
      </c>
      <c r="Q46" s="1">
        <v>158.369</v>
      </c>
      <c r="R46" s="1">
        <v>1200.6500000000001</v>
      </c>
      <c r="S46" s="1">
        <v>-0.25013999999999997</v>
      </c>
      <c r="T46" s="1">
        <v>2.3949999999999999E-2</v>
      </c>
      <c r="U46" s="1">
        <v>171.9942159</v>
      </c>
      <c r="V46" s="1">
        <v>0.199405</v>
      </c>
      <c r="W46" s="1">
        <v>-2.2942000000000001E-2</v>
      </c>
      <c r="X46" s="1">
        <v>-1.9630000000000002E-2</v>
      </c>
      <c r="Y46" s="1">
        <v>-0.150806</v>
      </c>
      <c r="Z46" s="1">
        <v>0.48179300000000003</v>
      </c>
      <c r="AA46" s="1">
        <v>-0.147257</v>
      </c>
      <c r="AB46" s="1">
        <v>-0.16714300000000001</v>
      </c>
      <c r="AC46" s="1">
        <v>0.20347599999999999</v>
      </c>
      <c r="AD46" s="1">
        <v>492.03800000000001</v>
      </c>
      <c r="AE46" s="1">
        <v>54.646599999999999</v>
      </c>
      <c r="AF46" s="1">
        <v>1083.8499999999999</v>
      </c>
      <c r="AG46" s="1">
        <v>-0.22331999999999999</v>
      </c>
      <c r="AH46" s="1">
        <v>-1.67E-2</v>
      </c>
      <c r="AI46" s="1">
        <v>129.65611620000001</v>
      </c>
      <c r="AJ46" s="1">
        <v>0.199405</v>
      </c>
      <c r="AK46" s="1">
        <v>-2.2942000000000001E-2</v>
      </c>
      <c r="AL46" s="1">
        <v>-1.9630000000000002E-2</v>
      </c>
      <c r="AM46" s="1">
        <v>-0.150806</v>
      </c>
      <c r="AN46" s="1">
        <v>0.48179300000000003</v>
      </c>
      <c r="AO46" s="1">
        <v>-0.147257</v>
      </c>
      <c r="AP46" s="1">
        <v>-0.16714300000000001</v>
      </c>
      <c r="AQ46" s="1">
        <v>0.20347599999999999</v>
      </c>
      <c r="AR46" s="1">
        <v>492.03800000000001</v>
      </c>
      <c r="AS46" s="1">
        <v>54.646599999999999</v>
      </c>
      <c r="AT46" s="1">
        <v>1083.8499999999999</v>
      </c>
      <c r="AU46" s="1">
        <v>-0.22331999999999999</v>
      </c>
      <c r="AV46" s="1">
        <v>-1.67E-2</v>
      </c>
      <c r="AW46" s="1">
        <v>129.65611620000001</v>
      </c>
      <c r="AX46" s="1">
        <v>7.6613909998938201</v>
      </c>
      <c r="AY46" s="1">
        <v>8.2911073345594897</v>
      </c>
      <c r="AZ46" s="1">
        <v>4.4709434563122601</v>
      </c>
      <c r="BA46" s="1">
        <v>4.6912560250117501</v>
      </c>
      <c r="BB46" s="1">
        <v>9.1205593320962297</v>
      </c>
      <c r="BC46" s="1">
        <v>10.168535704203901</v>
      </c>
      <c r="BD46" s="1">
        <v>42.7</v>
      </c>
      <c r="BE46" s="1">
        <v>47.7</v>
      </c>
      <c r="BF46" s="1">
        <v>101.52292920158099</v>
      </c>
      <c r="BG46" s="1">
        <v>117.136862054728</v>
      </c>
      <c r="BH46" s="1">
        <v>100.55401048292499</v>
      </c>
      <c r="BI46" s="1">
        <v>111.80176409459899</v>
      </c>
      <c r="BJ46" s="1">
        <v>101.532940802835</v>
      </c>
      <c r="BK46" s="1">
        <v>117.017723936039</v>
      </c>
      <c r="BL46" s="1">
        <v>1.83971465178706</v>
      </c>
      <c r="BM46" s="1">
        <v>1.8517991251752901</v>
      </c>
      <c r="BN46" s="1">
        <v>1.8973173166341899</v>
      </c>
      <c r="BO46" s="1">
        <v>1.8848387198909</v>
      </c>
      <c r="BP46" s="1">
        <v>1.8516622262172899</v>
      </c>
      <c r="BQ46" s="1">
        <v>1.83902963543277</v>
      </c>
    </row>
    <row r="47" spans="1:69" x14ac:dyDescent="0.25">
      <c r="A47" s="3">
        <v>227</v>
      </c>
      <c r="B47" s="1" t="s">
        <v>99</v>
      </c>
      <c r="C47" s="2">
        <v>0.67999999999999994</v>
      </c>
      <c r="D47" s="2">
        <v>15.764631299209</v>
      </c>
      <c r="E47" s="1" t="s">
        <v>161</v>
      </c>
      <c r="F47" s="2" t="s">
        <v>161</v>
      </c>
      <c r="G47" s="2" t="s">
        <v>161</v>
      </c>
      <c r="H47" s="1">
        <v>0.19837199999999999</v>
      </c>
      <c r="I47" s="1">
        <v>-2.6991000000000001E-2</v>
      </c>
      <c r="J47" s="1">
        <v>-1.8414E-2</v>
      </c>
      <c r="K47" s="1">
        <v>-0.148539</v>
      </c>
      <c r="L47" s="1">
        <v>0.576847</v>
      </c>
      <c r="M47" s="1">
        <v>-0.157473</v>
      </c>
      <c r="N47" s="1">
        <v>-0.19330900000000001</v>
      </c>
      <c r="O47" s="1">
        <v>-0.21340200000000001</v>
      </c>
      <c r="P47" s="1">
        <v>501.68700000000001</v>
      </c>
      <c r="Q47" s="1">
        <v>64.464399999999998</v>
      </c>
      <c r="R47" s="1">
        <v>1112.25</v>
      </c>
      <c r="S47" s="1">
        <v>-0.24559</v>
      </c>
      <c r="T47" s="1">
        <v>-2.6339999999999999E-2</v>
      </c>
      <c r="U47" s="1">
        <v>137.58156750000001</v>
      </c>
      <c r="V47" s="1">
        <v>0.19837199999999999</v>
      </c>
      <c r="W47" s="1">
        <v>-2.6991000000000001E-2</v>
      </c>
      <c r="X47" s="1">
        <v>-1.8414E-2</v>
      </c>
      <c r="Y47" s="1">
        <v>-0.148539</v>
      </c>
      <c r="Z47" s="1">
        <v>0.576847</v>
      </c>
      <c r="AA47" s="1">
        <v>-0.157473</v>
      </c>
      <c r="AB47" s="1">
        <v>-0.19330900000000001</v>
      </c>
      <c r="AC47" s="1">
        <v>-0.21340200000000001</v>
      </c>
      <c r="AD47" s="1">
        <v>501.68700000000001</v>
      </c>
      <c r="AE47" s="1">
        <v>64.464399999999998</v>
      </c>
      <c r="AF47" s="1">
        <v>1112.25</v>
      </c>
      <c r="AG47" s="1">
        <v>-0.24559</v>
      </c>
      <c r="AH47" s="1">
        <v>-2.6339999999999999E-2</v>
      </c>
      <c r="AI47" s="1">
        <v>137.58156750000001</v>
      </c>
      <c r="AJ47" s="1">
        <v>0.19837199999999999</v>
      </c>
      <c r="AK47" s="1">
        <v>-2.6991000000000001E-2</v>
      </c>
      <c r="AL47" s="1">
        <v>-1.8414E-2</v>
      </c>
      <c r="AM47" s="1">
        <v>-0.148539</v>
      </c>
      <c r="AN47" s="1">
        <v>0.576847</v>
      </c>
      <c r="AO47" s="1">
        <v>-0.157473</v>
      </c>
      <c r="AP47" s="1">
        <v>-0.19330900000000001</v>
      </c>
      <c r="AQ47" s="1">
        <v>-0.21340200000000001</v>
      </c>
      <c r="AR47" s="1">
        <v>501.68700000000001</v>
      </c>
      <c r="AS47" s="1">
        <v>64.464399999999998</v>
      </c>
      <c r="AT47" s="1">
        <v>1112.25</v>
      </c>
      <c r="AU47" s="1">
        <v>-0.24559</v>
      </c>
      <c r="AV47" s="1">
        <v>-2.6339999999999999E-2</v>
      </c>
      <c r="AW47" s="1">
        <v>137.58156750000001</v>
      </c>
      <c r="AX47" s="1">
        <v>6.9274020953777402</v>
      </c>
      <c r="AY47" s="1">
        <v>7.1505000755835502</v>
      </c>
      <c r="AZ47" s="1">
        <v>4.1653384823675301</v>
      </c>
      <c r="BA47" s="1">
        <v>4.4477105281434097</v>
      </c>
      <c r="BB47" s="1">
        <v>7.5804114196499599</v>
      </c>
      <c r="BC47" s="1">
        <v>8.1353018846738507</v>
      </c>
      <c r="BD47" s="1">
        <v>42.1</v>
      </c>
      <c r="BE47" s="1">
        <v>45.3</v>
      </c>
      <c r="BF47" s="1">
        <v>98.998587122661704</v>
      </c>
      <c r="BG47" s="1">
        <v>108.44713699222299</v>
      </c>
      <c r="BH47" s="1">
        <v>98.758974677550597</v>
      </c>
      <c r="BI47" s="1">
        <v>106.659891809966</v>
      </c>
      <c r="BJ47" s="1">
        <v>98.997915953866197</v>
      </c>
      <c r="BK47" s="1">
        <v>108.547273564199</v>
      </c>
      <c r="BL47" s="1">
        <v>1.8410556754210301</v>
      </c>
      <c r="BM47" s="1">
        <v>1.8434917954794301</v>
      </c>
      <c r="BN47" s="1">
        <v>1.8625973800045901</v>
      </c>
      <c r="BO47" s="1">
        <v>1.8568117836765199</v>
      </c>
      <c r="BP47" s="1">
        <v>1.8438842154538799</v>
      </c>
      <c r="BQ47" s="1">
        <v>1.84111379333272</v>
      </c>
    </row>
    <row r="48" spans="1:69" x14ac:dyDescent="0.25">
      <c r="A48" s="3">
        <v>228</v>
      </c>
      <c r="B48" s="1" t="s">
        <v>94</v>
      </c>
      <c r="C48" s="2">
        <v>0.28000000000000003</v>
      </c>
      <c r="D48" s="2">
        <v>9.9835264310763474</v>
      </c>
      <c r="E48" s="1" t="s">
        <v>160</v>
      </c>
      <c r="F48" s="2" t="s">
        <v>160</v>
      </c>
      <c r="G48" s="2" t="s">
        <v>160</v>
      </c>
      <c r="H48" s="1">
        <v>0.17724599999999999</v>
      </c>
      <c r="I48" s="1">
        <v>-2.9998E-2</v>
      </c>
      <c r="J48" s="1">
        <v>-3.0117000000000001E-2</v>
      </c>
      <c r="K48" s="1">
        <v>-0.22006999999999999</v>
      </c>
      <c r="L48" s="1">
        <v>0.61323799999999995</v>
      </c>
      <c r="M48" s="1">
        <v>-0.18851399999999999</v>
      </c>
      <c r="N48" s="1">
        <v>-0.18893499999999999</v>
      </c>
      <c r="O48" s="1">
        <v>-0.30469200000000002</v>
      </c>
      <c r="P48" s="1">
        <v>538.20899999999995</v>
      </c>
      <c r="Q48" s="1">
        <v>64.740600000000001</v>
      </c>
      <c r="R48" s="1">
        <v>1070.8900000000001</v>
      </c>
      <c r="S48" s="1">
        <v>-0.24277000000000001</v>
      </c>
      <c r="T48" s="1">
        <v>-2.3910000000000001E-2</v>
      </c>
      <c r="U48" s="1">
        <v>137.33683859999999</v>
      </c>
      <c r="V48" s="1">
        <v>0.17724599999999999</v>
      </c>
      <c r="W48" s="1">
        <v>-2.9998E-2</v>
      </c>
      <c r="X48" s="1">
        <v>-3.0117000000000001E-2</v>
      </c>
      <c r="Y48" s="1">
        <v>-0.22006999999999999</v>
      </c>
      <c r="Z48" s="1">
        <v>0.61323799999999995</v>
      </c>
      <c r="AA48" s="1">
        <v>-0.18851399999999999</v>
      </c>
      <c r="AB48" s="1">
        <v>-0.18893499999999999</v>
      </c>
      <c r="AC48" s="1">
        <v>-0.30469200000000002</v>
      </c>
      <c r="AD48" s="1">
        <v>538.20899999999995</v>
      </c>
      <c r="AE48" s="1">
        <v>64.740600000000001</v>
      </c>
      <c r="AF48" s="1">
        <v>1070.8900000000001</v>
      </c>
      <c r="AG48" s="1">
        <v>-0.24277000000000001</v>
      </c>
      <c r="AH48" s="1">
        <v>-2.3910000000000001E-2</v>
      </c>
      <c r="AI48" s="1">
        <v>137.33683859999999</v>
      </c>
      <c r="AJ48" s="1">
        <v>0.17724599999999999</v>
      </c>
      <c r="AK48" s="1">
        <v>-2.9998E-2</v>
      </c>
      <c r="AL48" s="1">
        <v>-3.0117000000000001E-2</v>
      </c>
      <c r="AM48" s="1">
        <v>-0.22006999999999999</v>
      </c>
      <c r="AN48" s="1">
        <v>0.61323799999999995</v>
      </c>
      <c r="AO48" s="1">
        <v>-0.18851399999999999</v>
      </c>
      <c r="AP48" s="1">
        <v>-0.18893499999999999</v>
      </c>
      <c r="AQ48" s="1">
        <v>-0.30469200000000002</v>
      </c>
      <c r="AR48" s="1">
        <v>538.20899999999995</v>
      </c>
      <c r="AS48" s="1">
        <v>64.740600000000001</v>
      </c>
      <c r="AT48" s="1">
        <v>1070.8900000000001</v>
      </c>
      <c r="AU48" s="1">
        <v>-0.24277000000000001</v>
      </c>
      <c r="AV48" s="1">
        <v>-2.3910000000000001E-2</v>
      </c>
      <c r="AW48" s="1">
        <v>137.33683859999999</v>
      </c>
      <c r="AX48" s="1">
        <v>7.8913365296617402</v>
      </c>
      <c r="AY48" s="1">
        <v>8.7062667806219398</v>
      </c>
      <c r="AZ48" s="1">
        <v>5.1138129475446403</v>
      </c>
      <c r="BA48" s="1">
        <v>5.7407613023760904</v>
      </c>
      <c r="BB48" s="1">
        <v>8.2027649052516001</v>
      </c>
      <c r="BC48" s="1">
        <v>8.6852709896260603</v>
      </c>
      <c r="BD48" s="1">
        <v>40.4</v>
      </c>
      <c r="BE48" s="1">
        <v>41</v>
      </c>
      <c r="BF48" s="1">
        <v>98.406646273946507</v>
      </c>
      <c r="BG48" s="1">
        <v>105.276732581388</v>
      </c>
      <c r="BH48" s="1">
        <v>98.482941344761898</v>
      </c>
      <c r="BI48" s="1">
        <v>105.35151023569399</v>
      </c>
      <c r="BJ48" s="1">
        <v>98.565146240716999</v>
      </c>
      <c r="BK48" s="1">
        <v>105.317482642969</v>
      </c>
      <c r="BL48" s="1">
        <v>1.8398733652074999</v>
      </c>
      <c r="BM48" s="1">
        <v>1.84349369404942</v>
      </c>
      <c r="BN48" s="1">
        <v>1.84295659200101</v>
      </c>
      <c r="BO48" s="1">
        <v>1.84074876069495</v>
      </c>
      <c r="BP48" s="1">
        <v>1.8431749781287701</v>
      </c>
      <c r="BQ48" s="1">
        <v>1.84093508848085</v>
      </c>
    </row>
    <row r="49" spans="1:69" x14ac:dyDescent="0.25">
      <c r="A49" s="3">
        <v>229</v>
      </c>
      <c r="B49" s="1" t="s">
        <v>85</v>
      </c>
      <c r="C49" s="2">
        <v>0.12000000000000005</v>
      </c>
      <c r="D49" s="2">
        <v>8.6023252670426278E-2</v>
      </c>
      <c r="E49" s="1" t="s">
        <v>154</v>
      </c>
      <c r="F49" s="2" t="s">
        <v>154</v>
      </c>
      <c r="G49" s="2" t="s">
        <v>154</v>
      </c>
      <c r="H49" s="1">
        <v>0.21414900000000001</v>
      </c>
      <c r="I49" s="1">
        <v>-3.1698999999999998E-2</v>
      </c>
      <c r="J49" s="1">
        <v>-3.1940999999999997E-2</v>
      </c>
      <c r="K49" s="1">
        <v>-0.22345200000000001</v>
      </c>
      <c r="L49" s="1">
        <v>0.56962199999999996</v>
      </c>
      <c r="M49" s="1">
        <v>-0.161803</v>
      </c>
      <c r="N49" s="1">
        <v>-0.16188</v>
      </c>
      <c r="O49" s="1">
        <v>-0.57655599999999996</v>
      </c>
      <c r="P49" s="1">
        <v>542.76700000000005</v>
      </c>
      <c r="Q49" s="1">
        <v>93.748699999999999</v>
      </c>
      <c r="R49" s="1">
        <v>1063.6600000000001</v>
      </c>
      <c r="S49" s="1">
        <v>-0.20771999999999999</v>
      </c>
      <c r="T49" s="1">
        <v>-1.6999999999999999E-3</v>
      </c>
      <c r="U49" s="1">
        <v>129.27961020000001</v>
      </c>
      <c r="V49" s="1">
        <v>0.21414900000000001</v>
      </c>
      <c r="W49" s="1">
        <v>-3.1698999999999998E-2</v>
      </c>
      <c r="X49" s="1">
        <v>-3.1940999999999997E-2</v>
      </c>
      <c r="Y49" s="1">
        <v>-0.22345200000000001</v>
      </c>
      <c r="Z49" s="1">
        <v>0.56962199999999996</v>
      </c>
      <c r="AA49" s="1">
        <v>-0.161803</v>
      </c>
      <c r="AB49" s="1">
        <v>-0.16188</v>
      </c>
      <c r="AC49" s="1">
        <v>-0.57655599999999996</v>
      </c>
      <c r="AD49" s="1">
        <v>542.76700000000005</v>
      </c>
      <c r="AE49" s="1">
        <v>93.748699999999999</v>
      </c>
      <c r="AF49" s="1">
        <v>1063.6600000000001</v>
      </c>
      <c r="AG49" s="1">
        <v>-0.20771999999999999</v>
      </c>
      <c r="AH49" s="1">
        <v>-1.6999999999999999E-3</v>
      </c>
      <c r="AI49" s="1">
        <v>129.27961020000001</v>
      </c>
      <c r="AJ49" s="1">
        <v>0.21414900000000001</v>
      </c>
      <c r="AK49" s="1">
        <v>-3.1698999999999998E-2</v>
      </c>
      <c r="AL49" s="1">
        <v>-3.1940999999999997E-2</v>
      </c>
      <c r="AM49" s="1">
        <v>-0.22345200000000001</v>
      </c>
      <c r="AN49" s="1">
        <v>0.56962199999999996</v>
      </c>
      <c r="AO49" s="1">
        <v>-0.161803</v>
      </c>
      <c r="AP49" s="1">
        <v>-0.16188</v>
      </c>
      <c r="AQ49" s="1">
        <v>-0.57655599999999996</v>
      </c>
      <c r="AR49" s="1">
        <v>542.76700000000005</v>
      </c>
      <c r="AS49" s="1">
        <v>93.748699999999999</v>
      </c>
      <c r="AT49" s="1">
        <v>1063.6600000000001</v>
      </c>
      <c r="AU49" s="1">
        <v>-0.20771999999999999</v>
      </c>
      <c r="AV49" s="1">
        <v>-1.6999999999999999E-3</v>
      </c>
      <c r="AW49" s="1">
        <v>129.27961020000001</v>
      </c>
      <c r="AX49" s="1">
        <v>6.3518900766747102</v>
      </c>
      <c r="AY49" s="1">
        <v>6.6377052421609202</v>
      </c>
      <c r="AZ49" s="1">
        <v>4.2492684902333497</v>
      </c>
      <c r="BA49" s="1">
        <v>4.3204624604172199</v>
      </c>
      <c r="BB49" s="1">
        <v>7.18079460920631</v>
      </c>
      <c r="BC49" s="1">
        <v>7.7215307823017403</v>
      </c>
      <c r="BD49" s="1">
        <v>50.7</v>
      </c>
      <c r="BE49" s="1">
        <v>54.1</v>
      </c>
      <c r="BF49" s="1">
        <v>103.955980622715</v>
      </c>
      <c r="BG49" s="1">
        <v>108.55418728379</v>
      </c>
      <c r="BH49" s="1">
        <v>104.506521502018</v>
      </c>
      <c r="BI49" s="1">
        <v>115.545809160584</v>
      </c>
      <c r="BJ49" s="1">
        <v>103.541714686592</v>
      </c>
      <c r="BK49" s="1">
        <v>108.466750965153</v>
      </c>
      <c r="BL49" s="1">
        <v>1.84597237249098</v>
      </c>
      <c r="BM49" s="1">
        <v>1.8502656566017699</v>
      </c>
      <c r="BN49" s="1">
        <v>1.8480132575282</v>
      </c>
      <c r="BO49" s="1">
        <v>1.84565787728928</v>
      </c>
      <c r="BP49" s="1">
        <v>1.8467338736266199</v>
      </c>
      <c r="BQ49" s="1">
        <v>1.8446628418223201</v>
      </c>
    </row>
    <row r="50" spans="1:69" x14ac:dyDescent="0.25">
      <c r="A50" s="3">
        <v>230</v>
      </c>
      <c r="B50" s="1" t="s">
        <v>63</v>
      </c>
      <c r="C50" s="2">
        <v>0</v>
      </c>
      <c r="D50" s="2">
        <v>0.01</v>
      </c>
      <c r="E50" s="1" t="s">
        <v>125</v>
      </c>
      <c r="F50" s="2" t="s">
        <v>125</v>
      </c>
      <c r="G50" s="2" t="s">
        <v>189</v>
      </c>
      <c r="H50" s="1">
        <v>0.15546399999999999</v>
      </c>
      <c r="I50" s="1">
        <v>-3.7927000000000002E-2</v>
      </c>
      <c r="J50" s="1">
        <v>-3.7895999999999999E-2</v>
      </c>
      <c r="K50" s="1">
        <v>-0.43332700000000002</v>
      </c>
      <c r="L50" s="1">
        <v>0.39064500000000002</v>
      </c>
      <c r="M50" s="1">
        <v>-0.17117199999999999</v>
      </c>
      <c r="N50" s="1">
        <v>-0.17145299999999999</v>
      </c>
      <c r="O50" s="1">
        <v>6.7978999999999998E-2</v>
      </c>
      <c r="P50" s="1">
        <v>464.04</v>
      </c>
      <c r="Q50" s="1">
        <v>158.369</v>
      </c>
      <c r="R50" s="1">
        <v>1200.6500000000001</v>
      </c>
      <c r="S50" s="1">
        <v>-0.25013999999999997</v>
      </c>
      <c r="T50" s="1">
        <v>2.3949999999999999E-2</v>
      </c>
      <c r="U50" s="1">
        <v>171.9942159</v>
      </c>
      <c r="V50" s="1">
        <v>0.15546399999999999</v>
      </c>
      <c r="W50" s="1">
        <v>-3.7927000000000002E-2</v>
      </c>
      <c r="X50" s="1">
        <v>-3.7895999999999999E-2</v>
      </c>
      <c r="Y50" s="1">
        <v>-0.43332700000000002</v>
      </c>
      <c r="Z50" s="1">
        <v>0.39064500000000002</v>
      </c>
      <c r="AA50" s="1">
        <v>-0.17117199999999999</v>
      </c>
      <c r="AB50" s="1">
        <v>-0.17145299999999999</v>
      </c>
      <c r="AC50" s="1">
        <v>6.7978999999999998E-2</v>
      </c>
      <c r="AD50" s="1">
        <v>464.04</v>
      </c>
      <c r="AE50" s="1">
        <v>158.369</v>
      </c>
      <c r="AF50" s="1">
        <v>1200.6500000000001</v>
      </c>
      <c r="AG50" s="1">
        <v>-0.25013999999999997</v>
      </c>
      <c r="AH50" s="1">
        <v>2.3949999999999999E-2</v>
      </c>
      <c r="AI50" s="1">
        <v>171.9942159</v>
      </c>
      <c r="AJ50" s="1">
        <v>0.20263500000000001</v>
      </c>
      <c r="AK50" s="1">
        <v>-2.3983999999999998E-2</v>
      </c>
      <c r="AL50" s="1">
        <v>-2.1965999999999999E-2</v>
      </c>
      <c r="AM50" s="1">
        <v>-0.190217</v>
      </c>
      <c r="AN50" s="1">
        <v>0.63214199999999998</v>
      </c>
      <c r="AO50" s="1">
        <v>-0.16678299999999999</v>
      </c>
      <c r="AP50" s="1">
        <v>-0.17522099999999999</v>
      </c>
      <c r="AQ50" s="1">
        <v>-0.26003900000000002</v>
      </c>
      <c r="AR50" s="1">
        <v>515.34</v>
      </c>
      <c r="AS50" s="1">
        <v>61.3996</v>
      </c>
      <c r="AT50" s="1">
        <v>1180.9000000000001</v>
      </c>
      <c r="AU50" s="1">
        <v>-0.22474</v>
      </c>
      <c r="AV50" s="1">
        <v>-5.9150000000000001E-2</v>
      </c>
      <c r="AW50" s="1">
        <v>103.9093809</v>
      </c>
      <c r="AX50" s="1">
        <v>8.8227943700147797</v>
      </c>
      <c r="AY50" s="1">
        <v>8.8338883322460404</v>
      </c>
      <c r="AZ50" s="1">
        <v>3.9602405652568899</v>
      </c>
      <c r="BA50" s="1">
        <v>3.9817621456325898</v>
      </c>
      <c r="BB50" s="1">
        <v>7.4405986560175101</v>
      </c>
      <c r="BC50" s="1">
        <v>7.4737117152864796</v>
      </c>
      <c r="BD50" s="1">
        <v>69.2</v>
      </c>
      <c r="BE50" s="1">
        <v>69.400000000000006</v>
      </c>
      <c r="BF50" s="1">
        <v>109.12720045731299</v>
      </c>
      <c r="BG50" s="1">
        <v>110.249435291395</v>
      </c>
      <c r="BH50" s="1">
        <v>109.16350804634099</v>
      </c>
      <c r="BI50" s="1">
        <v>110.16094421645801</v>
      </c>
      <c r="BJ50" s="1">
        <v>117.57558323274399</v>
      </c>
      <c r="BK50" s="1">
        <v>117.954288322854</v>
      </c>
      <c r="BL50" s="1">
        <v>1.8512728053963301</v>
      </c>
      <c r="BM50" s="1">
        <v>1.8532463408840101</v>
      </c>
      <c r="BN50" s="1">
        <v>1.8970709000983501</v>
      </c>
      <c r="BO50" s="1">
        <v>1.8945334518028401</v>
      </c>
      <c r="BP50" s="1">
        <v>1.8973378718615099</v>
      </c>
      <c r="BQ50" s="1">
        <v>1.89460154122179</v>
      </c>
    </row>
    <row r="51" spans="1:69" x14ac:dyDescent="0.25">
      <c r="A51" s="3">
        <v>231</v>
      </c>
      <c r="B51" s="1" t="s">
        <v>79</v>
      </c>
      <c r="C51" s="2">
        <v>-4.0000000000000036E-2</v>
      </c>
      <c r="D51" s="2">
        <v>1.8197252539875355</v>
      </c>
      <c r="E51" s="1" t="s">
        <v>125</v>
      </c>
      <c r="F51" s="2" t="s">
        <v>152</v>
      </c>
      <c r="G51" s="2" t="s">
        <v>152</v>
      </c>
      <c r="H51" s="1">
        <v>0.15546399999999999</v>
      </c>
      <c r="I51" s="1">
        <v>-3.7927000000000002E-2</v>
      </c>
      <c r="J51" s="1">
        <v>-3.7895999999999999E-2</v>
      </c>
      <c r="K51" s="1">
        <v>-0.43332700000000002</v>
      </c>
      <c r="L51" s="1">
        <v>0.39064500000000002</v>
      </c>
      <c r="M51" s="1">
        <v>-0.17117199999999999</v>
      </c>
      <c r="N51" s="1">
        <v>-0.17145299999999999</v>
      </c>
      <c r="O51" s="1">
        <v>6.7978999999999998E-2</v>
      </c>
      <c r="P51" s="1">
        <v>464.04</v>
      </c>
      <c r="Q51" s="1">
        <v>158.369</v>
      </c>
      <c r="R51" s="1">
        <v>1200.6500000000001</v>
      </c>
      <c r="S51" s="1">
        <v>-0.25013999999999997</v>
      </c>
      <c r="T51" s="1">
        <v>2.3949999999999999E-2</v>
      </c>
      <c r="U51" s="1">
        <v>171.9942159</v>
      </c>
      <c r="V51" s="1">
        <v>0.1903</v>
      </c>
      <c r="W51" s="1">
        <v>-2.9322999999999998E-2</v>
      </c>
      <c r="X51" s="1">
        <v>-2.0268000000000001E-2</v>
      </c>
      <c r="Y51" s="1">
        <v>-0.137407</v>
      </c>
      <c r="Z51" s="1">
        <v>0.53920900000000005</v>
      </c>
      <c r="AA51" s="1">
        <v>-0.157026</v>
      </c>
      <c r="AB51" s="1">
        <v>-0.19617399999999999</v>
      </c>
      <c r="AC51" s="1">
        <v>-5.4676000000000002E-2</v>
      </c>
      <c r="AD51" s="1">
        <v>498.15300000000002</v>
      </c>
      <c r="AE51" s="1">
        <v>58.757599999999996</v>
      </c>
      <c r="AF51" s="1">
        <v>1149.04</v>
      </c>
      <c r="AG51" s="1">
        <v>-0.23794999999999999</v>
      </c>
      <c r="AH51" s="1">
        <v>-2.273E-2</v>
      </c>
      <c r="AI51" s="1">
        <v>135.0527022</v>
      </c>
      <c r="AJ51" s="1">
        <v>0.1903</v>
      </c>
      <c r="AK51" s="1">
        <v>-2.9322999999999998E-2</v>
      </c>
      <c r="AL51" s="1">
        <v>-2.0268000000000001E-2</v>
      </c>
      <c r="AM51" s="1">
        <v>-0.137407</v>
      </c>
      <c r="AN51" s="1">
        <v>0.53920900000000005</v>
      </c>
      <c r="AO51" s="1">
        <v>-0.157026</v>
      </c>
      <c r="AP51" s="1">
        <v>-0.19617399999999999</v>
      </c>
      <c r="AQ51" s="1">
        <v>-5.4676000000000002E-2</v>
      </c>
      <c r="AR51" s="1">
        <v>498.15300000000002</v>
      </c>
      <c r="AS51" s="1">
        <v>58.757599999999996</v>
      </c>
      <c r="AT51" s="1">
        <v>1149.04</v>
      </c>
      <c r="AU51" s="1">
        <v>-0.23794999999999999</v>
      </c>
      <c r="AV51" s="1">
        <v>-2.273E-2</v>
      </c>
      <c r="AW51" s="1">
        <v>135.0527022</v>
      </c>
      <c r="AX51" s="1">
        <v>8.5176625358377596</v>
      </c>
      <c r="AY51" s="1">
        <v>8.9182604269486898</v>
      </c>
      <c r="AZ51" s="1">
        <v>4.0505959004505501</v>
      </c>
      <c r="BA51" s="1">
        <v>4.3255759145393204</v>
      </c>
      <c r="BB51" s="1">
        <v>7.2470624820591096</v>
      </c>
      <c r="BC51" s="1">
        <v>8.6492117748349298</v>
      </c>
      <c r="BD51" s="1">
        <v>42.9</v>
      </c>
      <c r="BE51" s="1">
        <v>46.5</v>
      </c>
      <c r="BF51" s="1">
        <v>102.049149773265</v>
      </c>
      <c r="BG51" s="1">
        <v>116.92325011323901</v>
      </c>
      <c r="BH51" s="1">
        <v>101.328622706941</v>
      </c>
      <c r="BI51" s="1">
        <v>108.14887276727799</v>
      </c>
      <c r="BJ51" s="1">
        <v>102.03613405229601</v>
      </c>
      <c r="BK51" s="1">
        <v>116.875550380231</v>
      </c>
      <c r="BL51" s="1">
        <v>1.83940506686265</v>
      </c>
      <c r="BM51" s="1">
        <v>1.85050641717341</v>
      </c>
      <c r="BN51" s="1">
        <v>1.89745566483119</v>
      </c>
      <c r="BO51" s="1">
        <v>1.8879719277574001</v>
      </c>
      <c r="BP51" s="1">
        <v>1.8498183694622501</v>
      </c>
      <c r="BQ51" s="1">
        <v>1.8395746791038401</v>
      </c>
    </row>
    <row r="52" spans="1:69" x14ac:dyDescent="0.25">
      <c r="A52" s="3">
        <v>232</v>
      </c>
      <c r="B52" s="1" t="s">
        <v>66</v>
      </c>
      <c r="C52" s="2">
        <v>0.24</v>
      </c>
      <c r="D52" s="2">
        <v>1.3262729734108283</v>
      </c>
      <c r="E52" s="1" t="s">
        <v>125</v>
      </c>
      <c r="F52" s="2" t="s">
        <v>143</v>
      </c>
      <c r="G52" s="2" t="s">
        <v>143</v>
      </c>
      <c r="H52" s="1">
        <v>0.15546399999999999</v>
      </c>
      <c r="I52" s="1">
        <v>-3.7927000000000002E-2</v>
      </c>
      <c r="J52" s="1">
        <v>-3.7895999999999999E-2</v>
      </c>
      <c r="K52" s="1">
        <v>-0.43332700000000002</v>
      </c>
      <c r="L52" s="1">
        <v>0.39064500000000002</v>
      </c>
      <c r="M52" s="1">
        <v>-0.17117199999999999</v>
      </c>
      <c r="N52" s="1">
        <v>-0.17145299999999999</v>
      </c>
      <c r="O52" s="1">
        <v>6.7978999999999998E-2</v>
      </c>
      <c r="P52" s="1">
        <v>464.04</v>
      </c>
      <c r="Q52" s="1">
        <v>158.369</v>
      </c>
      <c r="R52" s="1">
        <v>1200.6500000000001</v>
      </c>
      <c r="S52" s="1">
        <v>-0.25013999999999997</v>
      </c>
      <c r="T52" s="1">
        <v>2.3949999999999999E-2</v>
      </c>
      <c r="U52" s="1">
        <v>171.9942159</v>
      </c>
      <c r="V52" s="1">
        <v>0.189276</v>
      </c>
      <c r="W52" s="1">
        <v>-3.2170999999999998E-2</v>
      </c>
      <c r="X52" s="1">
        <v>-2.7081000000000001E-2</v>
      </c>
      <c r="Y52" s="1">
        <v>-0.15323200000000001</v>
      </c>
      <c r="Z52" s="1">
        <v>0.63487000000000005</v>
      </c>
      <c r="AA52" s="1">
        <v>-0.17457600000000001</v>
      </c>
      <c r="AB52" s="1">
        <v>-0.21673400000000001</v>
      </c>
      <c r="AC52" s="1">
        <v>-0.34277200000000002</v>
      </c>
      <c r="AD52" s="1">
        <v>505.37</v>
      </c>
      <c r="AE52" s="1">
        <v>71.623099999999994</v>
      </c>
      <c r="AF52" s="1">
        <v>1121.3499999999999</v>
      </c>
      <c r="AG52" s="1">
        <v>-0.22781999999999999</v>
      </c>
      <c r="AH52" s="1">
        <v>-2.137E-2</v>
      </c>
      <c r="AI52" s="1">
        <v>129.54943950000001</v>
      </c>
      <c r="AJ52" s="1">
        <v>0.189276</v>
      </c>
      <c r="AK52" s="1">
        <v>-3.2170999999999998E-2</v>
      </c>
      <c r="AL52" s="1">
        <v>-2.7081000000000001E-2</v>
      </c>
      <c r="AM52" s="1">
        <v>-0.15323200000000001</v>
      </c>
      <c r="AN52" s="1">
        <v>0.63487000000000005</v>
      </c>
      <c r="AO52" s="1">
        <v>-0.17457600000000001</v>
      </c>
      <c r="AP52" s="1">
        <v>-0.21673400000000001</v>
      </c>
      <c r="AQ52" s="1">
        <v>-0.34277200000000002</v>
      </c>
      <c r="AR52" s="1">
        <v>505.37</v>
      </c>
      <c r="AS52" s="1">
        <v>71.623099999999994</v>
      </c>
      <c r="AT52" s="1">
        <v>1121.3499999999999</v>
      </c>
      <c r="AU52" s="1">
        <v>-0.22781999999999999</v>
      </c>
      <c r="AV52" s="1">
        <v>-2.137E-2</v>
      </c>
      <c r="AW52" s="1">
        <v>129.54943950000001</v>
      </c>
      <c r="AX52" s="1">
        <v>8.2783174862858893</v>
      </c>
      <c r="AY52" s="1">
        <v>8.5932459702698498</v>
      </c>
      <c r="AZ52" s="1">
        <v>4.2923376029471303</v>
      </c>
      <c r="BA52" s="1">
        <v>5.4638350859247904</v>
      </c>
      <c r="BB52" s="1">
        <v>9.5433802222849398</v>
      </c>
      <c r="BC52" s="1">
        <v>10.199969879982399</v>
      </c>
      <c r="BD52" s="1">
        <v>39.6</v>
      </c>
      <c r="BE52" s="1">
        <v>48</v>
      </c>
      <c r="BF52" s="1">
        <v>98.1705689505105</v>
      </c>
      <c r="BG52" s="1">
        <v>106.476989676169</v>
      </c>
      <c r="BH52" s="1">
        <v>96.702128042009505</v>
      </c>
      <c r="BI52" s="1">
        <v>112.859132999407</v>
      </c>
      <c r="BJ52" s="1">
        <v>96.705032186379498</v>
      </c>
      <c r="BK52" s="1">
        <v>115.182824337021</v>
      </c>
      <c r="BL52" s="1">
        <v>1.8404915104395301</v>
      </c>
      <c r="BM52" s="1">
        <v>1.8515725748670999</v>
      </c>
      <c r="BN52" s="1">
        <v>1.8513014341268099</v>
      </c>
      <c r="BO52" s="1">
        <v>1.84028204360092</v>
      </c>
      <c r="BP52" s="1">
        <v>1.8776794188572199</v>
      </c>
      <c r="BQ52" s="1">
        <v>1.8632436770320699</v>
      </c>
    </row>
    <row r="53" spans="1:69" x14ac:dyDescent="0.25">
      <c r="A53" s="3">
        <v>233</v>
      </c>
      <c r="B53" s="1" t="s">
        <v>104</v>
      </c>
      <c r="C53" s="2">
        <v>0.54</v>
      </c>
      <c r="D53" s="2">
        <v>2.4397950733616955</v>
      </c>
      <c r="E53" s="1" t="s">
        <v>190</v>
      </c>
      <c r="F53" s="2" t="s">
        <v>133</v>
      </c>
      <c r="G53" s="2" t="s">
        <v>133</v>
      </c>
      <c r="H53" s="1">
        <v>0.19697799999999999</v>
      </c>
      <c r="I53" s="1">
        <v>-2.2922000000000001E-2</v>
      </c>
      <c r="J53" s="1">
        <v>-2.2863999999999999E-2</v>
      </c>
      <c r="K53" s="1">
        <v>-0.22789499999999999</v>
      </c>
      <c r="L53" s="1">
        <v>0.750193</v>
      </c>
      <c r="M53" s="1">
        <v>-0.19611799999999999</v>
      </c>
      <c r="N53" s="1">
        <v>-0.19702900000000001</v>
      </c>
      <c r="O53" s="1">
        <v>-0.32957599999999998</v>
      </c>
      <c r="P53" s="1">
        <v>526.38400000000001</v>
      </c>
      <c r="Q53" s="1">
        <v>65.465599999999995</v>
      </c>
      <c r="R53" s="1">
        <v>1042.53</v>
      </c>
      <c r="S53" s="1">
        <v>-0.21203</v>
      </c>
      <c r="T53" s="1">
        <v>-7.6880000000000004E-2</v>
      </c>
      <c r="U53" s="1">
        <v>84.807976499999995</v>
      </c>
      <c r="V53" s="1">
        <v>0.19575999999999999</v>
      </c>
      <c r="W53" s="1">
        <v>-1.7198000000000001E-2</v>
      </c>
      <c r="X53" s="1">
        <v>-2.7101E-2</v>
      </c>
      <c r="Y53" s="1">
        <v>-0.15559300000000001</v>
      </c>
      <c r="Z53" s="1">
        <v>0.52158599999999999</v>
      </c>
      <c r="AA53" s="1">
        <v>-0.184866</v>
      </c>
      <c r="AB53" s="1">
        <v>-0.150033</v>
      </c>
      <c r="AC53" s="1">
        <v>-8.6227999999999999E-2</v>
      </c>
      <c r="AD53" s="1">
        <v>497.02800000000002</v>
      </c>
      <c r="AE53" s="1">
        <v>58.020899999999997</v>
      </c>
      <c r="AF53" s="1">
        <v>1117.57</v>
      </c>
      <c r="AG53" s="1">
        <v>-0.24285999999999999</v>
      </c>
      <c r="AH53" s="1">
        <v>-2.409E-2</v>
      </c>
      <c r="AI53" s="1">
        <v>137.28036270000001</v>
      </c>
      <c r="AJ53" s="1">
        <v>0.19575999999999999</v>
      </c>
      <c r="AK53" s="1">
        <v>-1.7198000000000001E-2</v>
      </c>
      <c r="AL53" s="1">
        <v>-2.7101E-2</v>
      </c>
      <c r="AM53" s="1">
        <v>-0.15559300000000001</v>
      </c>
      <c r="AN53" s="1">
        <v>0.52158599999999999</v>
      </c>
      <c r="AO53" s="1">
        <v>-0.184866</v>
      </c>
      <c r="AP53" s="1">
        <v>-0.150033</v>
      </c>
      <c r="AQ53" s="1">
        <v>-8.6227999999999999E-2</v>
      </c>
      <c r="AR53" s="1">
        <v>497.02800000000002</v>
      </c>
      <c r="AS53" s="1">
        <v>58.020899999999997</v>
      </c>
      <c r="AT53" s="1">
        <v>1117.57</v>
      </c>
      <c r="AU53" s="1">
        <v>-0.24285999999999999</v>
      </c>
      <c r="AV53" s="1">
        <v>-2.409E-2</v>
      </c>
      <c r="AW53" s="1">
        <v>137.28036270000001</v>
      </c>
      <c r="AX53" s="1">
        <v>6.3951045959131596</v>
      </c>
      <c r="AY53" s="1">
        <v>6.5486187159897096</v>
      </c>
      <c r="AZ53" s="1">
        <v>4.050265303223</v>
      </c>
      <c r="BA53" s="1">
        <v>4.4623942737640299</v>
      </c>
      <c r="BB53" s="1">
        <v>7.2480271468450201</v>
      </c>
      <c r="BC53" s="1">
        <v>8.8241813151177908</v>
      </c>
      <c r="BD53" s="1">
        <v>42.3</v>
      </c>
      <c r="BE53" s="1">
        <v>53.7</v>
      </c>
      <c r="BF53" s="1">
        <v>99.342197003471497</v>
      </c>
      <c r="BG53" s="1">
        <v>107.31135786786101</v>
      </c>
      <c r="BH53" s="1">
        <v>99.306732383639897</v>
      </c>
      <c r="BI53" s="1">
        <v>109.14493315361599</v>
      </c>
      <c r="BJ53" s="1">
        <v>99.252382549089305</v>
      </c>
      <c r="BK53" s="1">
        <v>109.01804430140599</v>
      </c>
      <c r="BL53" s="1">
        <v>1.8484701782825701</v>
      </c>
      <c r="BM53" s="1">
        <v>1.85402750788654</v>
      </c>
      <c r="BN53" s="1">
        <v>1.85406634185511</v>
      </c>
      <c r="BO53" s="1">
        <v>1.84869197001555</v>
      </c>
      <c r="BP53" s="1">
        <v>1.8443234531935999</v>
      </c>
      <c r="BQ53" s="1">
        <v>1.8404754820426099</v>
      </c>
    </row>
    <row r="54" spans="1:69" x14ac:dyDescent="0.25">
      <c r="A54" s="3">
        <v>234</v>
      </c>
      <c r="B54" s="1" t="s">
        <v>100</v>
      </c>
      <c r="C54" s="2">
        <v>0.43999999999999995</v>
      </c>
      <c r="D54" s="2">
        <v>16.488665804121329</v>
      </c>
      <c r="E54" s="1" t="s">
        <v>162</v>
      </c>
      <c r="F54" s="2" t="s">
        <v>133</v>
      </c>
      <c r="G54" s="2" t="s">
        <v>133</v>
      </c>
      <c r="H54" s="1">
        <v>0.24818499999999999</v>
      </c>
      <c r="I54" s="1">
        <v>-6.5110000000000003E-3</v>
      </c>
      <c r="J54" s="1">
        <v>-6.9360000000000003E-3</v>
      </c>
      <c r="K54" s="1">
        <v>-0.26412799999999997</v>
      </c>
      <c r="L54" s="1">
        <v>0.69054700000000002</v>
      </c>
      <c r="M54" s="1">
        <v>-0.155165</v>
      </c>
      <c r="N54" s="1">
        <v>-0.152286</v>
      </c>
      <c r="O54" s="1">
        <v>-0.40063399999999999</v>
      </c>
      <c r="P54" s="1">
        <v>560.92200000000003</v>
      </c>
      <c r="Q54" s="1">
        <v>86.838499999999996</v>
      </c>
      <c r="R54" s="1">
        <v>1117.23</v>
      </c>
      <c r="S54" s="1">
        <v>-0.26394000000000001</v>
      </c>
      <c r="T54" s="1">
        <v>-4.5830000000000003E-2</v>
      </c>
      <c r="U54" s="1">
        <v>136.8662061</v>
      </c>
      <c r="V54" s="1">
        <v>0.19575999999999999</v>
      </c>
      <c r="W54" s="1">
        <v>-1.7198000000000001E-2</v>
      </c>
      <c r="X54" s="1">
        <v>-2.7101E-2</v>
      </c>
      <c r="Y54" s="1">
        <v>-0.15559300000000001</v>
      </c>
      <c r="Z54" s="1">
        <v>0.52158599999999999</v>
      </c>
      <c r="AA54" s="1">
        <v>-0.184866</v>
      </c>
      <c r="AB54" s="1">
        <v>-0.150033</v>
      </c>
      <c r="AC54" s="1">
        <v>-8.6227999999999999E-2</v>
      </c>
      <c r="AD54" s="1">
        <v>497.02800000000002</v>
      </c>
      <c r="AE54" s="1">
        <v>58.020899999999997</v>
      </c>
      <c r="AF54" s="1">
        <v>1117.57</v>
      </c>
      <c r="AG54" s="1">
        <v>-0.24285999999999999</v>
      </c>
      <c r="AH54" s="1">
        <v>-2.409E-2</v>
      </c>
      <c r="AI54" s="1">
        <v>137.28036270000001</v>
      </c>
      <c r="AJ54" s="1">
        <v>0.19575999999999999</v>
      </c>
      <c r="AK54" s="1">
        <v>-1.7198000000000001E-2</v>
      </c>
      <c r="AL54" s="1">
        <v>-2.7101E-2</v>
      </c>
      <c r="AM54" s="1">
        <v>-0.15559300000000001</v>
      </c>
      <c r="AN54" s="1">
        <v>0.52158599999999999</v>
      </c>
      <c r="AO54" s="1">
        <v>-0.184866</v>
      </c>
      <c r="AP54" s="1">
        <v>-0.150033</v>
      </c>
      <c r="AQ54" s="1">
        <v>-8.6227999999999999E-2</v>
      </c>
      <c r="AR54" s="1">
        <v>497.02800000000002</v>
      </c>
      <c r="AS54" s="1">
        <v>58.020899999999997</v>
      </c>
      <c r="AT54" s="1">
        <v>1117.57</v>
      </c>
      <c r="AU54" s="1">
        <v>-0.24285999999999999</v>
      </c>
      <c r="AV54" s="1">
        <v>-2.409E-2</v>
      </c>
      <c r="AW54" s="1">
        <v>137.28036270000001</v>
      </c>
      <c r="AX54" s="1">
        <v>7.0742016334861804</v>
      </c>
      <c r="AY54" s="1">
        <v>7.1731852286242104</v>
      </c>
      <c r="AZ54" s="1">
        <v>4.8269222323358196</v>
      </c>
      <c r="BA54" s="1">
        <v>4.9967853873953301</v>
      </c>
      <c r="BB54" s="1">
        <v>7.3926561015475398</v>
      </c>
      <c r="BC54" s="1">
        <v>7.8808285717689097</v>
      </c>
      <c r="BD54" s="1">
        <v>48.9</v>
      </c>
      <c r="BE54" s="1">
        <v>49</v>
      </c>
      <c r="BF54" s="1">
        <v>104.78199465416</v>
      </c>
      <c r="BG54" s="1">
        <v>107.294509035071</v>
      </c>
      <c r="BH54" s="1">
        <v>106.959927532793</v>
      </c>
      <c r="BI54" s="1">
        <v>109.453020257403</v>
      </c>
      <c r="BJ54" s="1">
        <v>106.924758423631</v>
      </c>
      <c r="BK54" s="1">
        <v>109.39188506308101</v>
      </c>
      <c r="BL54" s="1">
        <v>1.86273159633909</v>
      </c>
      <c r="BM54" s="1">
        <v>1.8653970086820599</v>
      </c>
      <c r="BN54" s="1">
        <v>1.8646366938360901</v>
      </c>
      <c r="BO54" s="1">
        <v>1.86268489015184</v>
      </c>
      <c r="BP54" s="1">
        <v>1.86563072444682</v>
      </c>
      <c r="BQ54" s="1">
        <v>1.8622153473752701</v>
      </c>
    </row>
    <row r="55" spans="1:69" x14ac:dyDescent="0.25">
      <c r="A55" s="3">
        <v>235</v>
      </c>
      <c r="B55" s="1" t="s">
        <v>86</v>
      </c>
      <c r="C55" s="2">
        <v>0.57000000000000006</v>
      </c>
      <c r="D55" s="2">
        <v>0.66400301204136114</v>
      </c>
      <c r="E55" s="1" t="s">
        <v>155</v>
      </c>
      <c r="F55" s="2" t="s">
        <v>133</v>
      </c>
      <c r="G55" s="2" t="s">
        <v>133</v>
      </c>
      <c r="H55" s="1">
        <v>0.192499</v>
      </c>
      <c r="I55" s="1">
        <v>-2.8559999999999999E-2</v>
      </c>
      <c r="J55" s="1">
        <v>-2.8577999999999999E-2</v>
      </c>
      <c r="K55" s="1">
        <v>-0.19442300000000001</v>
      </c>
      <c r="L55" s="1">
        <v>0.61518899999999999</v>
      </c>
      <c r="M55" s="1">
        <v>-0.18667</v>
      </c>
      <c r="N55" s="1">
        <v>-0.18692500000000001</v>
      </c>
      <c r="O55" s="1">
        <v>-0.230076</v>
      </c>
      <c r="P55" s="1">
        <v>523.923</v>
      </c>
      <c r="Q55" s="1">
        <v>60.247799999999998</v>
      </c>
      <c r="R55" s="1">
        <v>1062.54</v>
      </c>
      <c r="S55" s="1">
        <v>-0.25189</v>
      </c>
      <c r="T55" s="1">
        <v>-2.6440000000000002E-2</v>
      </c>
      <c r="U55" s="1">
        <v>141.47212949999999</v>
      </c>
      <c r="V55" s="1">
        <v>0.19575999999999999</v>
      </c>
      <c r="W55" s="1">
        <v>-1.7198000000000001E-2</v>
      </c>
      <c r="X55" s="1">
        <v>-2.7101E-2</v>
      </c>
      <c r="Y55" s="1">
        <v>-0.15559300000000001</v>
      </c>
      <c r="Z55" s="1">
        <v>0.52158599999999999</v>
      </c>
      <c r="AA55" s="1">
        <v>-0.184866</v>
      </c>
      <c r="AB55" s="1">
        <v>-0.150033</v>
      </c>
      <c r="AC55" s="1">
        <v>-8.6227999999999999E-2</v>
      </c>
      <c r="AD55" s="1">
        <v>497.02800000000002</v>
      </c>
      <c r="AE55" s="1">
        <v>58.020899999999997</v>
      </c>
      <c r="AF55" s="1">
        <v>1117.57</v>
      </c>
      <c r="AG55" s="1">
        <v>-0.24285999999999999</v>
      </c>
      <c r="AH55" s="1">
        <v>-2.409E-2</v>
      </c>
      <c r="AI55" s="1">
        <v>137.28036270000001</v>
      </c>
      <c r="AJ55" s="1">
        <v>0.19575999999999999</v>
      </c>
      <c r="AK55" s="1">
        <v>-1.7198000000000001E-2</v>
      </c>
      <c r="AL55" s="1">
        <v>-2.7101E-2</v>
      </c>
      <c r="AM55" s="1">
        <v>-0.15559300000000001</v>
      </c>
      <c r="AN55" s="1">
        <v>0.52158599999999999</v>
      </c>
      <c r="AO55" s="1">
        <v>-0.184866</v>
      </c>
      <c r="AP55" s="1">
        <v>-0.150033</v>
      </c>
      <c r="AQ55" s="1">
        <v>-8.6227999999999999E-2</v>
      </c>
      <c r="AR55" s="1">
        <v>497.02800000000002</v>
      </c>
      <c r="AS55" s="1">
        <v>58.020899999999997</v>
      </c>
      <c r="AT55" s="1">
        <v>1117.57</v>
      </c>
      <c r="AU55" s="1">
        <v>-0.24285999999999999</v>
      </c>
      <c r="AV55" s="1">
        <v>-2.409E-2</v>
      </c>
      <c r="AW55" s="1">
        <v>137.28036270000001</v>
      </c>
      <c r="AX55" s="1">
        <v>7.3354414371794903</v>
      </c>
      <c r="AY55" s="1">
        <v>7.5187711500461401</v>
      </c>
      <c r="AZ55" s="1">
        <v>4.2310460346602801</v>
      </c>
      <c r="BA55" s="1">
        <v>4.4294915356817999</v>
      </c>
      <c r="BB55" s="1">
        <v>7.1585664083359601</v>
      </c>
      <c r="BC55" s="1">
        <v>7.6562881828433396</v>
      </c>
      <c r="BD55" s="1">
        <v>40.4</v>
      </c>
      <c r="BE55" s="1">
        <v>40.9</v>
      </c>
      <c r="BF55" s="1">
        <v>99.823527062040995</v>
      </c>
      <c r="BG55" s="1">
        <v>104.66917138745499</v>
      </c>
      <c r="BH55" s="1">
        <v>99.7668240374541</v>
      </c>
      <c r="BI55" s="1">
        <v>105.187366063214</v>
      </c>
      <c r="BJ55" s="1">
        <v>99.114129672336702</v>
      </c>
      <c r="BK55" s="1">
        <v>104.754756079378</v>
      </c>
      <c r="BL55" s="1">
        <v>1.84110781867874</v>
      </c>
      <c r="BM55" s="1">
        <v>1.8435148494113001</v>
      </c>
      <c r="BN55" s="1">
        <v>1.8427400793383699</v>
      </c>
      <c r="BO55" s="1">
        <v>1.8402255296566199</v>
      </c>
      <c r="BP55" s="1">
        <v>1.8432289602759599</v>
      </c>
      <c r="BQ55" s="1">
        <v>1.8413761158438</v>
      </c>
    </row>
    <row r="56" spans="1:69" x14ac:dyDescent="0.25">
      <c r="A56" s="3">
        <v>236</v>
      </c>
      <c r="B56" s="1" t="s">
        <v>106</v>
      </c>
      <c r="C56" s="2">
        <v>0.32</v>
      </c>
      <c r="D56" s="2">
        <v>2.7698555919036645</v>
      </c>
      <c r="E56" s="1" t="s">
        <v>166</v>
      </c>
      <c r="F56" s="2" t="s">
        <v>133</v>
      </c>
      <c r="G56" s="2" t="s">
        <v>133</v>
      </c>
      <c r="H56" s="1">
        <v>0.205095</v>
      </c>
      <c r="I56" s="1">
        <v>-3.3905999999999999E-2</v>
      </c>
      <c r="J56" s="1">
        <v>-3.3947999999999999E-2</v>
      </c>
      <c r="K56" s="1">
        <v>-0.19326699999999999</v>
      </c>
      <c r="L56" s="1">
        <v>0.64466000000000001</v>
      </c>
      <c r="M56" s="1">
        <v>-0.180085</v>
      </c>
      <c r="N56" s="1">
        <v>-0.18143699999999999</v>
      </c>
      <c r="O56" s="1">
        <v>-0.37676900000000002</v>
      </c>
      <c r="P56" s="1">
        <v>535.63699999999994</v>
      </c>
      <c r="Q56" s="1">
        <v>73.402199999999993</v>
      </c>
      <c r="R56" s="1">
        <v>1096.0999999999999</v>
      </c>
      <c r="S56" s="1">
        <v>-0.23189000000000001</v>
      </c>
      <c r="T56" s="1">
        <v>-2.5159999999999998E-2</v>
      </c>
      <c r="U56" s="1">
        <v>129.72514229999999</v>
      </c>
      <c r="V56" s="1">
        <v>0.19575999999999999</v>
      </c>
      <c r="W56" s="1">
        <v>-1.7198000000000001E-2</v>
      </c>
      <c r="X56" s="1">
        <v>-2.7101E-2</v>
      </c>
      <c r="Y56" s="1">
        <v>-0.15559300000000001</v>
      </c>
      <c r="Z56" s="1">
        <v>0.52158599999999999</v>
      </c>
      <c r="AA56" s="1">
        <v>-0.184866</v>
      </c>
      <c r="AB56" s="1">
        <v>-0.150033</v>
      </c>
      <c r="AC56" s="1">
        <v>-8.6227999999999999E-2</v>
      </c>
      <c r="AD56" s="1">
        <v>497.02800000000002</v>
      </c>
      <c r="AE56" s="1">
        <v>58.020899999999997</v>
      </c>
      <c r="AF56" s="1">
        <v>1117.57</v>
      </c>
      <c r="AG56" s="1">
        <v>-0.24285999999999999</v>
      </c>
      <c r="AH56" s="1">
        <v>-2.409E-2</v>
      </c>
      <c r="AI56" s="1">
        <v>137.28036270000001</v>
      </c>
      <c r="AJ56" s="1">
        <v>0.19575999999999999</v>
      </c>
      <c r="AK56" s="1">
        <v>-1.7198000000000001E-2</v>
      </c>
      <c r="AL56" s="1">
        <v>-2.7101E-2</v>
      </c>
      <c r="AM56" s="1">
        <v>-0.15559300000000001</v>
      </c>
      <c r="AN56" s="1">
        <v>0.52158599999999999</v>
      </c>
      <c r="AO56" s="1">
        <v>-0.184866</v>
      </c>
      <c r="AP56" s="1">
        <v>-0.150033</v>
      </c>
      <c r="AQ56" s="1">
        <v>-8.6227999999999999E-2</v>
      </c>
      <c r="AR56" s="1">
        <v>497.02800000000002</v>
      </c>
      <c r="AS56" s="1">
        <v>58.020899999999997</v>
      </c>
      <c r="AT56" s="1">
        <v>1117.57</v>
      </c>
      <c r="AU56" s="1">
        <v>-0.24285999999999999</v>
      </c>
      <c r="AV56" s="1">
        <v>-2.409E-2</v>
      </c>
      <c r="AW56" s="1">
        <v>137.28036270000001</v>
      </c>
      <c r="AX56" s="1">
        <v>6.3520436298730001</v>
      </c>
      <c r="AY56" s="1">
        <v>8.2658691623501497</v>
      </c>
      <c r="AZ56" s="1">
        <v>4.1585708605717198</v>
      </c>
      <c r="BA56" s="1">
        <v>4.9373483483228799</v>
      </c>
      <c r="BB56" s="1">
        <v>7.2428459943092998</v>
      </c>
      <c r="BC56" s="1">
        <v>9.8802346312907492</v>
      </c>
      <c r="BD56" s="1">
        <v>40.299999999999997</v>
      </c>
      <c r="BE56" s="1">
        <v>41.1</v>
      </c>
      <c r="BF56" s="1">
        <v>98.354636714738007</v>
      </c>
      <c r="BG56" s="1">
        <v>105.428177412662</v>
      </c>
      <c r="BH56" s="1">
        <v>98.235133090423503</v>
      </c>
      <c r="BI56" s="1">
        <v>105.738366817623</v>
      </c>
      <c r="BJ56" s="1">
        <v>98.341637970995095</v>
      </c>
      <c r="BK56" s="1">
        <v>105.46023317311899</v>
      </c>
      <c r="BL56" s="1">
        <v>1.84002336941681</v>
      </c>
      <c r="BM56" s="1">
        <v>1.8440702264284801</v>
      </c>
      <c r="BN56" s="1">
        <v>1.84436737121431</v>
      </c>
      <c r="BO56" s="1">
        <v>1.84031437531743</v>
      </c>
      <c r="BP56" s="1">
        <v>1.8438823172859999</v>
      </c>
      <c r="BQ56" s="1">
        <v>1.83995461900558</v>
      </c>
    </row>
    <row r="57" spans="1:69" x14ac:dyDescent="0.25">
      <c r="A57" s="3">
        <v>237</v>
      </c>
      <c r="B57" s="1" t="s">
        <v>68</v>
      </c>
      <c r="C57" s="2">
        <v>0.72</v>
      </c>
      <c r="D57" s="2">
        <v>0.55371472799628518</v>
      </c>
      <c r="E57" s="1" t="s">
        <v>131</v>
      </c>
      <c r="F57" s="2" t="s">
        <v>144</v>
      </c>
      <c r="G57" s="2" t="s">
        <v>144</v>
      </c>
      <c r="H57" s="1">
        <v>0.165352</v>
      </c>
      <c r="I57" s="1">
        <v>-3.8466E-2</v>
      </c>
      <c r="J57" s="1">
        <v>-4.1852E-2</v>
      </c>
      <c r="K57" s="1">
        <v>-0.29164800000000002</v>
      </c>
      <c r="L57" s="1">
        <v>0.44260899999999997</v>
      </c>
      <c r="M57" s="1">
        <v>-0.17845</v>
      </c>
      <c r="N57" s="1">
        <v>-0.16891999999999999</v>
      </c>
      <c r="O57" s="1">
        <v>-1.2258E-2</v>
      </c>
      <c r="P57" s="1">
        <v>500.904</v>
      </c>
      <c r="Q57" s="1">
        <v>154.66</v>
      </c>
      <c r="R57" s="1">
        <v>1165.29</v>
      </c>
      <c r="S57" s="1">
        <v>-0.25062000000000001</v>
      </c>
      <c r="T57" s="1">
        <v>2.9190000000000001E-2</v>
      </c>
      <c r="U57" s="1">
        <v>175.5835731</v>
      </c>
      <c r="V57" s="1">
        <v>0.18934200000000001</v>
      </c>
      <c r="W57" s="1">
        <v>-2.9399999999999999E-2</v>
      </c>
      <c r="X57" s="1">
        <v>-2.0822E-2</v>
      </c>
      <c r="Y57" s="1">
        <v>-0.14033300000000001</v>
      </c>
      <c r="Z57" s="1">
        <v>0.530366</v>
      </c>
      <c r="AA57" s="1">
        <v>-0.15603900000000001</v>
      </c>
      <c r="AB57" s="1">
        <v>-0.19473099999999999</v>
      </c>
      <c r="AC57" s="1">
        <v>-3.7366000000000003E-2</v>
      </c>
      <c r="AD57" s="1">
        <v>496.012</v>
      </c>
      <c r="AE57" s="1">
        <v>59.413800000000002</v>
      </c>
      <c r="AF57" s="1">
        <v>1162.29</v>
      </c>
      <c r="AG57" s="1">
        <v>-0.23701</v>
      </c>
      <c r="AH57" s="1">
        <v>-1.976E-2</v>
      </c>
      <c r="AI57" s="1">
        <v>136.3265475</v>
      </c>
      <c r="AJ57" s="1">
        <v>0.18934200000000001</v>
      </c>
      <c r="AK57" s="1">
        <v>-2.9399999999999999E-2</v>
      </c>
      <c r="AL57" s="1">
        <v>-2.0822E-2</v>
      </c>
      <c r="AM57" s="1">
        <v>-0.14033300000000001</v>
      </c>
      <c r="AN57" s="1">
        <v>0.530366</v>
      </c>
      <c r="AO57" s="1">
        <v>-0.15603900000000001</v>
      </c>
      <c r="AP57" s="1">
        <v>-0.19473099999999999</v>
      </c>
      <c r="AQ57" s="1">
        <v>-3.7366000000000003E-2</v>
      </c>
      <c r="AR57" s="1">
        <v>496.012</v>
      </c>
      <c r="AS57" s="1">
        <v>59.413800000000002</v>
      </c>
      <c r="AT57" s="1">
        <v>1162.29</v>
      </c>
      <c r="AU57" s="1">
        <v>-0.23701</v>
      </c>
      <c r="AV57" s="1">
        <v>-1.976E-2</v>
      </c>
      <c r="AW57" s="1">
        <v>136.3265475</v>
      </c>
      <c r="AX57" s="1">
        <v>6.44452628113575</v>
      </c>
      <c r="AY57" s="1">
        <v>6.7803417769963197</v>
      </c>
      <c r="AZ57" s="1">
        <v>3.8320816544416898</v>
      </c>
      <c r="BA57" s="1">
        <v>4.3104581637973398</v>
      </c>
      <c r="BB57" s="1">
        <v>7.4028477208947798</v>
      </c>
      <c r="BC57" s="1">
        <v>7.7755481747292396</v>
      </c>
      <c r="BD57" s="1">
        <v>40.5</v>
      </c>
      <c r="BE57" s="1">
        <v>49.5</v>
      </c>
      <c r="BF57" s="1">
        <v>100.290991851329</v>
      </c>
      <c r="BG57" s="1">
        <v>108.130729189569</v>
      </c>
      <c r="BH57" s="1">
        <v>99.094215967539796</v>
      </c>
      <c r="BI57" s="1">
        <v>114.950053922341</v>
      </c>
      <c r="BJ57" s="1">
        <v>99.599059045469104</v>
      </c>
      <c r="BK57" s="1">
        <v>110.77310407109699</v>
      </c>
      <c r="BL57" s="1">
        <v>1.84122649340052</v>
      </c>
      <c r="BM57" s="1">
        <v>1.84644306708872</v>
      </c>
      <c r="BN57" s="1">
        <v>1.84867790596415</v>
      </c>
      <c r="BO57" s="1">
        <v>1.8404594535061001</v>
      </c>
      <c r="BP57" s="1">
        <v>1.8801981278577999</v>
      </c>
      <c r="BQ57" s="1">
        <v>1.8746925081196599</v>
      </c>
    </row>
    <row r="58" spans="1:69" x14ac:dyDescent="0.25">
      <c r="A58" s="3">
        <v>238</v>
      </c>
      <c r="B58" s="1" t="s">
        <v>43</v>
      </c>
      <c r="C58" s="2">
        <v>-0.60000000000000009</v>
      </c>
      <c r="D58" s="2">
        <v>0.49416596402423352</v>
      </c>
      <c r="E58" s="1" t="s">
        <v>136</v>
      </c>
      <c r="F58" s="2" t="s">
        <v>129</v>
      </c>
      <c r="G58" s="2" t="s">
        <v>129</v>
      </c>
      <c r="H58" s="1">
        <v>0.17224300000000001</v>
      </c>
      <c r="I58" s="1">
        <v>-1.7232000000000001E-2</v>
      </c>
      <c r="J58" s="1">
        <v>-1.7132000000000001E-2</v>
      </c>
      <c r="K58" s="1">
        <v>-0.208619</v>
      </c>
      <c r="L58" s="1">
        <v>0.453625</v>
      </c>
      <c r="M58" s="1">
        <v>-0.149233</v>
      </c>
      <c r="N58" s="1">
        <v>-0.148867</v>
      </c>
      <c r="O58" s="1">
        <v>-9.0648999999999993E-2</v>
      </c>
      <c r="P58" s="1">
        <v>522.11699999999996</v>
      </c>
      <c r="Q58" s="1">
        <v>59.5777</v>
      </c>
      <c r="R58" s="1">
        <v>1075.02</v>
      </c>
      <c r="S58" s="1">
        <v>-0.23172000000000001</v>
      </c>
      <c r="T58" s="1">
        <v>-1.618E-2</v>
      </c>
      <c r="U58" s="1">
        <v>135.25350539999999</v>
      </c>
      <c r="V58" s="1">
        <v>0.153248</v>
      </c>
      <c r="W58" s="1">
        <v>-3.7562999999999999E-2</v>
      </c>
      <c r="X58" s="1">
        <v>-3.7512999999999998E-2</v>
      </c>
      <c r="Y58" s="1">
        <v>-0.273613</v>
      </c>
      <c r="Z58" s="1">
        <v>0.43281799999999998</v>
      </c>
      <c r="AA58" s="1">
        <v>-0.18011099999999999</v>
      </c>
      <c r="AB58" s="1">
        <v>-0.18074100000000001</v>
      </c>
      <c r="AC58" s="1">
        <v>3.7199999999999999E-4</v>
      </c>
      <c r="AD58" s="1">
        <v>504.39800000000002</v>
      </c>
      <c r="AE58" s="1">
        <v>159.078</v>
      </c>
      <c r="AF58" s="1">
        <v>1213.46</v>
      </c>
      <c r="AG58" s="1">
        <v>-0.25091000000000002</v>
      </c>
      <c r="AH58" s="1">
        <v>2.6839999999999999E-2</v>
      </c>
      <c r="AI58" s="1">
        <v>174.29090249999999</v>
      </c>
      <c r="AJ58" s="1">
        <v>0.153248</v>
      </c>
      <c r="AK58" s="1">
        <v>-3.7562999999999999E-2</v>
      </c>
      <c r="AL58" s="1">
        <v>-3.7512999999999998E-2</v>
      </c>
      <c r="AM58" s="1">
        <v>-0.273613</v>
      </c>
      <c r="AN58" s="1">
        <v>0.43281799999999998</v>
      </c>
      <c r="AO58" s="1">
        <v>-0.18011099999999999</v>
      </c>
      <c r="AP58" s="1">
        <v>-0.18074100000000001</v>
      </c>
      <c r="AQ58" s="1">
        <v>3.7199999999999999E-4</v>
      </c>
      <c r="AR58" s="1">
        <v>504.39800000000002</v>
      </c>
      <c r="AS58" s="1">
        <v>159.078</v>
      </c>
      <c r="AT58" s="1">
        <v>1213.46</v>
      </c>
      <c r="AU58" s="1">
        <v>-0.25091000000000002</v>
      </c>
      <c r="AV58" s="1">
        <v>2.6839999999999999E-2</v>
      </c>
      <c r="AW58" s="1">
        <v>174.29090249999999</v>
      </c>
      <c r="AX58" s="1">
        <v>6.8203600795337804</v>
      </c>
      <c r="AY58" s="1">
        <v>7.1157056866864696</v>
      </c>
      <c r="AZ58" s="1">
        <v>4.35750756016935</v>
      </c>
      <c r="BA58" s="1">
        <v>4.7933222019989801</v>
      </c>
      <c r="BB58" s="1">
        <v>7.6538556097996597</v>
      </c>
      <c r="BC58" s="1">
        <v>11.191996334289</v>
      </c>
      <c r="BD58" s="1">
        <v>46.3</v>
      </c>
      <c r="BE58" s="1">
        <v>64.7</v>
      </c>
      <c r="BF58" s="1">
        <v>97.454616797991903</v>
      </c>
      <c r="BG58" s="1">
        <v>108.252539345633</v>
      </c>
      <c r="BH58" s="1">
        <v>106.301421325698</v>
      </c>
      <c r="BI58" s="1">
        <v>110.462448096853</v>
      </c>
      <c r="BJ58" s="1">
        <v>97.383751728717002</v>
      </c>
      <c r="BK58" s="1">
        <v>108.282479354302</v>
      </c>
      <c r="BL58" s="1">
        <v>1.8749671997131001</v>
      </c>
      <c r="BM58" s="1">
        <v>1.88493448161998</v>
      </c>
      <c r="BN58" s="1">
        <v>1.85607219687166</v>
      </c>
      <c r="BO58" s="1">
        <v>1.8532935547289799</v>
      </c>
      <c r="BP58" s="1">
        <v>1.88491060795996</v>
      </c>
      <c r="BQ58" s="1">
        <v>1.8755484531197799</v>
      </c>
    </row>
    <row r="59" spans="1:69" x14ac:dyDescent="0.25">
      <c r="A59" s="3">
        <v>239</v>
      </c>
      <c r="B59" s="1" t="s">
        <v>117</v>
      </c>
      <c r="C59" s="2">
        <v>-0.16000000000000009</v>
      </c>
      <c r="D59" s="2">
        <v>1.2424974849069113</v>
      </c>
      <c r="E59" s="1" t="s">
        <v>125</v>
      </c>
      <c r="F59" s="2" t="s">
        <v>125</v>
      </c>
      <c r="G59" s="2" t="s">
        <v>194</v>
      </c>
      <c r="H59" s="1">
        <v>0.15546399999999999</v>
      </c>
      <c r="I59" s="1">
        <v>-3.7927000000000002E-2</v>
      </c>
      <c r="J59" s="1">
        <v>-3.7895999999999999E-2</v>
      </c>
      <c r="K59" s="1">
        <v>-0.43332700000000002</v>
      </c>
      <c r="L59" s="1">
        <v>0.39064500000000002</v>
      </c>
      <c r="M59" s="1">
        <v>-0.17117199999999999</v>
      </c>
      <c r="N59" s="1">
        <v>-0.17145299999999999</v>
      </c>
      <c r="O59" s="1">
        <v>6.7978999999999998E-2</v>
      </c>
      <c r="P59" s="1">
        <v>464.04</v>
      </c>
      <c r="Q59" s="1">
        <v>158.369</v>
      </c>
      <c r="R59" s="1">
        <v>1200.6500000000001</v>
      </c>
      <c r="S59" s="1">
        <v>-0.25013999999999997</v>
      </c>
      <c r="T59" s="1">
        <v>2.3949999999999999E-2</v>
      </c>
      <c r="U59" s="1">
        <v>171.9942159</v>
      </c>
      <c r="V59" s="1">
        <v>0.15546399999999999</v>
      </c>
      <c r="W59" s="1">
        <v>-3.7927000000000002E-2</v>
      </c>
      <c r="X59" s="1">
        <v>-3.7895999999999999E-2</v>
      </c>
      <c r="Y59" s="1">
        <v>-0.43332700000000002</v>
      </c>
      <c r="Z59" s="1">
        <v>0.39064500000000002</v>
      </c>
      <c r="AA59" s="1">
        <v>-0.17117199999999999</v>
      </c>
      <c r="AB59" s="1">
        <v>-0.17145299999999999</v>
      </c>
      <c r="AC59" s="1">
        <v>6.7978999999999998E-2</v>
      </c>
      <c r="AD59" s="1">
        <v>464.04</v>
      </c>
      <c r="AE59" s="1">
        <v>158.369</v>
      </c>
      <c r="AF59" s="1">
        <v>1200.6500000000001</v>
      </c>
      <c r="AG59" s="1">
        <v>-0.25013999999999997</v>
      </c>
      <c r="AH59" s="1">
        <v>2.3949999999999999E-2</v>
      </c>
      <c r="AI59" s="1">
        <v>171.9942159</v>
      </c>
      <c r="AJ59" s="1">
        <v>0.21218999999999999</v>
      </c>
      <c r="AK59" s="1">
        <v>-1.1044999999999999E-2</v>
      </c>
      <c r="AL59" s="1">
        <v>-6.0200000000000002E-3</v>
      </c>
      <c r="AM59" s="1">
        <v>-5.7304000000000001E-2</v>
      </c>
      <c r="AN59" s="1">
        <v>0.63275099999999995</v>
      </c>
      <c r="AO59" s="1">
        <v>-0.151805</v>
      </c>
      <c r="AP59" s="1">
        <v>-0.14774699999999999</v>
      </c>
      <c r="AQ59" s="1">
        <v>2.5909000000000001E-2</v>
      </c>
      <c r="AR59" s="1">
        <v>550.41399999999999</v>
      </c>
      <c r="AS59" s="1">
        <v>54.785200000000003</v>
      </c>
      <c r="AT59" s="1">
        <v>1011.55</v>
      </c>
      <c r="AU59" s="1">
        <v>-0.23164000000000001</v>
      </c>
      <c r="AV59" s="1">
        <v>-5.2880000000000003E-2</v>
      </c>
      <c r="AW59" s="1">
        <v>112.17368759999999</v>
      </c>
      <c r="AX59" s="1">
        <v>6.5207895136190803</v>
      </c>
      <c r="AY59" s="1">
        <v>6.66082876510717</v>
      </c>
      <c r="AZ59" s="1">
        <v>3.9299201673180102</v>
      </c>
      <c r="BA59" s="1">
        <v>3.9603735959102799</v>
      </c>
      <c r="BB59" s="1">
        <v>6.9623163235423098</v>
      </c>
      <c r="BC59" s="1">
        <v>6.9970895299982496</v>
      </c>
      <c r="BD59" s="1">
        <v>61</v>
      </c>
      <c r="BE59" s="1">
        <v>61.1</v>
      </c>
      <c r="BF59" s="1">
        <v>106.220661661028</v>
      </c>
      <c r="BG59" s="1">
        <v>109.889822287453</v>
      </c>
      <c r="BH59" s="1">
        <v>105.916965785643</v>
      </c>
      <c r="BI59" s="1">
        <v>109.50377806773101</v>
      </c>
      <c r="BJ59" s="1">
        <v>118.364532769416</v>
      </c>
      <c r="BK59" s="1">
        <v>118.44448660942101</v>
      </c>
      <c r="BL59" s="1">
        <v>1.8396589357813</v>
      </c>
      <c r="BM59" s="1">
        <v>1.84107522931573</v>
      </c>
      <c r="BN59" s="1">
        <v>1.8941079694674201</v>
      </c>
      <c r="BO59" s="1">
        <v>1.89320125713036</v>
      </c>
      <c r="BP59" s="1">
        <v>1.89777448607573</v>
      </c>
      <c r="BQ59" s="1">
        <v>1.8921810167106099</v>
      </c>
    </row>
    <row r="60" spans="1:69" x14ac:dyDescent="0.25">
      <c r="A60" s="3">
        <v>240</v>
      </c>
      <c r="B60" s="1" t="s">
        <v>27</v>
      </c>
      <c r="C60" s="2">
        <v>-1</v>
      </c>
      <c r="D60" s="2">
        <v>1.0241581909060729</v>
      </c>
      <c r="E60" s="1" t="s">
        <v>126</v>
      </c>
      <c r="F60" s="2" t="s">
        <v>126</v>
      </c>
      <c r="G60" s="2" t="s">
        <v>126</v>
      </c>
      <c r="H60" s="1">
        <v>0.17913699999999999</v>
      </c>
      <c r="I60" s="1">
        <v>-4.0078000000000003E-2</v>
      </c>
      <c r="J60" s="1">
        <v>-4.0072000000000003E-2</v>
      </c>
      <c r="K60" s="1">
        <v>-0.47377799999999998</v>
      </c>
      <c r="L60" s="1">
        <v>0.41362199999999999</v>
      </c>
      <c r="M60" s="1">
        <v>-0.17389099999999999</v>
      </c>
      <c r="N60" s="1">
        <v>-0.17425599999999999</v>
      </c>
      <c r="O60" s="1">
        <v>-2.4944000000000001E-2</v>
      </c>
      <c r="P60" s="1">
        <v>465.96600000000001</v>
      </c>
      <c r="Q60" s="1">
        <v>154.71700000000001</v>
      </c>
      <c r="R60" s="1">
        <v>1379.14</v>
      </c>
      <c r="S60" s="1">
        <v>-0.24607000000000001</v>
      </c>
      <c r="T60" s="1">
        <v>2.155E-2</v>
      </c>
      <c r="U60" s="1">
        <v>167.93422620000001</v>
      </c>
      <c r="V60" s="1">
        <v>0.17913699999999999</v>
      </c>
      <c r="W60" s="1">
        <v>-4.0078000000000003E-2</v>
      </c>
      <c r="X60" s="1">
        <v>-4.0072000000000003E-2</v>
      </c>
      <c r="Y60" s="1">
        <v>-0.47377799999999998</v>
      </c>
      <c r="Z60" s="1">
        <v>0.41362199999999999</v>
      </c>
      <c r="AA60" s="1">
        <v>-0.17389099999999999</v>
      </c>
      <c r="AB60" s="1">
        <v>-0.17425599999999999</v>
      </c>
      <c r="AC60" s="1">
        <v>-2.4944000000000001E-2</v>
      </c>
      <c r="AD60" s="1">
        <v>465.96600000000001</v>
      </c>
      <c r="AE60" s="1">
        <v>154.71700000000001</v>
      </c>
      <c r="AF60" s="1">
        <v>1379.14</v>
      </c>
      <c r="AG60" s="1">
        <v>-0.24607000000000001</v>
      </c>
      <c r="AH60" s="1">
        <v>2.155E-2</v>
      </c>
      <c r="AI60" s="1">
        <v>167.93422620000001</v>
      </c>
      <c r="AJ60" s="1">
        <v>0.17913699999999999</v>
      </c>
      <c r="AK60" s="1">
        <v>-4.0078000000000003E-2</v>
      </c>
      <c r="AL60" s="1">
        <v>-4.0072000000000003E-2</v>
      </c>
      <c r="AM60" s="1">
        <v>-0.47377799999999998</v>
      </c>
      <c r="AN60" s="1">
        <v>0.41362199999999999</v>
      </c>
      <c r="AO60" s="1">
        <v>-0.17389099999999999</v>
      </c>
      <c r="AP60" s="1">
        <v>-0.17425599999999999</v>
      </c>
      <c r="AQ60" s="1">
        <v>-2.4944000000000001E-2</v>
      </c>
      <c r="AR60" s="1">
        <v>465.96600000000001</v>
      </c>
      <c r="AS60" s="1">
        <v>154.71700000000001</v>
      </c>
      <c r="AT60" s="1">
        <v>1379.14</v>
      </c>
      <c r="AU60" s="1">
        <v>-0.24607000000000001</v>
      </c>
      <c r="AV60" s="1">
        <v>2.155E-2</v>
      </c>
      <c r="AW60" s="1">
        <v>167.93422620000001</v>
      </c>
      <c r="AX60" s="1">
        <v>6.9419789485778702</v>
      </c>
      <c r="AY60" s="1">
        <v>6.9428900553929997</v>
      </c>
      <c r="AZ60" s="1">
        <v>5.2571162124263902</v>
      </c>
      <c r="BA60" s="1">
        <v>5.2587509454919701</v>
      </c>
      <c r="BB60" s="1">
        <v>7.1663282348528696</v>
      </c>
      <c r="BC60" s="1">
        <v>7.1726179399854804</v>
      </c>
      <c r="BD60" s="1">
        <v>51.1</v>
      </c>
      <c r="BE60" s="1">
        <v>51.1</v>
      </c>
      <c r="BF60" s="1">
        <v>113.64829419534099</v>
      </c>
      <c r="BG60" s="1">
        <v>113.68887489892801</v>
      </c>
      <c r="BH60" s="1">
        <v>113.657137312003</v>
      </c>
      <c r="BI60" s="1">
        <v>113.729625056576</v>
      </c>
      <c r="BJ60" s="1">
        <v>113.645515874827</v>
      </c>
      <c r="BK60" s="1">
        <v>113.70571596849</v>
      </c>
      <c r="BL60" s="1">
        <v>1.92524388065512</v>
      </c>
      <c r="BM60" s="1">
        <v>1.9262040390363599</v>
      </c>
      <c r="BN60" s="1">
        <v>1.92658921412946</v>
      </c>
      <c r="BO60" s="1">
        <v>1.9253386715069101</v>
      </c>
      <c r="BP60" s="1">
        <v>1.9265835045489199</v>
      </c>
      <c r="BQ60" s="1">
        <v>1.9255973099274899</v>
      </c>
    </row>
    <row r="61" spans="1:69" x14ac:dyDescent="0.25">
      <c r="A61" s="3">
        <v>241</v>
      </c>
      <c r="B61" s="1" t="s">
        <v>44</v>
      </c>
      <c r="C61" s="2">
        <v>0</v>
      </c>
      <c r="D61" s="2">
        <v>0.01</v>
      </c>
      <c r="E61" s="1" t="s">
        <v>137</v>
      </c>
      <c r="F61" s="2" t="s">
        <v>129</v>
      </c>
      <c r="G61" s="2" t="s">
        <v>129</v>
      </c>
      <c r="H61" s="1">
        <v>0.205571</v>
      </c>
      <c r="I61" s="1">
        <v>-2.1642999999999999E-2</v>
      </c>
      <c r="J61" s="1">
        <v>-1.9637000000000002E-2</v>
      </c>
      <c r="K61" s="1">
        <v>-8.1958000000000003E-2</v>
      </c>
      <c r="L61" s="1">
        <v>0.753996</v>
      </c>
      <c r="M61" s="1">
        <v>-0.20081299999999999</v>
      </c>
      <c r="N61" s="1">
        <v>-0.19378400000000001</v>
      </c>
      <c r="O61" s="1">
        <v>3.4000000000000002E-4</v>
      </c>
      <c r="P61" s="1">
        <v>543.69299999999998</v>
      </c>
      <c r="Q61" s="1">
        <v>61.252299999999998</v>
      </c>
      <c r="R61" s="1">
        <v>1062.58</v>
      </c>
      <c r="S61" s="1">
        <v>-0.21682999999999999</v>
      </c>
      <c r="T61" s="1">
        <v>-3.6139999999999999E-2</v>
      </c>
      <c r="U61" s="1">
        <v>113.38478189999999</v>
      </c>
      <c r="V61" s="1">
        <v>0.153248</v>
      </c>
      <c r="W61" s="1">
        <v>-3.7562999999999999E-2</v>
      </c>
      <c r="X61" s="1">
        <v>-3.7512999999999998E-2</v>
      </c>
      <c r="Y61" s="1">
        <v>-0.273613</v>
      </c>
      <c r="Z61" s="1">
        <v>0.43281799999999998</v>
      </c>
      <c r="AA61" s="1">
        <v>-0.18011099999999999</v>
      </c>
      <c r="AB61" s="1">
        <v>-0.18074100000000001</v>
      </c>
      <c r="AC61" s="1">
        <v>3.7199999999999999E-4</v>
      </c>
      <c r="AD61" s="1">
        <v>504.39800000000002</v>
      </c>
      <c r="AE61" s="1">
        <v>159.078</v>
      </c>
      <c r="AF61" s="1">
        <v>1213.46</v>
      </c>
      <c r="AG61" s="1">
        <v>-0.25091000000000002</v>
      </c>
      <c r="AH61" s="1">
        <v>2.6839999999999999E-2</v>
      </c>
      <c r="AI61" s="1">
        <v>174.29090249999999</v>
      </c>
      <c r="AJ61" s="1">
        <v>0.153248</v>
      </c>
      <c r="AK61" s="1">
        <v>-3.7562999999999999E-2</v>
      </c>
      <c r="AL61" s="1">
        <v>-3.7512999999999998E-2</v>
      </c>
      <c r="AM61" s="1">
        <v>-0.273613</v>
      </c>
      <c r="AN61" s="1">
        <v>0.43281799999999998</v>
      </c>
      <c r="AO61" s="1">
        <v>-0.18011099999999999</v>
      </c>
      <c r="AP61" s="1">
        <v>-0.18074100000000001</v>
      </c>
      <c r="AQ61" s="1">
        <v>3.7199999999999999E-4</v>
      </c>
      <c r="AR61" s="1">
        <v>504.39800000000002</v>
      </c>
      <c r="AS61" s="1">
        <v>159.078</v>
      </c>
      <c r="AT61" s="1">
        <v>1213.46</v>
      </c>
      <c r="AU61" s="1">
        <v>-0.25091000000000002</v>
      </c>
      <c r="AV61" s="1">
        <v>2.6839999999999999E-2</v>
      </c>
      <c r="AW61" s="1">
        <v>174.29090249999999</v>
      </c>
      <c r="AX61" s="1">
        <v>8.0360563463642993</v>
      </c>
      <c r="AY61" s="1">
        <v>8.3829848109878995</v>
      </c>
      <c r="AZ61" s="1">
        <v>4.2719777302227202</v>
      </c>
      <c r="BA61" s="1">
        <v>4.6983204468008903</v>
      </c>
      <c r="BB61" s="1">
        <v>8.0366057867454597</v>
      </c>
      <c r="BC61" s="1">
        <v>10.113826954512099</v>
      </c>
      <c r="BD61" s="1">
        <v>50.1</v>
      </c>
      <c r="BE61" s="1">
        <v>62.6</v>
      </c>
      <c r="BF61" s="1">
        <v>96.146793852291594</v>
      </c>
      <c r="BG61" s="1">
        <v>107.45126753490401</v>
      </c>
      <c r="BH61" s="1">
        <v>97.733964441212294</v>
      </c>
      <c r="BI61" s="1">
        <v>108.228050358476</v>
      </c>
      <c r="BJ61" s="1">
        <v>106.391815580935</v>
      </c>
      <c r="BK61" s="1">
        <v>109.791028550494</v>
      </c>
      <c r="BL61" s="1">
        <v>1.8377146133173099</v>
      </c>
      <c r="BM61" s="1">
        <v>1.8445872166964601</v>
      </c>
      <c r="BN61" s="1">
        <v>1.8852742506065201</v>
      </c>
      <c r="BO61" s="1">
        <v>1.8765593515793699</v>
      </c>
      <c r="BP61" s="1">
        <v>1.88496525166911</v>
      </c>
      <c r="BQ61" s="1">
        <v>1.8767101534333901</v>
      </c>
    </row>
    <row r="62" spans="1:69" x14ac:dyDescent="0.25">
      <c r="A62" s="3">
        <v>242</v>
      </c>
      <c r="B62" s="1" t="s">
        <v>61</v>
      </c>
      <c r="C62" s="2">
        <v>2.0000000000000018E-2</v>
      </c>
      <c r="D62" s="2">
        <v>6.9989213454645993</v>
      </c>
      <c r="E62" s="1" t="s">
        <v>125</v>
      </c>
      <c r="F62" s="2" t="s">
        <v>125</v>
      </c>
      <c r="G62" s="2" t="s">
        <v>142</v>
      </c>
      <c r="H62" s="1">
        <v>0.15546399999999999</v>
      </c>
      <c r="I62" s="1">
        <v>-3.7927000000000002E-2</v>
      </c>
      <c r="J62" s="1">
        <v>-3.7895999999999999E-2</v>
      </c>
      <c r="K62" s="1">
        <v>-0.43332700000000002</v>
      </c>
      <c r="L62" s="1">
        <v>0.39064500000000002</v>
      </c>
      <c r="M62" s="1">
        <v>-0.17117199999999999</v>
      </c>
      <c r="N62" s="1">
        <v>-0.17145299999999999</v>
      </c>
      <c r="O62" s="1">
        <v>6.7978999999999998E-2</v>
      </c>
      <c r="P62" s="1">
        <v>464.04</v>
      </c>
      <c r="Q62" s="1">
        <v>158.369</v>
      </c>
      <c r="R62" s="1">
        <v>1200.6500000000001</v>
      </c>
      <c r="S62" s="1">
        <v>-0.25013999999999997</v>
      </c>
      <c r="T62" s="1">
        <v>2.3949999999999999E-2</v>
      </c>
      <c r="U62" s="1">
        <v>171.9942159</v>
      </c>
      <c r="V62" s="1">
        <v>0.15546399999999999</v>
      </c>
      <c r="W62" s="1">
        <v>-3.7927000000000002E-2</v>
      </c>
      <c r="X62" s="1">
        <v>-3.7895999999999999E-2</v>
      </c>
      <c r="Y62" s="1">
        <v>-0.43332700000000002</v>
      </c>
      <c r="Z62" s="1">
        <v>0.39064500000000002</v>
      </c>
      <c r="AA62" s="1">
        <v>-0.17117199999999999</v>
      </c>
      <c r="AB62" s="1">
        <v>-0.17145299999999999</v>
      </c>
      <c r="AC62" s="1">
        <v>6.7978999999999998E-2</v>
      </c>
      <c r="AD62" s="1">
        <v>464.04</v>
      </c>
      <c r="AE62" s="1">
        <v>158.369</v>
      </c>
      <c r="AF62" s="1">
        <v>1200.6500000000001</v>
      </c>
      <c r="AG62" s="1">
        <v>-0.25013999999999997</v>
      </c>
      <c r="AH62" s="1">
        <v>2.3949999999999999E-2</v>
      </c>
      <c r="AI62" s="1">
        <v>171.9942159</v>
      </c>
      <c r="AJ62" s="1">
        <v>0.194577</v>
      </c>
      <c r="AK62" s="1">
        <v>-2.8783E-2</v>
      </c>
      <c r="AL62" s="1">
        <v>-2.5545999999999999E-2</v>
      </c>
      <c r="AM62" s="1">
        <v>-0.11171499999999999</v>
      </c>
      <c r="AN62" s="1">
        <v>0.71044399999999996</v>
      </c>
      <c r="AO62" s="1">
        <v>-0.19928399999999999</v>
      </c>
      <c r="AP62" s="1">
        <v>-0.18545300000000001</v>
      </c>
      <c r="AQ62" s="1">
        <v>-0.12066499999999999</v>
      </c>
      <c r="AR62" s="1">
        <v>543.87699999999995</v>
      </c>
      <c r="AS62" s="1">
        <v>72.446399999999997</v>
      </c>
      <c r="AT62" s="1">
        <v>1082.3499999999999</v>
      </c>
      <c r="AU62" s="1">
        <v>-0.22567000000000001</v>
      </c>
      <c r="AV62" s="1">
        <v>-2.964E-2</v>
      </c>
      <c r="AW62" s="1">
        <v>123.01078529999999</v>
      </c>
      <c r="AX62" s="1">
        <v>6.5207895136190803</v>
      </c>
      <c r="AY62" s="1">
        <v>6.66082876510717</v>
      </c>
      <c r="AZ62" s="1">
        <v>3.9299201673180102</v>
      </c>
      <c r="BA62" s="1">
        <v>3.9603735959102799</v>
      </c>
      <c r="BB62" s="1">
        <v>6.9623163235423098</v>
      </c>
      <c r="BC62" s="1">
        <v>6.9970895299982496</v>
      </c>
      <c r="BD62" s="1">
        <v>61</v>
      </c>
      <c r="BE62" s="1">
        <v>61.1</v>
      </c>
      <c r="BF62" s="1">
        <v>106.220661661028</v>
      </c>
      <c r="BG62" s="1">
        <v>109.889822287453</v>
      </c>
      <c r="BH62" s="1">
        <v>105.916965785643</v>
      </c>
      <c r="BI62" s="1">
        <v>109.50377806773101</v>
      </c>
      <c r="BJ62" s="1">
        <v>118.364532769416</v>
      </c>
      <c r="BK62" s="1">
        <v>118.44448660942101</v>
      </c>
      <c r="BL62" s="1">
        <v>1.8396589357813</v>
      </c>
      <c r="BM62" s="1">
        <v>1.84107522931573</v>
      </c>
      <c r="BN62" s="1">
        <v>1.8941079694674201</v>
      </c>
      <c r="BO62" s="1">
        <v>1.89320125713036</v>
      </c>
      <c r="BP62" s="1">
        <v>1.89777448607573</v>
      </c>
      <c r="BQ62" s="1">
        <v>1.8921810167106099</v>
      </c>
    </row>
    <row r="63" spans="1:69" x14ac:dyDescent="0.25">
      <c r="A63" s="3">
        <v>243</v>
      </c>
      <c r="B63" s="1" t="s">
        <v>44</v>
      </c>
      <c r="C63" s="2">
        <v>-0.10000000000000003</v>
      </c>
      <c r="D63" s="2">
        <v>0.28231188426986209</v>
      </c>
      <c r="E63" s="1" t="s">
        <v>137</v>
      </c>
      <c r="F63" s="2" t="s">
        <v>129</v>
      </c>
      <c r="G63" s="2" t="s">
        <v>129</v>
      </c>
      <c r="H63" s="1">
        <v>0.205571</v>
      </c>
      <c r="I63" s="1">
        <v>-2.1642999999999999E-2</v>
      </c>
      <c r="J63" s="1">
        <v>-1.9637000000000002E-2</v>
      </c>
      <c r="K63" s="1">
        <v>-8.1958000000000003E-2</v>
      </c>
      <c r="L63" s="1">
        <v>0.753996</v>
      </c>
      <c r="M63" s="1">
        <v>-0.20081299999999999</v>
      </c>
      <c r="N63" s="1">
        <v>-0.19378400000000001</v>
      </c>
      <c r="O63" s="1">
        <v>3.4000000000000002E-4</v>
      </c>
      <c r="P63" s="1">
        <v>543.69299999999998</v>
      </c>
      <c r="Q63" s="1">
        <v>61.252299999999998</v>
      </c>
      <c r="R63" s="1">
        <v>1062.58</v>
      </c>
      <c r="S63" s="1">
        <v>-0.21682999999999999</v>
      </c>
      <c r="T63" s="1">
        <v>-3.6139999999999999E-2</v>
      </c>
      <c r="U63" s="1">
        <v>113.38478189999999</v>
      </c>
      <c r="V63" s="1">
        <v>0.153248</v>
      </c>
      <c r="W63" s="1">
        <v>-3.7562999999999999E-2</v>
      </c>
      <c r="X63" s="1">
        <v>-3.7512999999999998E-2</v>
      </c>
      <c r="Y63" s="1">
        <v>-0.273613</v>
      </c>
      <c r="Z63" s="1">
        <v>0.43281799999999998</v>
      </c>
      <c r="AA63" s="1">
        <v>-0.18011099999999999</v>
      </c>
      <c r="AB63" s="1">
        <v>-0.18074100000000001</v>
      </c>
      <c r="AC63" s="1">
        <v>3.7199999999999999E-4</v>
      </c>
      <c r="AD63" s="1">
        <v>504.39800000000002</v>
      </c>
      <c r="AE63" s="1">
        <v>159.078</v>
      </c>
      <c r="AF63" s="1">
        <v>1213.46</v>
      </c>
      <c r="AG63" s="1">
        <v>-0.25091000000000002</v>
      </c>
      <c r="AH63" s="1">
        <v>2.6839999999999999E-2</v>
      </c>
      <c r="AI63" s="1">
        <v>174.29090249999999</v>
      </c>
      <c r="AJ63" s="1">
        <v>0.153248</v>
      </c>
      <c r="AK63" s="1">
        <v>-3.7562999999999999E-2</v>
      </c>
      <c r="AL63" s="1">
        <v>-3.7512999999999998E-2</v>
      </c>
      <c r="AM63" s="1">
        <v>-0.273613</v>
      </c>
      <c r="AN63" s="1">
        <v>0.43281799999999998</v>
      </c>
      <c r="AO63" s="1">
        <v>-0.18011099999999999</v>
      </c>
      <c r="AP63" s="1">
        <v>-0.18074100000000001</v>
      </c>
      <c r="AQ63" s="1">
        <v>3.7199999999999999E-4</v>
      </c>
      <c r="AR63" s="1">
        <v>504.39800000000002</v>
      </c>
      <c r="AS63" s="1">
        <v>159.078</v>
      </c>
      <c r="AT63" s="1">
        <v>1213.46</v>
      </c>
      <c r="AU63" s="1">
        <v>-0.25091000000000002</v>
      </c>
      <c r="AV63" s="1">
        <v>2.6839999999999999E-2</v>
      </c>
      <c r="AW63" s="1">
        <v>174.29090249999999</v>
      </c>
      <c r="AX63" s="1">
        <v>8.0360563463642993</v>
      </c>
      <c r="AY63" s="1">
        <v>8.3829848109878995</v>
      </c>
      <c r="AZ63" s="1">
        <v>4.2719777302227202</v>
      </c>
      <c r="BA63" s="1">
        <v>4.6983204468008903</v>
      </c>
      <c r="BB63" s="1">
        <v>8.0366057867454597</v>
      </c>
      <c r="BC63" s="1">
        <v>10.113826954512099</v>
      </c>
      <c r="BD63" s="1">
        <v>50.1</v>
      </c>
      <c r="BE63" s="1">
        <v>62.6</v>
      </c>
      <c r="BF63" s="1">
        <v>96.146793852291594</v>
      </c>
      <c r="BG63" s="1">
        <v>107.45126753490401</v>
      </c>
      <c r="BH63" s="1">
        <v>97.733964441212294</v>
      </c>
      <c r="BI63" s="1">
        <v>108.228050358476</v>
      </c>
      <c r="BJ63" s="1">
        <v>106.391815580935</v>
      </c>
      <c r="BK63" s="1">
        <v>109.791028550494</v>
      </c>
      <c r="BL63" s="1">
        <v>1.8377146133173099</v>
      </c>
      <c r="BM63" s="1">
        <v>1.8445872166964601</v>
      </c>
      <c r="BN63" s="1">
        <v>1.8852742506065201</v>
      </c>
      <c r="BO63" s="1">
        <v>1.8765593515793699</v>
      </c>
      <c r="BP63" s="1">
        <v>1.88496525166911</v>
      </c>
      <c r="BQ63" s="1">
        <v>1.8767101534333901</v>
      </c>
    </row>
    <row r="64" spans="1:69" x14ac:dyDescent="0.25">
      <c r="A64" s="3">
        <v>244</v>
      </c>
      <c r="B64" s="1" t="s">
        <v>118</v>
      </c>
      <c r="C64" s="2">
        <v>0</v>
      </c>
      <c r="D64" s="2">
        <v>0.01</v>
      </c>
      <c r="E64" s="1" t="s">
        <v>126</v>
      </c>
      <c r="F64" s="2" t="s">
        <v>126</v>
      </c>
      <c r="G64" s="2" t="s">
        <v>198</v>
      </c>
      <c r="H64" s="1">
        <v>0.17913699999999999</v>
      </c>
      <c r="I64" s="1">
        <v>-4.0078000000000003E-2</v>
      </c>
      <c r="J64" s="1">
        <v>-4.0072000000000003E-2</v>
      </c>
      <c r="K64" s="1">
        <v>-0.47377799999999998</v>
      </c>
      <c r="L64" s="1">
        <v>0.41362199999999999</v>
      </c>
      <c r="M64" s="1">
        <v>-0.17389099999999999</v>
      </c>
      <c r="N64" s="1">
        <v>-0.17425599999999999</v>
      </c>
      <c r="O64" s="1">
        <v>-2.4944000000000001E-2</v>
      </c>
      <c r="P64" s="1">
        <v>465.96600000000001</v>
      </c>
      <c r="Q64" s="1">
        <v>154.71700000000001</v>
      </c>
      <c r="R64" s="1">
        <v>1379.14</v>
      </c>
      <c r="S64" s="1">
        <v>-0.24607000000000001</v>
      </c>
      <c r="T64" s="1">
        <v>2.155E-2</v>
      </c>
      <c r="U64" s="1">
        <v>167.93422620000001</v>
      </c>
      <c r="V64" s="1">
        <v>0.17913699999999999</v>
      </c>
      <c r="W64" s="1">
        <v>-4.0078000000000003E-2</v>
      </c>
      <c r="X64" s="1">
        <v>-4.0072000000000003E-2</v>
      </c>
      <c r="Y64" s="1">
        <v>-0.47377799999999998</v>
      </c>
      <c r="Z64" s="1">
        <v>0.41362199999999999</v>
      </c>
      <c r="AA64" s="1">
        <v>-0.17389099999999999</v>
      </c>
      <c r="AB64" s="1">
        <v>-0.17425599999999999</v>
      </c>
      <c r="AC64" s="1">
        <v>-2.4944000000000001E-2</v>
      </c>
      <c r="AD64" s="1">
        <v>465.96600000000001</v>
      </c>
      <c r="AE64" s="1">
        <v>154.71700000000001</v>
      </c>
      <c r="AF64" s="1">
        <v>1379.14</v>
      </c>
      <c r="AG64" s="1">
        <v>-0.24607000000000001</v>
      </c>
      <c r="AH64" s="1">
        <v>2.155E-2</v>
      </c>
      <c r="AI64" s="1">
        <v>167.93422620000001</v>
      </c>
      <c r="AJ64" s="1">
        <v>0.17557</v>
      </c>
      <c r="AK64" s="1">
        <v>-2.4226000000000001E-2</v>
      </c>
      <c r="AL64" s="1">
        <v>-1.9980999999999999E-2</v>
      </c>
      <c r="AM64" s="1">
        <v>-0.18281</v>
      </c>
      <c r="AN64" s="1">
        <v>0.55959899999999996</v>
      </c>
      <c r="AO64" s="1">
        <v>-0.107753</v>
      </c>
      <c r="AP64" s="1">
        <v>-0.192914</v>
      </c>
      <c r="AQ64" s="1">
        <v>-0.30962200000000001</v>
      </c>
      <c r="AR64" s="1">
        <v>525.35299999999995</v>
      </c>
      <c r="AS64" s="1">
        <v>63.886299999999999</v>
      </c>
      <c r="AT64" s="1">
        <v>1079.8900000000001</v>
      </c>
      <c r="AU64" s="1">
        <v>-0.21102000000000001</v>
      </c>
      <c r="AV64" s="1">
        <v>-2.444E-2</v>
      </c>
      <c r="AW64" s="1">
        <v>117.0808158</v>
      </c>
      <c r="AX64" s="1">
        <v>7.8018234290196</v>
      </c>
      <c r="AY64" s="1">
        <v>7.8018234290196</v>
      </c>
      <c r="AZ64" s="1">
        <v>3.2137984688406398</v>
      </c>
      <c r="BA64" s="1">
        <v>3.2137984688406398</v>
      </c>
      <c r="BB64" s="1">
        <v>7.7063932823554397</v>
      </c>
      <c r="BC64" s="1">
        <v>7.7063932823554397</v>
      </c>
      <c r="BD64" s="1">
        <v>54.4</v>
      </c>
      <c r="BE64" s="1">
        <v>54.4</v>
      </c>
      <c r="BF64" s="1">
        <v>86.538865758384603</v>
      </c>
      <c r="BG64" s="1">
        <v>86.538865758384603</v>
      </c>
      <c r="BH64" s="1">
        <v>103.18242272930399</v>
      </c>
      <c r="BI64" s="1">
        <v>103.18242272930399</v>
      </c>
      <c r="BJ64" s="1">
        <v>103.023054154832</v>
      </c>
      <c r="BK64" s="1">
        <v>103.023054154832</v>
      </c>
      <c r="BL64" s="1">
        <v>1.8563022383221901</v>
      </c>
      <c r="BM64" s="1">
        <v>1.8563022383221901</v>
      </c>
      <c r="BN64" s="1">
        <v>1.83174152106676</v>
      </c>
      <c r="BO64" s="1">
        <v>1.83174152106676</v>
      </c>
      <c r="BP64" s="1">
        <v>1.8950200526643499</v>
      </c>
      <c r="BQ64" s="1">
        <v>1.8950200526643499</v>
      </c>
    </row>
    <row r="65" spans="1:69" x14ac:dyDescent="0.25">
      <c r="A65" s="3">
        <v>245</v>
      </c>
      <c r="B65" s="1" t="s">
        <v>93</v>
      </c>
      <c r="C65" s="2">
        <v>0.32</v>
      </c>
      <c r="D65" s="2">
        <v>16.960492327759827</v>
      </c>
      <c r="E65" s="1" t="s">
        <v>159</v>
      </c>
      <c r="F65" s="2" t="s">
        <v>159</v>
      </c>
      <c r="G65" s="2" t="s">
        <v>159</v>
      </c>
      <c r="H65" s="1">
        <v>0.19003300000000001</v>
      </c>
      <c r="I65" s="1">
        <v>-3.0731000000000001E-2</v>
      </c>
      <c r="J65" s="1">
        <v>-3.0792E-2</v>
      </c>
      <c r="K65" s="1">
        <v>-0.19786599999999999</v>
      </c>
      <c r="L65" s="1">
        <v>0.64036099999999996</v>
      </c>
      <c r="M65" s="1">
        <v>-0.195796</v>
      </c>
      <c r="N65" s="1">
        <v>-0.19608900000000001</v>
      </c>
      <c r="O65" s="1">
        <v>-0.288049</v>
      </c>
      <c r="P65" s="1">
        <v>525.70299999999997</v>
      </c>
      <c r="Q65" s="1">
        <v>64.111400000000003</v>
      </c>
      <c r="R65" s="1">
        <v>1073.43</v>
      </c>
      <c r="S65" s="1">
        <v>-0.24625</v>
      </c>
      <c r="T65" s="1">
        <v>-2.2839999999999999E-2</v>
      </c>
      <c r="U65" s="1">
        <v>140.19200910000001</v>
      </c>
      <c r="V65" s="1">
        <v>0.19003300000000001</v>
      </c>
      <c r="W65" s="1">
        <v>-3.0731000000000001E-2</v>
      </c>
      <c r="X65" s="1">
        <v>-3.0792E-2</v>
      </c>
      <c r="Y65" s="1">
        <v>-0.19786599999999999</v>
      </c>
      <c r="Z65" s="1">
        <v>0.64036099999999996</v>
      </c>
      <c r="AA65" s="1">
        <v>-0.195796</v>
      </c>
      <c r="AB65" s="1">
        <v>-0.19608900000000001</v>
      </c>
      <c r="AC65" s="1">
        <v>-0.288049</v>
      </c>
      <c r="AD65" s="1">
        <v>525.70299999999997</v>
      </c>
      <c r="AE65" s="1">
        <v>64.111400000000003</v>
      </c>
      <c r="AF65" s="1">
        <v>1073.43</v>
      </c>
      <c r="AG65" s="1">
        <v>-0.24625</v>
      </c>
      <c r="AH65" s="1">
        <v>-2.2839999999999999E-2</v>
      </c>
      <c r="AI65" s="1">
        <v>140.19200910000001</v>
      </c>
      <c r="AJ65" s="1">
        <v>0.19003300000000001</v>
      </c>
      <c r="AK65" s="1">
        <v>-3.0731000000000001E-2</v>
      </c>
      <c r="AL65" s="1">
        <v>-3.0792E-2</v>
      </c>
      <c r="AM65" s="1">
        <v>-0.19786599999999999</v>
      </c>
      <c r="AN65" s="1">
        <v>0.64036099999999996</v>
      </c>
      <c r="AO65" s="1">
        <v>-0.195796</v>
      </c>
      <c r="AP65" s="1">
        <v>-0.19608900000000001</v>
      </c>
      <c r="AQ65" s="1">
        <v>-0.288049</v>
      </c>
      <c r="AR65" s="1">
        <v>525.70299999999997</v>
      </c>
      <c r="AS65" s="1">
        <v>64.111400000000003</v>
      </c>
      <c r="AT65" s="1">
        <v>1073.43</v>
      </c>
      <c r="AU65" s="1">
        <v>-0.24625</v>
      </c>
      <c r="AV65" s="1">
        <v>-2.2839999999999999E-2</v>
      </c>
      <c r="AW65" s="1">
        <v>140.19200910000001</v>
      </c>
      <c r="AX65" s="1">
        <v>8.2859088594114301</v>
      </c>
      <c r="AY65" s="1">
        <v>8.59441637043175</v>
      </c>
      <c r="AZ65" s="1">
        <v>6.0789886421224901</v>
      </c>
      <c r="BA65" s="1">
        <v>6.5618235679114196</v>
      </c>
      <c r="BB65" s="1">
        <v>9.6993271226366105</v>
      </c>
      <c r="BC65" s="1">
        <v>10.024743948133001</v>
      </c>
      <c r="BD65" s="1">
        <v>40</v>
      </c>
      <c r="BE65" s="1">
        <v>41.1</v>
      </c>
      <c r="BF65" s="1">
        <v>97.049146026600496</v>
      </c>
      <c r="BG65" s="1">
        <v>105.605247441589</v>
      </c>
      <c r="BH65" s="1">
        <v>97.494910516334102</v>
      </c>
      <c r="BI65" s="1">
        <v>105.694458881553</v>
      </c>
      <c r="BJ65" s="1">
        <v>97.753056880237693</v>
      </c>
      <c r="BK65" s="1">
        <v>105.842116469602</v>
      </c>
      <c r="BL65" s="1">
        <v>1.8406775926272301</v>
      </c>
      <c r="BM65" s="1">
        <v>1.84539806004016</v>
      </c>
      <c r="BN65" s="1">
        <v>1.8451325155662901</v>
      </c>
      <c r="BO65" s="1">
        <v>1.8404724936819801</v>
      </c>
      <c r="BP65" s="1">
        <v>1.8453232779109401</v>
      </c>
      <c r="BQ65" s="1">
        <v>1.8408267164510601</v>
      </c>
    </row>
    <row r="66" spans="1:69" x14ac:dyDescent="0.25">
      <c r="A66" s="3">
        <v>246</v>
      </c>
      <c r="B66" s="1" t="s">
        <v>119</v>
      </c>
      <c r="C66" s="2">
        <v>-1</v>
      </c>
      <c r="D66" s="2">
        <v>0.06</v>
      </c>
      <c r="E66" s="1" t="s">
        <v>125</v>
      </c>
      <c r="F66" s="2" t="s">
        <v>125</v>
      </c>
      <c r="G66" s="2" t="s">
        <v>195</v>
      </c>
      <c r="H66" s="1">
        <v>0.15546399999999999</v>
      </c>
      <c r="I66" s="1">
        <v>-3.7927000000000002E-2</v>
      </c>
      <c r="J66" s="1">
        <v>-3.7895999999999999E-2</v>
      </c>
      <c r="K66" s="1">
        <v>-0.43332700000000002</v>
      </c>
      <c r="L66" s="1">
        <v>0.39064500000000002</v>
      </c>
      <c r="M66" s="1">
        <v>-0.17117199999999999</v>
      </c>
      <c r="N66" s="1">
        <v>-0.17145299999999999</v>
      </c>
      <c r="O66" s="1">
        <v>6.7978999999999998E-2</v>
      </c>
      <c r="P66" s="1">
        <v>464.04</v>
      </c>
      <c r="Q66" s="1">
        <v>158.369</v>
      </c>
      <c r="R66" s="1">
        <v>1200.6500000000001</v>
      </c>
      <c r="S66" s="1">
        <v>-0.25013999999999997</v>
      </c>
      <c r="T66" s="1">
        <v>2.3949999999999999E-2</v>
      </c>
      <c r="U66" s="1">
        <v>171.9942159</v>
      </c>
      <c r="V66" s="1">
        <v>0.15546399999999999</v>
      </c>
      <c r="W66" s="1">
        <v>-3.7927000000000002E-2</v>
      </c>
      <c r="X66" s="1">
        <v>-3.7895999999999999E-2</v>
      </c>
      <c r="Y66" s="1">
        <v>-0.43332700000000002</v>
      </c>
      <c r="Z66" s="1">
        <v>0.39064500000000002</v>
      </c>
      <c r="AA66" s="1">
        <v>-0.17117199999999999</v>
      </c>
      <c r="AB66" s="1">
        <v>-0.17145299999999999</v>
      </c>
      <c r="AC66" s="1">
        <v>6.7978999999999998E-2</v>
      </c>
      <c r="AD66" s="1">
        <v>464.04</v>
      </c>
      <c r="AE66" s="1">
        <v>158.369</v>
      </c>
      <c r="AF66" s="1">
        <v>1200.6500000000001</v>
      </c>
      <c r="AG66" s="1">
        <v>-0.25013999999999997</v>
      </c>
      <c r="AH66" s="1">
        <v>2.3949999999999999E-2</v>
      </c>
      <c r="AI66" s="1">
        <v>171.9942159</v>
      </c>
      <c r="AJ66" s="1">
        <v>0.20203699999999999</v>
      </c>
      <c r="AK66" s="1">
        <v>-8.5000000000000006E-3</v>
      </c>
      <c r="AL66" s="1">
        <v>-2.2155999999999999E-2</v>
      </c>
      <c r="AM66" s="1">
        <v>-0.14178399999999999</v>
      </c>
      <c r="AN66" s="1">
        <v>0.59362599999999999</v>
      </c>
      <c r="AO66" s="1">
        <v>-0.119433</v>
      </c>
      <c r="AP66" s="1">
        <v>-0.16487299999999999</v>
      </c>
      <c r="AQ66" s="1">
        <v>-0.246194</v>
      </c>
      <c r="AR66" s="1">
        <v>524.97799999999995</v>
      </c>
      <c r="AS66" s="1">
        <v>58.500399999999999</v>
      </c>
      <c r="AT66" s="1">
        <v>1070.42</v>
      </c>
      <c r="AU66" s="1">
        <v>-0.22728000000000001</v>
      </c>
      <c r="AV66" s="1">
        <v>-4.9489999999999999E-2</v>
      </c>
      <c r="AW66" s="1">
        <v>111.5650029</v>
      </c>
      <c r="AX66" s="1">
        <v>6.5207895136190803</v>
      </c>
      <c r="AY66" s="1">
        <v>6.66082876510717</v>
      </c>
      <c r="AZ66" s="1">
        <v>3.9299201673180102</v>
      </c>
      <c r="BA66" s="1">
        <v>3.9603735959102799</v>
      </c>
      <c r="BB66" s="1">
        <v>6.9623163235423098</v>
      </c>
      <c r="BC66" s="1">
        <v>6.9970895299982496</v>
      </c>
      <c r="BD66" s="1">
        <v>61</v>
      </c>
      <c r="BE66" s="1">
        <v>61.1</v>
      </c>
      <c r="BF66" s="1">
        <v>106.220661661028</v>
      </c>
      <c r="BG66" s="1">
        <v>109.889822287453</v>
      </c>
      <c r="BH66" s="1">
        <v>105.916965785643</v>
      </c>
      <c r="BI66" s="1">
        <v>109.50377806773101</v>
      </c>
      <c r="BJ66" s="1">
        <v>118.364532769416</v>
      </c>
      <c r="BK66" s="1">
        <v>118.44448660942101</v>
      </c>
      <c r="BL66" s="1">
        <v>1.8396589357813</v>
      </c>
      <c r="BM66" s="1">
        <v>1.84107522931573</v>
      </c>
      <c r="BN66" s="1">
        <v>1.8941079694674201</v>
      </c>
      <c r="BO66" s="1">
        <v>1.89320125713036</v>
      </c>
      <c r="BP66" s="1">
        <v>1.89777448607573</v>
      </c>
      <c r="BQ66" s="1">
        <v>1.8921810167106099</v>
      </c>
    </row>
    <row r="67" spans="1:69" x14ac:dyDescent="0.25">
      <c r="A67" s="3">
        <v>247</v>
      </c>
      <c r="B67" s="1" t="s">
        <v>69</v>
      </c>
      <c r="C67" s="2">
        <v>0.15999999999999992</v>
      </c>
      <c r="D67" s="2">
        <v>2.1659639886203093</v>
      </c>
      <c r="E67" s="1" t="s">
        <v>145</v>
      </c>
      <c r="F67" s="2" t="s">
        <v>133</v>
      </c>
      <c r="G67" s="2" t="s">
        <v>133</v>
      </c>
      <c r="H67" s="1">
        <v>-9.8630999999999996E-2</v>
      </c>
      <c r="I67" s="1">
        <v>-1.9910000000000001E-2</v>
      </c>
      <c r="J67" s="1">
        <v>-1.9909E-2</v>
      </c>
      <c r="K67" s="1">
        <v>0.375722</v>
      </c>
      <c r="L67" s="1">
        <v>-5.6609E-2</v>
      </c>
      <c r="M67" s="1">
        <v>-0.144231</v>
      </c>
      <c r="N67" s="1">
        <v>-0.14419599999999999</v>
      </c>
      <c r="O67" s="1">
        <v>1.721312</v>
      </c>
      <c r="P67" s="1">
        <v>603.56700000000001</v>
      </c>
      <c r="Q67" s="1">
        <v>82.83749499999999</v>
      </c>
      <c r="R67" s="1">
        <v>846</v>
      </c>
      <c r="S67" s="1">
        <v>-0.24764</v>
      </c>
      <c r="T67" s="1">
        <v>3.3029999999999997E-2</v>
      </c>
      <c r="U67" s="1">
        <v>176.12323169999999</v>
      </c>
      <c r="V67" s="1">
        <v>0.19575999999999999</v>
      </c>
      <c r="W67" s="1">
        <v>-1.7198000000000001E-2</v>
      </c>
      <c r="X67" s="1">
        <v>-2.7101E-2</v>
      </c>
      <c r="Y67" s="1">
        <v>-0.15559300000000001</v>
      </c>
      <c r="Z67" s="1">
        <v>0.52158599999999999</v>
      </c>
      <c r="AA67" s="1">
        <v>-0.184866</v>
      </c>
      <c r="AB67" s="1">
        <v>-0.150033</v>
      </c>
      <c r="AC67" s="1">
        <v>-8.6227999999999999E-2</v>
      </c>
      <c r="AD67" s="1">
        <v>497.02800000000002</v>
      </c>
      <c r="AE67" s="1">
        <v>58.020899999999997</v>
      </c>
      <c r="AF67" s="1">
        <v>1117.57</v>
      </c>
      <c r="AG67" s="1">
        <v>-0.24285999999999999</v>
      </c>
      <c r="AH67" s="1">
        <v>-2.409E-2</v>
      </c>
      <c r="AI67" s="1">
        <v>137.28036270000001</v>
      </c>
      <c r="AJ67" s="1">
        <v>0.19575999999999999</v>
      </c>
      <c r="AK67" s="1">
        <v>-1.7198000000000001E-2</v>
      </c>
      <c r="AL67" s="1">
        <v>-2.7101E-2</v>
      </c>
      <c r="AM67" s="1">
        <v>-0.15559300000000001</v>
      </c>
      <c r="AN67" s="1">
        <v>0.52158599999999999</v>
      </c>
      <c r="AO67" s="1">
        <v>-0.184866</v>
      </c>
      <c r="AP67" s="1">
        <v>-0.150033</v>
      </c>
      <c r="AQ67" s="1">
        <v>-8.6227999999999999E-2</v>
      </c>
      <c r="AR67" s="1">
        <v>497.02800000000002</v>
      </c>
      <c r="AS67" s="1">
        <v>58.020899999999997</v>
      </c>
      <c r="AT67" s="1">
        <v>1117.57</v>
      </c>
      <c r="AU67" s="1">
        <v>-0.24285999999999999</v>
      </c>
      <c r="AV67" s="1">
        <v>-2.409E-2</v>
      </c>
      <c r="AW67" s="1">
        <v>137.28036270000001</v>
      </c>
      <c r="AX67" s="1">
        <v>6.5103394114744599</v>
      </c>
      <c r="AY67" s="1">
        <v>7.4443563803740496</v>
      </c>
      <c r="AZ67" s="1">
        <v>3.22111484633233</v>
      </c>
      <c r="BA67" s="1">
        <v>3.4227084466520998</v>
      </c>
      <c r="BB67" s="1">
        <v>7.6407251248946899</v>
      </c>
      <c r="BC67" s="1">
        <v>9.9908754874920902</v>
      </c>
      <c r="BD67" s="1">
        <v>38.799999999999997</v>
      </c>
      <c r="BE67" s="1">
        <v>45.1</v>
      </c>
      <c r="BF67" s="1">
        <v>101.323137831674</v>
      </c>
      <c r="BG67" s="1">
        <v>107.05141627432501</v>
      </c>
      <c r="BH67" s="1">
        <v>95.594146414245799</v>
      </c>
      <c r="BI67" s="1">
        <v>106.332021477853</v>
      </c>
      <c r="BJ67" s="1">
        <v>95.680166423297507</v>
      </c>
      <c r="BK67" s="1">
        <v>105.885561436744</v>
      </c>
      <c r="BL67" s="1">
        <v>1.8418669875970901</v>
      </c>
      <c r="BM67" s="1">
        <v>1.8471085512226899</v>
      </c>
      <c r="BN67" s="1">
        <v>1.8465527341508501</v>
      </c>
      <c r="BO67" s="1">
        <v>1.8396048488737999</v>
      </c>
      <c r="BP67" s="1">
        <v>1.86567333689475</v>
      </c>
      <c r="BQ67" s="1">
        <v>1.8609817301628699</v>
      </c>
    </row>
    <row r="68" spans="1:69" x14ac:dyDescent="0.25">
      <c r="A68" s="3">
        <v>248</v>
      </c>
      <c r="B68" s="1" t="s">
        <v>105</v>
      </c>
      <c r="C68" s="2">
        <v>0</v>
      </c>
      <c r="D68" s="2">
        <v>0.01</v>
      </c>
      <c r="E68" s="1" t="s">
        <v>133</v>
      </c>
      <c r="F68" s="2" t="s">
        <v>2</v>
      </c>
      <c r="G68" s="2" t="s">
        <v>2</v>
      </c>
      <c r="H68" s="1">
        <v>0.19575999999999999</v>
      </c>
      <c r="I68" s="1">
        <v>-1.7198000000000001E-2</v>
      </c>
      <c r="J68" s="1">
        <v>-2.7101E-2</v>
      </c>
      <c r="K68" s="1">
        <v>-0.15559300000000001</v>
      </c>
      <c r="L68" s="1">
        <v>0.52158599999999999</v>
      </c>
      <c r="M68" s="1">
        <v>-0.184866</v>
      </c>
      <c r="N68" s="1">
        <v>-0.150033</v>
      </c>
      <c r="O68" s="1">
        <v>-8.6227999999999999E-2</v>
      </c>
      <c r="P68" s="1">
        <v>497.02800000000002</v>
      </c>
      <c r="Q68" s="1">
        <v>58.020899999999997</v>
      </c>
      <c r="R68" s="1">
        <v>1117.57</v>
      </c>
      <c r="S68" s="1">
        <v>-0.24285999999999999</v>
      </c>
      <c r="T68" s="1">
        <v>-2.409E-2</v>
      </c>
      <c r="U68" s="1">
        <v>137.28036270000001</v>
      </c>
      <c r="V68" s="1">
        <v>0.17592685869565217</v>
      </c>
      <c r="W68" s="1">
        <v>-3.0064217391304358E-2</v>
      </c>
      <c r="X68" s="1">
        <v>-3.0361152173913043E-2</v>
      </c>
      <c r="Y68" s="1">
        <v>-0.24658844565217369</v>
      </c>
      <c r="Z68" s="1">
        <v>0.48701077173913027</v>
      </c>
      <c r="AA68" s="1">
        <v>-0.17090341304347825</v>
      </c>
      <c r="AB68" s="1">
        <v>-0.17121004347826083</v>
      </c>
      <c r="AC68" s="1">
        <v>-4.8337858695652165E-2</v>
      </c>
      <c r="AD68" s="1">
        <v>497.71492391304355</v>
      </c>
      <c r="AE68" s="1">
        <v>108.77851298913046</v>
      </c>
      <c r="AF68" s="1">
        <v>1167.560326086957</v>
      </c>
      <c r="AG68" s="1">
        <v>-0.24334369565217387</v>
      </c>
      <c r="AH68" s="1">
        <v>-1.6084782608695664E-3</v>
      </c>
      <c r="AI68" s="1">
        <v>151.69126626521739</v>
      </c>
      <c r="AJ68" s="1">
        <v>0.18028019101123594</v>
      </c>
      <c r="AK68" s="1">
        <v>-3.2565617977528105E-2</v>
      </c>
      <c r="AL68" s="1">
        <v>-2.8102966292134823E-2</v>
      </c>
      <c r="AM68" s="1">
        <v>-0.18802379775280878</v>
      </c>
      <c r="AN68" s="1">
        <v>0.51719774157303333</v>
      </c>
      <c r="AO68" s="1">
        <v>-0.16825710112359551</v>
      </c>
      <c r="AP68" s="1">
        <v>-0.16934471910112359</v>
      </c>
      <c r="AQ68" s="1">
        <v>-8.3651910112359576E-2</v>
      </c>
      <c r="AR68" s="1">
        <v>506.69307865168531</v>
      </c>
      <c r="AS68" s="1">
        <v>95.577503314606787</v>
      </c>
      <c r="AT68" s="1">
        <v>1150.0012359550572</v>
      </c>
      <c r="AU68" s="1">
        <v>-0.23941123595505623</v>
      </c>
      <c r="AV68" s="1">
        <v>-1.0296292134831464E-2</v>
      </c>
      <c r="AW68" s="1">
        <v>143.77191839662919</v>
      </c>
      <c r="AX68" s="1">
        <v>6.3796144213934598</v>
      </c>
      <c r="AY68" s="1">
        <v>6.6293225250643202</v>
      </c>
      <c r="AZ68" s="1">
        <v>4.0835878653778401</v>
      </c>
      <c r="BA68" s="1">
        <v>4.8151878879417396</v>
      </c>
      <c r="BB68" s="1">
        <v>7.2647913219481</v>
      </c>
      <c r="BC68" s="1">
        <v>8.8246698473402194</v>
      </c>
      <c r="BD68" s="1">
        <v>42.9</v>
      </c>
      <c r="BE68" s="1">
        <v>54.3</v>
      </c>
      <c r="BF68" s="1">
        <v>99.715769420999706</v>
      </c>
      <c r="BG68" s="1">
        <v>110.749196152568</v>
      </c>
      <c r="BH68" s="1">
        <v>101.286242792357</v>
      </c>
      <c r="BI68" s="1">
        <v>109.93402694682899</v>
      </c>
      <c r="BJ68" s="1">
        <v>100.216565964913</v>
      </c>
      <c r="BK68" s="1">
        <v>110.650567823378</v>
      </c>
      <c r="BL68" s="1">
        <v>1.8489964845829201</v>
      </c>
      <c r="BM68" s="1">
        <v>1.85395280414577</v>
      </c>
      <c r="BN68" s="1">
        <v>1.8534384262769501</v>
      </c>
      <c r="BO68" s="1">
        <v>1.8485118338815101</v>
      </c>
      <c r="BP68" s="1">
        <v>1.85276954854077</v>
      </c>
      <c r="BQ68" s="1">
        <v>1.84916710980917</v>
      </c>
    </row>
    <row r="69" spans="1:69" x14ac:dyDescent="0.25">
      <c r="A69" s="3">
        <v>249</v>
      </c>
      <c r="B69" s="1" t="s">
        <v>33</v>
      </c>
      <c r="C69" s="2">
        <v>5.0000000000000044E-2</v>
      </c>
      <c r="D69" s="2">
        <v>3.9364069911532269</v>
      </c>
      <c r="E69" s="1" t="s">
        <v>130</v>
      </c>
      <c r="F69" s="2" t="s">
        <v>129</v>
      </c>
      <c r="G69" s="2" t="s">
        <v>129</v>
      </c>
      <c r="H69" s="1">
        <v>0.122739</v>
      </c>
      <c r="I69" s="1">
        <v>-4.0029000000000002E-2</v>
      </c>
      <c r="J69" s="1">
        <v>-4.002E-2</v>
      </c>
      <c r="K69" s="1">
        <v>-0.21212400000000001</v>
      </c>
      <c r="L69" s="1">
        <v>0.43942199999999998</v>
      </c>
      <c r="M69" s="1">
        <v>-0.17041600000000001</v>
      </c>
      <c r="N69" s="1">
        <v>-0.17039000000000001</v>
      </c>
      <c r="O69" s="1">
        <v>-1.2173E-2</v>
      </c>
      <c r="P69" s="1">
        <v>497.351</v>
      </c>
      <c r="Q69" s="1">
        <v>174.46100000000001</v>
      </c>
      <c r="R69" s="1">
        <v>1276.72</v>
      </c>
      <c r="S69" s="1">
        <v>-0.25290000000000001</v>
      </c>
      <c r="T69" s="1">
        <v>3.3649999999999999E-2</v>
      </c>
      <c r="U69" s="1">
        <v>179.81299050000001</v>
      </c>
      <c r="V69" s="1">
        <v>0.153248</v>
      </c>
      <c r="W69" s="1">
        <v>-3.7562999999999999E-2</v>
      </c>
      <c r="X69" s="1">
        <v>-3.7512999999999998E-2</v>
      </c>
      <c r="Y69" s="1">
        <v>-0.273613</v>
      </c>
      <c r="Z69" s="1">
        <v>0.43281799999999998</v>
      </c>
      <c r="AA69" s="1">
        <v>-0.18011099999999999</v>
      </c>
      <c r="AB69" s="1">
        <v>-0.18074100000000001</v>
      </c>
      <c r="AC69" s="1">
        <v>3.7199999999999999E-4</v>
      </c>
      <c r="AD69" s="1">
        <v>504.39800000000002</v>
      </c>
      <c r="AE69" s="1">
        <v>159.078</v>
      </c>
      <c r="AF69" s="1">
        <v>1213.46</v>
      </c>
      <c r="AG69" s="1">
        <v>-0.25091000000000002</v>
      </c>
      <c r="AH69" s="1">
        <v>2.6839999999999999E-2</v>
      </c>
      <c r="AI69" s="1">
        <v>174.29090249999999</v>
      </c>
      <c r="AJ69" s="1">
        <v>0.153248</v>
      </c>
      <c r="AK69" s="1">
        <v>-3.7562999999999999E-2</v>
      </c>
      <c r="AL69" s="1">
        <v>-3.7512999999999998E-2</v>
      </c>
      <c r="AM69" s="1">
        <v>-0.273613</v>
      </c>
      <c r="AN69" s="1">
        <v>0.43281799999999998</v>
      </c>
      <c r="AO69" s="1">
        <v>-0.18011099999999999</v>
      </c>
      <c r="AP69" s="1">
        <v>-0.18074100000000001</v>
      </c>
      <c r="AQ69" s="1">
        <v>3.7199999999999999E-4</v>
      </c>
      <c r="AR69" s="1">
        <v>504.39800000000002</v>
      </c>
      <c r="AS69" s="1">
        <v>159.078</v>
      </c>
      <c r="AT69" s="1">
        <v>1213.46</v>
      </c>
      <c r="AU69" s="1">
        <v>-0.25091000000000002</v>
      </c>
      <c r="AV69" s="1">
        <v>2.6839999999999999E-2</v>
      </c>
      <c r="AW69" s="1">
        <v>174.29090249999999</v>
      </c>
      <c r="AX69" s="1">
        <v>6.54952807403515</v>
      </c>
      <c r="AY69" s="1">
        <v>6.8462731726229098</v>
      </c>
      <c r="AZ69" s="1">
        <v>3.1742233865360299</v>
      </c>
      <c r="BA69" s="1">
        <v>3.6741994411965901</v>
      </c>
      <c r="BB69" s="1">
        <v>6.3344095977548101</v>
      </c>
      <c r="BC69" s="1">
        <v>7.8040082094670202</v>
      </c>
      <c r="BD69" s="1">
        <v>41</v>
      </c>
      <c r="BE69" s="1">
        <v>43.1</v>
      </c>
      <c r="BF69" s="1">
        <v>99.342036090722999</v>
      </c>
      <c r="BG69" s="1">
        <v>110.087509915151</v>
      </c>
      <c r="BH69" s="1">
        <v>103.536245648342</v>
      </c>
      <c r="BI69" s="1">
        <v>114.844657583298</v>
      </c>
      <c r="BJ69" s="1">
        <v>99.311894756386593</v>
      </c>
      <c r="BK69" s="1">
        <v>110.149066386199</v>
      </c>
      <c r="BL69" s="1">
        <v>1.87673279930841</v>
      </c>
      <c r="BM69" s="1">
        <v>1.8882595160623401</v>
      </c>
      <c r="BN69" s="1">
        <v>1.87023287320055</v>
      </c>
      <c r="BO69" s="1">
        <v>1.8627992377065199</v>
      </c>
      <c r="BP69" s="1">
        <v>1.8890256747858101</v>
      </c>
      <c r="BQ69" s="1">
        <v>1.87737343115321</v>
      </c>
    </row>
    <row r="70" spans="1:69" x14ac:dyDescent="0.25">
      <c r="A70" s="3">
        <v>250</v>
      </c>
      <c r="B70" s="1" t="s">
        <v>120</v>
      </c>
      <c r="C70" s="2">
        <v>-0.11000000000000004</v>
      </c>
      <c r="D70" s="2">
        <v>1.3463283403390125</v>
      </c>
      <c r="E70" s="1" t="s">
        <v>145</v>
      </c>
      <c r="F70" s="2" t="s">
        <v>145</v>
      </c>
      <c r="G70" s="2" t="s">
        <v>145</v>
      </c>
      <c r="H70" s="1">
        <v>-9.8630999999999996E-2</v>
      </c>
      <c r="I70" s="1">
        <v>-1.9910000000000001E-2</v>
      </c>
      <c r="J70" s="1">
        <v>-1.9909E-2</v>
      </c>
      <c r="K70" s="1">
        <v>0.375722</v>
      </c>
      <c r="L70" s="1">
        <v>-5.6609E-2</v>
      </c>
      <c r="M70" s="1">
        <v>-0.144231</v>
      </c>
      <c r="N70" s="1">
        <v>-0.14419599999999999</v>
      </c>
      <c r="O70" s="1">
        <v>1.721312</v>
      </c>
      <c r="P70" s="1">
        <v>603.56700000000001</v>
      </c>
      <c r="Q70" s="1">
        <v>82.83749499999999</v>
      </c>
      <c r="R70" s="1">
        <v>846</v>
      </c>
      <c r="S70" s="1">
        <v>-0.24764</v>
      </c>
      <c r="T70" s="1">
        <v>3.3029999999999997E-2</v>
      </c>
      <c r="U70" s="1">
        <v>176.12323169999999</v>
      </c>
      <c r="V70" s="1">
        <v>-9.8630999999999996E-2</v>
      </c>
      <c r="W70" s="1">
        <v>-1.9910000000000001E-2</v>
      </c>
      <c r="X70" s="1">
        <v>-1.9909E-2</v>
      </c>
      <c r="Y70" s="1">
        <v>0.375722</v>
      </c>
      <c r="Z70" s="1">
        <v>-5.6609E-2</v>
      </c>
      <c r="AA70" s="1">
        <v>-0.144231</v>
      </c>
      <c r="AB70" s="1">
        <v>-0.14419599999999999</v>
      </c>
      <c r="AC70" s="1">
        <v>1.721312</v>
      </c>
      <c r="AD70" s="1">
        <v>603.56700000000001</v>
      </c>
      <c r="AE70" s="1">
        <v>82.83749499999999</v>
      </c>
      <c r="AF70" s="1">
        <v>846</v>
      </c>
      <c r="AG70" s="1">
        <v>-0.24764</v>
      </c>
      <c r="AH70" s="1">
        <v>3.3029999999999997E-2</v>
      </c>
      <c r="AI70" s="1">
        <v>176.12323169999999</v>
      </c>
      <c r="AJ70" s="1">
        <v>-9.8630999999999996E-2</v>
      </c>
      <c r="AK70" s="1">
        <v>-1.9910000000000001E-2</v>
      </c>
      <c r="AL70" s="1">
        <v>-1.9909E-2</v>
      </c>
      <c r="AM70" s="1">
        <v>0.375722</v>
      </c>
      <c r="AN70" s="1">
        <v>-5.6609E-2</v>
      </c>
      <c r="AO70" s="1">
        <v>-0.144231</v>
      </c>
      <c r="AP70" s="1">
        <v>-0.14419599999999999</v>
      </c>
      <c r="AQ70" s="1">
        <v>1.721312</v>
      </c>
      <c r="AR70" s="1">
        <v>603.56700000000001</v>
      </c>
      <c r="AS70" s="1">
        <v>82.83749499999999</v>
      </c>
      <c r="AT70" s="1">
        <v>846</v>
      </c>
      <c r="AU70" s="1">
        <v>-0.24764</v>
      </c>
      <c r="AV70" s="1">
        <v>3.3029999999999997E-2</v>
      </c>
      <c r="AW70" s="1">
        <v>176.12323169999999</v>
      </c>
      <c r="AX70" s="1">
        <v>7.4244657984529496</v>
      </c>
      <c r="AY70" s="1">
        <v>7.4847890096166596</v>
      </c>
      <c r="AZ70" s="1">
        <v>3.03230670660004</v>
      </c>
      <c r="BA70" s="1">
        <v>4.4633838669950103</v>
      </c>
      <c r="BB70" s="1">
        <v>6.3122742516364996</v>
      </c>
      <c r="BC70" s="1">
        <v>9.9154241005569101</v>
      </c>
      <c r="BD70" s="1">
        <v>45</v>
      </c>
      <c r="BE70" s="1">
        <v>47.4</v>
      </c>
      <c r="BF70" s="1">
        <v>99.3458947352173</v>
      </c>
      <c r="BG70" s="1">
        <v>104.968416776411</v>
      </c>
      <c r="BH70" s="1">
        <v>99.3691483453686</v>
      </c>
      <c r="BI70" s="1">
        <v>104.543993361456</v>
      </c>
      <c r="BJ70" s="1">
        <v>99.302682203687695</v>
      </c>
      <c r="BK70" s="1">
        <v>103.802987677557</v>
      </c>
      <c r="BL70" s="1">
        <v>1.8573341110311801</v>
      </c>
      <c r="BM70" s="1">
        <v>1.8614064574939</v>
      </c>
      <c r="BN70" s="1">
        <v>1.8614384222960401</v>
      </c>
      <c r="BO70" s="1">
        <v>1.85741702371869</v>
      </c>
      <c r="BP70" s="1">
        <v>1.8594071635873599</v>
      </c>
      <c r="BQ70" s="1">
        <v>1.85728996120691</v>
      </c>
    </row>
    <row r="71" spans="1:69" x14ac:dyDescent="0.25">
      <c r="A71" s="3">
        <v>251</v>
      </c>
      <c r="B71" s="1" t="s">
        <v>121</v>
      </c>
      <c r="C71" s="2">
        <v>-6.0000000000000053E-2</v>
      </c>
      <c r="D71" s="2">
        <v>0.67037303048377483</v>
      </c>
      <c r="E71" s="1" t="s">
        <v>186</v>
      </c>
      <c r="F71" s="2" t="s">
        <v>125</v>
      </c>
      <c r="G71" s="2" t="s">
        <v>203</v>
      </c>
      <c r="H71" s="1">
        <v>-9.6576999999999996E-2</v>
      </c>
      <c r="I71" s="1">
        <v>1.2846E-2</v>
      </c>
      <c r="J71" s="1">
        <v>0.31192599999999998</v>
      </c>
      <c r="K71" s="1">
        <v>-2.3518000000000001E-2</v>
      </c>
      <c r="L71" s="1">
        <v>-0.130491</v>
      </c>
      <c r="M71" s="1">
        <v>-0.657698</v>
      </c>
      <c r="N71" s="1">
        <v>-0.225519</v>
      </c>
      <c r="O71" s="1">
        <v>0.16252800000000001</v>
      </c>
      <c r="P71" s="1">
        <v>457.35700000000003</v>
      </c>
      <c r="Q71" s="1">
        <v>65.925200000000004</v>
      </c>
      <c r="R71" s="1">
        <v>1060.03</v>
      </c>
      <c r="S71" s="1">
        <v>-0.22025</v>
      </c>
      <c r="T71" s="1">
        <v>-3.3140000000000003E-2</v>
      </c>
      <c r="U71" s="1">
        <v>117.4133961</v>
      </c>
      <c r="V71" s="1">
        <v>0.15546399999999999</v>
      </c>
      <c r="W71" s="1">
        <v>-3.7927000000000002E-2</v>
      </c>
      <c r="X71" s="1">
        <v>-3.7895999999999999E-2</v>
      </c>
      <c r="Y71" s="1">
        <v>-0.43332700000000002</v>
      </c>
      <c r="Z71" s="1">
        <v>0.39064500000000002</v>
      </c>
      <c r="AA71" s="1">
        <v>-0.17117199999999999</v>
      </c>
      <c r="AB71" s="1">
        <v>-0.17145299999999999</v>
      </c>
      <c r="AC71" s="1">
        <v>6.7978999999999998E-2</v>
      </c>
      <c r="AD71" s="1">
        <v>464.04</v>
      </c>
      <c r="AE71" s="1">
        <v>158.369</v>
      </c>
      <c r="AF71" s="1">
        <v>1200.6500000000001</v>
      </c>
      <c r="AG71" s="1">
        <v>-0.25013999999999997</v>
      </c>
      <c r="AH71" s="1">
        <v>2.3949999999999999E-2</v>
      </c>
      <c r="AI71" s="1">
        <v>171.9942159</v>
      </c>
      <c r="AJ71" s="1">
        <v>0.18028019101123602</v>
      </c>
      <c r="AK71" s="1">
        <v>-3.2565617977528091E-2</v>
      </c>
      <c r="AL71" s="1">
        <v>-2.8102966292134827E-2</v>
      </c>
      <c r="AM71" s="1">
        <v>-0.18802379775280886</v>
      </c>
      <c r="AN71" s="1">
        <v>0.51719774157303333</v>
      </c>
      <c r="AO71" s="1">
        <v>-0.16825710112359554</v>
      </c>
      <c r="AP71" s="1">
        <v>-0.16934471910112359</v>
      </c>
      <c r="AQ71" s="1">
        <v>-8.3651910112359562E-2</v>
      </c>
      <c r="AR71" s="1">
        <v>506.69307865168543</v>
      </c>
      <c r="AS71" s="1">
        <v>95.577503314606787</v>
      </c>
      <c r="AT71" s="1">
        <v>1150.0012359550569</v>
      </c>
      <c r="AU71" s="1">
        <v>-0.23941123595505623</v>
      </c>
      <c r="AV71" s="1">
        <v>-1.0296292134831466E-2</v>
      </c>
      <c r="AW71" s="1">
        <v>143.77191839662922</v>
      </c>
      <c r="AX71" s="1">
        <v>7.8018234290196</v>
      </c>
      <c r="AY71" s="1">
        <v>7.8018234290196</v>
      </c>
      <c r="AZ71" s="1">
        <v>3.2137984688406398</v>
      </c>
      <c r="BA71" s="1">
        <v>3.2137984688406398</v>
      </c>
      <c r="BB71" s="1">
        <v>7.7063932823554397</v>
      </c>
      <c r="BC71" s="1">
        <v>7.7063932823554397</v>
      </c>
      <c r="BD71" s="1">
        <v>54.4</v>
      </c>
      <c r="BE71" s="1">
        <v>54.4</v>
      </c>
      <c r="BF71" s="1">
        <v>86.538865758384603</v>
      </c>
      <c r="BG71" s="1">
        <v>86.538865758384603</v>
      </c>
      <c r="BH71" s="1">
        <v>103.18242272930399</v>
      </c>
      <c r="BI71" s="1">
        <v>103.18242272930399</v>
      </c>
      <c r="BJ71" s="1">
        <v>103.023054154832</v>
      </c>
      <c r="BK71" s="1">
        <v>103.023054154832</v>
      </c>
      <c r="BL71" s="1">
        <v>1.8563022383221901</v>
      </c>
      <c r="BM71" s="1">
        <v>1.8563022383221901</v>
      </c>
      <c r="BN71" s="1">
        <v>1.83174152106676</v>
      </c>
      <c r="BO71" s="1">
        <v>1.83174152106676</v>
      </c>
      <c r="BP71" s="1">
        <v>1.8950200526643499</v>
      </c>
      <c r="BQ71" s="1">
        <v>1.8950200526643499</v>
      </c>
    </row>
    <row r="72" spans="1:69" x14ac:dyDescent="0.25">
      <c r="A72" s="3">
        <v>252</v>
      </c>
      <c r="B72" s="1" t="s">
        <v>107</v>
      </c>
      <c r="C72" s="2">
        <v>0.36999999999999994</v>
      </c>
      <c r="D72" s="2">
        <v>2.8887713651308577</v>
      </c>
      <c r="E72" s="1" t="s">
        <v>166</v>
      </c>
      <c r="F72" s="2" t="s">
        <v>166</v>
      </c>
      <c r="G72" s="2" t="s">
        <v>133</v>
      </c>
      <c r="H72" s="1">
        <v>0.205095</v>
      </c>
      <c r="I72" s="1">
        <v>-3.3905999999999999E-2</v>
      </c>
      <c r="J72" s="1">
        <v>-3.3947999999999999E-2</v>
      </c>
      <c r="K72" s="1">
        <v>-0.19326699999999999</v>
      </c>
      <c r="L72" s="1">
        <v>0.64466000000000001</v>
      </c>
      <c r="M72" s="1">
        <v>-0.180085</v>
      </c>
      <c r="N72" s="1">
        <v>-0.18143699999999999</v>
      </c>
      <c r="O72" s="1">
        <v>-0.37676900000000002</v>
      </c>
      <c r="P72" s="1">
        <v>535.63699999999994</v>
      </c>
      <c r="Q72" s="1">
        <v>73.402199999999993</v>
      </c>
      <c r="R72" s="1">
        <v>1096.0999999999999</v>
      </c>
      <c r="S72" s="1">
        <v>-0.23189000000000001</v>
      </c>
      <c r="T72" s="1">
        <v>-2.5159999999999998E-2</v>
      </c>
      <c r="U72" s="1">
        <v>129.72514229999999</v>
      </c>
      <c r="V72" s="1">
        <v>0.205095</v>
      </c>
      <c r="W72" s="1">
        <v>-3.3905999999999999E-2</v>
      </c>
      <c r="X72" s="1">
        <v>-3.3947999999999999E-2</v>
      </c>
      <c r="Y72" s="1">
        <v>-0.19326699999999999</v>
      </c>
      <c r="Z72" s="1">
        <v>0.64466000000000001</v>
      </c>
      <c r="AA72" s="1">
        <v>-0.180085</v>
      </c>
      <c r="AB72" s="1">
        <v>-0.18143699999999999</v>
      </c>
      <c r="AC72" s="1">
        <v>-0.37676900000000002</v>
      </c>
      <c r="AD72" s="1">
        <v>535.63699999999994</v>
      </c>
      <c r="AE72" s="1">
        <v>73.402199999999993</v>
      </c>
      <c r="AF72" s="1">
        <v>1096.0999999999999</v>
      </c>
      <c r="AG72" s="1">
        <v>-0.23189000000000001</v>
      </c>
      <c r="AH72" s="1">
        <v>-2.5159999999999998E-2</v>
      </c>
      <c r="AI72" s="1">
        <v>129.72514229999999</v>
      </c>
      <c r="AJ72" s="1">
        <v>0.19575999999999999</v>
      </c>
      <c r="AK72" s="1">
        <v>-1.7198000000000001E-2</v>
      </c>
      <c r="AL72" s="1">
        <v>-2.7101E-2</v>
      </c>
      <c r="AM72" s="1">
        <v>-0.15559300000000001</v>
      </c>
      <c r="AN72" s="1">
        <v>0.52158599999999999</v>
      </c>
      <c r="AO72" s="1">
        <v>-0.184866</v>
      </c>
      <c r="AP72" s="1">
        <v>-0.150033</v>
      </c>
      <c r="AQ72" s="1">
        <v>-8.6227999999999999E-2</v>
      </c>
      <c r="AR72" s="1">
        <v>497.02800000000002</v>
      </c>
      <c r="AS72" s="1">
        <v>58.020899999999997</v>
      </c>
      <c r="AT72" s="1">
        <v>1117.57</v>
      </c>
      <c r="AU72" s="1">
        <v>-0.24285999999999999</v>
      </c>
      <c r="AV72" s="1">
        <v>-2.409E-2</v>
      </c>
      <c r="AW72" s="1">
        <v>137.28036270000001</v>
      </c>
      <c r="AX72" s="1">
        <v>8.1290977522552801</v>
      </c>
      <c r="AY72" s="1">
        <v>8.6101937113808003</v>
      </c>
      <c r="AZ72" s="1">
        <v>4.4419473115367998</v>
      </c>
      <c r="BA72" s="1">
        <v>5.17278225281445</v>
      </c>
      <c r="BB72" s="1">
        <v>7.1917089459538399</v>
      </c>
      <c r="BC72" s="1">
        <v>8.3610790444999594</v>
      </c>
      <c r="BD72" s="1">
        <v>40.4</v>
      </c>
      <c r="BE72" s="1">
        <v>40.9</v>
      </c>
      <c r="BF72" s="1">
        <v>98.952277691844401</v>
      </c>
      <c r="BG72" s="1">
        <v>105.156965110805</v>
      </c>
      <c r="BH72" s="1">
        <v>98.974699147203197</v>
      </c>
      <c r="BI72" s="1">
        <v>105.12991377169899</v>
      </c>
      <c r="BJ72" s="1">
        <v>99.303496403491096</v>
      </c>
      <c r="BK72" s="1">
        <v>105.15233952136001</v>
      </c>
      <c r="BL72" s="1">
        <v>1.83966301261943</v>
      </c>
      <c r="BM72" s="1">
        <v>1.84297314142122</v>
      </c>
      <c r="BN72" s="1">
        <v>1.8431945095404301</v>
      </c>
      <c r="BO72" s="1">
        <v>1.8403798520957499</v>
      </c>
      <c r="BP72" s="1">
        <v>1.8429636458704199</v>
      </c>
      <c r="BQ72" s="1">
        <v>1.84080091264644</v>
      </c>
    </row>
    <row r="73" spans="1:69" x14ac:dyDescent="0.25">
      <c r="A73" s="3">
        <v>253</v>
      </c>
      <c r="B73" s="1" t="s">
        <v>82</v>
      </c>
      <c r="C73" s="2">
        <v>0.65999999999999992</v>
      </c>
      <c r="D73" s="2">
        <v>2.5336337541168024</v>
      </c>
      <c r="E73" s="1" t="s">
        <v>153</v>
      </c>
      <c r="F73" s="2" t="s">
        <v>153</v>
      </c>
      <c r="G73" s="2" t="s">
        <v>153</v>
      </c>
      <c r="H73" s="1">
        <v>0.19906499999999999</v>
      </c>
      <c r="I73" s="1">
        <v>-2.3805E-2</v>
      </c>
      <c r="J73" s="1">
        <v>-1.8016000000000001E-2</v>
      </c>
      <c r="K73" s="1">
        <v>-0.14951200000000001</v>
      </c>
      <c r="L73" s="1">
        <v>0.48587799999999998</v>
      </c>
      <c r="M73" s="1">
        <v>-0.14762</v>
      </c>
      <c r="N73" s="1">
        <v>-0.170344</v>
      </c>
      <c r="O73" s="1">
        <v>7.9916000000000001E-2</v>
      </c>
      <c r="P73" s="1">
        <v>493.58199999999999</v>
      </c>
      <c r="Q73" s="1">
        <v>55.748699999999999</v>
      </c>
      <c r="R73" s="1">
        <v>1127.6500000000001</v>
      </c>
      <c r="S73" s="1">
        <v>-0.2283</v>
      </c>
      <c r="T73" s="1">
        <v>-2.0219999999999998E-2</v>
      </c>
      <c r="U73" s="1">
        <v>130.57228079999999</v>
      </c>
      <c r="V73" s="1">
        <v>0.19906499999999999</v>
      </c>
      <c r="W73" s="1">
        <v>-2.3805E-2</v>
      </c>
      <c r="X73" s="1">
        <v>-1.8016000000000001E-2</v>
      </c>
      <c r="Y73" s="1">
        <v>-0.14951200000000001</v>
      </c>
      <c r="Z73" s="1">
        <v>0.48587799999999998</v>
      </c>
      <c r="AA73" s="1">
        <v>-0.14762</v>
      </c>
      <c r="AB73" s="1">
        <v>-0.170344</v>
      </c>
      <c r="AC73" s="1">
        <v>7.9916000000000001E-2</v>
      </c>
      <c r="AD73" s="1">
        <v>493.58199999999999</v>
      </c>
      <c r="AE73" s="1">
        <v>55.748699999999999</v>
      </c>
      <c r="AF73" s="1">
        <v>1127.6500000000001</v>
      </c>
      <c r="AG73" s="1">
        <v>-0.2283</v>
      </c>
      <c r="AH73" s="1">
        <v>-2.0219999999999998E-2</v>
      </c>
      <c r="AI73" s="1">
        <v>130.57228079999999</v>
      </c>
      <c r="AJ73" s="1">
        <v>0.19906499999999999</v>
      </c>
      <c r="AK73" s="1">
        <v>-2.3805E-2</v>
      </c>
      <c r="AL73" s="1">
        <v>-1.8016000000000001E-2</v>
      </c>
      <c r="AM73" s="1">
        <v>-0.14951200000000001</v>
      </c>
      <c r="AN73" s="1">
        <v>0.48587799999999998</v>
      </c>
      <c r="AO73" s="1">
        <v>-0.14762</v>
      </c>
      <c r="AP73" s="1">
        <v>-0.170344</v>
      </c>
      <c r="AQ73" s="1">
        <v>7.9916000000000001E-2</v>
      </c>
      <c r="AR73" s="1">
        <v>493.58199999999999</v>
      </c>
      <c r="AS73" s="1">
        <v>55.748699999999999</v>
      </c>
      <c r="AT73" s="1">
        <v>1127.6500000000001</v>
      </c>
      <c r="AU73" s="1">
        <v>-0.2283</v>
      </c>
      <c r="AV73" s="1">
        <v>-2.0219999999999998E-2</v>
      </c>
      <c r="AW73" s="1">
        <v>130.57228079999999</v>
      </c>
      <c r="AX73" s="1">
        <v>6.5908754214891401</v>
      </c>
      <c r="AY73" s="1">
        <v>6.7193879025262504</v>
      </c>
      <c r="AZ73" s="1">
        <v>4.9319764812975304</v>
      </c>
      <c r="BA73" s="1">
        <v>5.1591570581175699</v>
      </c>
      <c r="BB73" s="1">
        <v>8.1881551104815298</v>
      </c>
      <c r="BC73" s="1">
        <v>8.5823483253006998</v>
      </c>
      <c r="BD73" s="1">
        <v>56.6</v>
      </c>
      <c r="BE73" s="1">
        <v>60</v>
      </c>
      <c r="BF73" s="1">
        <v>105.767525235815</v>
      </c>
      <c r="BG73" s="1">
        <v>113.88505511878201</v>
      </c>
      <c r="BH73" s="1">
        <v>100.681757349214</v>
      </c>
      <c r="BI73" s="1">
        <v>114.112714618646</v>
      </c>
      <c r="BJ73" s="1">
        <v>105.759669345955</v>
      </c>
      <c r="BK73" s="1">
        <v>113.52002983408001</v>
      </c>
      <c r="BL73" s="1">
        <v>1.85855481490323</v>
      </c>
      <c r="BM73" s="1">
        <v>1.86082401102307</v>
      </c>
      <c r="BN73" s="1">
        <v>1.8628354731430199</v>
      </c>
      <c r="BO73" s="1">
        <v>1.85880526145155</v>
      </c>
      <c r="BP73" s="1">
        <v>1.86091644089679</v>
      </c>
      <c r="BQ73" s="1">
        <v>1.85896126909626</v>
      </c>
    </row>
    <row r="74" spans="1:69" x14ac:dyDescent="0.25">
      <c r="A74" s="1">
        <v>255</v>
      </c>
      <c r="B74" s="1" t="s">
        <v>53</v>
      </c>
      <c r="C74" s="1">
        <v>-1</v>
      </c>
      <c r="D74" s="2">
        <v>0.55000000000000004</v>
      </c>
      <c r="E74" s="1" t="s">
        <v>196</v>
      </c>
      <c r="F74" s="2" t="s">
        <v>129</v>
      </c>
      <c r="G74" s="2" t="s">
        <v>129</v>
      </c>
      <c r="H74" s="1">
        <v>0.18584800000000001</v>
      </c>
      <c r="I74" s="1">
        <v>-0.31559500000000001</v>
      </c>
      <c r="J74" s="1">
        <v>-2.8812999999999998E-2</v>
      </c>
      <c r="K74" s="1">
        <v>-1.2566000000000001E-2</v>
      </c>
      <c r="L74" s="1">
        <v>0.40208300000000002</v>
      </c>
      <c r="M74" s="1">
        <v>-1.2944000000000001E-2</v>
      </c>
      <c r="N74" s="1">
        <v>-0.164905</v>
      </c>
      <c r="O74" s="1">
        <v>-0.12545700000000001</v>
      </c>
      <c r="P74" s="1">
        <v>496.947</v>
      </c>
      <c r="Q74" s="1">
        <v>55.977800000000002</v>
      </c>
      <c r="R74" s="1">
        <v>1144.75</v>
      </c>
      <c r="S74" s="1">
        <v>-0.22276000000000001</v>
      </c>
      <c r="T74" s="1">
        <v>-3.5130000000000002E-2</v>
      </c>
      <c r="U74" s="1">
        <v>117.73970129999999</v>
      </c>
      <c r="V74" s="1">
        <v>0.153248</v>
      </c>
      <c r="W74" s="1">
        <v>-3.7562999999999999E-2</v>
      </c>
      <c r="X74" s="1">
        <v>-3.7512999999999998E-2</v>
      </c>
      <c r="Y74" s="1">
        <v>-0.273613</v>
      </c>
      <c r="Z74" s="1">
        <v>0.43281799999999998</v>
      </c>
      <c r="AA74" s="1">
        <v>-0.18011099999999999</v>
      </c>
      <c r="AB74" s="1">
        <v>-0.18074100000000001</v>
      </c>
      <c r="AC74" s="1">
        <v>3.7199999999999999E-4</v>
      </c>
      <c r="AD74" s="1">
        <v>504.39800000000002</v>
      </c>
      <c r="AE74" s="1">
        <v>159.078</v>
      </c>
      <c r="AF74" s="1">
        <v>1213.46</v>
      </c>
      <c r="AG74" s="1">
        <v>-0.25091000000000002</v>
      </c>
      <c r="AH74" s="1">
        <v>2.6839999999999999E-2</v>
      </c>
      <c r="AI74" s="1">
        <v>174.29090249999999</v>
      </c>
      <c r="AJ74" s="1">
        <v>0.153248</v>
      </c>
      <c r="AK74" s="1">
        <v>-3.7562999999999999E-2</v>
      </c>
      <c r="AL74" s="1">
        <v>-3.7512999999999998E-2</v>
      </c>
      <c r="AM74" s="1">
        <v>-0.273613</v>
      </c>
      <c r="AN74" s="1">
        <v>0.43281799999999998</v>
      </c>
      <c r="AO74" s="1">
        <v>-0.18011099999999999</v>
      </c>
      <c r="AP74" s="1">
        <v>-0.18074100000000001</v>
      </c>
      <c r="AQ74" s="1">
        <v>3.7199999999999999E-4</v>
      </c>
      <c r="AR74" s="1">
        <v>504.39800000000002</v>
      </c>
      <c r="AS74" s="1">
        <v>159.078</v>
      </c>
      <c r="AT74" s="1">
        <v>1213.46</v>
      </c>
      <c r="AU74" s="1">
        <v>-0.25091000000000002</v>
      </c>
      <c r="AV74" s="1">
        <v>2.6839999999999999E-2</v>
      </c>
      <c r="AW74" s="1">
        <v>174.29090249999999</v>
      </c>
      <c r="AX74" s="1">
        <v>8.7006466311719493</v>
      </c>
      <c r="AY74" s="1">
        <v>8.9852693905086998</v>
      </c>
      <c r="AZ74" s="1">
        <v>4.3628167705549803</v>
      </c>
      <c r="BA74" s="1">
        <v>4.8261248428708701</v>
      </c>
      <c r="BB74" s="1">
        <v>6.7486733991414303</v>
      </c>
      <c r="BC74" s="1">
        <v>7.74832761623263</v>
      </c>
      <c r="BD74" s="1">
        <v>65.3</v>
      </c>
      <c r="BE74" s="1">
        <v>69.3</v>
      </c>
      <c r="BF74" s="1">
        <v>98.721081987577705</v>
      </c>
      <c r="BG74" s="1">
        <v>108.911140188986</v>
      </c>
      <c r="BH74" s="1">
        <v>106.25988594298499</v>
      </c>
      <c r="BI74" s="1">
        <v>110.836394832796</v>
      </c>
      <c r="BJ74" s="1">
        <v>97.089319137005901</v>
      </c>
      <c r="BK74" s="1">
        <v>111.114322348738</v>
      </c>
      <c r="BL74" s="1">
        <v>1.8758278172582801</v>
      </c>
      <c r="BM74" s="1">
        <v>1.88469467023175</v>
      </c>
      <c r="BN74" s="1">
        <v>1.8654259567187299</v>
      </c>
      <c r="BO74" s="1">
        <v>1.8590637428555199</v>
      </c>
      <c r="BP74" s="1">
        <v>1.8861023302037401</v>
      </c>
      <c r="BQ74" s="1">
        <v>1.87684549177602</v>
      </c>
    </row>
    <row r="75" spans="1:69" x14ac:dyDescent="0.25">
      <c r="A75" s="1">
        <v>256</v>
      </c>
      <c r="B75" s="1" t="s">
        <v>96</v>
      </c>
      <c r="C75" s="1">
        <v>0.51</v>
      </c>
      <c r="D75" s="2">
        <v>5.8650916446377881</v>
      </c>
      <c r="E75" s="1" t="s">
        <v>148</v>
      </c>
      <c r="F75" s="2" t="s">
        <v>148</v>
      </c>
      <c r="G75" s="2" t="s">
        <v>148</v>
      </c>
      <c r="H75" s="1">
        <v>0.18898000000000001</v>
      </c>
      <c r="I75" s="1">
        <v>-3.1278E-2</v>
      </c>
      <c r="J75" s="1">
        <v>-2.4514000000000001E-2</v>
      </c>
      <c r="K75" s="1">
        <v>-0.121665</v>
      </c>
      <c r="L75" s="1">
        <v>0.60114100000000004</v>
      </c>
      <c r="M75" s="1">
        <v>-0.16911000000000001</v>
      </c>
      <c r="N75" s="1">
        <v>-0.209231</v>
      </c>
      <c r="O75" s="1">
        <v>-0.17353199999999999</v>
      </c>
      <c r="P75" s="1">
        <v>501.87200000000001</v>
      </c>
      <c r="Q75" s="1">
        <v>65.958600000000004</v>
      </c>
      <c r="R75" s="1">
        <v>1145.3800000000001</v>
      </c>
      <c r="S75" s="1">
        <v>-0.23574000000000001</v>
      </c>
      <c r="T75" s="1">
        <v>-2.0820000000000002E-2</v>
      </c>
      <c r="U75" s="1">
        <v>134.8644492</v>
      </c>
      <c r="V75" s="1">
        <v>0.18898000000000001</v>
      </c>
      <c r="W75" s="1">
        <v>-3.1278E-2</v>
      </c>
      <c r="X75" s="1">
        <v>-2.4514000000000001E-2</v>
      </c>
      <c r="Y75" s="1">
        <v>-0.121665</v>
      </c>
      <c r="Z75" s="1">
        <v>0.60114100000000004</v>
      </c>
      <c r="AA75" s="1">
        <v>-0.16911000000000001</v>
      </c>
      <c r="AB75" s="1">
        <v>-0.209231</v>
      </c>
      <c r="AC75" s="1">
        <v>-0.17353199999999999</v>
      </c>
      <c r="AD75" s="1">
        <v>501.87200000000001</v>
      </c>
      <c r="AE75" s="1">
        <v>65.958600000000004</v>
      </c>
      <c r="AF75" s="1">
        <v>1145.3800000000001</v>
      </c>
      <c r="AG75" s="1">
        <v>-0.23574000000000001</v>
      </c>
      <c r="AH75" s="1">
        <v>-2.0820000000000002E-2</v>
      </c>
      <c r="AI75" s="1">
        <v>134.8644492</v>
      </c>
      <c r="AJ75" s="1">
        <v>0.18898000000000001</v>
      </c>
      <c r="AK75" s="1">
        <v>-3.1278E-2</v>
      </c>
      <c r="AL75" s="1">
        <v>-2.4514000000000001E-2</v>
      </c>
      <c r="AM75" s="1">
        <v>-0.121665</v>
      </c>
      <c r="AN75" s="1">
        <v>0.60114100000000004</v>
      </c>
      <c r="AO75" s="1">
        <v>-0.16911000000000001</v>
      </c>
      <c r="AP75" s="1">
        <v>-0.209231</v>
      </c>
      <c r="AQ75" s="1">
        <v>-0.17353199999999999</v>
      </c>
      <c r="AR75" s="1">
        <v>501.87200000000001</v>
      </c>
      <c r="AS75" s="1">
        <v>65.958600000000004</v>
      </c>
      <c r="AT75" s="1">
        <v>1145.3800000000001</v>
      </c>
      <c r="AU75" s="1">
        <v>-0.23574000000000001</v>
      </c>
      <c r="AV75" s="1">
        <v>-2.0820000000000002E-2</v>
      </c>
      <c r="AW75" s="1">
        <v>134.8644492</v>
      </c>
      <c r="AX75" s="1">
        <v>6.4043232999619004</v>
      </c>
      <c r="AY75" s="1">
        <v>6.5649351773812903</v>
      </c>
      <c r="AZ75" s="1">
        <v>4.1973707233863999</v>
      </c>
      <c r="BA75" s="1">
        <v>4.4146800453521404</v>
      </c>
      <c r="BB75" s="1">
        <v>7.3889226061430398</v>
      </c>
      <c r="BC75" s="1">
        <v>8.1221689336836995</v>
      </c>
      <c r="BD75" s="1">
        <v>41.6</v>
      </c>
      <c r="BE75" s="1">
        <v>47.6</v>
      </c>
      <c r="BF75" s="1">
        <v>98.8317920177292</v>
      </c>
      <c r="BG75" s="1">
        <v>108.023070563508</v>
      </c>
      <c r="BH75" s="1">
        <v>104.101210230221</v>
      </c>
      <c r="BI75" s="1">
        <v>108.742585446487</v>
      </c>
      <c r="BJ75" s="1">
        <v>98.736770665622601</v>
      </c>
      <c r="BK75" s="1">
        <v>108.04556603235</v>
      </c>
      <c r="BL75" s="1">
        <v>1.84070801595473</v>
      </c>
      <c r="BM75" s="1">
        <v>1.84281035378033</v>
      </c>
      <c r="BN75" s="1">
        <v>1.8466699759296401</v>
      </c>
      <c r="BO75" s="1">
        <v>1.84476177323794</v>
      </c>
      <c r="BP75" s="1">
        <v>1.8435294952888599</v>
      </c>
      <c r="BQ75" s="1">
        <v>1.84021221602292</v>
      </c>
    </row>
    <row r="76" spans="1:69" x14ac:dyDescent="0.25">
      <c r="A76" s="1">
        <v>257</v>
      </c>
      <c r="B76" s="1" t="s">
        <v>87</v>
      </c>
      <c r="C76" s="1">
        <v>0.51</v>
      </c>
      <c r="D76" s="2">
        <v>2.3129418496797531</v>
      </c>
      <c r="E76" s="1" t="s">
        <v>156</v>
      </c>
      <c r="F76" s="2" t="s">
        <v>133</v>
      </c>
      <c r="G76" s="2" t="s">
        <v>133</v>
      </c>
      <c r="H76" s="1">
        <v>0.19147400000000001</v>
      </c>
      <c r="I76" s="1">
        <v>-3.0151000000000001E-2</v>
      </c>
      <c r="J76" s="1">
        <v>-2.1555000000000001E-2</v>
      </c>
      <c r="K76" s="1">
        <v>-0.15657699999999999</v>
      </c>
      <c r="L76" s="1">
        <v>0.57689900000000005</v>
      </c>
      <c r="M76" s="1">
        <v>-0.16217500000000001</v>
      </c>
      <c r="N76" s="1">
        <v>-0.203789</v>
      </c>
      <c r="O76" s="1">
        <v>-0.17744499999999999</v>
      </c>
      <c r="P76" s="1">
        <v>501.43700000000001</v>
      </c>
      <c r="Q76" s="1">
        <v>63.287399999999998</v>
      </c>
      <c r="R76" s="1">
        <v>1028.17</v>
      </c>
      <c r="S76" s="1">
        <v>-0.23956</v>
      </c>
      <c r="T76" s="1">
        <v>-2.257E-2</v>
      </c>
      <c r="U76" s="1">
        <v>136.16339489999999</v>
      </c>
      <c r="V76" s="1">
        <v>0.19575999999999999</v>
      </c>
      <c r="W76" s="1">
        <v>-1.7198000000000001E-2</v>
      </c>
      <c r="X76" s="1">
        <v>-2.7101E-2</v>
      </c>
      <c r="Y76" s="1">
        <v>-0.15559300000000001</v>
      </c>
      <c r="Z76" s="1">
        <v>0.52158599999999999</v>
      </c>
      <c r="AA76" s="1">
        <v>-0.184866</v>
      </c>
      <c r="AB76" s="1">
        <v>-0.150033</v>
      </c>
      <c r="AC76" s="1">
        <v>-8.6227999999999999E-2</v>
      </c>
      <c r="AD76" s="1">
        <v>497.02800000000002</v>
      </c>
      <c r="AE76" s="1">
        <v>58.020899999999997</v>
      </c>
      <c r="AF76" s="1">
        <v>1117.57</v>
      </c>
      <c r="AG76" s="1">
        <v>-0.24285999999999999</v>
      </c>
      <c r="AH76" s="1">
        <v>-2.409E-2</v>
      </c>
      <c r="AI76" s="1">
        <v>137.28036270000001</v>
      </c>
      <c r="AJ76" s="1">
        <v>0.19575999999999999</v>
      </c>
      <c r="AK76" s="1">
        <v>-1.7198000000000001E-2</v>
      </c>
      <c r="AL76" s="1">
        <v>-2.7101E-2</v>
      </c>
      <c r="AM76" s="1">
        <v>-0.15559300000000001</v>
      </c>
      <c r="AN76" s="1">
        <v>0.52158599999999999</v>
      </c>
      <c r="AO76" s="1">
        <v>-0.184866</v>
      </c>
      <c r="AP76" s="1">
        <v>-0.150033</v>
      </c>
      <c r="AQ76" s="1">
        <v>-8.6227999999999999E-2</v>
      </c>
      <c r="AR76" s="1">
        <v>497.02800000000002</v>
      </c>
      <c r="AS76" s="1">
        <v>58.020899999999997</v>
      </c>
      <c r="AT76" s="1">
        <v>1117.57</v>
      </c>
      <c r="AU76" s="1">
        <v>-0.24285999999999999</v>
      </c>
      <c r="AV76" s="1">
        <v>-2.409E-2</v>
      </c>
      <c r="AW76" s="1">
        <v>137.28036270000001</v>
      </c>
      <c r="AX76" s="1">
        <v>6.3671392857496203</v>
      </c>
      <c r="AY76" s="1">
        <v>7.3170511366520499</v>
      </c>
      <c r="AZ76" s="1">
        <v>4.2276708569512502</v>
      </c>
      <c r="BA76" s="1">
        <v>4.8095152440634799</v>
      </c>
      <c r="BB76" s="1">
        <v>7.1995120686327203</v>
      </c>
      <c r="BC76" s="1">
        <v>8.6759993546624496</v>
      </c>
      <c r="BD76" s="1">
        <v>40.4</v>
      </c>
      <c r="BE76" s="1">
        <v>40.9</v>
      </c>
      <c r="BF76" s="1">
        <v>98.511347438856703</v>
      </c>
      <c r="BG76" s="1">
        <v>105.25768416782699</v>
      </c>
      <c r="BH76" s="1">
        <v>98.424087255123297</v>
      </c>
      <c r="BI76" s="1">
        <v>105.18880730098</v>
      </c>
      <c r="BJ76" s="1">
        <v>98.566423113547799</v>
      </c>
      <c r="BK76" s="1">
        <v>105.264065996867</v>
      </c>
      <c r="BL76" s="1">
        <v>1.84052275182894</v>
      </c>
      <c r="BM76" s="1">
        <v>1.8439471250553701</v>
      </c>
      <c r="BN76" s="1">
        <v>1.8439224495623401</v>
      </c>
      <c r="BO76" s="1">
        <v>1.8406034336597299</v>
      </c>
      <c r="BP76" s="1">
        <v>1.8437204234915801</v>
      </c>
      <c r="BQ76" s="1">
        <v>1.8400557056784901</v>
      </c>
    </row>
    <row r="77" spans="1:69" x14ac:dyDescent="0.25">
      <c r="A77" s="1">
        <v>258</v>
      </c>
      <c r="B77" s="1" t="s">
        <v>52</v>
      </c>
      <c r="C77" s="1">
        <v>-1</v>
      </c>
      <c r="D77" s="2">
        <v>1.4992664873197157</v>
      </c>
      <c r="E77" s="1" t="s">
        <v>141</v>
      </c>
      <c r="F77" s="2" t="s">
        <v>129</v>
      </c>
      <c r="G77" s="2" t="s">
        <v>129</v>
      </c>
      <c r="H77" s="1">
        <v>0.217833</v>
      </c>
      <c r="I77" s="1">
        <v>-3.7524000000000002E-2</v>
      </c>
      <c r="J77" s="1">
        <v>-3.7675E-2</v>
      </c>
      <c r="K77" s="1">
        <v>-0.24013000000000001</v>
      </c>
      <c r="L77" s="1">
        <v>0.67638600000000004</v>
      </c>
      <c r="M77" s="1">
        <v>-0.17860500000000001</v>
      </c>
      <c r="N77" s="1">
        <v>-0.189442</v>
      </c>
      <c r="O77" s="1">
        <v>-0.54935</v>
      </c>
      <c r="P77" s="1">
        <v>552.529</v>
      </c>
      <c r="Q77" s="1">
        <v>82.523200000000003</v>
      </c>
      <c r="R77" s="1">
        <v>1112.6300000000001</v>
      </c>
      <c r="S77" s="1">
        <v>-0.20848</v>
      </c>
      <c r="T77" s="1">
        <v>-5.2249999999999998E-2</v>
      </c>
      <c r="U77" s="1">
        <v>98.035887299999999</v>
      </c>
      <c r="V77" s="1">
        <v>0.153248</v>
      </c>
      <c r="W77" s="1">
        <v>-3.7562999999999999E-2</v>
      </c>
      <c r="X77" s="1">
        <v>-3.7512999999999998E-2</v>
      </c>
      <c r="Y77" s="1">
        <v>-0.273613</v>
      </c>
      <c r="Z77" s="1">
        <v>0.43281799999999998</v>
      </c>
      <c r="AA77" s="1">
        <v>-0.18011099999999999</v>
      </c>
      <c r="AB77" s="1">
        <v>-0.18074100000000001</v>
      </c>
      <c r="AC77" s="1">
        <v>3.7199999999999999E-4</v>
      </c>
      <c r="AD77" s="1">
        <v>504.39800000000002</v>
      </c>
      <c r="AE77" s="1">
        <v>159.078</v>
      </c>
      <c r="AF77" s="1">
        <v>1213.46</v>
      </c>
      <c r="AG77" s="1">
        <v>-0.25091000000000002</v>
      </c>
      <c r="AH77" s="1">
        <v>2.6839999999999999E-2</v>
      </c>
      <c r="AI77" s="1">
        <v>174.29090249999999</v>
      </c>
      <c r="AJ77" s="1">
        <v>0.153248</v>
      </c>
      <c r="AK77" s="1">
        <v>-3.7562999999999999E-2</v>
      </c>
      <c r="AL77" s="1">
        <v>-3.7512999999999998E-2</v>
      </c>
      <c r="AM77" s="1">
        <v>-0.273613</v>
      </c>
      <c r="AN77" s="1">
        <v>0.43281799999999998</v>
      </c>
      <c r="AO77" s="1">
        <v>-0.18011099999999999</v>
      </c>
      <c r="AP77" s="1">
        <v>-0.18074100000000001</v>
      </c>
      <c r="AQ77" s="1">
        <v>3.7199999999999999E-4</v>
      </c>
      <c r="AR77" s="1">
        <v>504.39800000000002</v>
      </c>
      <c r="AS77" s="1">
        <v>159.078</v>
      </c>
      <c r="AT77" s="1">
        <v>1213.46</v>
      </c>
      <c r="AU77" s="1">
        <v>-0.25091000000000002</v>
      </c>
      <c r="AV77" s="1">
        <v>2.6839999999999999E-2</v>
      </c>
      <c r="AW77" s="1">
        <v>174.29090249999999</v>
      </c>
      <c r="AX77" s="1">
        <v>8.7152804546273703</v>
      </c>
      <c r="AY77" s="1">
        <v>9.04396079465082</v>
      </c>
      <c r="AZ77" s="1">
        <v>4.22089014580901</v>
      </c>
      <c r="BA77" s="1">
        <v>4.8828606474801104</v>
      </c>
      <c r="BB77" s="1">
        <v>6.6929237244830198</v>
      </c>
      <c r="BC77" s="1">
        <v>7.5592105138665904</v>
      </c>
      <c r="BD77" s="1">
        <v>65</v>
      </c>
      <c r="BE77" s="1">
        <v>69.3</v>
      </c>
      <c r="BF77" s="1">
        <v>103.421694769342</v>
      </c>
      <c r="BG77" s="1">
        <v>110.60299384436399</v>
      </c>
      <c r="BH77" s="1">
        <v>102.577417540643</v>
      </c>
      <c r="BI77" s="1">
        <v>109.263219851266</v>
      </c>
      <c r="BJ77" s="1">
        <v>101.38619973462001</v>
      </c>
      <c r="BK77" s="1">
        <v>105.461107153464</v>
      </c>
      <c r="BL77" s="1">
        <v>1.8764106693365299</v>
      </c>
      <c r="BM77" s="1">
        <v>1.88450152560299</v>
      </c>
      <c r="BN77" s="1">
        <v>1.87790787846475</v>
      </c>
      <c r="BO77" s="1">
        <v>1.8680588855814999</v>
      </c>
      <c r="BP77" s="1">
        <v>1.8898449671864599</v>
      </c>
      <c r="BQ77" s="1">
        <v>1.8790167641615101</v>
      </c>
    </row>
    <row r="78" spans="1:69" x14ac:dyDescent="0.25">
      <c r="A78" s="1">
        <v>259</v>
      </c>
      <c r="B78" s="1" t="s">
        <v>54</v>
      </c>
      <c r="C78" s="1">
        <v>-1</v>
      </c>
      <c r="D78" s="2">
        <v>0.6</v>
      </c>
      <c r="E78" s="1" t="s">
        <v>182</v>
      </c>
      <c r="F78" s="2" t="s">
        <v>129</v>
      </c>
      <c r="G78" s="2" t="s">
        <v>129</v>
      </c>
      <c r="H78" s="1">
        <v>0.19836699999999999</v>
      </c>
      <c r="I78" s="1">
        <v>-3.6912E-2</v>
      </c>
      <c r="J78" s="1">
        <v>-3.9061999999999999E-2</v>
      </c>
      <c r="K78" s="1">
        <v>-0.40319700000000003</v>
      </c>
      <c r="L78" s="1">
        <v>0.53734899999999997</v>
      </c>
      <c r="M78" s="1">
        <v>-0.18404499999999999</v>
      </c>
      <c r="N78" s="1">
        <v>-0.19808400000000001</v>
      </c>
      <c r="O78" s="1">
        <v>-8.7044999999999997E-2</v>
      </c>
      <c r="P78" s="1">
        <v>479.16899999999998</v>
      </c>
      <c r="Q78" s="1">
        <v>166.21</v>
      </c>
      <c r="R78" s="1">
        <v>1220.21</v>
      </c>
      <c r="S78" s="1">
        <v>-0.23999000000000001</v>
      </c>
      <c r="T78" s="1">
        <v>-2.7890000000000002E-2</v>
      </c>
      <c r="U78" s="1">
        <v>133.09487100000001</v>
      </c>
      <c r="V78" s="1">
        <v>0.153248</v>
      </c>
      <c r="W78" s="1">
        <v>-3.7562999999999999E-2</v>
      </c>
      <c r="X78" s="1">
        <v>-3.7512999999999998E-2</v>
      </c>
      <c r="Y78" s="1">
        <v>-0.273613</v>
      </c>
      <c r="Z78" s="1">
        <v>0.43281799999999998</v>
      </c>
      <c r="AA78" s="1">
        <v>-0.18011099999999999</v>
      </c>
      <c r="AB78" s="1">
        <v>-0.18074100000000001</v>
      </c>
      <c r="AC78" s="1">
        <v>3.7199999999999999E-4</v>
      </c>
      <c r="AD78" s="1">
        <v>504.39800000000002</v>
      </c>
      <c r="AE78" s="1">
        <v>159.078</v>
      </c>
      <c r="AF78" s="1">
        <v>1213.46</v>
      </c>
      <c r="AG78" s="1">
        <v>-0.25091000000000002</v>
      </c>
      <c r="AH78" s="1">
        <v>2.6839999999999999E-2</v>
      </c>
      <c r="AI78" s="1">
        <v>174.29090249999999</v>
      </c>
      <c r="AJ78" s="1">
        <v>0.153248</v>
      </c>
      <c r="AK78" s="1">
        <v>-3.7562999999999999E-2</v>
      </c>
      <c r="AL78" s="1">
        <v>-3.7512999999999998E-2</v>
      </c>
      <c r="AM78" s="1">
        <v>-0.273613</v>
      </c>
      <c r="AN78" s="1">
        <v>0.43281799999999998</v>
      </c>
      <c r="AO78" s="1">
        <v>-0.18011099999999999</v>
      </c>
      <c r="AP78" s="1">
        <v>-0.18074100000000001</v>
      </c>
      <c r="AQ78" s="1">
        <v>3.7199999999999999E-4</v>
      </c>
      <c r="AR78" s="1">
        <v>504.39800000000002</v>
      </c>
      <c r="AS78" s="1">
        <v>159.078</v>
      </c>
      <c r="AT78" s="1">
        <v>1213.46</v>
      </c>
      <c r="AU78" s="1">
        <v>-0.25091000000000002</v>
      </c>
      <c r="AV78" s="1">
        <v>2.6839999999999999E-2</v>
      </c>
      <c r="AW78" s="1">
        <v>174.29090249999999</v>
      </c>
      <c r="AX78" s="1">
        <v>6.81279871236723</v>
      </c>
      <c r="AY78" s="1">
        <v>7.1104088259623603</v>
      </c>
      <c r="AZ78" s="1">
        <v>4.3465737829565603</v>
      </c>
      <c r="BA78" s="1">
        <v>4.8754474824338496</v>
      </c>
      <c r="BB78" s="1">
        <v>7.60685788410174</v>
      </c>
      <c r="BC78" s="1">
        <v>11.399960988758901</v>
      </c>
      <c r="BD78" s="1">
        <v>45.8</v>
      </c>
      <c r="BE78" s="1">
        <v>63.8</v>
      </c>
      <c r="BF78" s="1">
        <v>97.568286197609694</v>
      </c>
      <c r="BG78" s="1">
        <v>107.864867002441</v>
      </c>
      <c r="BH78" s="1">
        <v>106.352309981668</v>
      </c>
      <c r="BI78" s="1">
        <v>110.36916443636299</v>
      </c>
      <c r="BJ78" s="1">
        <v>97.511032913871503</v>
      </c>
      <c r="BK78" s="1">
        <v>107.953856333578</v>
      </c>
      <c r="BL78" s="1">
        <v>1.87649167330952</v>
      </c>
      <c r="BM78" s="1">
        <v>1.88439194436826</v>
      </c>
      <c r="BN78" s="1">
        <v>1.8533874392581799</v>
      </c>
      <c r="BO78" s="1">
        <v>1.84830814530478</v>
      </c>
      <c r="BP78" s="1">
        <v>1.8849564981717699</v>
      </c>
      <c r="BQ78" s="1">
        <v>1.8756742787595</v>
      </c>
    </row>
    <row r="79" spans="1:69" x14ac:dyDescent="0.25">
      <c r="A79" s="1">
        <v>260</v>
      </c>
      <c r="B79" s="1" t="s">
        <v>38</v>
      </c>
      <c r="C79" s="1">
        <v>-0.5</v>
      </c>
      <c r="D79" s="2">
        <v>0.46679760067935228</v>
      </c>
      <c r="E79" s="1" t="s">
        <v>125</v>
      </c>
      <c r="F79" s="2" t="s">
        <v>125</v>
      </c>
      <c r="G79" s="2" t="s">
        <v>182</v>
      </c>
      <c r="H79" s="1">
        <v>0.15546399999999999</v>
      </c>
      <c r="I79" s="1">
        <v>-3.7927000000000002E-2</v>
      </c>
      <c r="J79" s="1">
        <v>-3.7895999999999999E-2</v>
      </c>
      <c r="K79" s="1">
        <v>-0.43332700000000002</v>
      </c>
      <c r="L79" s="1">
        <v>0.39064500000000002</v>
      </c>
      <c r="M79" s="1">
        <v>-0.17117199999999999</v>
      </c>
      <c r="N79" s="1">
        <v>-0.17145299999999999</v>
      </c>
      <c r="O79" s="1">
        <v>6.7978999999999998E-2</v>
      </c>
      <c r="P79" s="1">
        <v>464.04</v>
      </c>
      <c r="Q79" s="1">
        <v>158.369</v>
      </c>
      <c r="R79" s="1">
        <v>1200.6500000000001</v>
      </c>
      <c r="S79" s="1">
        <v>-0.25013999999999997</v>
      </c>
      <c r="T79" s="1">
        <v>2.3949999999999999E-2</v>
      </c>
      <c r="U79" s="1">
        <v>171.9942159</v>
      </c>
      <c r="V79" s="1">
        <v>0.15546399999999999</v>
      </c>
      <c r="W79" s="1">
        <v>-3.7927000000000002E-2</v>
      </c>
      <c r="X79" s="1">
        <v>-3.7895999999999999E-2</v>
      </c>
      <c r="Y79" s="1">
        <v>-0.43332700000000002</v>
      </c>
      <c r="Z79" s="1">
        <v>0.39064500000000002</v>
      </c>
      <c r="AA79" s="1">
        <v>-0.17117199999999999</v>
      </c>
      <c r="AB79" s="1">
        <v>-0.17145299999999999</v>
      </c>
      <c r="AC79" s="1">
        <v>6.7978999999999998E-2</v>
      </c>
      <c r="AD79" s="1">
        <v>464.04</v>
      </c>
      <c r="AE79" s="1">
        <v>158.369</v>
      </c>
      <c r="AF79" s="1">
        <v>1200.6500000000001</v>
      </c>
      <c r="AG79" s="1">
        <v>-0.25013999999999997</v>
      </c>
      <c r="AH79" s="1">
        <v>2.3949999999999999E-2</v>
      </c>
      <c r="AI79" s="1">
        <v>171.9942159</v>
      </c>
      <c r="AJ79" s="1">
        <v>0.19836699999999999</v>
      </c>
      <c r="AK79" s="1">
        <v>-3.6912E-2</v>
      </c>
      <c r="AL79" s="1">
        <v>-3.9061999999999999E-2</v>
      </c>
      <c r="AM79" s="1">
        <v>-0.40319700000000003</v>
      </c>
      <c r="AN79" s="1">
        <v>0.53734899999999997</v>
      </c>
      <c r="AO79" s="1">
        <v>-0.18404499999999999</v>
      </c>
      <c r="AP79" s="1">
        <v>-0.19808400000000001</v>
      </c>
      <c r="AQ79" s="1">
        <v>-8.7044999999999997E-2</v>
      </c>
      <c r="AR79" s="1">
        <v>479.16899999999998</v>
      </c>
      <c r="AS79" s="1">
        <v>166.21</v>
      </c>
      <c r="AT79" s="1">
        <v>1220.21</v>
      </c>
      <c r="AU79" s="1">
        <v>-0.23999000000000001</v>
      </c>
      <c r="AV79" s="1">
        <v>-2.7890000000000002E-2</v>
      </c>
      <c r="AW79" s="1">
        <v>133.09487100000001</v>
      </c>
      <c r="AX79" s="1">
        <v>7.7111508155915498</v>
      </c>
      <c r="AY79" s="1">
        <v>7.7231987046655401</v>
      </c>
      <c r="AZ79" s="1">
        <v>3.9722735119187802</v>
      </c>
      <c r="BA79" s="1">
        <v>3.9737002099750298</v>
      </c>
      <c r="BB79" s="1">
        <v>7.3070842721540199</v>
      </c>
      <c r="BC79" s="1">
        <v>7.31397617299654</v>
      </c>
      <c r="BD79" s="1">
        <v>71.3</v>
      </c>
      <c r="BE79" s="1">
        <v>72.099999999999994</v>
      </c>
      <c r="BF79" s="1">
        <v>109.113215588057</v>
      </c>
      <c r="BG79" s="1">
        <v>111.69803889344701</v>
      </c>
      <c r="BH79" s="1">
        <v>109.142150749865</v>
      </c>
      <c r="BI79" s="1">
        <v>111.66305977233</v>
      </c>
      <c r="BJ79" s="1">
        <v>113.499708678597</v>
      </c>
      <c r="BK79" s="1">
        <v>113.623993986252</v>
      </c>
      <c r="BL79" s="1">
        <v>1.86131405195361</v>
      </c>
      <c r="BM79" s="1">
        <v>1.8627165645905399</v>
      </c>
      <c r="BN79" s="1">
        <v>1.910088479626</v>
      </c>
      <c r="BO79" s="1">
        <v>1.8969662622197501</v>
      </c>
      <c r="BP79" s="1">
        <v>1.90965782275254</v>
      </c>
      <c r="BQ79" s="1">
        <v>1.8970210858079499</v>
      </c>
    </row>
    <row r="80" spans="1:69" x14ac:dyDescent="0.25">
      <c r="A80" s="1">
        <v>261</v>
      </c>
      <c r="B80" s="1" t="s">
        <v>57</v>
      </c>
      <c r="C80" s="1">
        <v>-0.33999999999999991</v>
      </c>
      <c r="D80" s="2">
        <v>1.0187737727287645</v>
      </c>
      <c r="E80" s="1" t="s">
        <v>133</v>
      </c>
      <c r="F80" s="2" t="s">
        <v>188</v>
      </c>
      <c r="G80" s="2" t="s">
        <v>188</v>
      </c>
      <c r="H80" s="1">
        <v>0.19575999999999999</v>
      </c>
      <c r="I80" s="1">
        <v>-1.7198000000000001E-2</v>
      </c>
      <c r="J80" s="1">
        <v>-2.7101E-2</v>
      </c>
      <c r="K80" s="1">
        <v>-0.15559300000000001</v>
      </c>
      <c r="L80" s="1">
        <v>0.52158599999999999</v>
      </c>
      <c r="M80" s="1">
        <v>-0.184866</v>
      </c>
      <c r="N80" s="1">
        <v>-0.150033</v>
      </c>
      <c r="O80" s="1">
        <v>-8.6227999999999999E-2</v>
      </c>
      <c r="P80" s="1">
        <v>497.02800000000002</v>
      </c>
      <c r="Q80" s="1">
        <v>58.020899999999997</v>
      </c>
      <c r="R80" s="1">
        <v>1117.57</v>
      </c>
      <c r="S80" s="1">
        <v>-0.24285999999999999</v>
      </c>
      <c r="T80" s="1">
        <v>-2.409E-2</v>
      </c>
      <c r="U80" s="1">
        <v>137.28036270000001</v>
      </c>
      <c r="V80" s="1">
        <v>0.171186</v>
      </c>
      <c r="W80" s="1">
        <v>-2.4067000000000002E-2</v>
      </c>
      <c r="X80" s="1">
        <v>-1.6951999999999998E-2</v>
      </c>
      <c r="Y80" s="1">
        <v>-0.15290400000000001</v>
      </c>
      <c r="Z80" s="1">
        <v>0.48694100000000001</v>
      </c>
      <c r="AA80" s="1">
        <v>-0.15027099999999999</v>
      </c>
      <c r="AB80" s="1">
        <v>-0.16713600000000001</v>
      </c>
      <c r="AC80" s="1">
        <v>-2.9562999999999999E-2</v>
      </c>
      <c r="AD80" s="1">
        <v>514.08100000000002</v>
      </c>
      <c r="AE80" s="1">
        <v>148.84100000000001</v>
      </c>
      <c r="AF80" s="1">
        <v>1112.69</v>
      </c>
      <c r="AG80" s="1">
        <v>-0.22484000000000001</v>
      </c>
      <c r="AH80" s="1">
        <v>-5.5070000000000001E-2</v>
      </c>
      <c r="AI80" s="1">
        <v>106.5323727</v>
      </c>
      <c r="AJ80" s="1">
        <v>0.171186</v>
      </c>
      <c r="AK80" s="1">
        <v>-2.4067000000000002E-2</v>
      </c>
      <c r="AL80" s="1">
        <v>-1.6951999999999998E-2</v>
      </c>
      <c r="AM80" s="1">
        <v>-0.15290400000000001</v>
      </c>
      <c r="AN80" s="1">
        <v>0.48694100000000001</v>
      </c>
      <c r="AO80" s="1">
        <v>-0.15027099999999999</v>
      </c>
      <c r="AP80" s="1">
        <v>-0.16713600000000001</v>
      </c>
      <c r="AQ80" s="1">
        <v>-2.9562999999999999E-2</v>
      </c>
      <c r="AR80" s="1">
        <v>514.08100000000002</v>
      </c>
      <c r="AS80" s="1">
        <v>148.84100000000001</v>
      </c>
      <c r="AT80" s="1">
        <v>1112.69</v>
      </c>
      <c r="AU80" s="1">
        <v>-0.22484000000000001</v>
      </c>
      <c r="AV80" s="1">
        <v>-5.5070000000000001E-2</v>
      </c>
      <c r="AW80" s="1">
        <v>106.5323727</v>
      </c>
      <c r="AX80" s="1">
        <v>6.97378853648567</v>
      </c>
      <c r="AY80" s="1">
        <v>7.5861398973778504</v>
      </c>
      <c r="AZ80" s="1">
        <v>4.6231136710478502</v>
      </c>
      <c r="BA80" s="1">
        <v>5.5759191364687704</v>
      </c>
      <c r="BB80" s="1">
        <v>6.02337125554544</v>
      </c>
      <c r="BC80" s="1">
        <v>9.3362336855785504</v>
      </c>
      <c r="BD80" s="1">
        <v>53.8</v>
      </c>
      <c r="BE80" s="1">
        <v>83.4</v>
      </c>
      <c r="BF80" s="1">
        <v>81.159290768986295</v>
      </c>
      <c r="BG80" s="1">
        <v>132.27975042857901</v>
      </c>
      <c r="BH80" s="1">
        <v>101.03059767475899</v>
      </c>
      <c r="BI80" s="1">
        <v>130.052088063112</v>
      </c>
      <c r="BJ80" s="1">
        <v>84.799906130092495</v>
      </c>
      <c r="BK80" s="1">
        <v>144.06215992908</v>
      </c>
      <c r="BL80" s="1">
        <v>1.8653165951119399</v>
      </c>
      <c r="BM80" s="1">
        <v>12.547801122109</v>
      </c>
      <c r="BN80" s="1">
        <v>19.250965196581699</v>
      </c>
      <c r="BO80" s="1">
        <v>1.86651814885363</v>
      </c>
      <c r="BP80" s="1">
        <v>1.8448579891146</v>
      </c>
      <c r="BQ80" s="1">
        <v>1.83932297327032</v>
      </c>
    </row>
    <row r="81" spans="1:69" x14ac:dyDescent="0.25">
      <c r="A81" s="1">
        <v>262</v>
      </c>
      <c r="B81" s="1" t="s">
        <v>103</v>
      </c>
      <c r="C81" s="1">
        <v>-0.18</v>
      </c>
      <c r="D81" s="2">
        <v>0.12806248474865697</v>
      </c>
      <c r="E81" s="1" t="s">
        <v>165</v>
      </c>
      <c r="F81" s="2" t="s">
        <v>165</v>
      </c>
      <c r="G81" s="2" t="s">
        <v>165</v>
      </c>
      <c r="H81" s="1">
        <v>0.22520000000000001</v>
      </c>
      <c r="I81" s="1">
        <v>-1.8034000000000001E-2</v>
      </c>
      <c r="J81" s="1">
        <v>-1.6043000000000002E-2</v>
      </c>
      <c r="K81" s="1">
        <v>-0.315749</v>
      </c>
      <c r="L81" s="1">
        <v>0.64498999999999995</v>
      </c>
      <c r="M81" s="1">
        <v>-0.160193</v>
      </c>
      <c r="N81" s="1">
        <v>-0.20486599999999999</v>
      </c>
      <c r="O81" s="1">
        <v>-0.14271600000000001</v>
      </c>
      <c r="P81" s="1">
        <v>524.827</v>
      </c>
      <c r="Q81" s="1">
        <v>54.027799999999999</v>
      </c>
      <c r="R81" s="1">
        <v>1150.24</v>
      </c>
      <c r="S81" s="1">
        <v>-0.23785999999999999</v>
      </c>
      <c r="T81" s="1">
        <v>-3.1759999999999997E-2</v>
      </c>
      <c r="U81" s="1">
        <v>129.32981100000001</v>
      </c>
      <c r="V81" s="1">
        <v>0.22520000000000001</v>
      </c>
      <c r="W81" s="1">
        <v>-1.8034000000000001E-2</v>
      </c>
      <c r="X81" s="1">
        <v>-1.6043000000000002E-2</v>
      </c>
      <c r="Y81" s="1">
        <v>-0.315749</v>
      </c>
      <c r="Z81" s="1">
        <v>0.64498999999999995</v>
      </c>
      <c r="AA81" s="1">
        <v>-0.160193</v>
      </c>
      <c r="AB81" s="1">
        <v>-0.20486599999999999</v>
      </c>
      <c r="AC81" s="1">
        <v>-0.14271600000000001</v>
      </c>
      <c r="AD81" s="1">
        <v>524.827</v>
      </c>
      <c r="AE81" s="1">
        <v>54.027799999999999</v>
      </c>
      <c r="AF81" s="1">
        <v>1150.24</v>
      </c>
      <c r="AG81" s="1">
        <v>-0.23785999999999999</v>
      </c>
      <c r="AH81" s="1">
        <v>-3.1759999999999997E-2</v>
      </c>
      <c r="AI81" s="1">
        <v>129.32981100000001</v>
      </c>
      <c r="AJ81" s="1">
        <v>0.22520000000000001</v>
      </c>
      <c r="AK81" s="1">
        <v>-1.8034000000000001E-2</v>
      </c>
      <c r="AL81" s="1">
        <v>-1.6043000000000002E-2</v>
      </c>
      <c r="AM81" s="1">
        <v>-0.315749</v>
      </c>
      <c r="AN81" s="1">
        <v>0.64498999999999995</v>
      </c>
      <c r="AO81" s="1">
        <v>-0.160193</v>
      </c>
      <c r="AP81" s="1">
        <v>-0.20486599999999999</v>
      </c>
      <c r="AQ81" s="1">
        <v>-0.14271600000000001</v>
      </c>
      <c r="AR81" s="1">
        <v>524.827</v>
      </c>
      <c r="AS81" s="1">
        <v>54.027799999999999</v>
      </c>
      <c r="AT81" s="1">
        <v>1150.24</v>
      </c>
      <c r="AU81" s="1">
        <v>-0.23785999999999999</v>
      </c>
      <c r="AV81" s="1">
        <v>-3.1759999999999997E-2</v>
      </c>
      <c r="AW81" s="1">
        <v>129.32981100000001</v>
      </c>
      <c r="AX81" s="1">
        <v>8.1990356856747795</v>
      </c>
      <c r="AY81" s="1">
        <v>9.9888320578412308</v>
      </c>
      <c r="AZ81" s="1">
        <v>4.2781868475151601</v>
      </c>
      <c r="BA81" s="1">
        <v>4.7105949826447997</v>
      </c>
      <c r="BB81" s="1">
        <v>7.3851185629364799</v>
      </c>
      <c r="BC81" s="1">
        <v>11.6236790013453</v>
      </c>
      <c r="BD81" s="1">
        <v>41.7</v>
      </c>
      <c r="BE81" s="1">
        <v>45.2</v>
      </c>
      <c r="BF81" s="1">
        <v>101.304151396422</v>
      </c>
      <c r="BG81" s="1">
        <v>109.365788527432</v>
      </c>
      <c r="BH81" s="1">
        <v>99.981230184280093</v>
      </c>
      <c r="BI81" s="1">
        <v>107.827025876684</v>
      </c>
      <c r="BJ81" s="1">
        <v>99.018892055341595</v>
      </c>
      <c r="BK81" s="1">
        <v>107.62032262558699</v>
      </c>
      <c r="BL81" s="1">
        <v>1.8409467672912201</v>
      </c>
      <c r="BM81" s="1">
        <v>1.8436065198409299</v>
      </c>
      <c r="BN81" s="1">
        <v>1.84345924826126</v>
      </c>
      <c r="BO81" s="1">
        <v>1.8407490323235201</v>
      </c>
      <c r="BP81" s="1">
        <v>1.85539025544492</v>
      </c>
      <c r="BQ81" s="1">
        <v>1.85216872881495</v>
      </c>
    </row>
    <row r="82" spans="1:69" x14ac:dyDescent="0.25">
      <c r="A82" s="1">
        <v>264</v>
      </c>
      <c r="B82" s="1" t="s">
        <v>58</v>
      </c>
      <c r="C82" s="1">
        <v>-0.10000000000000003</v>
      </c>
      <c r="D82" s="2">
        <v>2.2766642264506203</v>
      </c>
      <c r="E82" s="1" t="s">
        <v>125</v>
      </c>
      <c r="F82" s="2" t="s">
        <v>125</v>
      </c>
      <c r="G82" s="2" t="s">
        <v>198</v>
      </c>
      <c r="H82" s="1">
        <v>0.15546399999999999</v>
      </c>
      <c r="I82" s="1">
        <v>-3.7927000000000002E-2</v>
      </c>
      <c r="J82" s="1">
        <v>-3.7895999999999999E-2</v>
      </c>
      <c r="K82" s="1">
        <v>-0.43332700000000002</v>
      </c>
      <c r="L82" s="1">
        <v>0.39064500000000002</v>
      </c>
      <c r="M82" s="1">
        <v>-0.17117199999999999</v>
      </c>
      <c r="N82" s="1">
        <v>-0.17145299999999999</v>
      </c>
      <c r="O82" s="1">
        <v>6.7978999999999998E-2</v>
      </c>
      <c r="P82" s="1">
        <v>464.04</v>
      </c>
      <c r="Q82" s="1">
        <v>158.369</v>
      </c>
      <c r="R82" s="1">
        <v>1200.6500000000001</v>
      </c>
      <c r="S82" s="1">
        <v>-0.25013999999999997</v>
      </c>
      <c r="T82" s="1">
        <v>2.3949999999999999E-2</v>
      </c>
      <c r="U82" s="1">
        <v>171.9942159</v>
      </c>
      <c r="V82" s="1">
        <v>0.15546399999999999</v>
      </c>
      <c r="W82" s="1">
        <v>-3.7927000000000002E-2</v>
      </c>
      <c r="X82" s="1">
        <v>-3.7895999999999999E-2</v>
      </c>
      <c r="Y82" s="1">
        <v>-0.43332700000000002</v>
      </c>
      <c r="Z82" s="1">
        <v>0.39064500000000002</v>
      </c>
      <c r="AA82" s="1">
        <v>-0.17117199999999999</v>
      </c>
      <c r="AB82" s="1">
        <v>-0.17145299999999999</v>
      </c>
      <c r="AC82" s="1">
        <v>6.7978999999999998E-2</v>
      </c>
      <c r="AD82" s="1">
        <v>464.04</v>
      </c>
      <c r="AE82" s="1">
        <v>158.369</v>
      </c>
      <c r="AF82" s="1">
        <v>1200.6500000000001</v>
      </c>
      <c r="AG82" s="1">
        <v>-0.25013999999999997</v>
      </c>
      <c r="AH82" s="1">
        <v>2.3949999999999999E-2</v>
      </c>
      <c r="AI82" s="1">
        <v>171.9942159</v>
      </c>
      <c r="AJ82" s="1">
        <v>0.17557</v>
      </c>
      <c r="AK82" s="1">
        <v>-2.4226000000000001E-2</v>
      </c>
      <c r="AL82" s="1">
        <v>-1.9980999999999999E-2</v>
      </c>
      <c r="AM82" s="1">
        <v>-0.18281</v>
      </c>
      <c r="AN82" s="1">
        <v>0.55959899999999996</v>
      </c>
      <c r="AO82" s="1">
        <v>-0.107753</v>
      </c>
      <c r="AP82" s="1">
        <v>-0.192914</v>
      </c>
      <c r="AQ82" s="1">
        <v>-0.30962200000000001</v>
      </c>
      <c r="AR82" s="1">
        <v>525.35299999999995</v>
      </c>
      <c r="AS82" s="1">
        <v>63.886299999999999</v>
      </c>
      <c r="AT82" s="1">
        <v>1079.8900000000001</v>
      </c>
      <c r="AU82" s="1">
        <v>-0.21102000000000001</v>
      </c>
      <c r="AV82" s="1">
        <v>-2.444E-2</v>
      </c>
      <c r="AW82" s="1">
        <v>117.0808158</v>
      </c>
      <c r="AX82" s="1">
        <v>6.3316566949087596</v>
      </c>
      <c r="AY82" s="1">
        <v>6.4048298055458099</v>
      </c>
      <c r="AZ82" s="1">
        <v>3.9467870935853</v>
      </c>
      <c r="BA82" s="1">
        <v>3.9649017243935698</v>
      </c>
      <c r="BB82" s="1">
        <v>7.4365180391995098</v>
      </c>
      <c r="BC82" s="1">
        <v>7.5308862003443</v>
      </c>
      <c r="BD82" s="1">
        <v>59.5</v>
      </c>
      <c r="BE82" s="1">
        <v>62.1</v>
      </c>
      <c r="BF82" s="1">
        <v>106.819909231906</v>
      </c>
      <c r="BG82" s="1">
        <v>111.652723057678</v>
      </c>
      <c r="BH82" s="1">
        <v>107.041507156973</v>
      </c>
      <c r="BI82" s="1">
        <v>111.77715953664401</v>
      </c>
      <c r="BJ82" s="1">
        <v>116.69933466202799</v>
      </c>
      <c r="BK82" s="1">
        <v>118.269258731378</v>
      </c>
      <c r="BL82" s="1">
        <v>1.85304236325023</v>
      </c>
      <c r="BM82" s="1">
        <v>1.8566265106369599</v>
      </c>
      <c r="BN82" s="1">
        <v>1.90173499731166</v>
      </c>
      <c r="BO82" s="1">
        <v>1.89236835737654</v>
      </c>
      <c r="BP82" s="1">
        <v>1.90138002513963</v>
      </c>
      <c r="BQ82" s="1">
        <v>1.89266848655542</v>
      </c>
    </row>
    <row r="83" spans="1:69" x14ac:dyDescent="0.25">
      <c r="A83" s="1">
        <v>265</v>
      </c>
      <c r="B83" s="1" t="s">
        <v>26</v>
      </c>
      <c r="C83" s="1">
        <v>-0.72</v>
      </c>
      <c r="D83" s="2">
        <v>1.9380660463462023</v>
      </c>
      <c r="E83" s="1" t="s">
        <v>127</v>
      </c>
      <c r="F83" s="2" t="s">
        <v>126</v>
      </c>
      <c r="G83" s="2" t="s">
        <v>126</v>
      </c>
      <c r="H83" s="1">
        <v>0.15173600000000001</v>
      </c>
      <c r="I83" s="1">
        <v>-3.4506000000000002E-2</v>
      </c>
      <c r="J83" s="1">
        <v>-3.4562000000000002E-2</v>
      </c>
      <c r="K83" s="1">
        <v>-0.12188300000000001</v>
      </c>
      <c r="L83" s="1">
        <v>0.41831699999999999</v>
      </c>
      <c r="M83" s="1">
        <v>-0.151834</v>
      </c>
      <c r="N83" s="1">
        <v>-0.15231600000000001</v>
      </c>
      <c r="O83" s="1">
        <v>-8.7807999999999997E-2</v>
      </c>
      <c r="P83" s="1">
        <v>465.73599999999999</v>
      </c>
      <c r="Q83" s="1">
        <v>161.79400000000001</v>
      </c>
      <c r="R83" s="1">
        <v>1249.75</v>
      </c>
      <c r="S83" s="1">
        <v>-0.23638000000000001</v>
      </c>
      <c r="T83" s="1">
        <v>-1.5970000000000002E-2</v>
      </c>
      <c r="U83" s="1">
        <v>138.3094791</v>
      </c>
      <c r="V83" s="1">
        <v>0.17913699999999999</v>
      </c>
      <c r="W83" s="1">
        <v>-4.0078000000000003E-2</v>
      </c>
      <c r="X83" s="1">
        <v>-4.0072000000000003E-2</v>
      </c>
      <c r="Y83" s="1">
        <v>-0.47377799999999998</v>
      </c>
      <c r="Z83" s="1">
        <v>0.41362199999999999</v>
      </c>
      <c r="AA83" s="1">
        <v>-0.17389099999999999</v>
      </c>
      <c r="AB83" s="1">
        <v>-0.17425599999999999</v>
      </c>
      <c r="AC83" s="1">
        <v>-2.4944000000000001E-2</v>
      </c>
      <c r="AD83" s="1">
        <v>465.96600000000001</v>
      </c>
      <c r="AE83" s="1">
        <v>154.71700000000001</v>
      </c>
      <c r="AF83" s="1">
        <v>1379.14</v>
      </c>
      <c r="AG83" s="1">
        <v>-0.24607000000000001</v>
      </c>
      <c r="AH83" s="1">
        <v>2.155E-2</v>
      </c>
      <c r="AI83" s="1">
        <v>167.93422620000001</v>
      </c>
      <c r="AJ83" s="1">
        <v>0.17913699999999999</v>
      </c>
      <c r="AK83" s="1">
        <v>-4.0078000000000003E-2</v>
      </c>
      <c r="AL83" s="1">
        <v>-4.0072000000000003E-2</v>
      </c>
      <c r="AM83" s="1">
        <v>-0.47377799999999998</v>
      </c>
      <c r="AN83" s="1">
        <v>0.41362199999999999</v>
      </c>
      <c r="AO83" s="1">
        <v>-0.17389099999999999</v>
      </c>
      <c r="AP83" s="1">
        <v>-0.17425599999999999</v>
      </c>
      <c r="AQ83" s="1">
        <v>-2.4944000000000001E-2</v>
      </c>
      <c r="AR83" s="1">
        <v>465.96600000000001</v>
      </c>
      <c r="AS83" s="1">
        <v>154.71700000000001</v>
      </c>
      <c r="AT83" s="1">
        <v>1379.14</v>
      </c>
      <c r="AU83" s="1">
        <v>-0.24607000000000001</v>
      </c>
      <c r="AV83" s="1">
        <v>2.155E-2</v>
      </c>
      <c r="AW83" s="1">
        <v>167.93422620000001</v>
      </c>
      <c r="AX83" s="1">
        <v>7.3412173859567602</v>
      </c>
      <c r="AY83" s="1">
        <v>7.4667710696631904</v>
      </c>
      <c r="AZ83" s="1">
        <v>3.7887117219212398</v>
      </c>
      <c r="BA83" s="1">
        <v>3.9992523720433999</v>
      </c>
      <c r="BB83" s="1">
        <v>7.3579187240818698</v>
      </c>
      <c r="BC83" s="1">
        <v>7.44833135202565</v>
      </c>
      <c r="BD83" s="1">
        <v>50.2</v>
      </c>
      <c r="BE83" s="1">
        <v>51.5</v>
      </c>
      <c r="BF83" s="1">
        <v>103.32467895372601</v>
      </c>
      <c r="BG83" s="1">
        <v>107.746571582588</v>
      </c>
      <c r="BH83" s="1">
        <v>115.72044370623</v>
      </c>
      <c r="BI83" s="1">
        <v>118.877560099373</v>
      </c>
      <c r="BJ83" s="1">
        <v>103.307308979159</v>
      </c>
      <c r="BK83" s="1">
        <v>107.71434145296401</v>
      </c>
      <c r="BL83" s="1">
        <v>1.9014470805152499</v>
      </c>
      <c r="BM83" s="1">
        <v>1.90793736794476</v>
      </c>
      <c r="BN83" s="1">
        <v>1.8702588056202201</v>
      </c>
      <c r="BO83" s="1">
        <v>1.86717808470429</v>
      </c>
      <c r="BP83" s="1">
        <v>1.9069454632998799</v>
      </c>
      <c r="BQ83" s="1">
        <v>1.9021926821434201</v>
      </c>
    </row>
    <row r="84" spans="1:69" x14ac:dyDescent="0.25">
      <c r="A84" s="1">
        <v>266</v>
      </c>
      <c r="B84" s="1" t="s">
        <v>84</v>
      </c>
      <c r="C84" s="1">
        <v>-0.14000000000000007</v>
      </c>
      <c r="D84" s="2">
        <v>2.871741631832502</v>
      </c>
      <c r="E84" s="1" t="s">
        <v>197</v>
      </c>
      <c r="F84" s="2" t="s">
        <v>197</v>
      </c>
      <c r="G84" s="2" t="s">
        <v>197</v>
      </c>
      <c r="H84" s="1">
        <v>0.216776</v>
      </c>
      <c r="I84" s="1">
        <v>-2.8167999999999999E-2</v>
      </c>
      <c r="J84" s="1">
        <v>-2.8122000000000001E-2</v>
      </c>
      <c r="K84" s="1">
        <v>-0.21782299999999999</v>
      </c>
      <c r="L84" s="1">
        <v>0.53580399999999995</v>
      </c>
      <c r="M84" s="1">
        <v>-0.15110899999999999</v>
      </c>
      <c r="N84" s="1">
        <v>-0.15065899999999999</v>
      </c>
      <c r="O84" s="1">
        <v>-0.40696199999999999</v>
      </c>
      <c r="P84" s="1">
        <v>542.00900000000001</v>
      </c>
      <c r="Q84" s="1">
        <v>83.445800000000006</v>
      </c>
      <c r="R84" s="1">
        <v>1068.48</v>
      </c>
      <c r="S84" s="1">
        <v>-0.22120999999999999</v>
      </c>
      <c r="T84" s="1">
        <v>-1.46E-2</v>
      </c>
      <c r="U84" s="1">
        <v>129.6498411</v>
      </c>
      <c r="V84" s="1">
        <v>0.216776</v>
      </c>
      <c r="W84" s="1">
        <v>-2.8167999999999999E-2</v>
      </c>
      <c r="X84" s="1">
        <v>-2.8122000000000001E-2</v>
      </c>
      <c r="Y84" s="1">
        <v>-0.21782299999999999</v>
      </c>
      <c r="Z84" s="1">
        <v>0.53580399999999995</v>
      </c>
      <c r="AA84" s="1">
        <v>-0.15110899999999999</v>
      </c>
      <c r="AB84" s="1">
        <v>-0.15065899999999999</v>
      </c>
      <c r="AC84" s="1">
        <v>-0.40696199999999999</v>
      </c>
      <c r="AD84" s="1">
        <v>542.00900000000001</v>
      </c>
      <c r="AE84" s="1">
        <v>83.445800000000006</v>
      </c>
      <c r="AF84" s="1">
        <v>1068.48</v>
      </c>
      <c r="AG84" s="1">
        <v>-0.22120999999999999</v>
      </c>
      <c r="AH84" s="1">
        <v>-1.46E-2</v>
      </c>
      <c r="AI84" s="1">
        <v>129.6498411</v>
      </c>
      <c r="AJ84" s="1">
        <v>0.216776</v>
      </c>
      <c r="AK84" s="1">
        <v>-2.8167999999999999E-2</v>
      </c>
      <c r="AL84" s="1">
        <v>-2.8122000000000001E-2</v>
      </c>
      <c r="AM84" s="1">
        <v>-0.21782299999999999</v>
      </c>
      <c r="AN84" s="1">
        <v>0.53580399999999995</v>
      </c>
      <c r="AO84" s="1">
        <v>-0.15110899999999999</v>
      </c>
      <c r="AP84" s="1">
        <v>-0.15065899999999999</v>
      </c>
      <c r="AQ84" s="1">
        <v>-0.40696199999999999</v>
      </c>
      <c r="AR84" s="1">
        <v>542.00900000000001</v>
      </c>
      <c r="AS84" s="1">
        <v>83.445800000000006</v>
      </c>
      <c r="AT84" s="1">
        <v>1068.48</v>
      </c>
      <c r="AU84" s="1">
        <v>-0.22120999999999999</v>
      </c>
      <c r="AV84" s="1">
        <v>-1.46E-2</v>
      </c>
      <c r="AW84" s="1">
        <v>129.6498411</v>
      </c>
      <c r="AX84" s="1">
        <v>6.3752212805897903</v>
      </c>
      <c r="AY84" s="1">
        <v>6.52794001691964</v>
      </c>
      <c r="AZ84" s="1">
        <v>4.1904626760386501</v>
      </c>
      <c r="BA84" s="1">
        <v>4.3130721369857001</v>
      </c>
      <c r="BB84" s="1">
        <v>7.2718186117159602</v>
      </c>
      <c r="BC84" s="1">
        <v>7.95615706166602</v>
      </c>
      <c r="BD84" s="1">
        <v>41.8</v>
      </c>
      <c r="BE84" s="1">
        <v>45.6</v>
      </c>
      <c r="BF84" s="1">
        <v>100.313789821367</v>
      </c>
      <c r="BG84" s="1">
        <v>107.015522292208</v>
      </c>
      <c r="BH84" s="1">
        <v>104.126303706912</v>
      </c>
      <c r="BI84" s="1">
        <v>108.41944569879701</v>
      </c>
      <c r="BJ84" s="1">
        <v>100.231622646556</v>
      </c>
      <c r="BK84" s="1">
        <v>106.99390088651499</v>
      </c>
      <c r="BL84" s="1">
        <v>1.8415520627991999</v>
      </c>
      <c r="BM84" s="1">
        <v>1.8428203927675599</v>
      </c>
      <c r="BN84" s="1">
        <v>1.84791612363765</v>
      </c>
      <c r="BO84" s="1">
        <v>1.84582935289262</v>
      </c>
      <c r="BP84" s="1">
        <v>1.8423642419456501</v>
      </c>
      <c r="BQ84" s="1">
        <v>1.84101982607466</v>
      </c>
    </row>
    <row r="85" spans="1:69" x14ac:dyDescent="0.25">
      <c r="A85" s="1">
        <v>267</v>
      </c>
      <c r="B85" s="1" t="s">
        <v>55</v>
      </c>
      <c r="C85" s="1">
        <v>-0.19</v>
      </c>
      <c r="D85" s="2">
        <v>2.1867555876229057</v>
      </c>
      <c r="E85" s="1" t="s">
        <v>193</v>
      </c>
      <c r="F85" s="2" t="s">
        <v>129</v>
      </c>
      <c r="G85" s="2" t="s">
        <v>129</v>
      </c>
      <c r="H85" s="1">
        <v>0.19276299999999999</v>
      </c>
      <c r="I85" s="1">
        <v>-1.9554999999999999E-2</v>
      </c>
      <c r="J85" s="1">
        <v>-1.0926E-2</v>
      </c>
      <c r="K85" s="1">
        <v>-0.15773499999999999</v>
      </c>
      <c r="L85" s="1">
        <v>0.54418800000000001</v>
      </c>
      <c r="M85" s="1">
        <v>-0.16728299999999999</v>
      </c>
      <c r="N85" s="1">
        <v>-0.12489500000000001</v>
      </c>
      <c r="O85" s="1">
        <v>-0.21477499999999999</v>
      </c>
      <c r="P85" s="1">
        <v>516.52700000000004</v>
      </c>
      <c r="Q85" s="1">
        <v>56.584899999999998</v>
      </c>
      <c r="R85" s="1">
        <v>1042.53</v>
      </c>
      <c r="S85" s="1">
        <v>-0.20943999999999999</v>
      </c>
      <c r="T85" s="1">
        <v>-3.909E-2</v>
      </c>
      <c r="U85" s="1">
        <v>106.8963285</v>
      </c>
      <c r="V85" s="1">
        <v>0.153248</v>
      </c>
      <c r="W85" s="1">
        <v>-3.7562999999999999E-2</v>
      </c>
      <c r="X85" s="1">
        <v>-3.7512999999999998E-2</v>
      </c>
      <c r="Y85" s="1">
        <v>-0.273613</v>
      </c>
      <c r="Z85" s="1">
        <v>0.43281799999999998</v>
      </c>
      <c r="AA85" s="1">
        <v>-0.18011099999999999</v>
      </c>
      <c r="AB85" s="1">
        <v>-0.18074100000000001</v>
      </c>
      <c r="AC85" s="1">
        <v>3.7199999999999999E-4</v>
      </c>
      <c r="AD85" s="1">
        <v>504.39800000000002</v>
      </c>
      <c r="AE85" s="1">
        <v>159.078</v>
      </c>
      <c r="AF85" s="1">
        <v>1213.46</v>
      </c>
      <c r="AG85" s="1">
        <v>-0.25091000000000002</v>
      </c>
      <c r="AH85" s="1">
        <v>2.6839999999999999E-2</v>
      </c>
      <c r="AI85" s="1">
        <v>174.29090249999999</v>
      </c>
      <c r="AJ85" s="1">
        <v>0.153248</v>
      </c>
      <c r="AK85" s="1">
        <v>-3.7562999999999999E-2</v>
      </c>
      <c r="AL85" s="1">
        <v>-3.7512999999999998E-2</v>
      </c>
      <c r="AM85" s="1">
        <v>-0.273613</v>
      </c>
      <c r="AN85" s="1">
        <v>0.43281799999999998</v>
      </c>
      <c r="AO85" s="1">
        <v>-0.18011099999999999</v>
      </c>
      <c r="AP85" s="1">
        <v>-0.18074100000000001</v>
      </c>
      <c r="AQ85" s="1">
        <v>3.7199999999999999E-4</v>
      </c>
      <c r="AR85" s="1">
        <v>504.39800000000002</v>
      </c>
      <c r="AS85" s="1">
        <v>159.078</v>
      </c>
      <c r="AT85" s="1">
        <v>1213.46</v>
      </c>
      <c r="AU85" s="1">
        <v>-0.25091000000000002</v>
      </c>
      <c r="AV85" s="1">
        <v>2.6839999999999999E-2</v>
      </c>
      <c r="AW85" s="1">
        <v>174.29090249999999</v>
      </c>
      <c r="AX85" s="1">
        <v>6.56104662286414</v>
      </c>
      <c r="AY85" s="1">
        <v>7.3166704636720503</v>
      </c>
      <c r="AZ85" s="1">
        <v>3.4537293850038999</v>
      </c>
      <c r="BA85" s="1">
        <v>3.9987770146658899</v>
      </c>
      <c r="BB85" s="1">
        <v>7.4090385900677704</v>
      </c>
      <c r="BC85" s="1">
        <v>7.7450336291876001</v>
      </c>
      <c r="BD85" s="1">
        <v>63.9</v>
      </c>
      <c r="BE85" s="1">
        <v>67.8</v>
      </c>
      <c r="BF85" s="1">
        <v>105.86847720462301</v>
      </c>
      <c r="BG85" s="1">
        <v>110.629288476632</v>
      </c>
      <c r="BH85" s="1">
        <v>102.695329560158</v>
      </c>
      <c r="BI85" s="1">
        <v>105.92295009122201</v>
      </c>
      <c r="BJ85" s="1">
        <v>100.22887981624901</v>
      </c>
      <c r="BK85" s="1">
        <v>105.85444813417</v>
      </c>
      <c r="BL85" s="1">
        <v>1.8757531820578099</v>
      </c>
      <c r="BM85" s="1">
        <v>1.8804377150014799</v>
      </c>
      <c r="BN85" s="1">
        <v>1.88300451406787</v>
      </c>
      <c r="BO85" s="1">
        <v>1.87564015738627</v>
      </c>
      <c r="BP85" s="1">
        <v>1.85061881542364</v>
      </c>
      <c r="BQ85" s="1">
        <v>1.8472950495251099</v>
      </c>
    </row>
    <row r="86" spans="1:69" x14ac:dyDescent="0.25">
      <c r="A86" s="1">
        <v>268</v>
      </c>
      <c r="B86" s="1" t="s">
        <v>59</v>
      </c>
      <c r="C86" s="1">
        <v>-0.43999999999999995</v>
      </c>
      <c r="D86" s="2">
        <v>3.3063423900134721</v>
      </c>
      <c r="E86" s="1" t="s">
        <v>192</v>
      </c>
      <c r="F86" s="2" t="s">
        <v>125</v>
      </c>
      <c r="G86" s="2" t="s">
        <v>203</v>
      </c>
      <c r="H86" s="1">
        <v>0.25003599999999998</v>
      </c>
      <c r="I86" s="1">
        <v>-0.31690099999999999</v>
      </c>
      <c r="J86" s="1">
        <v>-0.31690099999999999</v>
      </c>
      <c r="K86" s="1">
        <v>-0.31690099999999999</v>
      </c>
      <c r="L86" s="1">
        <v>0.55254199999999998</v>
      </c>
      <c r="M86" s="1">
        <v>-1.056003</v>
      </c>
      <c r="N86" s="1">
        <v>-1.056003</v>
      </c>
      <c r="O86" s="1">
        <v>-1.056003</v>
      </c>
      <c r="P86" s="1">
        <v>461.267</v>
      </c>
      <c r="Q86" s="1">
        <v>64.777799999999999</v>
      </c>
      <c r="R86" s="1">
        <v>1062.58</v>
      </c>
      <c r="S86" s="1">
        <v>-0.20504</v>
      </c>
      <c r="T86" s="1">
        <v>-7.6929999999999998E-2</v>
      </c>
      <c r="U86" s="1">
        <v>80.390306100000004</v>
      </c>
      <c r="V86" s="1">
        <v>0.15546399999999999</v>
      </c>
      <c r="W86" s="1">
        <v>-3.7927000000000002E-2</v>
      </c>
      <c r="X86" s="1">
        <v>-3.7895999999999999E-2</v>
      </c>
      <c r="Y86" s="1">
        <v>-0.43332700000000002</v>
      </c>
      <c r="Z86" s="1">
        <v>0.39064500000000002</v>
      </c>
      <c r="AA86" s="1">
        <v>-0.17117199999999999</v>
      </c>
      <c r="AB86" s="1">
        <v>-0.17145299999999999</v>
      </c>
      <c r="AC86" s="1">
        <v>6.7978999999999998E-2</v>
      </c>
      <c r="AD86" s="1">
        <v>464.04</v>
      </c>
      <c r="AE86" s="1">
        <v>158.369</v>
      </c>
      <c r="AF86" s="1">
        <v>1200.6500000000001</v>
      </c>
      <c r="AG86" s="1">
        <v>-0.25013999999999997</v>
      </c>
      <c r="AH86" s="1">
        <v>2.3949999999999999E-2</v>
      </c>
      <c r="AI86" s="1">
        <v>171.9942159</v>
      </c>
      <c r="AJ86" s="1">
        <v>0.18028019101123602</v>
      </c>
      <c r="AK86" s="1">
        <v>-3.2565617977528091E-2</v>
      </c>
      <c r="AL86" s="1">
        <v>-2.8102966292134827E-2</v>
      </c>
      <c r="AM86" s="1">
        <v>-0.18802379775280886</v>
      </c>
      <c r="AN86" s="1">
        <v>0.51719774157303333</v>
      </c>
      <c r="AO86" s="1">
        <v>-0.16825710112359554</v>
      </c>
      <c r="AP86" s="1">
        <v>-0.16934471910112359</v>
      </c>
      <c r="AQ86" s="1">
        <v>-8.3651910112359562E-2</v>
      </c>
      <c r="AR86" s="1">
        <v>506.69307865168543</v>
      </c>
      <c r="AS86" s="1">
        <v>95.577503314606787</v>
      </c>
      <c r="AT86" s="1">
        <v>1150.0012359550569</v>
      </c>
      <c r="AU86" s="1">
        <v>-0.23941123595505623</v>
      </c>
      <c r="AV86" s="1">
        <v>-1.0296292134831466E-2</v>
      </c>
      <c r="AW86" s="1">
        <v>143.77191839662922</v>
      </c>
      <c r="AX86" s="1">
        <v>7.8018234290196</v>
      </c>
      <c r="AY86" s="1">
        <v>7.8018234290196</v>
      </c>
      <c r="AZ86" s="1">
        <v>3.2137984688406398</v>
      </c>
      <c r="BA86" s="1">
        <v>3.2137984688406398</v>
      </c>
      <c r="BB86" s="1">
        <v>7.7063932823554397</v>
      </c>
      <c r="BC86" s="1">
        <v>7.7063932823554397</v>
      </c>
      <c r="BD86" s="1">
        <v>54.4</v>
      </c>
      <c r="BE86" s="1">
        <v>54.4</v>
      </c>
      <c r="BF86" s="1">
        <v>86.538865758384603</v>
      </c>
      <c r="BG86" s="1">
        <v>86.538865758384603</v>
      </c>
      <c r="BH86" s="1">
        <v>103.18242272930399</v>
      </c>
      <c r="BI86" s="1">
        <v>103.18242272930399</v>
      </c>
      <c r="BJ86" s="1">
        <v>103.023054154832</v>
      </c>
      <c r="BK86" s="1">
        <v>103.023054154832</v>
      </c>
      <c r="BL86" s="1">
        <v>1.8563022383221901</v>
      </c>
      <c r="BM86" s="1">
        <v>1.8563022383221901</v>
      </c>
      <c r="BN86" s="1">
        <v>1.83174152106676</v>
      </c>
      <c r="BO86" s="1">
        <v>1.83174152106676</v>
      </c>
      <c r="BP86" s="1">
        <v>1.8950200526643499</v>
      </c>
      <c r="BQ86" s="1">
        <v>1.8950200526643499</v>
      </c>
    </row>
    <row r="87" spans="1:69" x14ac:dyDescent="0.25">
      <c r="A87" s="1">
        <v>269</v>
      </c>
      <c r="B87" s="1" t="s">
        <v>92</v>
      </c>
      <c r="C87" s="1">
        <v>4.0000000000000036E-2</v>
      </c>
      <c r="D87" s="2">
        <v>6.4484571798221628</v>
      </c>
      <c r="E87" s="1" t="s">
        <v>201</v>
      </c>
      <c r="F87" s="2" t="s">
        <v>201</v>
      </c>
      <c r="G87" s="2" t="s">
        <v>201</v>
      </c>
      <c r="H87" s="1">
        <v>0.19090399999999999</v>
      </c>
      <c r="I87" s="1">
        <v>-2.8833000000000001E-2</v>
      </c>
      <c r="J87" s="1">
        <v>-1.9848999999999999E-2</v>
      </c>
      <c r="K87" s="1">
        <v>-0.13694300000000001</v>
      </c>
      <c r="L87" s="1">
        <v>0.52522100000000005</v>
      </c>
      <c r="M87" s="1">
        <v>-0.153777</v>
      </c>
      <c r="N87" s="1">
        <v>-0.19081300000000001</v>
      </c>
      <c r="O87" s="1">
        <v>-3.5145000000000003E-2</v>
      </c>
      <c r="P87" s="1">
        <v>496.34300000000002</v>
      </c>
      <c r="Q87" s="1">
        <v>58.903300000000002</v>
      </c>
      <c r="R87" s="1">
        <v>1157.7</v>
      </c>
      <c r="S87" s="1">
        <v>-0.23744999999999999</v>
      </c>
      <c r="T87" s="1">
        <v>-2.0740000000000001E-2</v>
      </c>
      <c r="U87" s="1">
        <v>135.9876921</v>
      </c>
      <c r="V87" s="1">
        <v>0.19090399999999999</v>
      </c>
      <c r="W87" s="1">
        <v>-2.8833000000000001E-2</v>
      </c>
      <c r="X87" s="1">
        <v>-1.9848999999999999E-2</v>
      </c>
      <c r="Y87" s="1">
        <v>-0.13694300000000001</v>
      </c>
      <c r="Z87" s="1">
        <v>0.52522100000000005</v>
      </c>
      <c r="AA87" s="1">
        <v>-0.153777</v>
      </c>
      <c r="AB87" s="1">
        <v>-0.19081300000000001</v>
      </c>
      <c r="AC87" s="1">
        <v>-3.5145000000000003E-2</v>
      </c>
      <c r="AD87" s="1">
        <v>496.34300000000002</v>
      </c>
      <c r="AE87" s="1">
        <v>58.903300000000002</v>
      </c>
      <c r="AF87" s="1">
        <v>1157.7</v>
      </c>
      <c r="AG87" s="1">
        <v>-0.23744999999999999</v>
      </c>
      <c r="AH87" s="1">
        <v>-2.0740000000000001E-2</v>
      </c>
      <c r="AI87" s="1">
        <v>135.9876921</v>
      </c>
      <c r="AJ87" s="1">
        <v>0.19090399999999999</v>
      </c>
      <c r="AK87" s="1">
        <v>-2.8833000000000001E-2</v>
      </c>
      <c r="AL87" s="1">
        <v>-1.9848999999999999E-2</v>
      </c>
      <c r="AM87" s="1">
        <v>-0.13694300000000001</v>
      </c>
      <c r="AN87" s="1">
        <v>0.52522100000000005</v>
      </c>
      <c r="AO87" s="1">
        <v>-0.153777</v>
      </c>
      <c r="AP87" s="1">
        <v>-0.19081300000000001</v>
      </c>
      <c r="AQ87" s="1">
        <v>-3.5145000000000003E-2</v>
      </c>
      <c r="AR87" s="1">
        <v>496.34300000000002</v>
      </c>
      <c r="AS87" s="1">
        <v>58.903300000000002</v>
      </c>
      <c r="AT87" s="1">
        <v>1157.7</v>
      </c>
      <c r="AU87" s="1">
        <v>-0.23744999999999999</v>
      </c>
      <c r="AV87" s="1">
        <v>-2.0740000000000001E-2</v>
      </c>
      <c r="AW87" s="1">
        <v>135.9876921</v>
      </c>
      <c r="AX87" s="1">
        <v>7.8590114680410101</v>
      </c>
      <c r="AY87" s="1">
        <v>7.8610309382620498</v>
      </c>
      <c r="AZ87" s="1">
        <v>4.9416928864411798</v>
      </c>
      <c r="BA87" s="1">
        <v>4.98992438650669</v>
      </c>
      <c r="BB87" s="1">
        <v>7.0676666666666597</v>
      </c>
      <c r="BC87" s="1">
        <v>7.2508926678600201</v>
      </c>
      <c r="BD87" s="1">
        <v>69.8</v>
      </c>
      <c r="BE87" s="1">
        <v>70.2</v>
      </c>
      <c r="BF87" s="1">
        <v>119.905943553855</v>
      </c>
      <c r="BG87" s="1">
        <v>120.01313901536</v>
      </c>
      <c r="BH87" s="1">
        <v>119.96669773836101</v>
      </c>
      <c r="BI87" s="1">
        <v>120.09659733572001</v>
      </c>
      <c r="BJ87" s="1">
        <v>119.996207626794</v>
      </c>
      <c r="BK87" s="1">
        <v>120.020087465556</v>
      </c>
      <c r="BL87" s="1">
        <v>1.8438660471954</v>
      </c>
      <c r="BM87" s="1">
        <v>1.8441317740335099</v>
      </c>
      <c r="BN87" s="1">
        <v>1.8443700821689699</v>
      </c>
      <c r="BO87" s="1">
        <v>1.84422476938143</v>
      </c>
      <c r="BP87" s="1">
        <v>1.84463112843733</v>
      </c>
      <c r="BQ87" s="1">
        <v>1.84441291472381</v>
      </c>
    </row>
    <row r="88" spans="1:69" x14ac:dyDescent="0.25">
      <c r="A88" s="1">
        <v>270</v>
      </c>
      <c r="B88" s="1" t="s">
        <v>81</v>
      </c>
      <c r="C88" s="1">
        <v>0.33</v>
      </c>
      <c r="D88" s="1">
        <v>5.2135112927853138</v>
      </c>
      <c r="E88" s="1" t="s">
        <v>166</v>
      </c>
      <c r="F88" s="1" t="s">
        <v>166</v>
      </c>
      <c r="G88" s="1" t="s">
        <v>166</v>
      </c>
      <c r="H88" s="1">
        <v>0.205095</v>
      </c>
      <c r="I88" s="1">
        <v>-3.3905999999999999E-2</v>
      </c>
      <c r="J88" s="1">
        <v>-3.3947999999999999E-2</v>
      </c>
      <c r="K88" s="1">
        <v>-0.19326699999999999</v>
      </c>
      <c r="L88" s="1">
        <v>0.64466000000000001</v>
      </c>
      <c r="M88" s="1">
        <v>-0.180085</v>
      </c>
      <c r="N88" s="1">
        <v>-0.18143699999999999</v>
      </c>
      <c r="O88" s="1">
        <v>-0.37676900000000002</v>
      </c>
      <c r="P88" s="1">
        <v>535.63699999999994</v>
      </c>
      <c r="Q88" s="1">
        <v>73.402199999999993</v>
      </c>
      <c r="R88" s="1">
        <v>1096.0999999999999</v>
      </c>
      <c r="S88" s="1">
        <v>-0.23189000000000001</v>
      </c>
      <c r="T88" s="1">
        <v>-2.5159999999999998E-2</v>
      </c>
      <c r="U88" s="1">
        <v>129.72514229999999</v>
      </c>
      <c r="V88" s="1">
        <v>0.205095</v>
      </c>
      <c r="W88" s="1">
        <v>-3.3905999999999999E-2</v>
      </c>
      <c r="X88" s="1">
        <v>-3.3947999999999999E-2</v>
      </c>
      <c r="Y88" s="1">
        <v>-0.19326699999999999</v>
      </c>
      <c r="Z88" s="1">
        <v>0.64466000000000001</v>
      </c>
      <c r="AA88" s="1">
        <v>-0.180085</v>
      </c>
      <c r="AB88" s="1">
        <v>-0.18143699999999999</v>
      </c>
      <c r="AC88" s="1">
        <v>-0.37676900000000002</v>
      </c>
      <c r="AD88" s="1">
        <v>535.63699999999994</v>
      </c>
      <c r="AE88" s="1">
        <v>73.402199999999993</v>
      </c>
      <c r="AF88" s="1">
        <v>1096.0999999999999</v>
      </c>
      <c r="AG88" s="1">
        <v>-0.23189000000000001</v>
      </c>
      <c r="AH88" s="1">
        <v>-2.5159999999999998E-2</v>
      </c>
      <c r="AI88" s="1">
        <v>129.72514229999999</v>
      </c>
      <c r="AJ88" s="1">
        <v>0.205095</v>
      </c>
      <c r="AK88" s="1">
        <v>-3.3905999999999999E-2</v>
      </c>
      <c r="AL88" s="1">
        <v>-3.3947999999999999E-2</v>
      </c>
      <c r="AM88" s="1">
        <v>-0.19326699999999999</v>
      </c>
      <c r="AN88" s="1">
        <v>0.64466000000000001</v>
      </c>
      <c r="AO88" s="1">
        <v>-0.180085</v>
      </c>
      <c r="AP88" s="1">
        <v>-0.18143699999999999</v>
      </c>
      <c r="AQ88" s="1">
        <v>-0.37676900000000002</v>
      </c>
      <c r="AR88" s="1">
        <v>535.63699999999994</v>
      </c>
      <c r="AS88" s="1">
        <v>73.402199999999993</v>
      </c>
      <c r="AT88" s="1">
        <v>1096.0999999999999</v>
      </c>
      <c r="AU88" s="1">
        <v>-0.23189000000000001</v>
      </c>
      <c r="AV88" s="1">
        <v>-2.5159999999999998E-2</v>
      </c>
      <c r="AW88" s="1">
        <v>129.72514229999999</v>
      </c>
      <c r="AX88" s="1">
        <v>6.2444471574769604</v>
      </c>
      <c r="AY88" s="1">
        <v>6.3238252572231097</v>
      </c>
      <c r="AZ88" s="1">
        <v>3.8019414279061898</v>
      </c>
      <c r="BA88" s="1">
        <v>4.0621218726268999</v>
      </c>
      <c r="BB88" s="1">
        <v>7.1434090458035904</v>
      </c>
      <c r="BC88" s="1">
        <v>7.6213947211373796</v>
      </c>
      <c r="BD88" s="1">
        <v>38.799999999999997</v>
      </c>
      <c r="BE88" s="1">
        <v>40</v>
      </c>
      <c r="BF88" s="1">
        <v>98.835702424392593</v>
      </c>
      <c r="BG88" s="1">
        <v>103.41432281013699</v>
      </c>
      <c r="BH88" s="1">
        <v>99.629963842997299</v>
      </c>
      <c r="BI88" s="1">
        <v>103.81178928719601</v>
      </c>
      <c r="BJ88" s="1">
        <v>100.230666890625</v>
      </c>
      <c r="BK88" s="1">
        <v>104.3238478626</v>
      </c>
      <c r="BL88" s="1">
        <v>1.83282295926256</v>
      </c>
      <c r="BM88" s="1">
        <v>1.8353727141918601</v>
      </c>
      <c r="BN88" s="1">
        <v>1.8354729635709699</v>
      </c>
      <c r="BO88" s="1">
        <v>1.8332228451554899</v>
      </c>
      <c r="BP88" s="1">
        <v>1.84548990785644</v>
      </c>
      <c r="BQ88" s="1">
        <v>1.84107658721738</v>
      </c>
    </row>
    <row r="89" spans="1:69" x14ac:dyDescent="0.25">
      <c r="A89" s="1">
        <v>271</v>
      </c>
      <c r="B89" s="1" t="s">
        <v>122</v>
      </c>
      <c r="C89" s="1">
        <v>-0.12999999999999995</v>
      </c>
      <c r="D89" s="1">
        <v>0.29732137494637012</v>
      </c>
      <c r="E89" s="1" t="s">
        <v>162</v>
      </c>
      <c r="F89" s="1" t="s">
        <v>162</v>
      </c>
      <c r="G89" s="1" t="s">
        <v>133</v>
      </c>
      <c r="H89" s="1">
        <v>0.24818499999999999</v>
      </c>
      <c r="I89" s="1">
        <v>-6.5110000000000003E-3</v>
      </c>
      <c r="J89" s="1">
        <v>-6.9360000000000003E-3</v>
      </c>
      <c r="K89" s="1">
        <v>-0.26412799999999997</v>
      </c>
      <c r="L89" s="1">
        <v>0.69054700000000002</v>
      </c>
      <c r="M89" s="1">
        <v>-0.155165</v>
      </c>
      <c r="N89" s="1">
        <v>-0.152286</v>
      </c>
      <c r="O89" s="1">
        <v>-0.40063399999999999</v>
      </c>
      <c r="P89" s="1">
        <v>560.92200000000003</v>
      </c>
      <c r="Q89" s="1">
        <v>86.838499999999996</v>
      </c>
      <c r="R89" s="1">
        <v>1117.23</v>
      </c>
      <c r="S89" s="1">
        <v>-0.26394000000000001</v>
      </c>
      <c r="T89" s="1">
        <v>-4.5830000000000003E-2</v>
      </c>
      <c r="U89" s="1">
        <v>136.8662061</v>
      </c>
      <c r="V89" s="1">
        <v>0.24818499999999999</v>
      </c>
      <c r="W89" s="1">
        <v>-6.5110000000000003E-3</v>
      </c>
      <c r="X89" s="1">
        <v>-6.9360000000000003E-3</v>
      </c>
      <c r="Y89" s="1">
        <v>-0.26412799999999997</v>
      </c>
      <c r="Z89" s="1">
        <v>0.69054700000000002</v>
      </c>
      <c r="AA89" s="1">
        <v>-0.155165</v>
      </c>
      <c r="AB89" s="1">
        <v>-0.152286</v>
      </c>
      <c r="AC89" s="1">
        <v>-0.40063399999999999</v>
      </c>
      <c r="AD89" s="1">
        <v>560.92200000000003</v>
      </c>
      <c r="AE89" s="1">
        <v>86.838499999999996</v>
      </c>
      <c r="AF89" s="1">
        <v>1117.23</v>
      </c>
      <c r="AG89" s="1">
        <v>-0.26394000000000001</v>
      </c>
      <c r="AH89" s="1">
        <v>-4.5830000000000003E-2</v>
      </c>
      <c r="AI89" s="1">
        <v>136.8662061</v>
      </c>
      <c r="AJ89" s="1">
        <v>0.19575999999999999</v>
      </c>
      <c r="AK89" s="1">
        <v>-1.7198000000000001E-2</v>
      </c>
      <c r="AL89" s="1">
        <v>-2.7101E-2</v>
      </c>
      <c r="AM89" s="1">
        <v>-0.15559300000000001</v>
      </c>
      <c r="AN89" s="1">
        <v>0.52158599999999999</v>
      </c>
      <c r="AO89" s="1">
        <v>-0.184866</v>
      </c>
      <c r="AP89" s="1">
        <v>-0.150033</v>
      </c>
      <c r="AQ89" s="1">
        <v>-8.6227999999999999E-2</v>
      </c>
      <c r="AR89" s="1">
        <v>497.02800000000002</v>
      </c>
      <c r="AS89" s="1">
        <v>58.020899999999997</v>
      </c>
      <c r="AT89" s="1">
        <v>1117.57</v>
      </c>
      <c r="AU89" s="1">
        <v>-0.24285999999999999</v>
      </c>
      <c r="AV89" s="1">
        <v>-2.409E-2</v>
      </c>
      <c r="AW89" s="1">
        <v>137.28036270000001</v>
      </c>
      <c r="AX89" s="1">
        <v>5.7390376697242003</v>
      </c>
      <c r="AY89" s="1">
        <v>5.8872490828505697</v>
      </c>
      <c r="AZ89" s="1">
        <v>3.8147527017713698</v>
      </c>
      <c r="BA89" s="1">
        <v>4.1755960382818396</v>
      </c>
      <c r="BB89" s="1">
        <v>6.7411803147258702</v>
      </c>
      <c r="BC89" s="1">
        <v>7.3764928474388496</v>
      </c>
      <c r="BD89" s="1">
        <v>35.700000000000003</v>
      </c>
      <c r="BE89" s="1">
        <v>36.4</v>
      </c>
      <c r="BF89" s="1">
        <v>96.357157177803899</v>
      </c>
      <c r="BG89" s="1">
        <v>97.600459988057494</v>
      </c>
      <c r="BH89" s="1">
        <v>96.333486948233102</v>
      </c>
      <c r="BI89" s="1">
        <v>97.728864437333399</v>
      </c>
      <c r="BJ89" s="1">
        <v>94.040326111642102</v>
      </c>
      <c r="BK89" s="1">
        <v>96.409493112034895</v>
      </c>
      <c r="BL89" s="1">
        <v>1.8163554167618099</v>
      </c>
      <c r="BM89" s="1">
        <v>1.8182021339773999</v>
      </c>
      <c r="BN89" s="1">
        <v>1.8181707840574199</v>
      </c>
      <c r="BO89" s="1">
        <v>1.8132217183786401</v>
      </c>
      <c r="BP89" s="1">
        <v>1.8177640110861399</v>
      </c>
      <c r="BQ89" s="1">
        <v>1.8140722146596</v>
      </c>
    </row>
    <row r="90" spans="1:69" x14ac:dyDescent="0.25">
      <c r="A90" s="1">
        <v>272</v>
      </c>
      <c r="B90" s="1" t="s">
        <v>123</v>
      </c>
      <c r="C90" s="1">
        <v>-0.94</v>
      </c>
      <c r="D90" s="1">
        <v>0.48969378186781171</v>
      </c>
      <c r="E90" s="1" t="s">
        <v>162</v>
      </c>
      <c r="F90" s="1" t="s">
        <v>162</v>
      </c>
      <c r="G90" s="1" t="s">
        <v>162</v>
      </c>
      <c r="H90" s="1">
        <v>0.24818499999999999</v>
      </c>
      <c r="I90" s="1">
        <v>-6.5110000000000003E-3</v>
      </c>
      <c r="J90" s="1">
        <v>-6.9360000000000003E-3</v>
      </c>
      <c r="K90" s="1">
        <v>-0.26412799999999997</v>
      </c>
      <c r="L90" s="1">
        <v>0.69054700000000002</v>
      </c>
      <c r="M90" s="1">
        <v>-0.155165</v>
      </c>
      <c r="N90" s="1">
        <v>-0.152286</v>
      </c>
      <c r="O90" s="1">
        <v>-0.40063399999999999</v>
      </c>
      <c r="P90" s="1">
        <v>560.92200000000003</v>
      </c>
      <c r="Q90" s="1">
        <v>86.838499999999996</v>
      </c>
      <c r="R90" s="1">
        <v>1117.23</v>
      </c>
      <c r="S90" s="1">
        <v>-0.26394000000000001</v>
      </c>
      <c r="T90" s="1">
        <v>-4.5830000000000003E-2</v>
      </c>
      <c r="U90" s="1">
        <v>136.8662061</v>
      </c>
      <c r="V90" s="1">
        <v>0.24818499999999999</v>
      </c>
      <c r="W90" s="1">
        <v>-6.5110000000000003E-3</v>
      </c>
      <c r="X90" s="1">
        <v>-6.9360000000000003E-3</v>
      </c>
      <c r="Y90" s="1">
        <v>-0.26412799999999997</v>
      </c>
      <c r="Z90" s="1">
        <v>0.69054700000000002</v>
      </c>
      <c r="AA90" s="1">
        <v>-0.155165</v>
      </c>
      <c r="AB90" s="1">
        <v>-0.152286</v>
      </c>
      <c r="AC90" s="1">
        <v>-0.40063399999999999</v>
      </c>
      <c r="AD90" s="1">
        <v>560.92200000000003</v>
      </c>
      <c r="AE90" s="1">
        <v>86.838499999999996</v>
      </c>
      <c r="AF90" s="1">
        <v>1117.23</v>
      </c>
      <c r="AG90" s="1">
        <v>-0.26394000000000001</v>
      </c>
      <c r="AH90" s="1">
        <v>-4.5830000000000003E-2</v>
      </c>
      <c r="AI90" s="1">
        <v>136.8662061</v>
      </c>
      <c r="AJ90" s="1">
        <v>0.24818499999999999</v>
      </c>
      <c r="AK90" s="1">
        <v>-6.5110000000000003E-3</v>
      </c>
      <c r="AL90" s="1">
        <v>-6.9360000000000003E-3</v>
      </c>
      <c r="AM90" s="1">
        <v>-0.26412799999999997</v>
      </c>
      <c r="AN90" s="1">
        <v>0.69054700000000002</v>
      </c>
      <c r="AO90" s="1">
        <v>-0.155165</v>
      </c>
      <c r="AP90" s="1">
        <v>-0.152286</v>
      </c>
      <c r="AQ90" s="1">
        <v>-0.40063399999999999</v>
      </c>
      <c r="AR90" s="1">
        <v>560.92200000000003</v>
      </c>
      <c r="AS90" s="1">
        <v>86.838499999999996</v>
      </c>
      <c r="AT90" s="1">
        <v>1117.23</v>
      </c>
      <c r="AU90" s="1">
        <v>-0.26394000000000001</v>
      </c>
      <c r="AV90" s="1">
        <v>-4.5830000000000003E-2</v>
      </c>
      <c r="AW90" s="1">
        <v>136.8662061</v>
      </c>
      <c r="AX90" s="1">
        <v>5.7390376697242003</v>
      </c>
      <c r="AY90" s="1">
        <v>5.8872490828505697</v>
      </c>
      <c r="AZ90" s="1">
        <v>3.8147527017713698</v>
      </c>
      <c r="BA90" s="1">
        <v>4.1755960382818396</v>
      </c>
      <c r="BB90" s="1">
        <v>6.7411803147258702</v>
      </c>
      <c r="BC90" s="1">
        <v>7.3764928474388496</v>
      </c>
      <c r="BD90" s="1">
        <v>35.700000000000003</v>
      </c>
      <c r="BE90" s="1">
        <v>36.4</v>
      </c>
      <c r="BF90" s="1">
        <v>96.357157177803899</v>
      </c>
      <c r="BG90" s="1">
        <v>97.600459988057494</v>
      </c>
      <c r="BH90" s="1">
        <v>96.333486948233102</v>
      </c>
      <c r="BI90" s="1">
        <v>97.728864437333399</v>
      </c>
      <c r="BJ90" s="1">
        <v>94.040326111642102</v>
      </c>
      <c r="BK90" s="1">
        <v>96.409493112034895</v>
      </c>
      <c r="BL90" s="1">
        <v>1.8163554167618099</v>
      </c>
      <c r="BM90" s="1">
        <v>1.8182021339773999</v>
      </c>
      <c r="BN90" s="1">
        <v>1.8181707840574199</v>
      </c>
      <c r="BO90" s="1">
        <v>1.8132217183786401</v>
      </c>
      <c r="BP90" s="1">
        <v>1.8177640110861399</v>
      </c>
      <c r="BQ90" s="1">
        <v>1.8140722146596</v>
      </c>
    </row>
    <row r="91" spans="1:69" x14ac:dyDescent="0.25">
      <c r="A91" s="1">
        <v>273</v>
      </c>
      <c r="B91" s="1" t="s">
        <v>56</v>
      </c>
      <c r="C91" s="1">
        <v>-0.22999999999999998</v>
      </c>
      <c r="D91" s="1">
        <v>1.6496666329898293</v>
      </c>
      <c r="E91" s="1" t="s">
        <v>191</v>
      </c>
      <c r="F91" s="1" t="s">
        <v>184</v>
      </c>
      <c r="G91" s="1" t="s">
        <v>184</v>
      </c>
      <c r="H91" s="1">
        <v>0.200651</v>
      </c>
      <c r="I91" s="1">
        <v>-1.5966999999999999E-2</v>
      </c>
      <c r="J91" s="1">
        <v>-1.175E-2</v>
      </c>
      <c r="K91" s="1">
        <v>-0.14016899999999999</v>
      </c>
      <c r="L91" s="1">
        <v>0.585449</v>
      </c>
      <c r="M91" s="1">
        <v>-0.14718600000000001</v>
      </c>
      <c r="N91" s="1">
        <v>-0.14935899999999999</v>
      </c>
      <c r="O91" s="1">
        <v>-0.233066</v>
      </c>
      <c r="P91" s="1">
        <v>532.86800000000005</v>
      </c>
      <c r="Q91" s="1">
        <v>56.599800000000002</v>
      </c>
      <c r="R91" s="1">
        <v>1082.3499999999999</v>
      </c>
      <c r="S91" s="1">
        <v>-0.21384</v>
      </c>
      <c r="T91" s="1">
        <v>-4.2790000000000002E-2</v>
      </c>
      <c r="U91" s="1">
        <v>107.33558549999999</v>
      </c>
      <c r="V91" s="1">
        <v>0.137624</v>
      </c>
      <c r="W91" s="1">
        <v>-3.7663000000000002E-2</v>
      </c>
      <c r="X91" s="1">
        <v>-4.0806000000000002E-2</v>
      </c>
      <c r="Y91" s="1">
        <v>-0.27689200000000003</v>
      </c>
      <c r="Z91" s="1">
        <v>0.40879100000000002</v>
      </c>
      <c r="AA91" s="1">
        <v>-0.173319</v>
      </c>
      <c r="AB91" s="1">
        <v>-0.16671800000000001</v>
      </c>
      <c r="AC91" s="1">
        <v>5.4883000000000001E-2</v>
      </c>
      <c r="AD91" s="1">
        <v>480.26</v>
      </c>
      <c r="AE91" s="1">
        <v>164.738</v>
      </c>
      <c r="AF91" s="1">
        <v>1264.95</v>
      </c>
      <c r="AG91" s="1">
        <v>-0.25147999999999998</v>
      </c>
      <c r="AH91" s="1">
        <v>2.8500000000000001E-2</v>
      </c>
      <c r="AI91" s="1">
        <v>175.6902498</v>
      </c>
      <c r="AJ91" s="1">
        <v>0.137624</v>
      </c>
      <c r="AK91" s="1">
        <v>-3.7663000000000002E-2</v>
      </c>
      <c r="AL91" s="1">
        <v>-4.0806000000000002E-2</v>
      </c>
      <c r="AM91" s="1">
        <v>-0.27689200000000003</v>
      </c>
      <c r="AN91" s="1">
        <v>0.40879100000000002</v>
      </c>
      <c r="AO91" s="1">
        <v>-0.173319</v>
      </c>
      <c r="AP91" s="1">
        <v>-0.16671800000000001</v>
      </c>
      <c r="AQ91" s="1">
        <v>5.4883000000000001E-2</v>
      </c>
      <c r="AR91" s="1">
        <v>480.26</v>
      </c>
      <c r="AS91" s="1">
        <v>164.738</v>
      </c>
      <c r="AT91" s="1">
        <v>1264.95</v>
      </c>
      <c r="AU91" s="1">
        <v>-0.25147999999999998</v>
      </c>
      <c r="AV91" s="1">
        <v>2.8500000000000001E-2</v>
      </c>
      <c r="AW91" s="1">
        <v>175.6902498</v>
      </c>
      <c r="AX91" s="1">
        <v>8.7629471029274004</v>
      </c>
      <c r="AY91" s="1">
        <v>8.7641237899605695</v>
      </c>
      <c r="AZ91" s="1">
        <v>3.2108616017606302</v>
      </c>
      <c r="BA91" s="1">
        <v>3.2119481429130601</v>
      </c>
      <c r="BB91" s="1">
        <v>7.6792632539134198</v>
      </c>
      <c r="BC91" s="1">
        <v>7.6848398231035402</v>
      </c>
      <c r="BD91" s="1">
        <v>54.7</v>
      </c>
      <c r="BE91" s="1">
        <v>54.7</v>
      </c>
      <c r="BF91" s="1">
        <v>103.263861030812</v>
      </c>
      <c r="BG91" s="1">
        <v>103.334289992725</v>
      </c>
      <c r="BH91" s="1">
        <v>86.377405343355704</v>
      </c>
      <c r="BI91" s="1">
        <v>86.429310941382894</v>
      </c>
      <c r="BJ91" s="1">
        <v>103.58503601154101</v>
      </c>
      <c r="BK91" s="1">
        <v>103.649321973181</v>
      </c>
      <c r="BL91" s="1">
        <v>1.85701265477648</v>
      </c>
      <c r="BM91" s="1">
        <v>1.85750208613611</v>
      </c>
      <c r="BN91" s="1">
        <v>1.8956017514235399</v>
      </c>
      <c r="BO91" s="1">
        <v>1.8950200526643499</v>
      </c>
      <c r="BP91" s="1">
        <v>1.83221095946946</v>
      </c>
      <c r="BQ91" s="1">
        <v>1.83178246525071</v>
      </c>
    </row>
  </sheetData>
  <conditionalFormatting sqref="C1:D86">
    <cfRule type="cellIs" dxfId="15" priority="1" operator="equal">
      <formula>0</formula>
    </cfRule>
    <cfRule type="cellIs" dxfId="14" priority="4" operator="equal">
      <formula>14.18100814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A2E84-3773-4380-B338-2D2E2D46602A}">
  <dimension ref="A1:BQ86"/>
  <sheetViews>
    <sheetView topLeftCell="A52" zoomScale="90" zoomScaleNormal="90" workbookViewId="0">
      <selection activeCell="G77" sqref="G77"/>
    </sheetView>
  </sheetViews>
  <sheetFormatPr defaultRowHeight="14.3" x14ac:dyDescent="0.25"/>
  <cols>
    <col min="1" max="7" width="9" style="1"/>
    <col min="8" max="8" width="8.75" style="1" customWidth="1"/>
    <col min="9" max="21" width="9" style="1" customWidth="1"/>
    <col min="22" max="22" width="8.875" style="1" customWidth="1"/>
    <col min="23" max="30" width="9" style="1" customWidth="1"/>
    <col min="31" max="35" width="9.125" style="1" customWidth="1"/>
    <col min="36" max="36" width="8.25" style="1" customWidth="1"/>
    <col min="37" max="48" width="9" style="1" customWidth="1"/>
    <col min="49" max="49" width="8.125" style="1" customWidth="1"/>
    <col min="50" max="69" width="9" style="1"/>
    <col min="70" max="70" width="12.375" style="1" customWidth="1"/>
    <col min="71" max="16384" width="9" style="1"/>
  </cols>
  <sheetData>
    <row r="1" spans="1:69" x14ac:dyDescent="0.25">
      <c r="A1" s="1" t="s">
        <v>124</v>
      </c>
      <c r="B1" s="1" t="s">
        <v>109</v>
      </c>
      <c r="C1" s="1" t="s">
        <v>0</v>
      </c>
      <c r="D1" s="1" t="s">
        <v>1</v>
      </c>
      <c r="E1" s="1" t="s">
        <v>205</v>
      </c>
      <c r="F1" s="1" t="s">
        <v>206</v>
      </c>
      <c r="G1" s="1" t="s">
        <v>207</v>
      </c>
      <c r="H1" s="1" t="s">
        <v>208</v>
      </c>
      <c r="I1" s="1" t="s">
        <v>209</v>
      </c>
      <c r="J1" s="1" t="s">
        <v>210</v>
      </c>
      <c r="K1" s="1" t="s">
        <v>211</v>
      </c>
      <c r="L1" s="1" t="s">
        <v>212</v>
      </c>
      <c r="M1" s="1" t="s">
        <v>213</v>
      </c>
      <c r="N1" s="1" t="s">
        <v>214</v>
      </c>
      <c r="O1" s="1" t="s">
        <v>215</v>
      </c>
      <c r="P1" s="1" t="s">
        <v>216</v>
      </c>
      <c r="Q1" s="1" t="s">
        <v>217</v>
      </c>
      <c r="R1" s="1" t="s">
        <v>218</v>
      </c>
      <c r="S1" s="1" t="s">
        <v>219</v>
      </c>
      <c r="T1" s="1" t="s">
        <v>220</v>
      </c>
      <c r="U1" s="1" t="s">
        <v>221</v>
      </c>
      <c r="V1" s="1" t="s">
        <v>222</v>
      </c>
      <c r="W1" s="1" t="s">
        <v>223</v>
      </c>
      <c r="X1" s="1" t="s">
        <v>224</v>
      </c>
      <c r="Y1" s="1" t="s">
        <v>225</v>
      </c>
      <c r="Z1" s="1" t="s">
        <v>226</v>
      </c>
      <c r="AA1" s="1" t="s">
        <v>227</v>
      </c>
      <c r="AB1" s="1" t="s">
        <v>228</v>
      </c>
      <c r="AC1" s="1" t="s">
        <v>229</v>
      </c>
      <c r="AD1" s="1" t="s">
        <v>230</v>
      </c>
      <c r="AE1" s="1" t="s">
        <v>231</v>
      </c>
      <c r="AF1" s="1" t="s">
        <v>232</v>
      </c>
      <c r="AG1" s="1" t="s">
        <v>233</v>
      </c>
      <c r="AH1" s="1" t="s">
        <v>234</v>
      </c>
      <c r="AI1" s="1" t="s">
        <v>235</v>
      </c>
      <c r="AJ1" s="1" t="s">
        <v>236</v>
      </c>
      <c r="AK1" s="1" t="s">
        <v>237</v>
      </c>
      <c r="AL1" s="1" t="s">
        <v>238</v>
      </c>
      <c r="AM1" s="1" t="s">
        <v>239</v>
      </c>
      <c r="AN1" s="1" t="s">
        <v>240</v>
      </c>
      <c r="AO1" s="1" t="s">
        <v>241</v>
      </c>
      <c r="AP1" s="1" t="s">
        <v>242</v>
      </c>
      <c r="AQ1" s="1" t="s">
        <v>243</v>
      </c>
      <c r="AR1" s="1" t="s">
        <v>244</v>
      </c>
      <c r="AS1" s="1" t="s">
        <v>245</v>
      </c>
      <c r="AT1" s="1" t="s">
        <v>246</v>
      </c>
      <c r="AU1" s="1" t="s">
        <v>247</v>
      </c>
      <c r="AV1" s="1" t="s">
        <v>248</v>
      </c>
      <c r="AW1" s="1" t="s">
        <v>249</v>
      </c>
      <c r="AX1" s="1" t="s">
        <v>5</v>
      </c>
      <c r="AY1" s="1" t="s">
        <v>6</v>
      </c>
      <c r="AZ1" s="1" t="s">
        <v>7</v>
      </c>
      <c r="BA1" s="1" t="s">
        <v>8</v>
      </c>
      <c r="BB1" s="1" t="s">
        <v>9</v>
      </c>
      <c r="BC1" s="1" t="s">
        <v>10</v>
      </c>
      <c r="BD1" s="1" t="s">
        <v>11</v>
      </c>
      <c r="BE1" s="1" t="s">
        <v>12</v>
      </c>
      <c r="BF1" s="1" t="s">
        <v>13</v>
      </c>
      <c r="BG1" s="1" t="s">
        <v>14</v>
      </c>
      <c r="BH1" s="1" t="s">
        <v>15</v>
      </c>
      <c r="BI1" s="1" t="s">
        <v>16</v>
      </c>
      <c r="BJ1" s="1" t="s">
        <v>17</v>
      </c>
      <c r="BK1" s="1" t="s">
        <v>18</v>
      </c>
      <c r="BL1" s="1" t="s">
        <v>19</v>
      </c>
      <c r="BM1" s="1" t="s">
        <v>20</v>
      </c>
      <c r="BN1" s="1" t="s">
        <v>21</v>
      </c>
      <c r="BO1" s="1" t="s">
        <v>22</v>
      </c>
      <c r="BP1" s="1" t="s">
        <v>23</v>
      </c>
      <c r="BQ1" s="1" t="s">
        <v>24</v>
      </c>
    </row>
    <row r="2" spans="1:69" x14ac:dyDescent="0.25">
      <c r="A2" s="3">
        <v>3</v>
      </c>
      <c r="B2" s="1" t="s">
        <v>25</v>
      </c>
      <c r="C2" s="2">
        <v>-6.0000000000000053E-2</v>
      </c>
      <c r="D2" s="2">
        <v>2.2009316209278289</v>
      </c>
      <c r="E2" s="1" t="s">
        <v>125</v>
      </c>
      <c r="F2" s="2" t="s">
        <v>125</v>
      </c>
      <c r="G2" s="2" t="s">
        <v>125</v>
      </c>
      <c r="H2" s="1">
        <v>0.15546399999999999</v>
      </c>
      <c r="I2" s="1">
        <v>-3.7927000000000002E-2</v>
      </c>
      <c r="J2" s="1">
        <v>-3.7895999999999999E-2</v>
      </c>
      <c r="K2" s="1">
        <v>-0.43332700000000002</v>
      </c>
      <c r="L2" s="1">
        <v>0.39064500000000002</v>
      </c>
      <c r="M2" s="1">
        <v>-0.17117199999999999</v>
      </c>
      <c r="N2" s="1">
        <v>-0.17145299999999999</v>
      </c>
      <c r="O2" s="1">
        <v>6.7978999999999998E-2</v>
      </c>
      <c r="P2" s="1">
        <v>464.04</v>
      </c>
      <c r="Q2" s="1">
        <v>158.369</v>
      </c>
      <c r="R2" s="1">
        <v>1200.6500000000001</v>
      </c>
      <c r="S2" s="1">
        <v>-0.25013999999999997</v>
      </c>
      <c r="T2" s="1">
        <v>2.3949999999999999E-2</v>
      </c>
      <c r="U2" s="1">
        <v>171.9942159</v>
      </c>
      <c r="V2" s="1">
        <v>0.15546399999999999</v>
      </c>
      <c r="W2" s="1">
        <v>-3.7927000000000002E-2</v>
      </c>
      <c r="X2" s="1">
        <v>-3.7895999999999999E-2</v>
      </c>
      <c r="Y2" s="1">
        <v>-0.43332700000000002</v>
      </c>
      <c r="Z2" s="1">
        <v>0.39064500000000002</v>
      </c>
      <c r="AA2" s="1">
        <v>-0.17117199999999999</v>
      </c>
      <c r="AB2" s="1">
        <v>-0.17145299999999999</v>
      </c>
      <c r="AC2" s="1">
        <v>6.7978999999999998E-2</v>
      </c>
      <c r="AD2" s="1">
        <v>464.04</v>
      </c>
      <c r="AE2" s="1">
        <v>158.369</v>
      </c>
      <c r="AF2" s="1">
        <v>1200.6500000000001</v>
      </c>
      <c r="AG2" s="1">
        <v>-0.25013999999999997</v>
      </c>
      <c r="AH2" s="1">
        <v>2.3949999999999999E-2</v>
      </c>
      <c r="AI2" s="1">
        <v>171.9942159</v>
      </c>
      <c r="AJ2" s="1">
        <v>0.15546399999999999</v>
      </c>
      <c r="AK2" s="1">
        <v>-3.7927000000000002E-2</v>
      </c>
      <c r="AL2" s="1">
        <v>-3.7895999999999999E-2</v>
      </c>
      <c r="AM2" s="1">
        <v>-0.43332700000000002</v>
      </c>
      <c r="AN2" s="1">
        <v>0.39064500000000002</v>
      </c>
      <c r="AO2" s="1">
        <v>-0.17117199999999999</v>
      </c>
      <c r="AP2" s="1">
        <v>-0.17145299999999999</v>
      </c>
      <c r="AQ2" s="1">
        <v>6.7978999999999998E-2</v>
      </c>
      <c r="AR2" s="1">
        <v>464.04</v>
      </c>
      <c r="AS2" s="1">
        <v>158.369</v>
      </c>
      <c r="AT2" s="1">
        <v>1200.6500000000001</v>
      </c>
      <c r="AU2" s="1">
        <v>-0.25013999999999997</v>
      </c>
      <c r="AV2" s="1">
        <v>2.3949999999999999E-2</v>
      </c>
      <c r="AW2" s="1">
        <v>171.9942159</v>
      </c>
      <c r="AX2" s="1">
        <v>4.9433039522105098</v>
      </c>
      <c r="AY2" s="1">
        <v>4.9441673273951796</v>
      </c>
      <c r="AZ2" s="1">
        <v>4.0860169076727404</v>
      </c>
      <c r="BA2" s="1">
        <v>4.0864346470159898</v>
      </c>
      <c r="BB2" s="1">
        <v>6.4396501432351796</v>
      </c>
      <c r="BC2" s="1">
        <v>6.4423952442991697</v>
      </c>
      <c r="BD2" s="1">
        <v>50.9</v>
      </c>
      <c r="BE2" s="1">
        <v>51</v>
      </c>
      <c r="BF2" s="1">
        <v>113.43750992400101</v>
      </c>
      <c r="BG2" s="1">
        <v>113.482928358877</v>
      </c>
      <c r="BH2" s="1">
        <v>113.417803103735</v>
      </c>
      <c r="BI2" s="1">
        <v>113.46012912663301</v>
      </c>
      <c r="BJ2" s="1">
        <v>113.409813902685</v>
      </c>
      <c r="BK2" s="1">
        <v>113.46123145505101</v>
      </c>
      <c r="BL2" s="1">
        <v>1.9169574851832201</v>
      </c>
      <c r="BM2" s="1">
        <v>1.91742561785327</v>
      </c>
      <c r="BN2" s="1">
        <v>1.91795828943175</v>
      </c>
      <c r="BO2" s="1">
        <v>1.9169624409466099</v>
      </c>
      <c r="BP2" s="1">
        <v>1.91795828943175</v>
      </c>
      <c r="BQ2" s="1">
        <v>1.9171314508921899</v>
      </c>
    </row>
    <row r="3" spans="1:69" x14ac:dyDescent="0.25">
      <c r="A3" s="3">
        <v>5</v>
      </c>
      <c r="B3" s="1" t="s">
        <v>112</v>
      </c>
      <c r="C3" s="2">
        <v>-0.90999999999999992</v>
      </c>
      <c r="D3" s="2">
        <v>1.5296404806358912</v>
      </c>
      <c r="E3" s="1" t="s">
        <v>132</v>
      </c>
      <c r="F3" s="2" t="s">
        <v>126</v>
      </c>
      <c r="G3" s="2" t="s">
        <v>126</v>
      </c>
      <c r="H3" s="1">
        <v>0.13614100000000001</v>
      </c>
      <c r="I3" s="1">
        <v>-4.0851999999999999E-2</v>
      </c>
      <c r="J3" s="1">
        <v>-4.0846E-2</v>
      </c>
      <c r="K3" s="1">
        <v>-0.18326200000000001</v>
      </c>
      <c r="L3" s="1">
        <v>0.44565300000000002</v>
      </c>
      <c r="M3" s="1">
        <v>-0.170596</v>
      </c>
      <c r="N3" s="1">
        <v>-0.17070199999999999</v>
      </c>
      <c r="O3" s="1">
        <v>-3.5645000000000003E-2</v>
      </c>
      <c r="P3" s="1">
        <v>504.423</v>
      </c>
      <c r="Q3" s="1">
        <v>167.51499999999999</v>
      </c>
      <c r="R3" s="1">
        <v>1237.23</v>
      </c>
      <c r="S3" s="1">
        <v>-0.25135000000000002</v>
      </c>
      <c r="T3" s="1">
        <v>3.4619999999999998E-2</v>
      </c>
      <c r="U3" s="1">
        <v>179.4490347</v>
      </c>
      <c r="V3" s="1">
        <v>0.17913699999999999</v>
      </c>
      <c r="W3" s="1">
        <v>-4.0078000000000003E-2</v>
      </c>
      <c r="X3" s="1">
        <v>-4.0072000000000003E-2</v>
      </c>
      <c r="Y3" s="1">
        <v>-0.47377799999999998</v>
      </c>
      <c r="Z3" s="1">
        <v>0.41362199999999999</v>
      </c>
      <c r="AA3" s="1">
        <v>-0.17389099999999999</v>
      </c>
      <c r="AB3" s="1">
        <v>-0.17425599999999999</v>
      </c>
      <c r="AC3" s="1">
        <v>-2.4944000000000001E-2</v>
      </c>
      <c r="AD3" s="1">
        <v>465.96600000000001</v>
      </c>
      <c r="AE3" s="1">
        <v>154.71700000000001</v>
      </c>
      <c r="AF3" s="1">
        <v>1379.14</v>
      </c>
      <c r="AG3" s="1">
        <v>-0.24607000000000001</v>
      </c>
      <c r="AH3" s="1">
        <v>2.155E-2</v>
      </c>
      <c r="AI3" s="1">
        <v>167.93422620000001</v>
      </c>
      <c r="AJ3" s="1">
        <v>0.17913699999999999</v>
      </c>
      <c r="AK3" s="1">
        <v>-4.0078000000000003E-2</v>
      </c>
      <c r="AL3" s="1">
        <v>-4.0072000000000003E-2</v>
      </c>
      <c r="AM3" s="1">
        <v>-0.47377799999999998</v>
      </c>
      <c r="AN3" s="1">
        <v>0.41362199999999999</v>
      </c>
      <c r="AO3" s="1">
        <v>-0.17389099999999999</v>
      </c>
      <c r="AP3" s="1">
        <v>-0.17425599999999999</v>
      </c>
      <c r="AQ3" s="1">
        <v>-2.4944000000000001E-2</v>
      </c>
      <c r="AR3" s="1">
        <v>465.96600000000001</v>
      </c>
      <c r="AS3" s="1">
        <v>154.71700000000001</v>
      </c>
      <c r="AT3" s="1">
        <v>1379.14</v>
      </c>
      <c r="AU3" s="1">
        <v>-0.24607000000000001</v>
      </c>
      <c r="AV3" s="1">
        <v>2.155E-2</v>
      </c>
      <c r="AW3" s="1">
        <v>167.93422620000001</v>
      </c>
      <c r="AX3" s="1">
        <v>4.9433039522105098</v>
      </c>
      <c r="AY3" s="1">
        <v>4.9441673273951796</v>
      </c>
      <c r="AZ3" s="1">
        <v>4.0860169076727404</v>
      </c>
      <c r="BA3" s="1">
        <v>4.0864346470159898</v>
      </c>
      <c r="BB3" s="1">
        <v>6.4396501432351796</v>
      </c>
      <c r="BC3" s="1">
        <v>6.4423952442991697</v>
      </c>
      <c r="BD3" s="1">
        <v>50.9</v>
      </c>
      <c r="BE3" s="1">
        <v>51</v>
      </c>
      <c r="BF3" s="1">
        <v>113.43750992400101</v>
      </c>
      <c r="BG3" s="1">
        <v>113.482928358877</v>
      </c>
      <c r="BH3" s="1">
        <v>113.417803103735</v>
      </c>
      <c r="BI3" s="1">
        <v>113.46012912663301</v>
      </c>
      <c r="BJ3" s="1">
        <v>113.409813902685</v>
      </c>
      <c r="BK3" s="1">
        <v>113.46123145505101</v>
      </c>
      <c r="BL3" s="1">
        <v>1.9169574851832201</v>
      </c>
      <c r="BM3" s="1">
        <v>1.91742561785327</v>
      </c>
      <c r="BN3" s="1">
        <v>1.91795828943175</v>
      </c>
      <c r="BO3" s="1">
        <v>1.9169624409466099</v>
      </c>
      <c r="BP3" s="1">
        <v>1.91795828943175</v>
      </c>
      <c r="BQ3" s="1">
        <v>1.9171314508921899</v>
      </c>
    </row>
    <row r="4" spans="1:69" x14ac:dyDescent="0.25">
      <c r="A4" s="1">
        <v>265</v>
      </c>
      <c r="B4" s="1" t="s">
        <v>26</v>
      </c>
      <c r="C4" s="1">
        <v>-0.72</v>
      </c>
      <c r="D4" s="2">
        <v>1.9380660463462023</v>
      </c>
      <c r="E4" s="1" t="s">
        <v>127</v>
      </c>
      <c r="F4" s="2" t="s">
        <v>126</v>
      </c>
      <c r="G4" s="2" t="s">
        <v>126</v>
      </c>
      <c r="H4" s="1">
        <v>0.15173600000000001</v>
      </c>
      <c r="I4" s="1">
        <v>-3.4506000000000002E-2</v>
      </c>
      <c r="J4" s="1">
        <v>-3.4562000000000002E-2</v>
      </c>
      <c r="K4" s="1">
        <v>-0.12188300000000001</v>
      </c>
      <c r="L4" s="1">
        <v>0.41831699999999999</v>
      </c>
      <c r="M4" s="1">
        <v>-0.151834</v>
      </c>
      <c r="N4" s="1">
        <v>-0.15231600000000001</v>
      </c>
      <c r="O4" s="1">
        <v>-8.7807999999999997E-2</v>
      </c>
      <c r="P4" s="1">
        <v>465.73599999999999</v>
      </c>
      <c r="Q4" s="1">
        <v>161.79400000000001</v>
      </c>
      <c r="R4" s="1">
        <v>1249.75</v>
      </c>
      <c r="S4" s="1">
        <v>-0.23638000000000001</v>
      </c>
      <c r="T4" s="1">
        <v>-1.5970000000000002E-2</v>
      </c>
      <c r="U4" s="1">
        <v>138.3094791</v>
      </c>
      <c r="V4" s="1">
        <v>0.17913699999999999</v>
      </c>
      <c r="W4" s="1">
        <v>-4.0078000000000003E-2</v>
      </c>
      <c r="X4" s="1">
        <v>-4.0072000000000003E-2</v>
      </c>
      <c r="Y4" s="1">
        <v>-0.47377799999999998</v>
      </c>
      <c r="Z4" s="1">
        <v>0.41362199999999999</v>
      </c>
      <c r="AA4" s="1">
        <v>-0.17389099999999999</v>
      </c>
      <c r="AB4" s="1">
        <v>-0.17425599999999999</v>
      </c>
      <c r="AC4" s="1">
        <v>-2.4944000000000001E-2</v>
      </c>
      <c r="AD4" s="1">
        <v>465.96600000000001</v>
      </c>
      <c r="AE4" s="1">
        <v>154.71700000000001</v>
      </c>
      <c r="AF4" s="1">
        <v>1379.14</v>
      </c>
      <c r="AG4" s="1">
        <v>-0.24607000000000001</v>
      </c>
      <c r="AH4" s="1">
        <v>2.155E-2</v>
      </c>
      <c r="AI4" s="1">
        <v>167.93422620000001</v>
      </c>
      <c r="AJ4" s="1">
        <v>0.17913699999999999</v>
      </c>
      <c r="AK4" s="1">
        <v>-4.0078000000000003E-2</v>
      </c>
      <c r="AL4" s="1">
        <v>-4.0072000000000003E-2</v>
      </c>
      <c r="AM4" s="1">
        <v>-0.47377799999999998</v>
      </c>
      <c r="AN4" s="1">
        <v>0.41362199999999999</v>
      </c>
      <c r="AO4" s="1">
        <v>-0.17389099999999999</v>
      </c>
      <c r="AP4" s="1">
        <v>-0.17425599999999999</v>
      </c>
      <c r="AQ4" s="1">
        <v>-2.4944000000000001E-2</v>
      </c>
      <c r="AR4" s="1">
        <v>465.96600000000001</v>
      </c>
      <c r="AS4" s="1">
        <v>154.71700000000001</v>
      </c>
      <c r="AT4" s="1">
        <v>1379.14</v>
      </c>
      <c r="AU4" s="1">
        <v>-0.24607000000000001</v>
      </c>
      <c r="AV4" s="1">
        <v>2.155E-2</v>
      </c>
      <c r="AW4" s="1">
        <v>167.93422620000001</v>
      </c>
      <c r="AX4" s="1">
        <v>7.3412173859567602</v>
      </c>
      <c r="AY4" s="1">
        <v>7.4667710696631904</v>
      </c>
      <c r="AZ4" s="1">
        <v>3.7887117219212398</v>
      </c>
      <c r="BA4" s="1">
        <v>3.9992523720433999</v>
      </c>
      <c r="BB4" s="1">
        <v>7.3579187240818698</v>
      </c>
      <c r="BC4" s="1">
        <v>7.44833135202565</v>
      </c>
      <c r="BD4" s="1">
        <v>50.2</v>
      </c>
      <c r="BE4" s="1">
        <v>51.5</v>
      </c>
      <c r="BF4" s="1">
        <v>103.32467895372601</v>
      </c>
      <c r="BG4" s="1">
        <v>107.746571582588</v>
      </c>
      <c r="BH4" s="1">
        <v>115.72044370623</v>
      </c>
      <c r="BI4" s="1">
        <v>118.877560099373</v>
      </c>
      <c r="BJ4" s="1">
        <v>103.307308979159</v>
      </c>
      <c r="BK4" s="1">
        <v>107.71434145296401</v>
      </c>
      <c r="BL4" s="1">
        <v>1.9014470805152499</v>
      </c>
      <c r="BM4" s="1">
        <v>1.90793736794476</v>
      </c>
      <c r="BN4" s="1">
        <v>1.8702588056202201</v>
      </c>
      <c r="BO4" s="1">
        <v>1.86717808470429</v>
      </c>
      <c r="BP4" s="1">
        <v>1.9069454632998799</v>
      </c>
      <c r="BQ4" s="1">
        <v>1.9021926821434201</v>
      </c>
    </row>
    <row r="5" spans="1:69" x14ac:dyDescent="0.25">
      <c r="A5" s="3">
        <v>240</v>
      </c>
      <c r="B5" s="1" t="s">
        <v>27</v>
      </c>
      <c r="C5" s="2">
        <v>-1</v>
      </c>
      <c r="D5" s="2">
        <v>1.0241581909060729</v>
      </c>
      <c r="E5" s="1" t="s">
        <v>126</v>
      </c>
      <c r="F5" s="2" t="s">
        <v>126</v>
      </c>
      <c r="G5" s="2" t="s">
        <v>126</v>
      </c>
      <c r="H5" s="1">
        <v>0.17913699999999999</v>
      </c>
      <c r="I5" s="1">
        <v>-4.0078000000000003E-2</v>
      </c>
      <c r="J5" s="1">
        <v>-4.0072000000000003E-2</v>
      </c>
      <c r="K5" s="1">
        <v>-0.47377799999999998</v>
      </c>
      <c r="L5" s="1">
        <v>0.41362199999999999</v>
      </c>
      <c r="M5" s="1">
        <v>-0.17389099999999999</v>
      </c>
      <c r="N5" s="1">
        <v>-0.17425599999999999</v>
      </c>
      <c r="O5" s="1">
        <v>-2.4944000000000001E-2</v>
      </c>
      <c r="P5" s="1">
        <v>465.96600000000001</v>
      </c>
      <c r="Q5" s="1">
        <v>154.71700000000001</v>
      </c>
      <c r="R5" s="1">
        <v>1379.14</v>
      </c>
      <c r="S5" s="1">
        <v>-0.24607000000000001</v>
      </c>
      <c r="T5" s="1">
        <v>2.155E-2</v>
      </c>
      <c r="U5" s="1">
        <v>167.93422620000001</v>
      </c>
      <c r="V5" s="1">
        <v>0.17913699999999999</v>
      </c>
      <c r="W5" s="1">
        <v>-4.0078000000000003E-2</v>
      </c>
      <c r="X5" s="1">
        <v>-4.0072000000000003E-2</v>
      </c>
      <c r="Y5" s="1">
        <v>-0.47377799999999998</v>
      </c>
      <c r="Z5" s="1">
        <v>0.41362199999999999</v>
      </c>
      <c r="AA5" s="1">
        <v>-0.17389099999999999</v>
      </c>
      <c r="AB5" s="1">
        <v>-0.17425599999999999</v>
      </c>
      <c r="AC5" s="1">
        <v>-2.4944000000000001E-2</v>
      </c>
      <c r="AD5" s="1">
        <v>465.96600000000001</v>
      </c>
      <c r="AE5" s="1">
        <v>154.71700000000001</v>
      </c>
      <c r="AF5" s="1">
        <v>1379.14</v>
      </c>
      <c r="AG5" s="1">
        <v>-0.24607000000000001</v>
      </c>
      <c r="AH5" s="1">
        <v>2.155E-2</v>
      </c>
      <c r="AI5" s="1">
        <v>167.93422620000001</v>
      </c>
      <c r="AJ5" s="1">
        <v>0.17913699999999999</v>
      </c>
      <c r="AK5" s="1">
        <v>-4.0078000000000003E-2</v>
      </c>
      <c r="AL5" s="1">
        <v>-4.0072000000000003E-2</v>
      </c>
      <c r="AM5" s="1">
        <v>-0.47377799999999998</v>
      </c>
      <c r="AN5" s="1">
        <v>0.41362199999999999</v>
      </c>
      <c r="AO5" s="1">
        <v>-0.17389099999999999</v>
      </c>
      <c r="AP5" s="1">
        <v>-0.17425599999999999</v>
      </c>
      <c r="AQ5" s="1">
        <v>-2.4944000000000001E-2</v>
      </c>
      <c r="AR5" s="1">
        <v>465.96600000000001</v>
      </c>
      <c r="AS5" s="1">
        <v>154.71700000000001</v>
      </c>
      <c r="AT5" s="1">
        <v>1379.14</v>
      </c>
      <c r="AU5" s="1">
        <v>-0.24607000000000001</v>
      </c>
      <c r="AV5" s="1">
        <v>2.155E-2</v>
      </c>
      <c r="AW5" s="1">
        <v>167.93422620000001</v>
      </c>
      <c r="AX5" s="1">
        <v>6.9419789485778702</v>
      </c>
      <c r="AY5" s="1">
        <v>6.9428900553929997</v>
      </c>
      <c r="AZ5" s="1">
        <v>5.2571162124263902</v>
      </c>
      <c r="BA5" s="1">
        <v>5.2587509454919701</v>
      </c>
      <c r="BB5" s="1">
        <v>7.1663282348528696</v>
      </c>
      <c r="BC5" s="1">
        <v>7.1726179399854804</v>
      </c>
      <c r="BD5" s="1">
        <v>51.1</v>
      </c>
      <c r="BE5" s="1">
        <v>51.1</v>
      </c>
      <c r="BF5" s="1">
        <v>113.64829419534099</v>
      </c>
      <c r="BG5" s="1">
        <v>113.68887489892801</v>
      </c>
      <c r="BH5" s="1">
        <v>113.657137312003</v>
      </c>
      <c r="BI5" s="1">
        <v>113.729625056576</v>
      </c>
      <c r="BJ5" s="1">
        <v>113.645515874827</v>
      </c>
      <c r="BK5" s="1">
        <v>113.70571596849</v>
      </c>
      <c r="BL5" s="1">
        <v>1.92524388065512</v>
      </c>
      <c r="BM5" s="1">
        <v>1.9262040390363599</v>
      </c>
      <c r="BN5" s="1">
        <v>1.92658921412946</v>
      </c>
      <c r="BO5" s="1">
        <v>1.9253386715069101</v>
      </c>
      <c r="BP5" s="1">
        <v>1.9265835045489199</v>
      </c>
      <c r="BQ5" s="1">
        <v>1.9255973099274899</v>
      </c>
    </row>
    <row r="6" spans="1:69" x14ac:dyDescent="0.25">
      <c r="A6" s="3">
        <v>64</v>
      </c>
      <c r="B6" s="1" t="s">
        <v>28</v>
      </c>
      <c r="C6" s="2">
        <v>0.82000000000000006</v>
      </c>
      <c r="D6" s="2">
        <v>0.24331050121192879</v>
      </c>
      <c r="E6" s="1" t="s">
        <v>127</v>
      </c>
      <c r="F6" s="2" t="s">
        <v>126</v>
      </c>
      <c r="G6" s="2" t="s">
        <v>127</v>
      </c>
      <c r="H6" s="1">
        <v>0.15173600000000001</v>
      </c>
      <c r="I6" s="1">
        <v>-3.4506000000000002E-2</v>
      </c>
      <c r="J6" s="1">
        <v>-3.4562000000000002E-2</v>
      </c>
      <c r="K6" s="1">
        <v>-0.12188300000000001</v>
      </c>
      <c r="L6" s="1">
        <v>0.41831699999999999</v>
      </c>
      <c r="M6" s="1">
        <v>-0.151834</v>
      </c>
      <c r="N6" s="1">
        <v>-0.15231600000000001</v>
      </c>
      <c r="O6" s="1">
        <v>-8.7807999999999997E-2</v>
      </c>
      <c r="P6" s="1">
        <v>465.73599999999999</v>
      </c>
      <c r="Q6" s="1">
        <v>161.79400000000001</v>
      </c>
      <c r="R6" s="1">
        <v>1249.75</v>
      </c>
      <c r="S6" s="1">
        <v>-0.23638000000000001</v>
      </c>
      <c r="T6" s="1">
        <v>-1.5970000000000002E-2</v>
      </c>
      <c r="U6" s="1">
        <v>138.3094791</v>
      </c>
      <c r="V6" s="1">
        <v>0.17913699999999999</v>
      </c>
      <c r="W6" s="1">
        <v>-4.0078000000000003E-2</v>
      </c>
      <c r="X6" s="1">
        <v>-4.0072000000000003E-2</v>
      </c>
      <c r="Y6" s="1">
        <v>-0.47377799999999998</v>
      </c>
      <c r="Z6" s="1">
        <v>0.41362199999999999</v>
      </c>
      <c r="AA6" s="1">
        <v>-0.17389099999999999</v>
      </c>
      <c r="AB6" s="1">
        <v>-0.17425599999999999</v>
      </c>
      <c r="AC6" s="1">
        <v>-2.4944000000000001E-2</v>
      </c>
      <c r="AD6" s="1">
        <v>465.96600000000001</v>
      </c>
      <c r="AE6" s="1">
        <v>154.71700000000001</v>
      </c>
      <c r="AF6" s="1">
        <v>1379.14</v>
      </c>
      <c r="AG6" s="1">
        <v>-0.24607000000000001</v>
      </c>
      <c r="AH6" s="1">
        <v>2.155E-2</v>
      </c>
      <c r="AI6" s="1">
        <v>167.93422620000001</v>
      </c>
      <c r="AJ6" s="1">
        <v>0.15173600000000001</v>
      </c>
      <c r="AK6" s="1">
        <v>-3.4506000000000002E-2</v>
      </c>
      <c r="AL6" s="1">
        <v>-3.4562000000000002E-2</v>
      </c>
      <c r="AM6" s="1">
        <v>-0.12188300000000001</v>
      </c>
      <c r="AN6" s="1">
        <v>0.41831699999999999</v>
      </c>
      <c r="AO6" s="1">
        <v>-0.151834</v>
      </c>
      <c r="AP6" s="1">
        <v>-0.15231600000000001</v>
      </c>
      <c r="AQ6" s="1">
        <v>-8.7807999999999997E-2</v>
      </c>
      <c r="AR6" s="1">
        <v>465.73599999999999</v>
      </c>
      <c r="AS6" s="1">
        <v>161.79400000000001</v>
      </c>
      <c r="AT6" s="1">
        <v>1249.75</v>
      </c>
      <c r="AU6" s="1">
        <v>-0.23638000000000001</v>
      </c>
      <c r="AV6" s="1">
        <v>-1.5970000000000002E-2</v>
      </c>
      <c r="AW6" s="1">
        <v>138.3094791</v>
      </c>
      <c r="AX6" s="1">
        <v>7.4244657984529496</v>
      </c>
      <c r="AY6" s="1">
        <v>7.4847890096166596</v>
      </c>
      <c r="AZ6" s="1">
        <v>3.03230670660004</v>
      </c>
      <c r="BA6" s="1">
        <v>4.4633838669950103</v>
      </c>
      <c r="BB6" s="1">
        <v>6.3122742516364996</v>
      </c>
      <c r="BC6" s="1">
        <v>9.9154241005569101</v>
      </c>
      <c r="BD6" s="1">
        <v>45</v>
      </c>
      <c r="BE6" s="1">
        <v>47.4</v>
      </c>
      <c r="BF6" s="1">
        <v>99.3458947352173</v>
      </c>
      <c r="BG6" s="1">
        <v>104.968416776411</v>
      </c>
      <c r="BH6" s="1">
        <v>99.3691483453686</v>
      </c>
      <c r="BI6" s="1">
        <v>104.543993361456</v>
      </c>
      <c r="BJ6" s="1">
        <v>99.302682203687695</v>
      </c>
      <c r="BK6" s="1">
        <v>103.802987677557</v>
      </c>
      <c r="BL6" s="1">
        <v>1.8573341110311801</v>
      </c>
      <c r="BM6" s="1">
        <v>1.8614064574939</v>
      </c>
      <c r="BN6" s="1">
        <v>1.8614384222960401</v>
      </c>
      <c r="BO6" s="1">
        <v>1.85741702371869</v>
      </c>
      <c r="BP6" s="1">
        <v>1.8594071635873599</v>
      </c>
      <c r="BQ6" s="1">
        <v>1.85728996120691</v>
      </c>
    </row>
    <row r="7" spans="1:69" x14ac:dyDescent="0.25">
      <c r="A7" s="3">
        <v>250</v>
      </c>
      <c r="B7" s="1" t="s">
        <v>120</v>
      </c>
      <c r="C7" s="2">
        <v>-0.11000000000000004</v>
      </c>
      <c r="D7" s="2">
        <v>1.3463283403390125</v>
      </c>
      <c r="E7" s="1" t="s">
        <v>145</v>
      </c>
      <c r="F7" s="2" t="s">
        <v>145</v>
      </c>
      <c r="G7" s="2" t="s">
        <v>145</v>
      </c>
      <c r="H7" s="1">
        <v>-9.8630999999999996E-2</v>
      </c>
      <c r="I7" s="1">
        <v>-1.9910000000000001E-2</v>
      </c>
      <c r="J7" s="1">
        <v>-1.9909E-2</v>
      </c>
      <c r="K7" s="1">
        <v>0.375722</v>
      </c>
      <c r="L7" s="1">
        <v>-5.6609E-2</v>
      </c>
      <c r="M7" s="1">
        <v>-0.144231</v>
      </c>
      <c r="N7" s="1">
        <v>-0.14419599999999999</v>
      </c>
      <c r="O7" s="1">
        <v>1.721312</v>
      </c>
      <c r="P7" s="1">
        <v>603.56700000000001</v>
      </c>
      <c r="Q7" s="1">
        <v>82.83749499999999</v>
      </c>
      <c r="R7" s="1">
        <v>846</v>
      </c>
      <c r="S7" s="1">
        <v>-0.24764</v>
      </c>
      <c r="T7" s="1">
        <v>3.3029999999999997E-2</v>
      </c>
      <c r="U7" s="1">
        <v>176.12323169999999</v>
      </c>
      <c r="V7" s="1">
        <v>-9.8630999999999996E-2</v>
      </c>
      <c r="W7" s="1">
        <v>-1.9910000000000001E-2</v>
      </c>
      <c r="X7" s="1">
        <v>-1.9909E-2</v>
      </c>
      <c r="Y7" s="1">
        <v>0.375722</v>
      </c>
      <c r="Z7" s="1">
        <v>-5.6609E-2</v>
      </c>
      <c r="AA7" s="1">
        <v>-0.144231</v>
      </c>
      <c r="AB7" s="1">
        <v>-0.14419599999999999</v>
      </c>
      <c r="AC7" s="1">
        <v>1.721312</v>
      </c>
      <c r="AD7" s="1">
        <v>603.56700000000001</v>
      </c>
      <c r="AE7" s="1">
        <v>82.83749499999999</v>
      </c>
      <c r="AF7" s="1">
        <v>846</v>
      </c>
      <c r="AG7" s="1">
        <v>-0.24764</v>
      </c>
      <c r="AH7" s="1">
        <v>3.3029999999999997E-2</v>
      </c>
      <c r="AI7" s="1">
        <v>176.12323169999999</v>
      </c>
      <c r="AJ7" s="1">
        <v>-9.8630999999999996E-2</v>
      </c>
      <c r="AK7" s="1">
        <v>-1.9910000000000001E-2</v>
      </c>
      <c r="AL7" s="1">
        <v>-1.9909E-2</v>
      </c>
      <c r="AM7" s="1">
        <v>0.375722</v>
      </c>
      <c r="AN7" s="1">
        <v>-5.6609E-2</v>
      </c>
      <c r="AO7" s="1">
        <v>-0.144231</v>
      </c>
      <c r="AP7" s="1">
        <v>-0.14419599999999999</v>
      </c>
      <c r="AQ7" s="1">
        <v>1.721312</v>
      </c>
      <c r="AR7" s="1">
        <v>603.56700000000001</v>
      </c>
      <c r="AS7" s="1">
        <v>82.83749499999999</v>
      </c>
      <c r="AT7" s="1">
        <v>846</v>
      </c>
      <c r="AU7" s="1">
        <v>-0.24764</v>
      </c>
      <c r="AV7" s="1">
        <v>3.3029999999999997E-2</v>
      </c>
      <c r="AW7" s="1">
        <v>176.12323169999999</v>
      </c>
      <c r="AX7" s="1">
        <v>7.4244657984529496</v>
      </c>
      <c r="AY7" s="1">
        <v>7.4847890096166596</v>
      </c>
      <c r="AZ7" s="1">
        <v>3.03230670660004</v>
      </c>
      <c r="BA7" s="1">
        <v>4.4633838669950103</v>
      </c>
      <c r="BB7" s="1">
        <v>6.3122742516364996</v>
      </c>
      <c r="BC7" s="1">
        <v>9.9154241005569101</v>
      </c>
      <c r="BD7" s="1">
        <v>45</v>
      </c>
      <c r="BE7" s="1">
        <v>47.4</v>
      </c>
      <c r="BF7" s="1">
        <v>99.3458947352173</v>
      </c>
      <c r="BG7" s="1">
        <v>104.968416776411</v>
      </c>
      <c r="BH7" s="1">
        <v>99.3691483453686</v>
      </c>
      <c r="BI7" s="1">
        <v>104.543993361456</v>
      </c>
      <c r="BJ7" s="1">
        <v>99.302682203687695</v>
      </c>
      <c r="BK7" s="1">
        <v>103.802987677557</v>
      </c>
      <c r="BL7" s="1">
        <v>1.8573341110311801</v>
      </c>
      <c r="BM7" s="1">
        <v>1.8614064574939</v>
      </c>
      <c r="BN7" s="1">
        <v>1.8614384222960401</v>
      </c>
      <c r="BO7" s="1">
        <v>1.85741702371869</v>
      </c>
      <c r="BP7" s="1">
        <v>1.8594071635873599</v>
      </c>
      <c r="BQ7" s="1">
        <v>1.85728996120691</v>
      </c>
    </row>
    <row r="8" spans="1:69" x14ac:dyDescent="0.25">
      <c r="A8" s="3">
        <v>1</v>
      </c>
      <c r="B8" s="1" t="s">
        <v>29</v>
      </c>
      <c r="C8" s="2">
        <v>0.1100000000000001</v>
      </c>
      <c r="D8" s="2">
        <v>1.3364131097830492</v>
      </c>
      <c r="E8" s="1" t="s">
        <v>125</v>
      </c>
      <c r="F8" s="2" t="s">
        <v>125</v>
      </c>
      <c r="G8" s="2" t="s">
        <v>128</v>
      </c>
      <c r="H8" s="1">
        <v>0.15546399999999999</v>
      </c>
      <c r="I8" s="1">
        <v>-3.7927000000000002E-2</v>
      </c>
      <c r="J8" s="1">
        <v>-3.7895999999999999E-2</v>
      </c>
      <c r="K8" s="1">
        <v>-0.43332700000000002</v>
      </c>
      <c r="L8" s="1">
        <v>0.39064500000000002</v>
      </c>
      <c r="M8" s="1">
        <v>-0.17117199999999999</v>
      </c>
      <c r="N8" s="1">
        <v>-0.17145299999999999</v>
      </c>
      <c r="O8" s="1">
        <v>6.7978999999999998E-2</v>
      </c>
      <c r="P8" s="1">
        <v>464.04</v>
      </c>
      <c r="Q8" s="1">
        <v>158.369</v>
      </c>
      <c r="R8" s="1">
        <v>1200.6500000000001</v>
      </c>
      <c r="S8" s="1">
        <v>-0.25013999999999997</v>
      </c>
      <c r="T8" s="1">
        <v>2.3949999999999999E-2</v>
      </c>
      <c r="U8" s="1">
        <v>171.9942159</v>
      </c>
      <c r="V8" s="1">
        <v>0.15546399999999999</v>
      </c>
      <c r="W8" s="1">
        <v>-3.7927000000000002E-2</v>
      </c>
      <c r="X8" s="1">
        <v>-3.7895999999999999E-2</v>
      </c>
      <c r="Y8" s="1">
        <v>-0.43332700000000002</v>
      </c>
      <c r="Z8" s="1">
        <v>0.39064500000000002</v>
      </c>
      <c r="AA8" s="1">
        <v>-0.17117199999999999</v>
      </c>
      <c r="AB8" s="1">
        <v>-0.17145299999999999</v>
      </c>
      <c r="AC8" s="1">
        <v>6.7978999999999998E-2</v>
      </c>
      <c r="AD8" s="1">
        <v>464.04</v>
      </c>
      <c r="AE8" s="1">
        <v>158.369</v>
      </c>
      <c r="AF8" s="1">
        <v>1200.6500000000001</v>
      </c>
      <c r="AG8" s="1">
        <v>-0.25013999999999997</v>
      </c>
      <c r="AH8" s="1">
        <v>2.3949999999999999E-2</v>
      </c>
      <c r="AI8" s="1">
        <v>171.9942159</v>
      </c>
      <c r="AJ8" s="1">
        <v>0.112469</v>
      </c>
      <c r="AK8" s="1">
        <v>-3.7032000000000002E-2</v>
      </c>
      <c r="AL8" s="1">
        <v>-3.7026999999999997E-2</v>
      </c>
      <c r="AM8" s="1">
        <v>-0.218081</v>
      </c>
      <c r="AN8" s="1">
        <v>0.49265900000000001</v>
      </c>
      <c r="AO8" s="1">
        <v>-0.17632500000000001</v>
      </c>
      <c r="AP8" s="1">
        <v>-0.17619299999999999</v>
      </c>
      <c r="AQ8" s="1">
        <v>-0.13664899999999999</v>
      </c>
      <c r="AR8" s="1">
        <v>533.56399999999996</v>
      </c>
      <c r="AS8" s="1">
        <v>189.25299999999999</v>
      </c>
      <c r="AT8" s="1">
        <v>1297.81</v>
      </c>
      <c r="AU8" s="1">
        <v>-0.25402000000000002</v>
      </c>
      <c r="AV8" s="1">
        <v>3.3210000000000003E-2</v>
      </c>
      <c r="AW8" s="1">
        <v>180.23969729999999</v>
      </c>
      <c r="AX8" s="1">
        <v>4.9260860677777503</v>
      </c>
      <c r="AY8" s="1">
        <v>4.9266833624709703</v>
      </c>
      <c r="AZ8" s="1">
        <v>3.34783146527931</v>
      </c>
      <c r="BA8" s="1">
        <v>3.3480696393706602</v>
      </c>
      <c r="BB8" s="1">
        <v>6.4785647951802199</v>
      </c>
      <c r="BC8" s="1">
        <v>6.4830043484109003</v>
      </c>
      <c r="BD8" s="1">
        <v>45.1</v>
      </c>
      <c r="BE8" s="1">
        <v>45.1</v>
      </c>
      <c r="BF8" s="1">
        <v>103.877014464442</v>
      </c>
      <c r="BG8" s="1">
        <v>105.056721481599</v>
      </c>
      <c r="BH8" s="1">
        <v>116.390616736521</v>
      </c>
      <c r="BI8" s="1">
        <v>116.451439318407</v>
      </c>
      <c r="BJ8" s="1">
        <v>103.853101595373</v>
      </c>
      <c r="BK8" s="1">
        <v>105.03373036924</v>
      </c>
      <c r="BL8" s="1">
        <v>1.8977030853112899</v>
      </c>
      <c r="BM8" s="1">
        <v>1.8980292410813899</v>
      </c>
      <c r="BN8" s="1">
        <v>1.8577766281229799</v>
      </c>
      <c r="BO8" s="1">
        <v>1.85730826735897</v>
      </c>
      <c r="BP8" s="1">
        <v>1.8994285982894901</v>
      </c>
      <c r="BQ8" s="1">
        <v>1.89847228054559</v>
      </c>
    </row>
    <row r="9" spans="1:69" x14ac:dyDescent="0.25">
      <c r="A9" s="3">
        <v>59</v>
      </c>
      <c r="B9" s="1" t="s">
        <v>31</v>
      </c>
      <c r="C9" s="2">
        <v>0.18999999999999995</v>
      </c>
      <c r="D9" s="2">
        <v>1.4668333238647122</v>
      </c>
      <c r="E9" s="1" t="s">
        <v>125</v>
      </c>
      <c r="F9" s="2" t="s">
        <v>125</v>
      </c>
      <c r="G9" s="2" t="s">
        <v>129</v>
      </c>
      <c r="H9" s="1">
        <v>0.15546399999999999</v>
      </c>
      <c r="I9" s="1">
        <v>-3.7927000000000002E-2</v>
      </c>
      <c r="J9" s="1">
        <v>-3.7895999999999999E-2</v>
      </c>
      <c r="K9" s="1">
        <v>-0.43332700000000002</v>
      </c>
      <c r="L9" s="1">
        <v>0.39064500000000002</v>
      </c>
      <c r="M9" s="1">
        <v>-0.17117199999999999</v>
      </c>
      <c r="N9" s="1">
        <v>-0.17145299999999999</v>
      </c>
      <c r="O9" s="1">
        <v>6.7978999999999998E-2</v>
      </c>
      <c r="P9" s="1">
        <v>464.04</v>
      </c>
      <c r="Q9" s="1">
        <v>158.369</v>
      </c>
      <c r="R9" s="1">
        <v>1200.6500000000001</v>
      </c>
      <c r="S9" s="1">
        <v>-0.25013999999999997</v>
      </c>
      <c r="T9" s="1">
        <v>2.3949999999999999E-2</v>
      </c>
      <c r="U9" s="1">
        <v>171.9942159</v>
      </c>
      <c r="V9" s="1">
        <v>0.15546399999999999</v>
      </c>
      <c r="W9" s="1">
        <v>-3.7927000000000002E-2</v>
      </c>
      <c r="X9" s="1">
        <v>-3.7895999999999999E-2</v>
      </c>
      <c r="Y9" s="1">
        <v>-0.43332700000000002</v>
      </c>
      <c r="Z9" s="1">
        <v>0.39064500000000002</v>
      </c>
      <c r="AA9" s="1">
        <v>-0.17117199999999999</v>
      </c>
      <c r="AB9" s="1">
        <v>-0.17145299999999999</v>
      </c>
      <c r="AC9" s="1">
        <v>6.7978999999999998E-2</v>
      </c>
      <c r="AD9" s="1">
        <v>464.04</v>
      </c>
      <c r="AE9" s="1">
        <v>158.369</v>
      </c>
      <c r="AF9" s="1">
        <v>1200.6500000000001</v>
      </c>
      <c r="AG9" s="1">
        <v>-0.25013999999999997</v>
      </c>
      <c r="AH9" s="1">
        <v>2.3949999999999999E-2</v>
      </c>
      <c r="AI9" s="1">
        <v>171.9942159</v>
      </c>
      <c r="AJ9" s="1">
        <v>0.153248</v>
      </c>
      <c r="AK9" s="1">
        <v>-3.7562999999999999E-2</v>
      </c>
      <c r="AL9" s="1">
        <v>-3.7512999999999998E-2</v>
      </c>
      <c r="AM9" s="1">
        <v>-0.273613</v>
      </c>
      <c r="AN9" s="1">
        <v>0.43281799999999998</v>
      </c>
      <c r="AO9" s="1">
        <v>-0.18011099999999999</v>
      </c>
      <c r="AP9" s="1">
        <v>-0.18074100000000001</v>
      </c>
      <c r="AQ9" s="1">
        <v>3.7199999999999999E-4</v>
      </c>
      <c r="AR9" s="1">
        <v>504.39800000000002</v>
      </c>
      <c r="AS9" s="1">
        <v>159.078</v>
      </c>
      <c r="AT9" s="1">
        <v>1213.46</v>
      </c>
      <c r="AU9" s="1">
        <v>-0.25091000000000002</v>
      </c>
      <c r="AV9" s="1">
        <v>2.6839999999999999E-2</v>
      </c>
      <c r="AW9" s="1">
        <v>174.29090249999999</v>
      </c>
      <c r="AX9" s="1">
        <v>6.5844980180210699</v>
      </c>
      <c r="AY9" s="1">
        <v>6.6441475825951697</v>
      </c>
      <c r="AZ9" s="1">
        <v>4.0135511381411897</v>
      </c>
      <c r="BA9" s="1">
        <v>4.0350648690276403</v>
      </c>
      <c r="BB9" s="1">
        <v>7.2820160480529497</v>
      </c>
      <c r="BC9" s="1">
        <v>7.3488943135878202</v>
      </c>
      <c r="BD9" s="1">
        <v>49.3</v>
      </c>
      <c r="BE9" s="1">
        <v>50.7</v>
      </c>
      <c r="BF9" s="1">
        <v>107.142714935996</v>
      </c>
      <c r="BG9" s="1">
        <v>115.272633779044</v>
      </c>
      <c r="BH9" s="1">
        <v>107.141792357897</v>
      </c>
      <c r="BI9" s="1">
        <v>115.19358289451</v>
      </c>
      <c r="BJ9" s="1">
        <v>115.887064473846</v>
      </c>
      <c r="BK9" s="1">
        <v>117.15061926254999</v>
      </c>
      <c r="BL9" s="1">
        <v>1.8841605557913499</v>
      </c>
      <c r="BM9" s="1">
        <v>1.8883278317071901</v>
      </c>
      <c r="BN9" s="1">
        <v>1.90779715902922</v>
      </c>
      <c r="BO9" s="1">
        <v>1.9025009855450801</v>
      </c>
      <c r="BP9" s="1">
        <v>1.9058407593500499</v>
      </c>
      <c r="BQ9" s="1">
        <v>1.90278375019338</v>
      </c>
    </row>
    <row r="10" spans="1:69" x14ac:dyDescent="0.25">
      <c r="A10" s="3">
        <v>58</v>
      </c>
      <c r="B10" s="1" t="s">
        <v>32</v>
      </c>
      <c r="C10" s="2">
        <v>0.25</v>
      </c>
      <c r="D10" s="2">
        <v>0.80118661995817186</v>
      </c>
      <c r="E10" s="1" t="s">
        <v>125</v>
      </c>
      <c r="F10" s="2" t="s">
        <v>129</v>
      </c>
      <c r="G10" s="2" t="s">
        <v>129</v>
      </c>
      <c r="H10" s="1">
        <v>0.15546399999999999</v>
      </c>
      <c r="I10" s="1">
        <v>-3.7927000000000002E-2</v>
      </c>
      <c r="J10" s="1">
        <v>-3.7895999999999999E-2</v>
      </c>
      <c r="K10" s="1">
        <v>-0.43332700000000002</v>
      </c>
      <c r="L10" s="1">
        <v>0.39064500000000002</v>
      </c>
      <c r="M10" s="1">
        <v>-0.17117199999999999</v>
      </c>
      <c r="N10" s="1">
        <v>-0.17145299999999999</v>
      </c>
      <c r="O10" s="1">
        <v>6.7978999999999998E-2</v>
      </c>
      <c r="P10" s="1">
        <v>464.04</v>
      </c>
      <c r="Q10" s="1">
        <v>158.369</v>
      </c>
      <c r="R10" s="1">
        <v>1200.6500000000001</v>
      </c>
      <c r="S10" s="1">
        <v>-0.25013999999999997</v>
      </c>
      <c r="T10" s="1">
        <v>2.3949999999999999E-2</v>
      </c>
      <c r="U10" s="1">
        <v>171.9942159</v>
      </c>
      <c r="V10" s="1">
        <v>0.153248</v>
      </c>
      <c r="W10" s="1">
        <v>-3.7562999999999999E-2</v>
      </c>
      <c r="X10" s="1">
        <v>-3.7512999999999998E-2</v>
      </c>
      <c r="Y10" s="1">
        <v>-0.273613</v>
      </c>
      <c r="Z10" s="1">
        <v>0.43281799999999998</v>
      </c>
      <c r="AA10" s="1">
        <v>-0.18011099999999999</v>
      </c>
      <c r="AB10" s="1">
        <v>-0.18074100000000001</v>
      </c>
      <c r="AC10" s="1">
        <v>3.7199999999999999E-4</v>
      </c>
      <c r="AD10" s="1">
        <v>504.39800000000002</v>
      </c>
      <c r="AE10" s="1">
        <v>159.078</v>
      </c>
      <c r="AF10" s="1">
        <v>1213.46</v>
      </c>
      <c r="AG10" s="1">
        <v>-0.25091000000000002</v>
      </c>
      <c r="AH10" s="1">
        <v>2.6839999999999999E-2</v>
      </c>
      <c r="AI10" s="1">
        <v>174.29090249999999</v>
      </c>
      <c r="AJ10" s="1">
        <v>0.153248</v>
      </c>
      <c r="AK10" s="1">
        <v>-3.7562999999999999E-2</v>
      </c>
      <c r="AL10" s="1">
        <v>-3.7512999999999998E-2</v>
      </c>
      <c r="AM10" s="1">
        <v>-0.273613</v>
      </c>
      <c r="AN10" s="1">
        <v>0.43281799999999998</v>
      </c>
      <c r="AO10" s="1">
        <v>-0.18011099999999999</v>
      </c>
      <c r="AP10" s="1">
        <v>-0.18074100000000001</v>
      </c>
      <c r="AQ10" s="1">
        <v>3.7199999999999999E-4</v>
      </c>
      <c r="AR10" s="1">
        <v>504.39800000000002</v>
      </c>
      <c r="AS10" s="1">
        <v>159.078</v>
      </c>
      <c r="AT10" s="1">
        <v>1213.46</v>
      </c>
      <c r="AU10" s="1">
        <v>-0.25091000000000002</v>
      </c>
      <c r="AV10" s="1">
        <v>2.6839999999999999E-2</v>
      </c>
      <c r="AW10" s="1">
        <v>174.29090249999999</v>
      </c>
      <c r="AX10" s="1">
        <v>6.4366763451222102</v>
      </c>
      <c r="AY10" s="1">
        <v>6.9058209317227197</v>
      </c>
      <c r="AZ10" s="1">
        <v>3.9286241901346002</v>
      </c>
      <c r="BA10" s="1">
        <v>4.3425922857888404</v>
      </c>
      <c r="BB10" s="1">
        <v>6.6215502431253501</v>
      </c>
      <c r="BC10" s="1">
        <v>7.5121266192267697</v>
      </c>
      <c r="BD10" s="1">
        <v>46.2</v>
      </c>
      <c r="BE10" s="1">
        <v>54.1</v>
      </c>
      <c r="BF10" s="1">
        <v>103.908519152309</v>
      </c>
      <c r="BG10" s="1">
        <v>117.24578047337199</v>
      </c>
      <c r="BH10" s="1">
        <v>104.06829966766</v>
      </c>
      <c r="BI10" s="1">
        <v>114.946102010621</v>
      </c>
      <c r="BJ10" s="1">
        <v>103.859584169858</v>
      </c>
      <c r="BK10" s="1">
        <v>117.255546301224</v>
      </c>
      <c r="BL10" s="1">
        <v>1.8784624031371999</v>
      </c>
      <c r="BM10" s="1">
        <v>1.89645695970143</v>
      </c>
      <c r="BN10" s="1">
        <v>1.9112888321758099</v>
      </c>
      <c r="BO10" s="1">
        <v>1.8929096650395101</v>
      </c>
      <c r="BP10" s="1">
        <v>1.8961819532945601</v>
      </c>
      <c r="BQ10" s="1">
        <v>1.87908967321945</v>
      </c>
    </row>
    <row r="11" spans="1:69" x14ac:dyDescent="0.25">
      <c r="A11" s="3">
        <v>249</v>
      </c>
      <c r="B11" s="1" t="s">
        <v>33</v>
      </c>
      <c r="C11" s="2">
        <v>5.0000000000000044E-2</v>
      </c>
      <c r="D11" s="2">
        <v>3.9364069911532269</v>
      </c>
      <c r="E11" s="1" t="s">
        <v>130</v>
      </c>
      <c r="F11" s="2" t="s">
        <v>129</v>
      </c>
      <c r="G11" s="2" t="s">
        <v>129</v>
      </c>
      <c r="H11" s="1">
        <v>0.122739</v>
      </c>
      <c r="I11" s="1">
        <v>-4.0029000000000002E-2</v>
      </c>
      <c r="J11" s="1">
        <v>-4.002E-2</v>
      </c>
      <c r="K11" s="1">
        <v>-0.21212400000000001</v>
      </c>
      <c r="L11" s="1">
        <v>0.43942199999999998</v>
      </c>
      <c r="M11" s="1">
        <v>-0.17041600000000001</v>
      </c>
      <c r="N11" s="1">
        <v>-0.17039000000000001</v>
      </c>
      <c r="O11" s="1">
        <v>-1.2173E-2</v>
      </c>
      <c r="P11" s="1">
        <v>497.351</v>
      </c>
      <c r="Q11" s="1">
        <v>174.46100000000001</v>
      </c>
      <c r="R11" s="1">
        <v>1276.72</v>
      </c>
      <c r="S11" s="1">
        <v>-0.25290000000000001</v>
      </c>
      <c r="T11" s="1">
        <v>3.3649999999999999E-2</v>
      </c>
      <c r="U11" s="1">
        <v>179.81299050000001</v>
      </c>
      <c r="V11" s="1">
        <v>0.153248</v>
      </c>
      <c r="W11" s="1">
        <v>-3.7562999999999999E-2</v>
      </c>
      <c r="X11" s="1">
        <v>-3.7512999999999998E-2</v>
      </c>
      <c r="Y11" s="1">
        <v>-0.273613</v>
      </c>
      <c r="Z11" s="1">
        <v>0.43281799999999998</v>
      </c>
      <c r="AA11" s="1">
        <v>-0.18011099999999999</v>
      </c>
      <c r="AB11" s="1">
        <v>-0.18074100000000001</v>
      </c>
      <c r="AC11" s="1">
        <v>3.7199999999999999E-4</v>
      </c>
      <c r="AD11" s="1">
        <v>504.39800000000002</v>
      </c>
      <c r="AE11" s="1">
        <v>159.078</v>
      </c>
      <c r="AF11" s="1">
        <v>1213.46</v>
      </c>
      <c r="AG11" s="1">
        <v>-0.25091000000000002</v>
      </c>
      <c r="AH11" s="1">
        <v>2.6839999999999999E-2</v>
      </c>
      <c r="AI11" s="1">
        <v>174.29090249999999</v>
      </c>
      <c r="AJ11" s="1">
        <v>0.153248</v>
      </c>
      <c r="AK11" s="1">
        <v>-3.7562999999999999E-2</v>
      </c>
      <c r="AL11" s="1">
        <v>-3.7512999999999998E-2</v>
      </c>
      <c r="AM11" s="1">
        <v>-0.273613</v>
      </c>
      <c r="AN11" s="1">
        <v>0.43281799999999998</v>
      </c>
      <c r="AO11" s="1">
        <v>-0.18011099999999999</v>
      </c>
      <c r="AP11" s="1">
        <v>-0.18074100000000001</v>
      </c>
      <c r="AQ11" s="1">
        <v>3.7199999999999999E-4</v>
      </c>
      <c r="AR11" s="1">
        <v>504.39800000000002</v>
      </c>
      <c r="AS11" s="1">
        <v>159.078</v>
      </c>
      <c r="AT11" s="1">
        <v>1213.46</v>
      </c>
      <c r="AU11" s="1">
        <v>-0.25091000000000002</v>
      </c>
      <c r="AV11" s="1">
        <v>2.6839999999999999E-2</v>
      </c>
      <c r="AW11" s="1">
        <v>174.29090249999999</v>
      </c>
      <c r="AX11" s="1">
        <v>6.54952807403515</v>
      </c>
      <c r="AY11" s="1">
        <v>6.8462731726229098</v>
      </c>
      <c r="AZ11" s="1">
        <v>3.1742233865360299</v>
      </c>
      <c r="BA11" s="1">
        <v>3.6741994411965901</v>
      </c>
      <c r="BB11" s="1">
        <v>6.3344095977548101</v>
      </c>
      <c r="BC11" s="1">
        <v>7.8040082094670202</v>
      </c>
      <c r="BD11" s="1">
        <v>41</v>
      </c>
      <c r="BE11" s="1">
        <v>43.1</v>
      </c>
      <c r="BF11" s="1">
        <v>99.342036090722999</v>
      </c>
      <c r="BG11" s="1">
        <v>110.087509915151</v>
      </c>
      <c r="BH11" s="1">
        <v>103.536245648342</v>
      </c>
      <c r="BI11" s="1">
        <v>114.844657583298</v>
      </c>
      <c r="BJ11" s="1">
        <v>99.311894756386593</v>
      </c>
      <c r="BK11" s="1">
        <v>110.149066386199</v>
      </c>
      <c r="BL11" s="1">
        <v>1.87673279930841</v>
      </c>
      <c r="BM11" s="1">
        <v>1.8882595160623401</v>
      </c>
      <c r="BN11" s="1">
        <v>1.87023287320055</v>
      </c>
      <c r="BO11" s="1">
        <v>1.8627992377065199</v>
      </c>
      <c r="BP11" s="1">
        <v>1.8890256747858101</v>
      </c>
      <c r="BQ11" s="1">
        <v>1.87737343115321</v>
      </c>
    </row>
    <row r="12" spans="1:69" x14ac:dyDescent="0.25">
      <c r="A12" s="3">
        <v>4</v>
      </c>
      <c r="B12" s="1" t="s">
        <v>34</v>
      </c>
      <c r="C12" s="2">
        <v>-0.42</v>
      </c>
      <c r="D12" s="2">
        <v>0.61294371682887816</v>
      </c>
      <c r="E12" s="1" t="s">
        <v>129</v>
      </c>
      <c r="F12" s="2" t="s">
        <v>129</v>
      </c>
      <c r="G12" s="2" t="s">
        <v>129</v>
      </c>
      <c r="H12" s="1">
        <v>0.153248</v>
      </c>
      <c r="I12" s="1">
        <v>-3.7562999999999999E-2</v>
      </c>
      <c r="J12" s="1">
        <v>-3.7512999999999998E-2</v>
      </c>
      <c r="K12" s="1">
        <v>-0.273613</v>
      </c>
      <c r="L12" s="1">
        <v>0.43281799999999998</v>
      </c>
      <c r="M12" s="1">
        <v>-0.18011099999999999</v>
      </c>
      <c r="N12" s="1">
        <v>-0.18074100000000001</v>
      </c>
      <c r="O12" s="1">
        <v>3.7199999999999999E-4</v>
      </c>
      <c r="P12" s="1">
        <v>504.39800000000002</v>
      </c>
      <c r="Q12" s="1">
        <v>159.078</v>
      </c>
      <c r="R12" s="1">
        <v>1213.46</v>
      </c>
      <c r="S12" s="1">
        <v>-0.25091000000000002</v>
      </c>
      <c r="T12" s="1">
        <v>2.6839999999999999E-2</v>
      </c>
      <c r="U12" s="1">
        <v>174.29090249999999</v>
      </c>
      <c r="V12" s="1">
        <v>0.153248</v>
      </c>
      <c r="W12" s="1">
        <v>-3.7562999999999999E-2</v>
      </c>
      <c r="X12" s="1">
        <v>-3.7512999999999998E-2</v>
      </c>
      <c r="Y12" s="1">
        <v>-0.273613</v>
      </c>
      <c r="Z12" s="1">
        <v>0.43281799999999998</v>
      </c>
      <c r="AA12" s="1">
        <v>-0.18011099999999999</v>
      </c>
      <c r="AB12" s="1">
        <v>-0.18074100000000001</v>
      </c>
      <c r="AC12" s="1">
        <v>3.7199999999999999E-4</v>
      </c>
      <c r="AD12" s="1">
        <v>504.39800000000002</v>
      </c>
      <c r="AE12" s="1">
        <v>159.078</v>
      </c>
      <c r="AF12" s="1">
        <v>1213.46</v>
      </c>
      <c r="AG12" s="1">
        <v>-0.25091000000000002</v>
      </c>
      <c r="AH12" s="1">
        <v>2.6839999999999999E-2</v>
      </c>
      <c r="AI12" s="1">
        <v>174.29090249999999</v>
      </c>
      <c r="AJ12" s="1">
        <v>0.153248</v>
      </c>
      <c r="AK12" s="1">
        <v>-3.7562999999999999E-2</v>
      </c>
      <c r="AL12" s="1">
        <v>-3.7512999999999998E-2</v>
      </c>
      <c r="AM12" s="1">
        <v>-0.273613</v>
      </c>
      <c r="AN12" s="1">
        <v>0.43281799999999998</v>
      </c>
      <c r="AO12" s="1">
        <v>-0.18011099999999999</v>
      </c>
      <c r="AP12" s="1">
        <v>-0.18074100000000001</v>
      </c>
      <c r="AQ12" s="1">
        <v>3.7199999999999999E-4</v>
      </c>
      <c r="AR12" s="1">
        <v>504.39800000000002</v>
      </c>
      <c r="AS12" s="1">
        <v>159.078</v>
      </c>
      <c r="AT12" s="1">
        <v>1213.46</v>
      </c>
      <c r="AU12" s="1">
        <v>-0.25091000000000002</v>
      </c>
      <c r="AV12" s="1">
        <v>2.6839999999999999E-2</v>
      </c>
      <c r="AW12" s="1">
        <v>174.29090249999999</v>
      </c>
      <c r="AX12" s="1">
        <v>6.5833278378574098</v>
      </c>
      <c r="AY12" s="1">
        <v>6.9288651366150704</v>
      </c>
      <c r="AZ12" s="1">
        <v>3.5551549844656698</v>
      </c>
      <c r="BA12" s="1">
        <v>4.6396228582353896</v>
      </c>
      <c r="BB12" s="1">
        <v>5.7708197159397097</v>
      </c>
      <c r="BC12" s="1">
        <v>27.988188359159199</v>
      </c>
      <c r="BD12" s="1">
        <v>16.2</v>
      </c>
      <c r="BE12" s="1">
        <v>71.099999999999994</v>
      </c>
      <c r="BF12" s="1">
        <v>12.1967551804153</v>
      </c>
      <c r="BG12" s="1">
        <v>126.58558124200501</v>
      </c>
      <c r="BH12" s="1">
        <v>23.4294627312531</v>
      </c>
      <c r="BI12" s="1">
        <v>113.255377388754</v>
      </c>
      <c r="BJ12" s="1">
        <v>66.486840032294097</v>
      </c>
      <c r="BK12" s="1">
        <v>115.92226891863901</v>
      </c>
      <c r="BL12" s="1">
        <v>1.8396157207416901</v>
      </c>
      <c r="BM12" s="1">
        <v>13.2628479596201</v>
      </c>
      <c r="BN12" s="1">
        <v>13.4710169623529</v>
      </c>
      <c r="BO12" s="1">
        <v>1.8397491676856299</v>
      </c>
      <c r="BP12" s="1">
        <v>1.89417686608194</v>
      </c>
      <c r="BQ12" s="1">
        <v>1.8397103032814699</v>
      </c>
    </row>
    <row r="13" spans="1:69" x14ac:dyDescent="0.25">
      <c r="A13" s="3">
        <v>57</v>
      </c>
      <c r="B13" s="1" t="s">
        <v>35</v>
      </c>
      <c r="C13" s="2">
        <v>-3.0000000000000027E-2</v>
      </c>
      <c r="D13" s="2">
        <v>1.5731814898478815</v>
      </c>
      <c r="E13" s="1" t="s">
        <v>131</v>
      </c>
      <c r="F13" s="2" t="s">
        <v>131</v>
      </c>
      <c r="G13" s="2" t="s">
        <v>131</v>
      </c>
      <c r="H13" s="1">
        <v>0.165352</v>
      </c>
      <c r="I13" s="1">
        <v>-3.8466E-2</v>
      </c>
      <c r="J13" s="1">
        <v>-4.1852E-2</v>
      </c>
      <c r="K13" s="1">
        <v>-0.29164800000000002</v>
      </c>
      <c r="L13" s="1">
        <v>0.44260899999999997</v>
      </c>
      <c r="M13" s="1">
        <v>-0.17845</v>
      </c>
      <c r="N13" s="1">
        <v>-0.16891999999999999</v>
      </c>
      <c r="O13" s="1">
        <v>-1.2258E-2</v>
      </c>
      <c r="P13" s="1">
        <v>500.904</v>
      </c>
      <c r="Q13" s="1">
        <v>154.66</v>
      </c>
      <c r="R13" s="1">
        <v>1165.29</v>
      </c>
      <c r="S13" s="1">
        <v>-0.25062000000000001</v>
      </c>
      <c r="T13" s="1">
        <v>2.9190000000000001E-2</v>
      </c>
      <c r="U13" s="1">
        <v>175.5835731</v>
      </c>
      <c r="V13" s="1">
        <v>0.165352</v>
      </c>
      <c r="W13" s="1">
        <v>-3.8466E-2</v>
      </c>
      <c r="X13" s="1">
        <v>-4.1852E-2</v>
      </c>
      <c r="Y13" s="1">
        <v>-0.29164800000000002</v>
      </c>
      <c r="Z13" s="1">
        <v>0.44260899999999997</v>
      </c>
      <c r="AA13" s="1">
        <v>-0.17845</v>
      </c>
      <c r="AB13" s="1">
        <v>-0.16891999999999999</v>
      </c>
      <c r="AC13" s="1">
        <v>-1.2258E-2</v>
      </c>
      <c r="AD13" s="1">
        <v>500.904</v>
      </c>
      <c r="AE13" s="1">
        <v>154.66</v>
      </c>
      <c r="AF13" s="1">
        <v>1165.29</v>
      </c>
      <c r="AG13" s="1">
        <v>-0.25062000000000001</v>
      </c>
      <c r="AH13" s="1">
        <v>2.9190000000000001E-2</v>
      </c>
      <c r="AI13" s="1">
        <v>175.5835731</v>
      </c>
      <c r="AJ13" s="1">
        <v>0.165352</v>
      </c>
      <c r="AK13" s="1">
        <v>-3.8466E-2</v>
      </c>
      <c r="AL13" s="1">
        <v>-4.1852E-2</v>
      </c>
      <c r="AM13" s="1">
        <v>-0.29164800000000002</v>
      </c>
      <c r="AN13" s="1">
        <v>0.44260899999999997</v>
      </c>
      <c r="AO13" s="1">
        <v>-0.17845</v>
      </c>
      <c r="AP13" s="1">
        <v>-0.16891999999999999</v>
      </c>
      <c r="AQ13" s="1">
        <v>-1.2258E-2</v>
      </c>
      <c r="AR13" s="1">
        <v>500.904</v>
      </c>
      <c r="AS13" s="1">
        <v>154.66</v>
      </c>
      <c r="AT13" s="1">
        <v>1165.29</v>
      </c>
      <c r="AU13" s="1">
        <v>-0.25062000000000001</v>
      </c>
      <c r="AV13" s="1">
        <v>2.9190000000000001E-2</v>
      </c>
      <c r="AW13" s="1">
        <v>175.5835731</v>
      </c>
      <c r="AX13" s="1">
        <v>5.8961496530474502</v>
      </c>
      <c r="AY13" s="1">
        <v>6.05075119127756</v>
      </c>
      <c r="AZ13" s="1">
        <v>3.3589280682348002</v>
      </c>
      <c r="BA13" s="1">
        <v>4.5120792470651798</v>
      </c>
      <c r="BB13" s="1">
        <v>5.6343492582332004</v>
      </c>
      <c r="BC13" s="1">
        <v>7.2760756209362496</v>
      </c>
      <c r="BD13" s="1">
        <v>41.5</v>
      </c>
      <c r="BE13" s="1">
        <v>48.1</v>
      </c>
      <c r="BF13" s="1">
        <v>101.864830892204</v>
      </c>
      <c r="BG13" s="1">
        <v>110.084243436422</v>
      </c>
      <c r="BH13" s="1">
        <v>100.156576148206</v>
      </c>
      <c r="BI13" s="1">
        <v>110.06633845713201</v>
      </c>
      <c r="BJ13" s="1">
        <v>101.80180371951</v>
      </c>
      <c r="BK13" s="1">
        <v>113.234677218988</v>
      </c>
      <c r="BL13" s="1">
        <v>1.86514396227208</v>
      </c>
      <c r="BM13" s="1">
        <v>1.8832044498673</v>
      </c>
      <c r="BN13" s="1">
        <v>1.8832044498673</v>
      </c>
      <c r="BO13" s="1">
        <v>1.86658672447866</v>
      </c>
      <c r="BP13" s="1">
        <v>1.8829731809030099</v>
      </c>
      <c r="BQ13" s="1">
        <v>1.8670206212037399</v>
      </c>
    </row>
    <row r="14" spans="1:69" x14ac:dyDescent="0.25">
      <c r="A14" s="3">
        <v>2</v>
      </c>
      <c r="B14" s="1" t="s">
        <v>36</v>
      </c>
      <c r="C14" s="2">
        <v>5.0000000000000044E-2</v>
      </c>
      <c r="D14" s="2">
        <v>3.5232229563284809</v>
      </c>
      <c r="E14" s="1" t="s">
        <v>132</v>
      </c>
      <c r="F14" s="2" t="s">
        <v>132</v>
      </c>
      <c r="G14" s="2" t="s">
        <v>132</v>
      </c>
      <c r="H14" s="1">
        <v>0.13614100000000001</v>
      </c>
      <c r="I14" s="1">
        <v>-4.0851999999999999E-2</v>
      </c>
      <c r="J14" s="1">
        <v>-4.0846E-2</v>
      </c>
      <c r="K14" s="1">
        <v>-0.18326200000000001</v>
      </c>
      <c r="L14" s="1">
        <v>0.44565300000000002</v>
      </c>
      <c r="M14" s="1">
        <v>-0.170596</v>
      </c>
      <c r="N14" s="1">
        <v>-0.17070199999999999</v>
      </c>
      <c r="O14" s="1">
        <v>-3.5645000000000003E-2</v>
      </c>
      <c r="P14" s="1">
        <v>504.423</v>
      </c>
      <c r="Q14" s="1">
        <v>167.51499999999999</v>
      </c>
      <c r="R14" s="1">
        <v>1237.23</v>
      </c>
      <c r="S14" s="1">
        <v>-0.25135000000000002</v>
      </c>
      <c r="T14" s="1">
        <v>3.4619999999999998E-2</v>
      </c>
      <c r="U14" s="1">
        <v>179.4490347</v>
      </c>
      <c r="V14" s="1">
        <v>0.13614100000000001</v>
      </c>
      <c r="W14" s="1">
        <v>-4.0851999999999999E-2</v>
      </c>
      <c r="X14" s="1">
        <v>-4.0846E-2</v>
      </c>
      <c r="Y14" s="1">
        <v>-0.18326200000000001</v>
      </c>
      <c r="Z14" s="1">
        <v>0.44565300000000002</v>
      </c>
      <c r="AA14" s="1">
        <v>-0.170596</v>
      </c>
      <c r="AB14" s="1">
        <v>-0.17070199999999999</v>
      </c>
      <c r="AC14" s="1">
        <v>-3.5645000000000003E-2</v>
      </c>
      <c r="AD14" s="1">
        <v>504.423</v>
      </c>
      <c r="AE14" s="1">
        <v>167.51499999999999</v>
      </c>
      <c r="AF14" s="1">
        <v>1237.23</v>
      </c>
      <c r="AG14" s="1">
        <v>-0.25135000000000002</v>
      </c>
      <c r="AH14" s="1">
        <v>3.4619999999999998E-2</v>
      </c>
      <c r="AI14" s="1">
        <v>179.4490347</v>
      </c>
      <c r="AJ14" s="1">
        <v>0.13614100000000001</v>
      </c>
      <c r="AK14" s="1">
        <v>-4.0851999999999999E-2</v>
      </c>
      <c r="AL14" s="1">
        <v>-4.0846E-2</v>
      </c>
      <c r="AM14" s="1">
        <v>-0.18326200000000001</v>
      </c>
      <c r="AN14" s="1">
        <v>0.44565300000000002</v>
      </c>
      <c r="AO14" s="1">
        <v>-0.170596</v>
      </c>
      <c r="AP14" s="1">
        <v>-0.17070199999999999</v>
      </c>
      <c r="AQ14" s="1">
        <v>-3.5645000000000003E-2</v>
      </c>
      <c r="AR14" s="1">
        <v>504.423</v>
      </c>
      <c r="AS14" s="1">
        <v>167.51499999999999</v>
      </c>
      <c r="AT14" s="1">
        <v>1237.23</v>
      </c>
      <c r="AU14" s="1">
        <v>-0.25135000000000002</v>
      </c>
      <c r="AV14" s="1">
        <v>3.4619999999999998E-2</v>
      </c>
      <c r="AW14" s="1">
        <v>179.4490347</v>
      </c>
      <c r="AX14" s="1">
        <v>6.2669240688300301</v>
      </c>
      <c r="AY14" s="1">
        <v>7.4428943364980604</v>
      </c>
      <c r="AZ14" s="1">
        <v>3.0182340105782002</v>
      </c>
      <c r="BA14" s="1">
        <v>4.6849530120317198</v>
      </c>
      <c r="BB14" s="1">
        <v>5.7225999154120997</v>
      </c>
      <c r="BC14" s="1">
        <v>8.8788348135491599</v>
      </c>
      <c r="BD14" s="1">
        <v>37.6</v>
      </c>
      <c r="BE14" s="1">
        <v>51.8</v>
      </c>
      <c r="BF14" s="1">
        <v>98.1085660339822</v>
      </c>
      <c r="BG14" s="1">
        <v>106.421804876895</v>
      </c>
      <c r="BH14" s="1">
        <v>98.015391787677103</v>
      </c>
      <c r="BI14" s="1">
        <v>104.38795751076501</v>
      </c>
      <c r="BJ14" s="1">
        <v>98.067602126248801</v>
      </c>
      <c r="BK14" s="1">
        <v>104.310085715537</v>
      </c>
      <c r="BL14" s="1">
        <v>1.8626032857267201</v>
      </c>
      <c r="BM14" s="1">
        <v>1.86785652553936</v>
      </c>
      <c r="BN14" s="1">
        <v>1.8673034033064899</v>
      </c>
      <c r="BO14" s="1">
        <v>1.86231791056199</v>
      </c>
      <c r="BP14" s="1">
        <v>1.8679357590666701</v>
      </c>
      <c r="BQ14" s="1">
        <v>1.8625431538624799</v>
      </c>
    </row>
    <row r="15" spans="1:69" x14ac:dyDescent="0.25">
      <c r="A15" s="3">
        <v>65</v>
      </c>
      <c r="B15" s="1" t="s">
        <v>37</v>
      </c>
      <c r="C15" s="2">
        <v>0.06</v>
      </c>
      <c r="D15" s="2">
        <v>3.6432403159824638</v>
      </c>
      <c r="E15" s="1" t="s">
        <v>125</v>
      </c>
      <c r="F15" s="2" t="s">
        <v>125</v>
      </c>
      <c r="G15" s="2" t="s">
        <v>133</v>
      </c>
      <c r="H15" s="1">
        <v>0.15546399999999999</v>
      </c>
      <c r="I15" s="1">
        <v>-3.7927000000000002E-2</v>
      </c>
      <c r="J15" s="1">
        <v>-3.7895999999999999E-2</v>
      </c>
      <c r="K15" s="1">
        <v>-0.43332700000000002</v>
      </c>
      <c r="L15" s="1">
        <v>0.39064500000000002</v>
      </c>
      <c r="M15" s="1">
        <v>-0.17117199999999999</v>
      </c>
      <c r="N15" s="1">
        <v>-0.17145299999999999</v>
      </c>
      <c r="O15" s="1">
        <v>6.7978999999999998E-2</v>
      </c>
      <c r="P15" s="1">
        <v>464.04</v>
      </c>
      <c r="Q15" s="1">
        <v>158.369</v>
      </c>
      <c r="R15" s="1">
        <v>1200.6500000000001</v>
      </c>
      <c r="S15" s="1">
        <v>-0.25013999999999997</v>
      </c>
      <c r="T15" s="1">
        <v>2.3949999999999999E-2</v>
      </c>
      <c r="U15" s="1">
        <v>171.9942159</v>
      </c>
      <c r="V15" s="1">
        <v>0.15546399999999999</v>
      </c>
      <c r="W15" s="1">
        <v>-3.7927000000000002E-2</v>
      </c>
      <c r="X15" s="1">
        <v>-3.7895999999999999E-2</v>
      </c>
      <c r="Y15" s="1">
        <v>-0.43332700000000002</v>
      </c>
      <c r="Z15" s="1">
        <v>0.39064500000000002</v>
      </c>
      <c r="AA15" s="1">
        <v>-0.17117199999999999</v>
      </c>
      <c r="AB15" s="1">
        <v>-0.17145299999999999</v>
      </c>
      <c r="AC15" s="1">
        <v>6.7978999999999998E-2</v>
      </c>
      <c r="AD15" s="1">
        <v>464.04</v>
      </c>
      <c r="AE15" s="1">
        <v>158.369</v>
      </c>
      <c r="AF15" s="1">
        <v>1200.6500000000001</v>
      </c>
      <c r="AG15" s="1">
        <v>-0.25013999999999997</v>
      </c>
      <c r="AH15" s="1">
        <v>2.3949999999999999E-2</v>
      </c>
      <c r="AI15" s="1">
        <v>171.9942159</v>
      </c>
      <c r="AJ15" s="1">
        <v>0.19575999999999999</v>
      </c>
      <c r="AK15" s="1">
        <v>-1.7198000000000001E-2</v>
      </c>
      <c r="AL15" s="1">
        <v>-2.7101E-2</v>
      </c>
      <c r="AM15" s="1">
        <v>-0.15559300000000001</v>
      </c>
      <c r="AN15" s="1">
        <v>0.52158599999999999</v>
      </c>
      <c r="AO15" s="1">
        <v>-0.184866</v>
      </c>
      <c r="AP15" s="1">
        <v>-0.150033</v>
      </c>
      <c r="AQ15" s="1">
        <v>-8.6227999999999999E-2</v>
      </c>
      <c r="AR15" s="1">
        <v>497.02800000000002</v>
      </c>
      <c r="AS15" s="1">
        <v>58.020899999999997</v>
      </c>
      <c r="AT15" s="1">
        <v>1117.57</v>
      </c>
      <c r="AU15" s="1">
        <v>-0.24285999999999999</v>
      </c>
      <c r="AV15" s="1">
        <v>-2.409E-2</v>
      </c>
      <c r="AW15" s="1">
        <v>137.28036270000001</v>
      </c>
      <c r="AX15" s="1">
        <v>6.3741593647922601</v>
      </c>
      <c r="AY15" s="1">
        <v>6.4418349048368801</v>
      </c>
      <c r="AZ15" s="1">
        <v>3.9605097926437498</v>
      </c>
      <c r="BA15" s="1">
        <v>4.0013595377103401</v>
      </c>
      <c r="BB15" s="1">
        <v>7.4329733541800698</v>
      </c>
      <c r="BC15" s="1">
        <v>7.5513498613735903</v>
      </c>
      <c r="BD15" s="1">
        <v>49.9</v>
      </c>
      <c r="BE15" s="1">
        <v>50.9</v>
      </c>
      <c r="BF15" s="1">
        <v>107.45585111497</v>
      </c>
      <c r="BG15" s="1">
        <v>109.66682194790199</v>
      </c>
      <c r="BH15" s="1">
        <v>107.28977206452601</v>
      </c>
      <c r="BI15" s="1">
        <v>109.47362432364901</v>
      </c>
      <c r="BJ15" s="1">
        <v>118.989991263352</v>
      </c>
      <c r="BK15" s="1">
        <v>122.06458611475399</v>
      </c>
      <c r="BL15" s="1">
        <v>1.8419712267025199</v>
      </c>
      <c r="BM15" s="1">
        <v>1.8431228933524699</v>
      </c>
      <c r="BN15" s="1">
        <v>1.8925482820789501</v>
      </c>
      <c r="BO15" s="1">
        <v>1.8922531543110099</v>
      </c>
      <c r="BP15" s="1">
        <v>1.8928309486058099</v>
      </c>
      <c r="BQ15" s="1">
        <v>1.8925052179584601</v>
      </c>
    </row>
    <row r="16" spans="1:69" x14ac:dyDescent="0.25">
      <c r="A16" s="1">
        <v>260</v>
      </c>
      <c r="B16" s="1" t="s">
        <v>38</v>
      </c>
      <c r="C16" s="1">
        <v>-0.5</v>
      </c>
      <c r="D16" s="2">
        <v>0.46679760067935228</v>
      </c>
      <c r="E16" s="1" t="s">
        <v>125</v>
      </c>
      <c r="F16" s="2" t="s">
        <v>125</v>
      </c>
      <c r="G16" s="2" t="s">
        <v>182</v>
      </c>
      <c r="H16" s="1">
        <v>0.15546399999999999</v>
      </c>
      <c r="I16" s="1">
        <v>-3.7927000000000002E-2</v>
      </c>
      <c r="J16" s="1">
        <v>-3.7895999999999999E-2</v>
      </c>
      <c r="K16" s="1">
        <v>-0.43332700000000002</v>
      </c>
      <c r="L16" s="1">
        <v>0.39064500000000002</v>
      </c>
      <c r="M16" s="1">
        <v>-0.17117199999999999</v>
      </c>
      <c r="N16" s="1">
        <v>-0.17145299999999999</v>
      </c>
      <c r="O16" s="1">
        <v>6.7978999999999998E-2</v>
      </c>
      <c r="P16" s="1">
        <v>464.04</v>
      </c>
      <c r="Q16" s="1">
        <v>158.369</v>
      </c>
      <c r="R16" s="1">
        <v>1200.6500000000001</v>
      </c>
      <c r="S16" s="1">
        <v>-0.25013999999999997</v>
      </c>
      <c r="T16" s="1">
        <v>2.3949999999999999E-2</v>
      </c>
      <c r="U16" s="1">
        <v>171.9942159</v>
      </c>
      <c r="V16" s="1">
        <v>0.15546399999999999</v>
      </c>
      <c r="W16" s="1">
        <v>-3.7927000000000002E-2</v>
      </c>
      <c r="X16" s="1">
        <v>-3.7895999999999999E-2</v>
      </c>
      <c r="Y16" s="1">
        <v>-0.43332700000000002</v>
      </c>
      <c r="Z16" s="1">
        <v>0.39064500000000002</v>
      </c>
      <c r="AA16" s="1">
        <v>-0.17117199999999999</v>
      </c>
      <c r="AB16" s="1">
        <v>-0.17145299999999999</v>
      </c>
      <c r="AC16" s="1">
        <v>6.7978999999999998E-2</v>
      </c>
      <c r="AD16" s="1">
        <v>464.04</v>
      </c>
      <c r="AE16" s="1">
        <v>158.369</v>
      </c>
      <c r="AF16" s="1">
        <v>1200.6500000000001</v>
      </c>
      <c r="AG16" s="1">
        <v>-0.25013999999999997</v>
      </c>
      <c r="AH16" s="1">
        <v>2.3949999999999999E-2</v>
      </c>
      <c r="AI16" s="1">
        <v>171.9942159</v>
      </c>
      <c r="AJ16" s="1">
        <v>0.19836699999999999</v>
      </c>
      <c r="AK16" s="1">
        <v>-3.6912E-2</v>
      </c>
      <c r="AL16" s="1">
        <v>-3.9061999999999999E-2</v>
      </c>
      <c r="AM16" s="1">
        <v>-0.40319700000000003</v>
      </c>
      <c r="AN16" s="1">
        <v>0.53734899999999997</v>
      </c>
      <c r="AO16" s="1">
        <v>-0.18404499999999999</v>
      </c>
      <c r="AP16" s="1">
        <v>-0.19808400000000001</v>
      </c>
      <c r="AQ16" s="1">
        <v>-8.7044999999999997E-2</v>
      </c>
      <c r="AR16" s="1">
        <v>479.16899999999998</v>
      </c>
      <c r="AS16" s="1">
        <v>166.21</v>
      </c>
      <c r="AT16" s="1">
        <v>1220.21</v>
      </c>
      <c r="AU16" s="1">
        <v>-0.23999000000000001</v>
      </c>
      <c r="AV16" s="1">
        <v>-2.7890000000000002E-2</v>
      </c>
      <c r="AW16" s="1">
        <v>133.09487100000001</v>
      </c>
      <c r="AX16" s="1">
        <v>7.7111508155915498</v>
      </c>
      <c r="AY16" s="1">
        <v>7.7231987046655401</v>
      </c>
      <c r="AZ16" s="1">
        <v>3.9722735119187802</v>
      </c>
      <c r="BA16" s="1">
        <v>3.9737002099750298</v>
      </c>
      <c r="BB16" s="1">
        <v>7.3070842721540199</v>
      </c>
      <c r="BC16" s="1">
        <v>7.31397617299654</v>
      </c>
      <c r="BD16" s="1">
        <v>71.3</v>
      </c>
      <c r="BE16" s="1">
        <v>72.099999999999994</v>
      </c>
      <c r="BF16" s="1">
        <v>109.113215588057</v>
      </c>
      <c r="BG16" s="1">
        <v>111.69803889344701</v>
      </c>
      <c r="BH16" s="1">
        <v>109.142150749865</v>
      </c>
      <c r="BI16" s="1">
        <v>111.66305977233</v>
      </c>
      <c r="BJ16" s="1">
        <v>113.499708678597</v>
      </c>
      <c r="BK16" s="1">
        <v>113.623993986252</v>
      </c>
      <c r="BL16" s="1">
        <v>1.86131405195361</v>
      </c>
      <c r="BM16" s="1">
        <v>1.8627165645905399</v>
      </c>
      <c r="BN16" s="1">
        <v>1.910088479626</v>
      </c>
      <c r="BO16" s="1">
        <v>1.8969662622197501</v>
      </c>
      <c r="BP16" s="1">
        <v>1.90965782275254</v>
      </c>
      <c r="BQ16" s="1">
        <v>1.8970210858079499</v>
      </c>
    </row>
    <row r="17" spans="1:69" x14ac:dyDescent="0.25">
      <c r="A17" s="3">
        <v>15</v>
      </c>
      <c r="B17" s="1" t="s">
        <v>39</v>
      </c>
      <c r="C17" s="2">
        <v>-0.98</v>
      </c>
      <c r="D17" s="2">
        <v>0.12369316876852982</v>
      </c>
      <c r="E17" s="1" t="s">
        <v>125</v>
      </c>
      <c r="F17" s="2" t="s">
        <v>125</v>
      </c>
      <c r="G17" s="2" t="s">
        <v>202</v>
      </c>
      <c r="H17" s="1">
        <v>0.15546399999999999</v>
      </c>
      <c r="I17" s="1">
        <v>-3.7927000000000002E-2</v>
      </c>
      <c r="J17" s="1">
        <v>-3.7895999999999999E-2</v>
      </c>
      <c r="K17" s="1">
        <v>-0.43332700000000002</v>
      </c>
      <c r="L17" s="1">
        <v>0.39064500000000002</v>
      </c>
      <c r="M17" s="1">
        <v>-0.17117199999999999</v>
      </c>
      <c r="N17" s="1">
        <v>-0.17145299999999999</v>
      </c>
      <c r="O17" s="1">
        <v>6.7978999999999998E-2</v>
      </c>
      <c r="P17" s="1">
        <v>464.04</v>
      </c>
      <c r="Q17" s="1">
        <v>158.369</v>
      </c>
      <c r="R17" s="1">
        <v>1200.6500000000001</v>
      </c>
      <c r="S17" s="1">
        <v>-0.25013999999999997</v>
      </c>
      <c r="T17" s="1">
        <v>2.3949999999999999E-2</v>
      </c>
      <c r="U17" s="1">
        <v>171.9942159</v>
      </c>
      <c r="V17" s="1">
        <v>0.15546399999999999</v>
      </c>
      <c r="W17" s="1">
        <v>-3.7927000000000002E-2</v>
      </c>
      <c r="X17" s="1">
        <v>-3.7895999999999999E-2</v>
      </c>
      <c r="Y17" s="1">
        <v>-0.43332700000000002</v>
      </c>
      <c r="Z17" s="1">
        <v>0.39064500000000002</v>
      </c>
      <c r="AA17" s="1">
        <v>-0.17117199999999999</v>
      </c>
      <c r="AB17" s="1">
        <v>-0.17145299999999999</v>
      </c>
      <c r="AC17" s="1">
        <v>6.7978999999999998E-2</v>
      </c>
      <c r="AD17" s="1">
        <v>464.04</v>
      </c>
      <c r="AE17" s="1">
        <v>158.369</v>
      </c>
      <c r="AF17" s="1">
        <v>1200.6500000000001</v>
      </c>
      <c r="AG17" s="1">
        <v>-0.25013999999999997</v>
      </c>
      <c r="AH17" s="1">
        <v>2.3949999999999999E-2</v>
      </c>
      <c r="AI17" s="1">
        <v>171.9942159</v>
      </c>
      <c r="AJ17" s="5">
        <v>0.18028019101123594</v>
      </c>
      <c r="AK17" s="5">
        <v>-3.2565617977528105E-2</v>
      </c>
      <c r="AL17" s="5">
        <v>-2.8102966292134827E-2</v>
      </c>
      <c r="AM17" s="5">
        <v>-0.18802379775280878</v>
      </c>
      <c r="AN17" s="5">
        <v>0.51719774157303333</v>
      </c>
      <c r="AO17" s="5">
        <v>-0.16825710112359551</v>
      </c>
      <c r="AP17" s="5">
        <v>-0.16934471910112359</v>
      </c>
      <c r="AQ17" s="5">
        <v>-8.3651910112359576E-2</v>
      </c>
      <c r="AR17" s="5">
        <v>506.69307865168543</v>
      </c>
      <c r="AS17" s="5">
        <v>95.577503314606801</v>
      </c>
      <c r="AT17" s="5">
        <v>1150.0012359550572</v>
      </c>
      <c r="AU17" s="5">
        <v>-0.23941123595505623</v>
      </c>
      <c r="AV17" s="5">
        <v>-1.0296292134831466E-2</v>
      </c>
      <c r="AW17" s="5">
        <v>143.77191839662922</v>
      </c>
      <c r="AX17" s="1">
        <v>7.3437127917456797</v>
      </c>
      <c r="AY17" s="1">
        <v>10.6929868610673</v>
      </c>
      <c r="AZ17" s="1">
        <v>2.92447864178631</v>
      </c>
      <c r="BA17" s="1">
        <v>4.3629814310371398</v>
      </c>
      <c r="BB17" s="1">
        <v>8.4671368480192104</v>
      </c>
      <c r="BC17" s="1">
        <v>14.3368084499488</v>
      </c>
      <c r="BD17" s="1">
        <v>31.7</v>
      </c>
      <c r="BE17" s="1">
        <v>70.3</v>
      </c>
      <c r="BF17" s="1">
        <v>119.95662767644799</v>
      </c>
      <c r="BG17" s="1">
        <v>126.46448046913</v>
      </c>
      <c r="BH17" s="1">
        <v>108.74677467888699</v>
      </c>
      <c r="BI17" s="1">
        <v>120.082420628172</v>
      </c>
      <c r="BJ17" s="1">
        <v>119.821480945784</v>
      </c>
      <c r="BK17" s="1">
        <v>124.513675743212</v>
      </c>
      <c r="BL17" s="1">
        <v>1.10328645419038</v>
      </c>
      <c r="BM17" s="1">
        <v>1.3434184009458801</v>
      </c>
      <c r="BN17" s="1">
        <v>1.47174895957157</v>
      </c>
      <c r="BO17" s="1">
        <v>1.3941757421501699</v>
      </c>
      <c r="BP17" s="1">
        <v>1.51933702646911</v>
      </c>
      <c r="BQ17" s="1">
        <v>1.39492544603645</v>
      </c>
    </row>
    <row r="18" spans="1:69" x14ac:dyDescent="0.25">
      <c r="A18" s="3">
        <v>13</v>
      </c>
      <c r="B18" s="1" t="s">
        <v>40</v>
      </c>
      <c r="C18" s="2">
        <v>-0.60000000000000009</v>
      </c>
      <c r="D18" s="2">
        <v>0.9170605214488301</v>
      </c>
      <c r="E18" s="1" t="s">
        <v>125</v>
      </c>
      <c r="F18" s="2" t="s">
        <v>125</v>
      </c>
      <c r="G18" s="2" t="s">
        <v>134</v>
      </c>
      <c r="H18" s="1">
        <v>0.15546399999999999</v>
      </c>
      <c r="I18" s="1">
        <v>-3.7927000000000002E-2</v>
      </c>
      <c r="J18" s="1">
        <v>-3.7895999999999999E-2</v>
      </c>
      <c r="K18" s="1">
        <v>-0.43332700000000002</v>
      </c>
      <c r="L18" s="1">
        <v>0.39064500000000002</v>
      </c>
      <c r="M18" s="1">
        <v>-0.17117199999999999</v>
      </c>
      <c r="N18" s="1">
        <v>-0.17145299999999999</v>
      </c>
      <c r="O18" s="1">
        <v>6.7978999999999998E-2</v>
      </c>
      <c r="P18" s="1">
        <v>464.04</v>
      </c>
      <c r="Q18" s="1">
        <v>158.369</v>
      </c>
      <c r="R18" s="1">
        <v>1200.6500000000001</v>
      </c>
      <c r="S18" s="1">
        <v>-0.25013999999999997</v>
      </c>
      <c r="T18" s="1">
        <v>2.3949999999999999E-2</v>
      </c>
      <c r="U18" s="1">
        <v>171.9942159</v>
      </c>
      <c r="V18" s="1">
        <v>0.15546399999999999</v>
      </c>
      <c r="W18" s="1">
        <v>-3.7927000000000002E-2</v>
      </c>
      <c r="X18" s="1">
        <v>-3.7895999999999999E-2</v>
      </c>
      <c r="Y18" s="1">
        <v>-0.43332700000000002</v>
      </c>
      <c r="Z18" s="1">
        <v>0.39064500000000002</v>
      </c>
      <c r="AA18" s="1">
        <v>-0.17117199999999999</v>
      </c>
      <c r="AB18" s="1">
        <v>-0.17145299999999999</v>
      </c>
      <c r="AC18" s="1">
        <v>6.7978999999999998E-2</v>
      </c>
      <c r="AD18" s="1">
        <v>464.04</v>
      </c>
      <c r="AE18" s="1">
        <v>158.369</v>
      </c>
      <c r="AF18" s="1">
        <v>1200.6500000000001</v>
      </c>
      <c r="AG18" s="1">
        <v>-0.25013999999999997</v>
      </c>
      <c r="AH18" s="1">
        <v>2.3949999999999999E-2</v>
      </c>
      <c r="AI18" s="1">
        <v>171.9942159</v>
      </c>
      <c r="AJ18" s="1">
        <v>0.19655700000000001</v>
      </c>
      <c r="AK18" s="1">
        <v>-0.15474499999999999</v>
      </c>
      <c r="AL18" s="1">
        <v>-2.1359E-2</v>
      </c>
      <c r="AM18" s="1">
        <v>-2.0971E-2</v>
      </c>
      <c r="AN18" s="1">
        <v>0.58389199999999997</v>
      </c>
      <c r="AO18" s="1">
        <v>-0.24593000000000001</v>
      </c>
      <c r="AP18" s="1">
        <v>-0.16448699999999999</v>
      </c>
      <c r="AQ18" s="1">
        <v>-0.162995</v>
      </c>
      <c r="AR18" s="1">
        <v>509.89400000000001</v>
      </c>
      <c r="AS18" s="1">
        <v>59.310899999999997</v>
      </c>
      <c r="AT18" s="1">
        <v>1057.7</v>
      </c>
      <c r="AU18" s="1">
        <v>-0.23705999999999999</v>
      </c>
      <c r="AV18" s="1">
        <v>-2.997E-2</v>
      </c>
      <c r="AW18" s="1">
        <v>129.9510459</v>
      </c>
      <c r="AX18" s="1">
        <v>6.4311667393650902</v>
      </c>
      <c r="AY18" s="1">
        <v>6.8499407020847203</v>
      </c>
      <c r="AZ18" s="1">
        <v>3.97324257872789</v>
      </c>
      <c r="BA18" s="1">
        <v>4.62740145513947</v>
      </c>
      <c r="BB18" s="1">
        <v>7.5363130084626002</v>
      </c>
      <c r="BC18" s="1">
        <v>7.7740233337099003</v>
      </c>
      <c r="BD18" s="1">
        <v>43.4</v>
      </c>
      <c r="BE18" s="1">
        <v>52</v>
      </c>
      <c r="BF18" s="1">
        <v>98.671170274169498</v>
      </c>
      <c r="BG18" s="1">
        <v>105.047957570893</v>
      </c>
      <c r="BH18" s="1">
        <v>98.718208912939403</v>
      </c>
      <c r="BI18" s="1">
        <v>105.20103731333801</v>
      </c>
      <c r="BJ18" s="1">
        <v>106.732886603756</v>
      </c>
      <c r="BK18" s="1">
        <v>110.324443605025</v>
      </c>
      <c r="BL18" s="1">
        <v>1.84373561011333</v>
      </c>
      <c r="BM18" s="1">
        <v>1.84599837486385</v>
      </c>
      <c r="BN18" s="1">
        <v>1.8831125829328399</v>
      </c>
      <c r="BO18" s="1">
        <v>1.8762489173880901</v>
      </c>
      <c r="BP18" s="1">
        <v>1.8844343979029801</v>
      </c>
      <c r="BQ18" s="1">
        <v>1.87634831521228</v>
      </c>
    </row>
    <row r="19" spans="1:69" x14ac:dyDescent="0.25">
      <c r="A19" s="3">
        <v>10</v>
      </c>
      <c r="B19" s="1" t="s">
        <v>41</v>
      </c>
      <c r="C19" s="2">
        <v>-0.3299999999999999</v>
      </c>
      <c r="D19" s="2">
        <v>7.9538418390108818</v>
      </c>
      <c r="E19" s="1" t="s">
        <v>133</v>
      </c>
      <c r="F19" s="2" t="s">
        <v>129</v>
      </c>
      <c r="G19" s="2" t="s">
        <v>129</v>
      </c>
      <c r="H19" s="1">
        <v>0.19575999999999999</v>
      </c>
      <c r="I19" s="1">
        <v>-1.7198000000000001E-2</v>
      </c>
      <c r="J19" s="1">
        <v>-2.7101E-2</v>
      </c>
      <c r="K19" s="1">
        <v>-0.15559300000000001</v>
      </c>
      <c r="L19" s="1">
        <v>0.52158599999999999</v>
      </c>
      <c r="M19" s="1">
        <v>-0.184866</v>
      </c>
      <c r="N19" s="1">
        <v>-0.150033</v>
      </c>
      <c r="O19" s="1">
        <v>-8.6227999999999999E-2</v>
      </c>
      <c r="P19" s="1">
        <v>497.02800000000002</v>
      </c>
      <c r="Q19" s="1">
        <v>58.020899999999997</v>
      </c>
      <c r="R19" s="1">
        <v>1117.57</v>
      </c>
      <c r="S19" s="1">
        <v>-0.24285999999999999</v>
      </c>
      <c r="T19" s="1">
        <v>-2.409E-2</v>
      </c>
      <c r="U19" s="1">
        <v>137.28036270000001</v>
      </c>
      <c r="V19" s="1">
        <v>0.153248</v>
      </c>
      <c r="W19" s="1">
        <v>-3.7562999999999999E-2</v>
      </c>
      <c r="X19" s="1">
        <v>-3.7512999999999998E-2</v>
      </c>
      <c r="Y19" s="1">
        <v>-0.273613</v>
      </c>
      <c r="Z19" s="1">
        <v>0.43281799999999998</v>
      </c>
      <c r="AA19" s="1">
        <v>-0.18011099999999999</v>
      </c>
      <c r="AB19" s="1">
        <v>-0.18074100000000001</v>
      </c>
      <c r="AC19" s="1">
        <v>3.7199999999999999E-4</v>
      </c>
      <c r="AD19" s="1">
        <v>504.39800000000002</v>
      </c>
      <c r="AE19" s="1">
        <v>159.078</v>
      </c>
      <c r="AF19" s="1">
        <v>1213.46</v>
      </c>
      <c r="AG19" s="1">
        <v>-0.25091000000000002</v>
      </c>
      <c r="AH19" s="1">
        <v>2.6839999999999999E-2</v>
      </c>
      <c r="AI19" s="1">
        <v>174.29090249999999</v>
      </c>
      <c r="AJ19" s="1">
        <v>0.153248</v>
      </c>
      <c r="AK19" s="1">
        <v>-3.7562999999999999E-2</v>
      </c>
      <c r="AL19" s="1">
        <v>-3.7512999999999998E-2</v>
      </c>
      <c r="AM19" s="1">
        <v>-0.273613</v>
      </c>
      <c r="AN19" s="1">
        <v>0.43281799999999998</v>
      </c>
      <c r="AO19" s="1">
        <v>-0.18011099999999999</v>
      </c>
      <c r="AP19" s="1">
        <v>-0.18074100000000001</v>
      </c>
      <c r="AQ19" s="1">
        <v>3.7199999999999999E-4</v>
      </c>
      <c r="AR19" s="1">
        <v>504.39800000000002</v>
      </c>
      <c r="AS19" s="1">
        <v>159.078</v>
      </c>
      <c r="AT19" s="1">
        <v>1213.46</v>
      </c>
      <c r="AU19" s="1">
        <v>-0.25091000000000002</v>
      </c>
      <c r="AV19" s="1">
        <v>2.6839999999999999E-2</v>
      </c>
      <c r="AW19" s="1">
        <v>174.29090249999999</v>
      </c>
      <c r="AX19" s="1">
        <v>8.2463504715781006</v>
      </c>
      <c r="AY19" s="1">
        <v>8.8206962550115993</v>
      </c>
      <c r="AZ19" s="1">
        <v>4.2836397462826197</v>
      </c>
      <c r="BA19" s="1">
        <v>4.9430669333084598</v>
      </c>
      <c r="BB19" s="1">
        <v>8.0850993244217708</v>
      </c>
      <c r="BC19" s="1">
        <v>8.6038458839233307</v>
      </c>
      <c r="BD19" s="1">
        <v>43.3</v>
      </c>
      <c r="BE19" s="1">
        <v>51.9</v>
      </c>
      <c r="BF19" s="1">
        <v>98.600258367635007</v>
      </c>
      <c r="BG19" s="1">
        <v>104.9208818683</v>
      </c>
      <c r="BH19" s="1">
        <v>106.691766465764</v>
      </c>
      <c r="BI19" s="1">
        <v>110.277218314417</v>
      </c>
      <c r="BJ19" s="1">
        <v>98.536070610598799</v>
      </c>
      <c r="BK19" s="1">
        <v>105.12459965407901</v>
      </c>
      <c r="BL19" s="1">
        <v>1.8762489173880901</v>
      </c>
      <c r="BM19" s="1">
        <v>1.8834449819413299</v>
      </c>
      <c r="BN19" s="1">
        <v>1.8447430715413999</v>
      </c>
      <c r="BO19" s="1">
        <v>1.8428179508567799</v>
      </c>
      <c r="BP19" s="1">
        <v>1.88471828133543</v>
      </c>
      <c r="BQ19" s="1">
        <v>1.87594749393473</v>
      </c>
    </row>
    <row r="20" spans="1:69" x14ac:dyDescent="0.25">
      <c r="A20" s="3">
        <v>77</v>
      </c>
      <c r="B20" s="1" t="s">
        <v>42</v>
      </c>
      <c r="C20" s="2">
        <v>-0.12000000000000005</v>
      </c>
      <c r="D20" s="2">
        <v>4.7907097595241561</v>
      </c>
      <c r="E20" s="1" t="s">
        <v>135</v>
      </c>
      <c r="F20" s="2" t="s">
        <v>129</v>
      </c>
      <c r="G20" s="2" t="s">
        <v>129</v>
      </c>
      <c r="H20" s="1">
        <v>0.17983299999999999</v>
      </c>
      <c r="I20" s="1">
        <v>-3.8869000000000001E-2</v>
      </c>
      <c r="J20" s="1">
        <v>-3.8897000000000001E-2</v>
      </c>
      <c r="K20" s="1">
        <v>-0.16137699999999999</v>
      </c>
      <c r="L20" s="1">
        <v>0.73704599999999998</v>
      </c>
      <c r="M20" s="1">
        <v>-0.22905900000000001</v>
      </c>
      <c r="N20" s="1">
        <v>-0.22885</v>
      </c>
      <c r="O20" s="1">
        <v>-0.54333100000000001</v>
      </c>
      <c r="P20" s="1">
        <v>511.279</v>
      </c>
      <c r="Q20" s="1">
        <v>80.517799999999994</v>
      </c>
      <c r="R20" s="1">
        <v>1126.25</v>
      </c>
      <c r="S20" s="1">
        <v>-0.19825000000000001</v>
      </c>
      <c r="T20" s="1">
        <v>-1.5640000000000001E-2</v>
      </c>
      <c r="U20" s="1">
        <v>114.5896011</v>
      </c>
      <c r="V20" s="1">
        <v>0.153248</v>
      </c>
      <c r="W20" s="1">
        <v>-3.7562999999999999E-2</v>
      </c>
      <c r="X20" s="1">
        <v>-3.7512999999999998E-2</v>
      </c>
      <c r="Y20" s="1">
        <v>-0.273613</v>
      </c>
      <c r="Z20" s="1">
        <v>0.43281799999999998</v>
      </c>
      <c r="AA20" s="1">
        <v>-0.18011099999999999</v>
      </c>
      <c r="AB20" s="1">
        <v>-0.18074100000000001</v>
      </c>
      <c r="AC20" s="1">
        <v>3.7199999999999999E-4</v>
      </c>
      <c r="AD20" s="1">
        <v>504.39800000000002</v>
      </c>
      <c r="AE20" s="1">
        <v>159.078</v>
      </c>
      <c r="AF20" s="1">
        <v>1213.46</v>
      </c>
      <c r="AG20" s="1">
        <v>-0.25091000000000002</v>
      </c>
      <c r="AH20" s="1">
        <v>2.6839999999999999E-2</v>
      </c>
      <c r="AI20" s="1">
        <v>174.29090249999999</v>
      </c>
      <c r="AJ20" s="1">
        <v>0.153248</v>
      </c>
      <c r="AK20" s="1">
        <v>-3.7562999999999999E-2</v>
      </c>
      <c r="AL20" s="1">
        <v>-3.7512999999999998E-2</v>
      </c>
      <c r="AM20" s="1">
        <v>-0.273613</v>
      </c>
      <c r="AN20" s="1">
        <v>0.43281799999999998</v>
      </c>
      <c r="AO20" s="1">
        <v>-0.18011099999999999</v>
      </c>
      <c r="AP20" s="1">
        <v>-0.18074100000000001</v>
      </c>
      <c r="AQ20" s="1">
        <v>3.7199999999999999E-4</v>
      </c>
      <c r="AR20" s="1">
        <v>504.39800000000002</v>
      </c>
      <c r="AS20" s="1">
        <v>159.078</v>
      </c>
      <c r="AT20" s="1">
        <v>1213.46</v>
      </c>
      <c r="AU20" s="1">
        <v>-0.25091000000000002</v>
      </c>
      <c r="AV20" s="1">
        <v>2.6839999999999999E-2</v>
      </c>
      <c r="AW20" s="1">
        <v>174.29090249999999</v>
      </c>
      <c r="AX20" s="1">
        <v>6.8667901786041003</v>
      </c>
      <c r="AY20" s="1">
        <v>6.8855171158165298</v>
      </c>
      <c r="AZ20" s="1">
        <v>4.4233477630228304</v>
      </c>
      <c r="BA20" s="1">
        <v>4.8841484375302802</v>
      </c>
      <c r="BB20" s="1">
        <v>8.5726865688119709</v>
      </c>
      <c r="BC20" s="1">
        <v>8.6282799813366395</v>
      </c>
      <c r="BD20" s="1">
        <v>57</v>
      </c>
      <c r="BE20" s="1">
        <v>61.6</v>
      </c>
      <c r="BF20" s="1">
        <v>106.196014483273</v>
      </c>
      <c r="BG20" s="1">
        <v>115.19703431134501</v>
      </c>
      <c r="BH20" s="1">
        <v>112.90026985808301</v>
      </c>
      <c r="BI20" s="1">
        <v>116.82233600792701</v>
      </c>
      <c r="BJ20" s="1">
        <v>107.89487981573799</v>
      </c>
      <c r="BK20" s="1">
        <v>116.123068575335</v>
      </c>
      <c r="BL20" s="1">
        <v>1.87077871486715</v>
      </c>
      <c r="BM20" s="1">
        <v>1.8805610864845601</v>
      </c>
      <c r="BN20" s="1">
        <v>1.8617642170801301</v>
      </c>
      <c r="BO20" s="1">
        <v>1.85560933388469</v>
      </c>
      <c r="BP20" s="1">
        <v>1.8778037703657899</v>
      </c>
      <c r="BQ20" s="1">
        <v>1.87203659152271</v>
      </c>
    </row>
    <row r="21" spans="1:69" x14ac:dyDescent="0.25">
      <c r="A21" s="3">
        <v>238</v>
      </c>
      <c r="B21" s="1" t="s">
        <v>43</v>
      </c>
      <c r="C21" s="2">
        <v>-0.60000000000000009</v>
      </c>
      <c r="D21" s="2">
        <v>0.49416596402423352</v>
      </c>
      <c r="E21" s="1" t="s">
        <v>136</v>
      </c>
      <c r="F21" s="2" t="s">
        <v>129</v>
      </c>
      <c r="G21" s="2" t="s">
        <v>129</v>
      </c>
      <c r="H21" s="1">
        <v>0.17224300000000001</v>
      </c>
      <c r="I21" s="1">
        <v>-1.7232000000000001E-2</v>
      </c>
      <c r="J21" s="1">
        <v>-1.7132000000000001E-2</v>
      </c>
      <c r="K21" s="1">
        <v>-0.208619</v>
      </c>
      <c r="L21" s="1">
        <v>0.453625</v>
      </c>
      <c r="M21" s="1">
        <v>-0.149233</v>
      </c>
      <c r="N21" s="1">
        <v>-0.148867</v>
      </c>
      <c r="O21" s="1">
        <v>-9.0648999999999993E-2</v>
      </c>
      <c r="P21" s="1">
        <v>522.11699999999996</v>
      </c>
      <c r="Q21" s="1">
        <v>59.5777</v>
      </c>
      <c r="R21" s="1">
        <v>1075.02</v>
      </c>
      <c r="S21" s="1">
        <v>-0.23172000000000001</v>
      </c>
      <c r="T21" s="1">
        <v>-1.618E-2</v>
      </c>
      <c r="U21" s="1">
        <v>135.25350539999999</v>
      </c>
      <c r="V21" s="1">
        <v>0.153248</v>
      </c>
      <c r="W21" s="1">
        <v>-3.7562999999999999E-2</v>
      </c>
      <c r="X21" s="1">
        <v>-3.7512999999999998E-2</v>
      </c>
      <c r="Y21" s="1">
        <v>-0.273613</v>
      </c>
      <c r="Z21" s="1">
        <v>0.43281799999999998</v>
      </c>
      <c r="AA21" s="1">
        <v>-0.18011099999999999</v>
      </c>
      <c r="AB21" s="1">
        <v>-0.18074100000000001</v>
      </c>
      <c r="AC21" s="1">
        <v>3.7199999999999999E-4</v>
      </c>
      <c r="AD21" s="1">
        <v>504.39800000000002</v>
      </c>
      <c r="AE21" s="1">
        <v>159.078</v>
      </c>
      <c r="AF21" s="1">
        <v>1213.46</v>
      </c>
      <c r="AG21" s="1">
        <v>-0.25091000000000002</v>
      </c>
      <c r="AH21" s="1">
        <v>2.6839999999999999E-2</v>
      </c>
      <c r="AI21" s="1">
        <v>174.29090249999999</v>
      </c>
      <c r="AJ21" s="1">
        <v>0.153248</v>
      </c>
      <c r="AK21" s="1">
        <v>-3.7562999999999999E-2</v>
      </c>
      <c r="AL21" s="1">
        <v>-3.7512999999999998E-2</v>
      </c>
      <c r="AM21" s="1">
        <v>-0.273613</v>
      </c>
      <c r="AN21" s="1">
        <v>0.43281799999999998</v>
      </c>
      <c r="AO21" s="1">
        <v>-0.18011099999999999</v>
      </c>
      <c r="AP21" s="1">
        <v>-0.18074100000000001</v>
      </c>
      <c r="AQ21" s="1">
        <v>3.7199999999999999E-4</v>
      </c>
      <c r="AR21" s="1">
        <v>504.39800000000002</v>
      </c>
      <c r="AS21" s="1">
        <v>159.078</v>
      </c>
      <c r="AT21" s="1">
        <v>1213.46</v>
      </c>
      <c r="AU21" s="1">
        <v>-0.25091000000000002</v>
      </c>
      <c r="AV21" s="1">
        <v>2.6839999999999999E-2</v>
      </c>
      <c r="AW21" s="1">
        <v>174.29090249999999</v>
      </c>
      <c r="AX21" s="1">
        <v>6.8203600795337804</v>
      </c>
      <c r="AY21" s="1">
        <v>7.1157056866864696</v>
      </c>
      <c r="AZ21" s="1">
        <v>4.35750756016935</v>
      </c>
      <c r="BA21" s="1">
        <v>4.7933222019989801</v>
      </c>
      <c r="BB21" s="1">
        <v>7.6538556097996597</v>
      </c>
      <c r="BC21" s="1">
        <v>11.191996334289</v>
      </c>
      <c r="BD21" s="1">
        <v>46.3</v>
      </c>
      <c r="BE21" s="1">
        <v>64.7</v>
      </c>
      <c r="BF21" s="1">
        <v>97.454616797991903</v>
      </c>
      <c r="BG21" s="1">
        <v>108.252539345633</v>
      </c>
      <c r="BH21" s="1">
        <v>106.301421325698</v>
      </c>
      <c r="BI21" s="1">
        <v>110.462448096853</v>
      </c>
      <c r="BJ21" s="1">
        <v>97.383751728717002</v>
      </c>
      <c r="BK21" s="1">
        <v>108.282479354302</v>
      </c>
      <c r="BL21" s="1">
        <v>1.8749671997131001</v>
      </c>
      <c r="BM21" s="1">
        <v>1.88493448161998</v>
      </c>
      <c r="BN21" s="1">
        <v>1.85607219687166</v>
      </c>
      <c r="BO21" s="1">
        <v>1.8532935547289799</v>
      </c>
      <c r="BP21" s="1">
        <v>1.88491060795996</v>
      </c>
      <c r="BQ21" s="1">
        <v>1.8755484531197799</v>
      </c>
    </row>
    <row r="22" spans="1:69" x14ac:dyDescent="0.25">
      <c r="A22" s="3">
        <v>243</v>
      </c>
      <c r="B22" s="1" t="s">
        <v>44</v>
      </c>
      <c r="C22" s="2">
        <v>-0.10000000000000003</v>
      </c>
      <c r="D22" s="2">
        <v>0.28231188426986209</v>
      </c>
      <c r="E22" s="1" t="s">
        <v>137</v>
      </c>
      <c r="F22" s="2" t="s">
        <v>129</v>
      </c>
      <c r="G22" s="2" t="s">
        <v>129</v>
      </c>
      <c r="H22" s="1">
        <v>0.205571</v>
      </c>
      <c r="I22" s="1">
        <v>-2.1642999999999999E-2</v>
      </c>
      <c r="J22" s="1">
        <v>-1.9637000000000002E-2</v>
      </c>
      <c r="K22" s="1">
        <v>-8.1958000000000003E-2</v>
      </c>
      <c r="L22" s="1">
        <v>0.753996</v>
      </c>
      <c r="M22" s="1">
        <v>-0.20081299999999999</v>
      </c>
      <c r="N22" s="1">
        <v>-0.19378400000000001</v>
      </c>
      <c r="O22" s="1">
        <v>3.4000000000000002E-4</v>
      </c>
      <c r="P22" s="1">
        <v>543.69299999999998</v>
      </c>
      <c r="Q22" s="1">
        <v>61.252299999999998</v>
      </c>
      <c r="R22" s="1">
        <v>1062.58</v>
      </c>
      <c r="S22" s="1">
        <v>-0.21682999999999999</v>
      </c>
      <c r="T22" s="1">
        <v>-3.6139999999999999E-2</v>
      </c>
      <c r="U22" s="1">
        <v>113.38478189999999</v>
      </c>
      <c r="V22" s="1">
        <v>0.153248</v>
      </c>
      <c r="W22" s="1">
        <v>-3.7562999999999999E-2</v>
      </c>
      <c r="X22" s="1">
        <v>-3.7512999999999998E-2</v>
      </c>
      <c r="Y22" s="1">
        <v>-0.273613</v>
      </c>
      <c r="Z22" s="1">
        <v>0.43281799999999998</v>
      </c>
      <c r="AA22" s="1">
        <v>-0.18011099999999999</v>
      </c>
      <c r="AB22" s="1">
        <v>-0.18074100000000001</v>
      </c>
      <c r="AC22" s="1">
        <v>3.7199999999999999E-4</v>
      </c>
      <c r="AD22" s="1">
        <v>504.39800000000002</v>
      </c>
      <c r="AE22" s="1">
        <v>159.078</v>
      </c>
      <c r="AF22" s="1">
        <v>1213.46</v>
      </c>
      <c r="AG22" s="1">
        <v>-0.25091000000000002</v>
      </c>
      <c r="AH22" s="1">
        <v>2.6839999999999999E-2</v>
      </c>
      <c r="AI22" s="1">
        <v>174.29090249999999</v>
      </c>
      <c r="AJ22" s="1">
        <v>0.153248</v>
      </c>
      <c r="AK22" s="1">
        <v>-3.7562999999999999E-2</v>
      </c>
      <c r="AL22" s="1">
        <v>-3.7512999999999998E-2</v>
      </c>
      <c r="AM22" s="1">
        <v>-0.273613</v>
      </c>
      <c r="AN22" s="1">
        <v>0.43281799999999998</v>
      </c>
      <c r="AO22" s="1">
        <v>-0.18011099999999999</v>
      </c>
      <c r="AP22" s="1">
        <v>-0.18074100000000001</v>
      </c>
      <c r="AQ22" s="1">
        <v>3.7199999999999999E-4</v>
      </c>
      <c r="AR22" s="1">
        <v>504.39800000000002</v>
      </c>
      <c r="AS22" s="1">
        <v>159.078</v>
      </c>
      <c r="AT22" s="1">
        <v>1213.46</v>
      </c>
      <c r="AU22" s="1">
        <v>-0.25091000000000002</v>
      </c>
      <c r="AV22" s="1">
        <v>2.6839999999999999E-2</v>
      </c>
      <c r="AW22" s="1">
        <v>174.29090249999999</v>
      </c>
      <c r="AX22" s="1">
        <v>8.0360563463642993</v>
      </c>
      <c r="AY22" s="1">
        <v>8.3829848109878995</v>
      </c>
      <c r="AZ22" s="1">
        <v>4.2719777302227202</v>
      </c>
      <c r="BA22" s="1">
        <v>4.6983204468008903</v>
      </c>
      <c r="BB22" s="1">
        <v>8.0366057867454597</v>
      </c>
      <c r="BC22" s="1">
        <v>10.113826954512099</v>
      </c>
      <c r="BD22" s="1">
        <v>50.1</v>
      </c>
      <c r="BE22" s="1">
        <v>62.6</v>
      </c>
      <c r="BF22" s="1">
        <v>96.146793852291594</v>
      </c>
      <c r="BG22" s="1">
        <v>107.45126753490401</v>
      </c>
      <c r="BH22" s="1">
        <v>97.733964441212294</v>
      </c>
      <c r="BI22" s="1">
        <v>108.228050358476</v>
      </c>
      <c r="BJ22" s="1">
        <v>106.391815580935</v>
      </c>
      <c r="BK22" s="1">
        <v>109.791028550494</v>
      </c>
      <c r="BL22" s="1">
        <v>1.8377146133173099</v>
      </c>
      <c r="BM22" s="1">
        <v>1.8445872166964601</v>
      </c>
      <c r="BN22" s="1">
        <v>1.8852742506065201</v>
      </c>
      <c r="BO22" s="1">
        <v>1.8765593515793699</v>
      </c>
      <c r="BP22" s="1">
        <v>1.88496525166911</v>
      </c>
      <c r="BQ22" s="1">
        <v>1.8767101534333901</v>
      </c>
    </row>
    <row r="23" spans="1:69" x14ac:dyDescent="0.25">
      <c r="A23" s="3">
        <v>30</v>
      </c>
      <c r="B23" s="1" t="s">
        <v>46</v>
      </c>
      <c r="C23" s="2">
        <v>-0.99</v>
      </c>
      <c r="D23" s="2">
        <v>4.8989794855663564E-2</v>
      </c>
      <c r="E23" s="1" t="s">
        <v>200</v>
      </c>
      <c r="F23" s="2" t="s">
        <v>129</v>
      </c>
      <c r="G23" s="2" t="s">
        <v>129</v>
      </c>
      <c r="H23" s="1">
        <v>0.18398300000000001</v>
      </c>
      <c r="I23" s="1">
        <v>-1.4593999999999999E-2</v>
      </c>
      <c r="J23" s="1">
        <v>-1.8844E-2</v>
      </c>
      <c r="K23" s="1">
        <v>-0.17915800000000001</v>
      </c>
      <c r="L23" s="1">
        <v>0.579183</v>
      </c>
      <c r="M23" s="1">
        <v>-0.127859</v>
      </c>
      <c r="N23" s="1">
        <v>-0.18520400000000001</v>
      </c>
      <c r="O23" s="1">
        <v>-0.172601</v>
      </c>
      <c r="P23" s="1">
        <v>530.11199999999997</v>
      </c>
      <c r="Q23" s="1">
        <v>60.668799999999997</v>
      </c>
      <c r="R23" s="1">
        <v>1059.54</v>
      </c>
      <c r="S23" s="1">
        <v>-0.25871</v>
      </c>
      <c r="T23" s="1">
        <v>-3.3959999999999997E-2</v>
      </c>
      <c r="U23" s="1">
        <v>141.0328725</v>
      </c>
      <c r="V23" s="1">
        <v>0.153248</v>
      </c>
      <c r="W23" s="1">
        <v>-3.7562999999999999E-2</v>
      </c>
      <c r="X23" s="1">
        <v>-3.7512999999999998E-2</v>
      </c>
      <c r="Y23" s="1">
        <v>-0.273613</v>
      </c>
      <c r="Z23" s="1">
        <v>0.43281799999999998</v>
      </c>
      <c r="AA23" s="1">
        <v>-0.18011099999999999</v>
      </c>
      <c r="AB23" s="1">
        <v>-0.18074100000000001</v>
      </c>
      <c r="AC23" s="1">
        <v>3.7199999999999999E-4</v>
      </c>
      <c r="AD23" s="1">
        <v>504.39800000000002</v>
      </c>
      <c r="AE23" s="1">
        <v>159.078</v>
      </c>
      <c r="AF23" s="1">
        <v>1213.46</v>
      </c>
      <c r="AG23" s="1">
        <v>-0.25091000000000002</v>
      </c>
      <c r="AH23" s="1">
        <v>2.6839999999999999E-2</v>
      </c>
      <c r="AI23" s="1">
        <v>174.29090249999999</v>
      </c>
      <c r="AJ23" s="1">
        <v>0.153248</v>
      </c>
      <c r="AK23" s="1">
        <v>-3.7562999999999999E-2</v>
      </c>
      <c r="AL23" s="1">
        <v>-3.7512999999999998E-2</v>
      </c>
      <c r="AM23" s="1">
        <v>-0.273613</v>
      </c>
      <c r="AN23" s="1">
        <v>0.43281799999999998</v>
      </c>
      <c r="AO23" s="1">
        <v>-0.18011099999999999</v>
      </c>
      <c r="AP23" s="1">
        <v>-0.18074100000000001</v>
      </c>
      <c r="AQ23" s="1">
        <v>3.7199999999999999E-4</v>
      </c>
      <c r="AR23" s="1">
        <v>504.39800000000002</v>
      </c>
      <c r="AS23" s="1">
        <v>159.078</v>
      </c>
      <c r="AT23" s="1">
        <v>1213.46</v>
      </c>
      <c r="AU23" s="1">
        <v>-0.25091000000000002</v>
      </c>
      <c r="AV23" s="1">
        <v>2.6839999999999999E-2</v>
      </c>
      <c r="AW23" s="1">
        <v>174.29090249999999</v>
      </c>
      <c r="AX23" s="1">
        <v>6.6435558574560902</v>
      </c>
      <c r="AY23" s="1">
        <v>7.0190314610231104</v>
      </c>
      <c r="AZ23" s="1">
        <v>3.5184123177200699</v>
      </c>
      <c r="BA23" s="1">
        <v>4.8219660760799696</v>
      </c>
      <c r="BB23" s="1">
        <v>17.661420081968799</v>
      </c>
      <c r="BC23" s="1">
        <v>26.160170818664401</v>
      </c>
      <c r="BD23" s="1">
        <v>16.2</v>
      </c>
      <c r="BE23" s="1">
        <v>16.2</v>
      </c>
      <c r="BF23" s="1">
        <v>98.952277691844401</v>
      </c>
      <c r="BG23" s="1">
        <v>116.93709280804801</v>
      </c>
      <c r="BH23" s="1">
        <v>96.949444733804995</v>
      </c>
      <c r="BI23" s="1">
        <v>108.964810383572</v>
      </c>
      <c r="BJ23" s="1">
        <v>98.095459766464799</v>
      </c>
      <c r="BK23" s="1">
        <v>115.89935269721001</v>
      </c>
      <c r="BL23" s="1">
        <v>1.8406463538659401</v>
      </c>
      <c r="BM23" s="1">
        <v>1.8881999364474</v>
      </c>
      <c r="BN23" s="1">
        <v>1.90553955613626</v>
      </c>
      <c r="BO23" s="1">
        <v>1.8401176592816</v>
      </c>
      <c r="BP23" s="1">
        <v>1.9042807040980001</v>
      </c>
      <c r="BQ23" s="1">
        <v>1.83966790481325</v>
      </c>
    </row>
    <row r="24" spans="1:69" x14ac:dyDescent="0.25">
      <c r="A24" s="3">
        <v>136</v>
      </c>
      <c r="B24" s="1" t="s">
        <v>47</v>
      </c>
      <c r="C24" s="2">
        <v>-0.15999999999999998</v>
      </c>
      <c r="D24" s="2">
        <v>0.18788294228055935</v>
      </c>
      <c r="E24" s="1" t="s">
        <v>138</v>
      </c>
      <c r="F24" s="2" t="s">
        <v>129</v>
      </c>
      <c r="G24" s="2" t="s">
        <v>129</v>
      </c>
      <c r="H24" s="1">
        <v>0.19153100000000001</v>
      </c>
      <c r="I24" s="1">
        <v>1.1310000000000001E-3</v>
      </c>
      <c r="J24" s="1">
        <v>1.1310000000000001E-3</v>
      </c>
      <c r="K24" s="1">
        <v>1.1310000000000001E-3</v>
      </c>
      <c r="L24" s="1">
        <v>0.55915800000000004</v>
      </c>
      <c r="M24" s="1">
        <v>2.8558E-2</v>
      </c>
      <c r="N24" s="1">
        <v>2.8558E-2</v>
      </c>
      <c r="O24" s="1">
        <v>2.8558E-2</v>
      </c>
      <c r="P24" s="1">
        <v>505.327</v>
      </c>
      <c r="Q24" s="1">
        <v>61.268000000000001</v>
      </c>
      <c r="R24" s="1">
        <v>1058.9100000000001</v>
      </c>
      <c r="S24" s="1">
        <v>-0.24124999999999999</v>
      </c>
      <c r="T24" s="1">
        <v>-3.9399999999999998E-2</v>
      </c>
      <c r="U24" s="1">
        <v>126.6628935</v>
      </c>
      <c r="V24" s="1">
        <v>0.153248</v>
      </c>
      <c r="W24" s="1">
        <v>-3.7562999999999999E-2</v>
      </c>
      <c r="X24" s="1">
        <v>-3.7512999999999998E-2</v>
      </c>
      <c r="Y24" s="1">
        <v>-0.273613</v>
      </c>
      <c r="Z24" s="1">
        <v>0.43281799999999998</v>
      </c>
      <c r="AA24" s="1">
        <v>-0.18011099999999999</v>
      </c>
      <c r="AB24" s="1">
        <v>-0.18074100000000001</v>
      </c>
      <c r="AC24" s="1">
        <v>3.7199999999999999E-4</v>
      </c>
      <c r="AD24" s="1">
        <v>504.39800000000002</v>
      </c>
      <c r="AE24" s="1">
        <v>159.078</v>
      </c>
      <c r="AF24" s="1">
        <v>1213.46</v>
      </c>
      <c r="AG24" s="1">
        <v>-0.25091000000000002</v>
      </c>
      <c r="AH24" s="1">
        <v>2.6839999999999999E-2</v>
      </c>
      <c r="AI24" s="1">
        <v>174.29090249999999</v>
      </c>
      <c r="AJ24" s="1">
        <v>0.153248</v>
      </c>
      <c r="AK24" s="1">
        <v>-3.7562999999999999E-2</v>
      </c>
      <c r="AL24" s="1">
        <v>-3.7512999999999998E-2</v>
      </c>
      <c r="AM24" s="1">
        <v>-0.273613</v>
      </c>
      <c r="AN24" s="1">
        <v>0.43281799999999998</v>
      </c>
      <c r="AO24" s="1">
        <v>-0.18011099999999999</v>
      </c>
      <c r="AP24" s="1">
        <v>-0.18074100000000001</v>
      </c>
      <c r="AQ24" s="1">
        <v>3.7199999999999999E-4</v>
      </c>
      <c r="AR24" s="1">
        <v>504.39800000000002</v>
      </c>
      <c r="AS24" s="1">
        <v>159.078</v>
      </c>
      <c r="AT24" s="1">
        <v>1213.46</v>
      </c>
      <c r="AU24" s="1">
        <v>-0.25091000000000002</v>
      </c>
      <c r="AV24" s="1">
        <v>2.6839999999999999E-2</v>
      </c>
      <c r="AW24" s="1">
        <v>174.29090249999999</v>
      </c>
      <c r="AX24" s="1">
        <v>6.4270545073886396</v>
      </c>
      <c r="AY24" s="1">
        <v>6.8587631929194099</v>
      </c>
      <c r="AZ24" s="1">
        <v>4.3348043174605397</v>
      </c>
      <c r="BA24" s="1">
        <v>4.9521846596177097</v>
      </c>
      <c r="BB24" s="1">
        <v>7.5426287079257301</v>
      </c>
      <c r="BC24" s="1">
        <v>7.8017404786929498</v>
      </c>
      <c r="BD24" s="1">
        <v>60.5</v>
      </c>
      <c r="BE24" s="1">
        <v>70.5</v>
      </c>
      <c r="BF24" s="1">
        <v>100.003388511766</v>
      </c>
      <c r="BG24" s="1">
        <v>107.668039277708</v>
      </c>
      <c r="BH24" s="1">
        <v>106.36729529627</v>
      </c>
      <c r="BI24" s="1">
        <v>111.04341392340901</v>
      </c>
      <c r="BJ24" s="1">
        <v>99.957960638107494</v>
      </c>
      <c r="BK24" s="1">
        <v>106.78064565477401</v>
      </c>
      <c r="BL24" s="1">
        <v>1.8747781202051601</v>
      </c>
      <c r="BM24" s="1">
        <v>1.8841151769464599</v>
      </c>
      <c r="BN24" s="1">
        <v>1.8565152840739001</v>
      </c>
      <c r="BO24" s="1">
        <v>1.85081738699418</v>
      </c>
      <c r="BP24" s="1">
        <v>1.8848546363048699</v>
      </c>
      <c r="BQ24" s="1">
        <v>1.87532130580335</v>
      </c>
    </row>
    <row r="25" spans="1:69" x14ac:dyDescent="0.25">
      <c r="A25" s="3">
        <v>31</v>
      </c>
      <c r="B25" s="1" t="s">
        <v>48</v>
      </c>
      <c r="C25" s="2">
        <v>-0.39999999999999997</v>
      </c>
      <c r="D25" s="2">
        <v>12.730380984086848</v>
      </c>
      <c r="E25" s="1" t="s">
        <v>125</v>
      </c>
      <c r="F25" s="2" t="s">
        <v>125</v>
      </c>
      <c r="G25" s="2" t="s">
        <v>135</v>
      </c>
      <c r="H25" s="1">
        <v>0.15546399999999999</v>
      </c>
      <c r="I25" s="1">
        <v>-3.7927000000000002E-2</v>
      </c>
      <c r="J25" s="1">
        <v>-3.7895999999999999E-2</v>
      </c>
      <c r="K25" s="1">
        <v>-0.43332700000000002</v>
      </c>
      <c r="L25" s="1">
        <v>0.39064500000000002</v>
      </c>
      <c r="M25" s="1">
        <v>-0.17117199999999999</v>
      </c>
      <c r="N25" s="1">
        <v>-0.17145299999999999</v>
      </c>
      <c r="O25" s="1">
        <v>6.7978999999999998E-2</v>
      </c>
      <c r="P25" s="1">
        <v>464.04</v>
      </c>
      <c r="Q25" s="1">
        <v>158.369</v>
      </c>
      <c r="R25" s="1">
        <v>1200.6500000000001</v>
      </c>
      <c r="S25" s="1">
        <v>-0.25013999999999997</v>
      </c>
      <c r="T25" s="1">
        <v>2.3949999999999999E-2</v>
      </c>
      <c r="U25" s="1">
        <v>171.9942159</v>
      </c>
      <c r="V25" s="1">
        <v>0.15546399999999999</v>
      </c>
      <c r="W25" s="1">
        <v>-3.7927000000000002E-2</v>
      </c>
      <c r="X25" s="1">
        <v>-3.7895999999999999E-2</v>
      </c>
      <c r="Y25" s="1">
        <v>-0.43332700000000002</v>
      </c>
      <c r="Z25" s="1">
        <v>0.39064500000000002</v>
      </c>
      <c r="AA25" s="1">
        <v>-0.17117199999999999</v>
      </c>
      <c r="AB25" s="1">
        <v>-0.17145299999999999</v>
      </c>
      <c r="AC25" s="1">
        <v>6.7978999999999998E-2</v>
      </c>
      <c r="AD25" s="1">
        <v>464.04</v>
      </c>
      <c r="AE25" s="1">
        <v>158.369</v>
      </c>
      <c r="AF25" s="1">
        <v>1200.6500000000001</v>
      </c>
      <c r="AG25" s="1">
        <v>-0.25013999999999997</v>
      </c>
      <c r="AH25" s="1">
        <v>2.3949999999999999E-2</v>
      </c>
      <c r="AI25" s="1">
        <v>171.9942159</v>
      </c>
      <c r="AJ25" s="1">
        <v>0.17983299999999999</v>
      </c>
      <c r="AK25" s="1">
        <v>-3.8869000000000001E-2</v>
      </c>
      <c r="AL25" s="1">
        <v>-3.8897000000000001E-2</v>
      </c>
      <c r="AM25" s="1">
        <v>-0.16137699999999999</v>
      </c>
      <c r="AN25" s="1">
        <v>0.73704599999999998</v>
      </c>
      <c r="AO25" s="1">
        <v>-0.22905900000000001</v>
      </c>
      <c r="AP25" s="1">
        <v>-0.22885</v>
      </c>
      <c r="AQ25" s="1">
        <v>-0.54333100000000001</v>
      </c>
      <c r="AR25" s="1">
        <v>511.279</v>
      </c>
      <c r="AS25" s="1">
        <v>80.517799999999994</v>
      </c>
      <c r="AT25" s="1">
        <v>1126.25</v>
      </c>
      <c r="AU25" s="1">
        <v>-0.19825000000000001</v>
      </c>
      <c r="AV25" s="1">
        <v>-1.5640000000000001E-2</v>
      </c>
      <c r="AW25" s="1">
        <v>114.5896011</v>
      </c>
      <c r="AX25" s="1">
        <v>8.48969300299715</v>
      </c>
      <c r="AY25" s="1">
        <v>8.83626405900519</v>
      </c>
      <c r="AZ25" s="1">
        <v>3.9599416679994799</v>
      </c>
      <c r="BA25" s="1">
        <v>3.9610349796019602</v>
      </c>
      <c r="BB25" s="1">
        <v>7.4323336877594199</v>
      </c>
      <c r="BC25" s="1">
        <v>8.0918680343934497</v>
      </c>
      <c r="BD25" s="1">
        <v>49.8</v>
      </c>
      <c r="BE25" s="1">
        <v>49.9</v>
      </c>
      <c r="BF25" s="1">
        <v>107.26293956244299</v>
      </c>
      <c r="BG25" s="1">
        <v>109.33296305818899</v>
      </c>
      <c r="BH25" s="1">
        <v>107.384773775366</v>
      </c>
      <c r="BI25" s="1">
        <v>109.521672180641</v>
      </c>
      <c r="BJ25" s="1">
        <v>118.952143018534</v>
      </c>
      <c r="BK25" s="1">
        <v>118.99508576143801</v>
      </c>
      <c r="BL25" s="1">
        <v>1.8418778461124901</v>
      </c>
      <c r="BM25" s="1">
        <v>1.84239463742163</v>
      </c>
      <c r="BN25" s="1">
        <v>1.8930095086924399</v>
      </c>
      <c r="BO25" s="1">
        <v>1.8917476047295501</v>
      </c>
      <c r="BP25" s="1">
        <v>1.8931869955184</v>
      </c>
      <c r="BQ25" s="1">
        <v>1.89205734585397</v>
      </c>
    </row>
    <row r="26" spans="1:69" x14ac:dyDescent="0.25">
      <c r="A26" s="3">
        <v>25</v>
      </c>
      <c r="B26" s="1" t="s">
        <v>50</v>
      </c>
      <c r="C26" s="2">
        <v>-0.43999999999999995</v>
      </c>
      <c r="D26" s="2">
        <v>0.27892651361962706</v>
      </c>
      <c r="E26" s="1" t="s">
        <v>139</v>
      </c>
      <c r="F26" s="2" t="s">
        <v>129</v>
      </c>
      <c r="G26" s="2" t="s">
        <v>129</v>
      </c>
      <c r="H26" s="1">
        <v>0.210537</v>
      </c>
      <c r="I26" s="1">
        <v>-0.18282599999999999</v>
      </c>
      <c r="J26" s="1">
        <v>-2.5245E-2</v>
      </c>
      <c r="K26" s="1">
        <v>-8.1609999999999999E-3</v>
      </c>
      <c r="L26" s="1">
        <v>0.50115699999999996</v>
      </c>
      <c r="M26" s="1">
        <v>-0.142571</v>
      </c>
      <c r="N26" s="1">
        <v>-0.15087999999999999</v>
      </c>
      <c r="O26" s="1">
        <v>-0.130694</v>
      </c>
      <c r="P26" s="1">
        <v>524.41399999999999</v>
      </c>
      <c r="Q26" s="1">
        <v>65.549800000000005</v>
      </c>
      <c r="R26" s="1">
        <v>1095.94</v>
      </c>
      <c r="S26" s="1">
        <v>-0.20849000000000001</v>
      </c>
      <c r="T26" s="1">
        <v>-2.1530000000000001E-2</v>
      </c>
      <c r="U26" s="1">
        <v>117.3192696</v>
      </c>
      <c r="V26" s="1">
        <v>0.153248</v>
      </c>
      <c r="W26" s="1">
        <v>-3.7562999999999999E-2</v>
      </c>
      <c r="X26" s="1">
        <v>-3.7512999999999998E-2</v>
      </c>
      <c r="Y26" s="1">
        <v>-0.273613</v>
      </c>
      <c r="Z26" s="1">
        <v>0.43281799999999998</v>
      </c>
      <c r="AA26" s="1">
        <v>-0.18011099999999999</v>
      </c>
      <c r="AB26" s="1">
        <v>-0.18074100000000001</v>
      </c>
      <c r="AC26" s="1">
        <v>3.7199999999999999E-4</v>
      </c>
      <c r="AD26" s="1">
        <v>504.39800000000002</v>
      </c>
      <c r="AE26" s="1">
        <v>159.078</v>
      </c>
      <c r="AF26" s="1">
        <v>1213.46</v>
      </c>
      <c r="AG26" s="1">
        <v>-0.25091000000000002</v>
      </c>
      <c r="AH26" s="1">
        <v>2.6839999999999999E-2</v>
      </c>
      <c r="AI26" s="1">
        <v>174.29090249999999</v>
      </c>
      <c r="AJ26" s="1">
        <v>0.153248</v>
      </c>
      <c r="AK26" s="1">
        <v>-3.7562999999999999E-2</v>
      </c>
      <c r="AL26" s="1">
        <v>-3.7512999999999998E-2</v>
      </c>
      <c r="AM26" s="1">
        <v>-0.273613</v>
      </c>
      <c r="AN26" s="1">
        <v>0.43281799999999998</v>
      </c>
      <c r="AO26" s="1">
        <v>-0.18011099999999999</v>
      </c>
      <c r="AP26" s="1">
        <v>-0.18074100000000001</v>
      </c>
      <c r="AQ26" s="1">
        <v>3.7199999999999999E-4</v>
      </c>
      <c r="AR26" s="1">
        <v>504.39800000000002</v>
      </c>
      <c r="AS26" s="1">
        <v>159.078</v>
      </c>
      <c r="AT26" s="1">
        <v>1213.46</v>
      </c>
      <c r="AU26" s="1">
        <v>-0.25091000000000002</v>
      </c>
      <c r="AV26" s="1">
        <v>2.6839999999999999E-2</v>
      </c>
      <c r="AW26" s="1">
        <v>174.29090249999999</v>
      </c>
      <c r="AX26" s="1">
        <v>7.8388603579337799</v>
      </c>
      <c r="AY26" s="1">
        <v>8.7724287885107408</v>
      </c>
      <c r="AZ26" s="1">
        <v>4.3414798813244104</v>
      </c>
      <c r="BA26" s="1">
        <v>5.0515390126559696</v>
      </c>
      <c r="BB26" s="1">
        <v>7.4569048413018697</v>
      </c>
      <c r="BC26" s="1">
        <v>7.8011799094540502</v>
      </c>
      <c r="BD26" s="1">
        <v>61.2</v>
      </c>
      <c r="BE26" s="1">
        <v>72.3</v>
      </c>
      <c r="BF26" s="1">
        <v>99.340742548370699</v>
      </c>
      <c r="BG26" s="1">
        <v>109.65161311852501</v>
      </c>
      <c r="BH26" s="1">
        <v>104.63412135980801</v>
      </c>
      <c r="BI26" s="1">
        <v>111.29275956761199</v>
      </c>
      <c r="BJ26" s="1">
        <v>99.208140219997802</v>
      </c>
      <c r="BK26" s="1">
        <v>109.64559150052</v>
      </c>
      <c r="BL26" s="1">
        <v>1.8746951752218199</v>
      </c>
      <c r="BM26" s="1">
        <v>1.8849628643556799</v>
      </c>
      <c r="BN26" s="1">
        <v>1.85646384290133</v>
      </c>
      <c r="BO26" s="1">
        <v>1.8496975428431499</v>
      </c>
      <c r="BP26" s="1">
        <v>1.88513792598844</v>
      </c>
      <c r="BQ26" s="1">
        <v>1.87431400784393</v>
      </c>
    </row>
    <row r="27" spans="1:69" x14ac:dyDescent="0.25">
      <c r="A27" s="3">
        <v>24</v>
      </c>
      <c r="B27" s="1" t="s">
        <v>51</v>
      </c>
      <c r="C27" s="2">
        <v>0.26</v>
      </c>
      <c r="D27" s="2">
        <v>0.29154759474226505</v>
      </c>
      <c r="E27" s="1" t="s">
        <v>140</v>
      </c>
      <c r="F27" s="2" t="s">
        <v>129</v>
      </c>
      <c r="G27" s="2" t="s">
        <v>129</v>
      </c>
      <c r="H27" s="1">
        <v>0.18133099999999999</v>
      </c>
      <c r="I27" s="1">
        <v>1.2633E-2</v>
      </c>
      <c r="J27" s="1">
        <v>1.2633E-2</v>
      </c>
      <c r="K27" s="1">
        <v>1.2633E-2</v>
      </c>
      <c r="L27" s="1">
        <v>0.57125400000000004</v>
      </c>
      <c r="M27" s="1">
        <v>-6.8256999999999998E-2</v>
      </c>
      <c r="N27" s="1">
        <v>-6.8256999999999998E-2</v>
      </c>
      <c r="O27" s="1">
        <v>-6.8256999999999998E-2</v>
      </c>
      <c r="P27" s="1">
        <v>517.27599999999995</v>
      </c>
      <c r="Q27" s="1">
        <v>59.159599999999998</v>
      </c>
      <c r="R27" s="1">
        <v>1090.79</v>
      </c>
      <c r="S27" s="1">
        <v>-0.22214999999999999</v>
      </c>
      <c r="T27" s="1">
        <v>-2.6800000000000001E-2</v>
      </c>
      <c r="U27" s="1">
        <v>122.5840785</v>
      </c>
      <c r="V27" s="1">
        <v>0.153248</v>
      </c>
      <c r="W27" s="1">
        <v>-3.7562999999999999E-2</v>
      </c>
      <c r="X27" s="1">
        <v>-3.7512999999999998E-2</v>
      </c>
      <c r="Y27" s="1">
        <v>-0.273613</v>
      </c>
      <c r="Z27" s="1">
        <v>0.43281799999999998</v>
      </c>
      <c r="AA27" s="1">
        <v>-0.18011099999999999</v>
      </c>
      <c r="AB27" s="1">
        <v>-0.18074100000000001</v>
      </c>
      <c r="AC27" s="1">
        <v>3.7199999999999999E-4</v>
      </c>
      <c r="AD27" s="1">
        <v>504.39800000000002</v>
      </c>
      <c r="AE27" s="1">
        <v>159.078</v>
      </c>
      <c r="AF27" s="1">
        <v>1213.46</v>
      </c>
      <c r="AG27" s="1">
        <v>-0.25091000000000002</v>
      </c>
      <c r="AH27" s="1">
        <v>2.6839999999999999E-2</v>
      </c>
      <c r="AI27" s="1">
        <v>174.29090249999999</v>
      </c>
      <c r="AJ27" s="1">
        <v>0.153248</v>
      </c>
      <c r="AK27" s="1">
        <v>-3.7562999999999999E-2</v>
      </c>
      <c r="AL27" s="1">
        <v>-3.7512999999999998E-2</v>
      </c>
      <c r="AM27" s="1">
        <v>-0.273613</v>
      </c>
      <c r="AN27" s="1">
        <v>0.43281799999999998</v>
      </c>
      <c r="AO27" s="1">
        <v>-0.18011099999999999</v>
      </c>
      <c r="AP27" s="1">
        <v>-0.18074100000000001</v>
      </c>
      <c r="AQ27" s="1">
        <v>3.7199999999999999E-4</v>
      </c>
      <c r="AR27" s="1">
        <v>504.39800000000002</v>
      </c>
      <c r="AS27" s="1">
        <v>159.078</v>
      </c>
      <c r="AT27" s="1">
        <v>1213.46</v>
      </c>
      <c r="AU27" s="1">
        <v>-0.25091000000000002</v>
      </c>
      <c r="AV27" s="1">
        <v>2.6839999999999999E-2</v>
      </c>
      <c r="AW27" s="1">
        <v>174.29090249999999</v>
      </c>
      <c r="AX27" s="1">
        <v>6.9654893219496303</v>
      </c>
      <c r="AY27" s="1">
        <v>7.5909624628375996</v>
      </c>
      <c r="AZ27" s="1">
        <v>4.37887660433445</v>
      </c>
      <c r="BA27" s="1">
        <v>5.0832053590049098</v>
      </c>
      <c r="BB27" s="1">
        <v>7.4858341132481403</v>
      </c>
      <c r="BC27" s="1">
        <v>7.6484406720043898</v>
      </c>
      <c r="BD27" s="1">
        <v>65.2</v>
      </c>
      <c r="BE27" s="1">
        <v>71.5</v>
      </c>
      <c r="BF27" s="1">
        <v>102.24465688369899</v>
      </c>
      <c r="BG27" s="1">
        <v>114.736321771622</v>
      </c>
      <c r="BH27" s="1">
        <v>100.973032552354</v>
      </c>
      <c r="BI27" s="1">
        <v>116.81835390807601</v>
      </c>
      <c r="BJ27" s="1">
        <v>102.50652932194799</v>
      </c>
      <c r="BK27" s="1">
        <v>114.767072538045</v>
      </c>
      <c r="BL27" s="1">
        <v>1.8707781803303101</v>
      </c>
      <c r="BM27" s="1">
        <v>1.8887247020145601</v>
      </c>
      <c r="BN27" s="1">
        <v>1.8595176793996799</v>
      </c>
      <c r="BO27" s="1">
        <v>1.8479226174274701</v>
      </c>
      <c r="BP27" s="1">
        <v>1.88827831635063</v>
      </c>
      <c r="BQ27" s="1">
        <v>1.87018207669734</v>
      </c>
    </row>
    <row r="28" spans="1:69" x14ac:dyDescent="0.25">
      <c r="A28" s="3">
        <v>14</v>
      </c>
      <c r="B28" s="1" t="s">
        <v>113</v>
      </c>
      <c r="C28" s="2">
        <v>-0.28000000000000003</v>
      </c>
      <c r="D28" s="2">
        <v>0.2308679276123039</v>
      </c>
      <c r="E28" s="1" t="s">
        <v>134</v>
      </c>
      <c r="F28" s="2" t="s">
        <v>129</v>
      </c>
      <c r="G28" s="2" t="s">
        <v>129</v>
      </c>
      <c r="H28" s="1">
        <v>0.19655700000000001</v>
      </c>
      <c r="I28" s="1">
        <v>-0.15474499999999999</v>
      </c>
      <c r="J28" s="1">
        <v>-2.1359E-2</v>
      </c>
      <c r="K28" s="1">
        <v>-2.0971E-2</v>
      </c>
      <c r="L28" s="1">
        <v>0.58389199999999997</v>
      </c>
      <c r="M28" s="1">
        <v>-0.24593000000000001</v>
      </c>
      <c r="N28" s="1">
        <v>-0.16448699999999999</v>
      </c>
      <c r="O28" s="1">
        <v>-0.162995</v>
      </c>
      <c r="P28" s="1">
        <v>509.89400000000001</v>
      </c>
      <c r="Q28" s="1">
        <v>59.310899999999997</v>
      </c>
      <c r="R28" s="1">
        <v>1057.7</v>
      </c>
      <c r="S28" s="1">
        <v>-0.23705999999999999</v>
      </c>
      <c r="T28" s="1">
        <v>-2.997E-2</v>
      </c>
      <c r="U28" s="1">
        <v>129.9510459</v>
      </c>
      <c r="V28" s="1">
        <v>0.153248</v>
      </c>
      <c r="W28" s="1">
        <v>-3.7562999999999999E-2</v>
      </c>
      <c r="X28" s="1">
        <v>-3.7512999999999998E-2</v>
      </c>
      <c r="Y28" s="1">
        <v>-0.273613</v>
      </c>
      <c r="Z28" s="1">
        <v>0.43281799999999998</v>
      </c>
      <c r="AA28" s="1">
        <v>-0.18011099999999999</v>
      </c>
      <c r="AB28" s="1">
        <v>-0.18074100000000001</v>
      </c>
      <c r="AC28" s="1">
        <v>3.7199999999999999E-4</v>
      </c>
      <c r="AD28" s="1">
        <v>504.39800000000002</v>
      </c>
      <c r="AE28" s="1">
        <v>159.078</v>
      </c>
      <c r="AF28" s="1">
        <v>1213.46</v>
      </c>
      <c r="AG28" s="1">
        <v>-0.25091000000000002</v>
      </c>
      <c r="AH28" s="1">
        <v>2.6839999999999999E-2</v>
      </c>
      <c r="AI28" s="1">
        <v>174.29090249999999</v>
      </c>
      <c r="AJ28" s="1">
        <v>0.153248</v>
      </c>
      <c r="AK28" s="1">
        <v>-3.7562999999999999E-2</v>
      </c>
      <c r="AL28" s="1">
        <v>-3.7512999999999998E-2</v>
      </c>
      <c r="AM28" s="1">
        <v>-0.273613</v>
      </c>
      <c r="AN28" s="1">
        <v>0.43281799999999998</v>
      </c>
      <c r="AO28" s="1">
        <v>-0.18011099999999999</v>
      </c>
      <c r="AP28" s="1">
        <v>-0.18074100000000001</v>
      </c>
      <c r="AQ28" s="1">
        <v>3.7199999999999999E-4</v>
      </c>
      <c r="AR28" s="1">
        <v>504.39800000000002</v>
      </c>
      <c r="AS28" s="1">
        <v>159.078</v>
      </c>
      <c r="AT28" s="1">
        <v>1213.46</v>
      </c>
      <c r="AU28" s="1">
        <v>-0.25091000000000002</v>
      </c>
      <c r="AV28" s="1">
        <v>2.6839999999999999E-2</v>
      </c>
      <c r="AW28" s="1">
        <v>174.29090249999999</v>
      </c>
      <c r="AX28" s="1">
        <v>6.9654893219496303</v>
      </c>
      <c r="AY28" s="1">
        <v>7.5909624628375996</v>
      </c>
      <c r="AZ28" s="1">
        <v>4.37887660433445</v>
      </c>
      <c r="BA28" s="1">
        <v>5.0832053590049098</v>
      </c>
      <c r="BB28" s="1">
        <v>7.4858341132481403</v>
      </c>
      <c r="BC28" s="1">
        <v>7.6484406720043898</v>
      </c>
      <c r="BD28" s="1">
        <v>65.2</v>
      </c>
      <c r="BE28" s="1">
        <v>71.5</v>
      </c>
      <c r="BF28" s="1">
        <v>102.24465688369899</v>
      </c>
      <c r="BG28" s="1">
        <v>114.736321771622</v>
      </c>
      <c r="BH28" s="1">
        <v>100.973032552354</v>
      </c>
      <c r="BI28" s="1">
        <v>116.81835390807601</v>
      </c>
      <c r="BJ28" s="1">
        <v>102.50652932194799</v>
      </c>
      <c r="BK28" s="1">
        <v>114.767072538045</v>
      </c>
      <c r="BL28" s="1">
        <v>1.8707781803303101</v>
      </c>
      <c r="BM28" s="1">
        <v>1.8887247020145601</v>
      </c>
      <c r="BN28" s="1">
        <v>1.8595176793996799</v>
      </c>
      <c r="BO28" s="1">
        <v>1.8479226174274701</v>
      </c>
      <c r="BP28" s="1">
        <v>1.88827831635063</v>
      </c>
      <c r="BQ28" s="1">
        <v>1.87018207669734</v>
      </c>
    </row>
    <row r="29" spans="1:69" x14ac:dyDescent="0.25">
      <c r="A29" s="3">
        <v>258</v>
      </c>
      <c r="B29" s="1" t="s">
        <v>52</v>
      </c>
      <c r="C29" s="2">
        <v>-1</v>
      </c>
      <c r="D29" s="2">
        <v>1.4992664873197157</v>
      </c>
      <c r="E29" s="1" t="s">
        <v>141</v>
      </c>
      <c r="F29" s="2" t="s">
        <v>129</v>
      </c>
      <c r="G29" s="2" t="s">
        <v>129</v>
      </c>
      <c r="H29" s="1">
        <v>0.217833</v>
      </c>
      <c r="I29" s="1">
        <v>-3.7524000000000002E-2</v>
      </c>
      <c r="J29" s="1">
        <v>-3.7675E-2</v>
      </c>
      <c r="K29" s="1">
        <v>-0.24013000000000001</v>
      </c>
      <c r="L29" s="1">
        <v>0.67638600000000004</v>
      </c>
      <c r="M29" s="1">
        <v>-0.17860500000000001</v>
      </c>
      <c r="N29" s="1">
        <v>-0.189442</v>
      </c>
      <c r="O29" s="1">
        <v>-0.54935</v>
      </c>
      <c r="P29" s="1">
        <v>552.529</v>
      </c>
      <c r="Q29" s="1">
        <v>82.523200000000003</v>
      </c>
      <c r="R29" s="1">
        <v>1112.6300000000001</v>
      </c>
      <c r="S29" s="1">
        <v>-0.20848</v>
      </c>
      <c r="T29" s="1">
        <v>-5.2249999999999998E-2</v>
      </c>
      <c r="U29" s="1">
        <v>98.035887299999999</v>
      </c>
      <c r="V29" s="1">
        <v>0.153248</v>
      </c>
      <c r="W29" s="1">
        <v>-3.7562999999999999E-2</v>
      </c>
      <c r="X29" s="1">
        <v>-3.7512999999999998E-2</v>
      </c>
      <c r="Y29" s="1">
        <v>-0.273613</v>
      </c>
      <c r="Z29" s="1">
        <v>0.43281799999999998</v>
      </c>
      <c r="AA29" s="1">
        <v>-0.18011099999999999</v>
      </c>
      <c r="AB29" s="1">
        <v>-0.18074100000000001</v>
      </c>
      <c r="AC29" s="1">
        <v>3.7199999999999999E-4</v>
      </c>
      <c r="AD29" s="1">
        <v>504.39800000000002</v>
      </c>
      <c r="AE29" s="1">
        <v>159.078</v>
      </c>
      <c r="AF29" s="1">
        <v>1213.46</v>
      </c>
      <c r="AG29" s="1">
        <v>-0.25091000000000002</v>
      </c>
      <c r="AH29" s="1">
        <v>2.6839999999999999E-2</v>
      </c>
      <c r="AI29" s="1">
        <v>174.29090249999999</v>
      </c>
      <c r="AJ29" s="1">
        <v>0.153248</v>
      </c>
      <c r="AK29" s="1">
        <v>-3.7562999999999999E-2</v>
      </c>
      <c r="AL29" s="1">
        <v>-3.7512999999999998E-2</v>
      </c>
      <c r="AM29" s="1">
        <v>-0.273613</v>
      </c>
      <c r="AN29" s="1">
        <v>0.43281799999999998</v>
      </c>
      <c r="AO29" s="1">
        <v>-0.18011099999999999</v>
      </c>
      <c r="AP29" s="1">
        <v>-0.18074100000000001</v>
      </c>
      <c r="AQ29" s="1">
        <v>3.7199999999999999E-4</v>
      </c>
      <c r="AR29" s="1">
        <v>504.39800000000002</v>
      </c>
      <c r="AS29" s="1">
        <v>159.078</v>
      </c>
      <c r="AT29" s="1">
        <v>1213.46</v>
      </c>
      <c r="AU29" s="1">
        <v>-0.25091000000000002</v>
      </c>
      <c r="AV29" s="1">
        <v>2.6839999999999999E-2</v>
      </c>
      <c r="AW29" s="1">
        <v>174.29090249999999</v>
      </c>
      <c r="AX29" s="1">
        <v>8.7152804546273703</v>
      </c>
      <c r="AY29" s="1">
        <v>9.04396079465082</v>
      </c>
      <c r="AZ29" s="1">
        <v>4.22089014580901</v>
      </c>
      <c r="BA29" s="1">
        <v>4.8828606474801104</v>
      </c>
      <c r="BB29" s="1">
        <v>6.6929237244830198</v>
      </c>
      <c r="BC29" s="1">
        <v>7.5592105138665904</v>
      </c>
      <c r="BD29" s="1">
        <v>65</v>
      </c>
      <c r="BE29" s="1">
        <v>69.3</v>
      </c>
      <c r="BF29" s="1">
        <v>103.421694769342</v>
      </c>
      <c r="BG29" s="1">
        <v>110.60299384436399</v>
      </c>
      <c r="BH29" s="1">
        <v>102.577417540643</v>
      </c>
      <c r="BI29" s="1">
        <v>109.263219851266</v>
      </c>
      <c r="BJ29" s="1">
        <v>101.38619973462001</v>
      </c>
      <c r="BK29" s="1">
        <v>105.461107153464</v>
      </c>
      <c r="BL29" s="1">
        <v>1.8764106693365299</v>
      </c>
      <c r="BM29" s="1">
        <v>1.88450152560299</v>
      </c>
      <c r="BN29" s="1">
        <v>1.87790787846475</v>
      </c>
      <c r="BO29" s="1">
        <v>1.8680588855814999</v>
      </c>
      <c r="BP29" s="1">
        <v>1.8898449671864599</v>
      </c>
      <c r="BQ29" s="1">
        <v>1.8790167641615101</v>
      </c>
    </row>
    <row r="30" spans="1:69" x14ac:dyDescent="0.25">
      <c r="A30" s="3">
        <v>255</v>
      </c>
      <c r="B30" s="1" t="s">
        <v>53</v>
      </c>
      <c r="C30" s="2">
        <v>-1</v>
      </c>
      <c r="D30" s="2">
        <v>0.55000000000000004</v>
      </c>
      <c r="E30" s="1" t="s">
        <v>196</v>
      </c>
      <c r="F30" s="2" t="s">
        <v>129</v>
      </c>
      <c r="G30" s="2" t="s">
        <v>129</v>
      </c>
      <c r="H30" s="1">
        <v>0.18584800000000001</v>
      </c>
      <c r="I30" s="1">
        <v>-0.31559500000000001</v>
      </c>
      <c r="J30" s="1">
        <v>-2.8812999999999998E-2</v>
      </c>
      <c r="K30" s="1">
        <v>-1.2566000000000001E-2</v>
      </c>
      <c r="L30" s="1">
        <v>0.40208300000000002</v>
      </c>
      <c r="M30" s="1">
        <v>-1.2944000000000001E-2</v>
      </c>
      <c r="N30" s="1">
        <v>-0.164905</v>
      </c>
      <c r="O30" s="1">
        <v>-0.12545700000000001</v>
      </c>
      <c r="P30" s="1">
        <v>496.947</v>
      </c>
      <c r="Q30" s="1">
        <v>55.977800000000002</v>
      </c>
      <c r="R30" s="1">
        <v>1144.75</v>
      </c>
      <c r="S30" s="1">
        <v>-0.22276000000000001</v>
      </c>
      <c r="T30" s="1">
        <v>-3.5130000000000002E-2</v>
      </c>
      <c r="U30" s="1">
        <v>117.73970129999999</v>
      </c>
      <c r="V30" s="1">
        <v>0.153248</v>
      </c>
      <c r="W30" s="1">
        <v>-3.7562999999999999E-2</v>
      </c>
      <c r="X30" s="1">
        <v>-3.7512999999999998E-2</v>
      </c>
      <c r="Y30" s="1">
        <v>-0.273613</v>
      </c>
      <c r="Z30" s="1">
        <v>0.43281799999999998</v>
      </c>
      <c r="AA30" s="1">
        <v>-0.18011099999999999</v>
      </c>
      <c r="AB30" s="1">
        <v>-0.18074100000000001</v>
      </c>
      <c r="AC30" s="1">
        <v>3.7199999999999999E-4</v>
      </c>
      <c r="AD30" s="1">
        <v>504.39800000000002</v>
      </c>
      <c r="AE30" s="1">
        <v>159.078</v>
      </c>
      <c r="AF30" s="1">
        <v>1213.46</v>
      </c>
      <c r="AG30" s="1">
        <v>-0.25091000000000002</v>
      </c>
      <c r="AH30" s="1">
        <v>2.6839999999999999E-2</v>
      </c>
      <c r="AI30" s="1">
        <v>174.29090249999999</v>
      </c>
      <c r="AJ30" s="1">
        <v>0.153248</v>
      </c>
      <c r="AK30" s="1">
        <v>-3.7562999999999999E-2</v>
      </c>
      <c r="AL30" s="1">
        <v>-3.7512999999999998E-2</v>
      </c>
      <c r="AM30" s="1">
        <v>-0.273613</v>
      </c>
      <c r="AN30" s="1">
        <v>0.43281799999999998</v>
      </c>
      <c r="AO30" s="1">
        <v>-0.18011099999999999</v>
      </c>
      <c r="AP30" s="1">
        <v>-0.18074100000000001</v>
      </c>
      <c r="AQ30" s="1">
        <v>3.7199999999999999E-4</v>
      </c>
      <c r="AR30" s="1">
        <v>504.39800000000002</v>
      </c>
      <c r="AS30" s="1">
        <v>159.078</v>
      </c>
      <c r="AT30" s="1">
        <v>1213.46</v>
      </c>
      <c r="AU30" s="1">
        <v>-0.25091000000000002</v>
      </c>
      <c r="AV30" s="1">
        <v>2.6839999999999999E-2</v>
      </c>
      <c r="AW30" s="1">
        <v>174.29090249999999</v>
      </c>
      <c r="AX30" s="1">
        <v>8.7006466311719493</v>
      </c>
      <c r="AY30" s="1">
        <v>8.9852693905086998</v>
      </c>
      <c r="AZ30" s="1">
        <v>4.3628167705549803</v>
      </c>
      <c r="BA30" s="1">
        <v>4.8261248428708701</v>
      </c>
      <c r="BB30" s="1">
        <v>6.7486733991414303</v>
      </c>
      <c r="BC30" s="1">
        <v>7.74832761623263</v>
      </c>
      <c r="BD30" s="1">
        <v>65.3</v>
      </c>
      <c r="BE30" s="1">
        <v>69.3</v>
      </c>
      <c r="BF30" s="1">
        <v>98.721081987577705</v>
      </c>
      <c r="BG30" s="1">
        <v>108.911140188986</v>
      </c>
      <c r="BH30" s="1">
        <v>106.25988594298499</v>
      </c>
      <c r="BI30" s="1">
        <v>110.836394832796</v>
      </c>
      <c r="BJ30" s="1">
        <v>97.089319137005901</v>
      </c>
      <c r="BK30" s="1">
        <v>111.114322348738</v>
      </c>
      <c r="BL30" s="1">
        <v>1.8758278172582801</v>
      </c>
      <c r="BM30" s="1">
        <v>1.88469467023175</v>
      </c>
      <c r="BN30" s="1">
        <v>1.8654259567187299</v>
      </c>
      <c r="BO30" s="1">
        <v>1.8590637428555199</v>
      </c>
      <c r="BP30" s="1">
        <v>1.8861023302037401</v>
      </c>
      <c r="BQ30" s="1">
        <v>1.87684549177602</v>
      </c>
    </row>
    <row r="31" spans="1:69" x14ac:dyDescent="0.25">
      <c r="A31" s="3">
        <v>259</v>
      </c>
      <c r="B31" s="1" t="s">
        <v>54</v>
      </c>
      <c r="C31" s="2">
        <v>-1</v>
      </c>
      <c r="D31" s="2">
        <v>0.6</v>
      </c>
      <c r="E31" s="1" t="s">
        <v>182</v>
      </c>
      <c r="F31" s="2" t="s">
        <v>129</v>
      </c>
      <c r="G31" s="2" t="s">
        <v>129</v>
      </c>
      <c r="H31" s="1">
        <v>0.19836699999999999</v>
      </c>
      <c r="I31" s="1">
        <v>-3.6912E-2</v>
      </c>
      <c r="J31" s="1">
        <v>-3.9061999999999999E-2</v>
      </c>
      <c r="K31" s="1">
        <v>-0.40319700000000003</v>
      </c>
      <c r="L31" s="1">
        <v>0.53734899999999997</v>
      </c>
      <c r="M31" s="1">
        <v>-0.18404499999999999</v>
      </c>
      <c r="N31" s="1">
        <v>-0.19808400000000001</v>
      </c>
      <c r="O31" s="1">
        <v>-8.7044999999999997E-2</v>
      </c>
      <c r="P31" s="1">
        <v>479.16899999999998</v>
      </c>
      <c r="Q31" s="1">
        <v>166.21</v>
      </c>
      <c r="R31" s="1">
        <v>1220.21</v>
      </c>
      <c r="S31" s="1">
        <v>-0.23999000000000001</v>
      </c>
      <c r="T31" s="1">
        <v>-2.7890000000000002E-2</v>
      </c>
      <c r="U31" s="1">
        <v>133.09487100000001</v>
      </c>
      <c r="V31" s="1">
        <v>0.153248</v>
      </c>
      <c r="W31" s="1">
        <v>-3.7562999999999999E-2</v>
      </c>
      <c r="X31" s="1">
        <v>-3.7512999999999998E-2</v>
      </c>
      <c r="Y31" s="1">
        <v>-0.273613</v>
      </c>
      <c r="Z31" s="1">
        <v>0.43281799999999998</v>
      </c>
      <c r="AA31" s="1">
        <v>-0.18011099999999999</v>
      </c>
      <c r="AB31" s="1">
        <v>-0.18074100000000001</v>
      </c>
      <c r="AC31" s="1">
        <v>3.7199999999999999E-4</v>
      </c>
      <c r="AD31" s="1">
        <v>504.39800000000002</v>
      </c>
      <c r="AE31" s="1">
        <v>159.078</v>
      </c>
      <c r="AF31" s="1">
        <v>1213.46</v>
      </c>
      <c r="AG31" s="1">
        <v>-0.25091000000000002</v>
      </c>
      <c r="AH31" s="1">
        <v>2.6839999999999999E-2</v>
      </c>
      <c r="AI31" s="1">
        <v>174.29090249999999</v>
      </c>
      <c r="AJ31" s="1">
        <v>0.153248</v>
      </c>
      <c r="AK31" s="1">
        <v>-3.7562999999999999E-2</v>
      </c>
      <c r="AL31" s="1">
        <v>-3.7512999999999998E-2</v>
      </c>
      <c r="AM31" s="1">
        <v>-0.273613</v>
      </c>
      <c r="AN31" s="1">
        <v>0.43281799999999998</v>
      </c>
      <c r="AO31" s="1">
        <v>-0.18011099999999999</v>
      </c>
      <c r="AP31" s="1">
        <v>-0.18074100000000001</v>
      </c>
      <c r="AQ31" s="1">
        <v>3.7199999999999999E-4</v>
      </c>
      <c r="AR31" s="1">
        <v>504.39800000000002</v>
      </c>
      <c r="AS31" s="1">
        <v>159.078</v>
      </c>
      <c r="AT31" s="1">
        <v>1213.46</v>
      </c>
      <c r="AU31" s="1">
        <v>-0.25091000000000002</v>
      </c>
      <c r="AV31" s="1">
        <v>2.6839999999999999E-2</v>
      </c>
      <c r="AW31" s="1">
        <v>174.29090249999999</v>
      </c>
      <c r="AX31" s="1">
        <v>6.81279871236723</v>
      </c>
      <c r="AY31" s="1">
        <v>7.1104088259623603</v>
      </c>
      <c r="AZ31" s="1">
        <v>4.3465737829565603</v>
      </c>
      <c r="BA31" s="1">
        <v>4.8754474824338496</v>
      </c>
      <c r="BB31" s="1">
        <v>7.60685788410174</v>
      </c>
      <c r="BC31" s="1">
        <v>11.399960988758901</v>
      </c>
      <c r="BD31" s="1">
        <v>45.8</v>
      </c>
      <c r="BE31" s="1">
        <v>63.8</v>
      </c>
      <c r="BF31" s="1">
        <v>97.568286197609694</v>
      </c>
      <c r="BG31" s="1">
        <v>107.864867002441</v>
      </c>
      <c r="BH31" s="1">
        <v>106.352309981668</v>
      </c>
      <c r="BI31" s="1">
        <v>110.36916443636299</v>
      </c>
      <c r="BJ31" s="1">
        <v>97.511032913871503</v>
      </c>
      <c r="BK31" s="1">
        <v>107.953856333578</v>
      </c>
      <c r="BL31" s="1">
        <v>1.87649167330952</v>
      </c>
      <c r="BM31" s="1">
        <v>1.88439194436826</v>
      </c>
      <c r="BN31" s="1">
        <v>1.8533874392581799</v>
      </c>
      <c r="BO31" s="1">
        <v>1.84830814530478</v>
      </c>
      <c r="BP31" s="1">
        <v>1.8849564981717699</v>
      </c>
      <c r="BQ31" s="1">
        <v>1.8756742787595</v>
      </c>
    </row>
    <row r="32" spans="1:69" x14ac:dyDescent="0.25">
      <c r="A32" s="1">
        <v>267</v>
      </c>
      <c r="B32" s="1" t="s">
        <v>55</v>
      </c>
      <c r="C32" s="1">
        <v>-0.19</v>
      </c>
      <c r="D32" s="2">
        <v>2.1867555876229057</v>
      </c>
      <c r="E32" s="1" t="s">
        <v>193</v>
      </c>
      <c r="F32" s="2" t="s">
        <v>129</v>
      </c>
      <c r="G32" s="2" t="s">
        <v>129</v>
      </c>
      <c r="H32" s="1">
        <v>0.19276299999999999</v>
      </c>
      <c r="I32" s="1">
        <v>-1.9554999999999999E-2</v>
      </c>
      <c r="J32" s="1">
        <v>-1.0926E-2</v>
      </c>
      <c r="K32" s="1">
        <v>-0.15773499999999999</v>
      </c>
      <c r="L32" s="1">
        <v>0.54418800000000001</v>
      </c>
      <c r="M32" s="1">
        <v>-0.16728299999999999</v>
      </c>
      <c r="N32" s="1">
        <v>-0.12489500000000001</v>
      </c>
      <c r="O32" s="1">
        <v>-0.21477499999999999</v>
      </c>
      <c r="P32" s="1">
        <v>516.52700000000004</v>
      </c>
      <c r="Q32" s="1">
        <v>56.584899999999998</v>
      </c>
      <c r="R32" s="1">
        <v>1042.53</v>
      </c>
      <c r="S32" s="1">
        <v>-0.20943999999999999</v>
      </c>
      <c r="T32" s="1">
        <v>-3.909E-2</v>
      </c>
      <c r="U32" s="1">
        <v>106.8963285</v>
      </c>
      <c r="V32" s="1">
        <v>0.153248</v>
      </c>
      <c r="W32" s="1">
        <v>-3.7562999999999999E-2</v>
      </c>
      <c r="X32" s="1">
        <v>-3.7512999999999998E-2</v>
      </c>
      <c r="Y32" s="1">
        <v>-0.273613</v>
      </c>
      <c r="Z32" s="1">
        <v>0.43281799999999998</v>
      </c>
      <c r="AA32" s="1">
        <v>-0.18011099999999999</v>
      </c>
      <c r="AB32" s="1">
        <v>-0.18074100000000001</v>
      </c>
      <c r="AC32" s="1">
        <v>3.7199999999999999E-4</v>
      </c>
      <c r="AD32" s="1">
        <v>504.39800000000002</v>
      </c>
      <c r="AE32" s="1">
        <v>159.078</v>
      </c>
      <c r="AF32" s="1">
        <v>1213.46</v>
      </c>
      <c r="AG32" s="1">
        <v>-0.25091000000000002</v>
      </c>
      <c r="AH32" s="1">
        <v>2.6839999999999999E-2</v>
      </c>
      <c r="AI32" s="1">
        <v>174.29090249999999</v>
      </c>
      <c r="AJ32" s="1">
        <v>0.153248</v>
      </c>
      <c r="AK32" s="1">
        <v>-3.7562999999999999E-2</v>
      </c>
      <c r="AL32" s="1">
        <v>-3.7512999999999998E-2</v>
      </c>
      <c r="AM32" s="1">
        <v>-0.273613</v>
      </c>
      <c r="AN32" s="1">
        <v>0.43281799999999998</v>
      </c>
      <c r="AO32" s="1">
        <v>-0.18011099999999999</v>
      </c>
      <c r="AP32" s="1">
        <v>-0.18074100000000001</v>
      </c>
      <c r="AQ32" s="1">
        <v>3.7199999999999999E-4</v>
      </c>
      <c r="AR32" s="1">
        <v>504.39800000000002</v>
      </c>
      <c r="AS32" s="1">
        <v>159.078</v>
      </c>
      <c r="AT32" s="1">
        <v>1213.46</v>
      </c>
      <c r="AU32" s="1">
        <v>-0.25091000000000002</v>
      </c>
      <c r="AV32" s="1">
        <v>2.6839999999999999E-2</v>
      </c>
      <c r="AW32" s="1">
        <v>174.29090249999999</v>
      </c>
      <c r="AX32" s="1">
        <v>6.56104662286414</v>
      </c>
      <c r="AY32" s="1">
        <v>7.3166704636720503</v>
      </c>
      <c r="AZ32" s="1">
        <v>3.4537293850038999</v>
      </c>
      <c r="BA32" s="1">
        <v>3.9987770146658899</v>
      </c>
      <c r="BB32" s="1">
        <v>7.4090385900677704</v>
      </c>
      <c r="BC32" s="1">
        <v>7.7450336291876001</v>
      </c>
      <c r="BD32" s="1">
        <v>63.9</v>
      </c>
      <c r="BE32" s="1">
        <v>67.8</v>
      </c>
      <c r="BF32" s="1">
        <v>105.86847720462301</v>
      </c>
      <c r="BG32" s="1">
        <v>110.629288476632</v>
      </c>
      <c r="BH32" s="1">
        <v>102.695329560158</v>
      </c>
      <c r="BI32" s="1">
        <v>105.92295009122201</v>
      </c>
      <c r="BJ32" s="1">
        <v>100.22887981624901</v>
      </c>
      <c r="BK32" s="1">
        <v>105.85444813417</v>
      </c>
      <c r="BL32" s="1">
        <v>1.8757531820578099</v>
      </c>
      <c r="BM32" s="1">
        <v>1.8804377150014799</v>
      </c>
      <c r="BN32" s="1">
        <v>1.88300451406787</v>
      </c>
      <c r="BO32" s="1">
        <v>1.87564015738627</v>
      </c>
      <c r="BP32" s="1">
        <v>1.85061881542364</v>
      </c>
      <c r="BQ32" s="1">
        <v>1.8472950495251099</v>
      </c>
    </row>
    <row r="33" spans="1:69" x14ac:dyDescent="0.25">
      <c r="A33" s="1">
        <v>273</v>
      </c>
      <c r="B33" s="1" t="s">
        <v>56</v>
      </c>
      <c r="C33" s="1">
        <v>-0.22999999999999998</v>
      </c>
      <c r="D33" s="2">
        <v>1.6496666329898293</v>
      </c>
      <c r="E33" s="1" t="s">
        <v>191</v>
      </c>
      <c r="F33" s="2" t="s">
        <v>184</v>
      </c>
      <c r="G33" s="2" t="s">
        <v>184</v>
      </c>
      <c r="H33" s="1">
        <v>0.200651</v>
      </c>
      <c r="I33" s="1">
        <v>-1.5966999999999999E-2</v>
      </c>
      <c r="J33" s="1">
        <v>-1.175E-2</v>
      </c>
      <c r="K33" s="1">
        <v>-0.14016899999999999</v>
      </c>
      <c r="L33" s="1">
        <v>0.585449</v>
      </c>
      <c r="M33" s="1">
        <v>-0.14718600000000001</v>
      </c>
      <c r="N33" s="1">
        <v>-0.14935899999999999</v>
      </c>
      <c r="O33" s="1">
        <v>-0.233066</v>
      </c>
      <c r="P33" s="1">
        <v>532.86800000000005</v>
      </c>
      <c r="Q33" s="1">
        <v>56.599800000000002</v>
      </c>
      <c r="R33" s="1">
        <v>1082.3499999999999</v>
      </c>
      <c r="S33" s="1">
        <v>-0.21384</v>
      </c>
      <c r="T33" s="1">
        <v>-4.2790000000000002E-2</v>
      </c>
      <c r="U33" s="1">
        <v>107.33558549999999</v>
      </c>
      <c r="V33" s="1">
        <v>0.137624</v>
      </c>
      <c r="W33" s="1">
        <v>-3.7663000000000002E-2</v>
      </c>
      <c r="X33" s="1">
        <v>-4.0806000000000002E-2</v>
      </c>
      <c r="Y33" s="1">
        <v>-0.27689200000000003</v>
      </c>
      <c r="Z33" s="1">
        <v>0.40879100000000002</v>
      </c>
      <c r="AA33" s="1">
        <v>-0.173319</v>
      </c>
      <c r="AB33" s="1">
        <v>-0.16671800000000001</v>
      </c>
      <c r="AC33" s="1">
        <v>5.4883000000000001E-2</v>
      </c>
      <c r="AD33" s="1">
        <v>480.26</v>
      </c>
      <c r="AE33" s="1">
        <v>164.738</v>
      </c>
      <c r="AF33" s="1">
        <v>1264.95</v>
      </c>
      <c r="AG33" s="1">
        <v>-0.25147999999999998</v>
      </c>
      <c r="AH33" s="1">
        <v>2.8500000000000001E-2</v>
      </c>
      <c r="AI33" s="1">
        <v>175.6902498</v>
      </c>
      <c r="AJ33" s="1">
        <v>0.137624</v>
      </c>
      <c r="AK33" s="1">
        <v>-3.7663000000000002E-2</v>
      </c>
      <c r="AL33" s="1">
        <v>-4.0806000000000002E-2</v>
      </c>
      <c r="AM33" s="1">
        <v>-0.27689200000000003</v>
      </c>
      <c r="AN33" s="1">
        <v>0.40879100000000002</v>
      </c>
      <c r="AO33" s="1">
        <v>-0.173319</v>
      </c>
      <c r="AP33" s="1">
        <v>-0.16671800000000001</v>
      </c>
      <c r="AQ33" s="1">
        <v>5.4883000000000001E-2</v>
      </c>
      <c r="AR33" s="1">
        <v>480.26</v>
      </c>
      <c r="AS33" s="1">
        <v>164.738</v>
      </c>
      <c r="AT33" s="1">
        <v>1264.95</v>
      </c>
      <c r="AU33" s="1">
        <v>-0.25147999999999998</v>
      </c>
      <c r="AV33" s="1">
        <v>2.8500000000000001E-2</v>
      </c>
      <c r="AW33" s="1">
        <v>175.6902498</v>
      </c>
      <c r="AX33" s="1">
        <v>8.7629471029274004</v>
      </c>
      <c r="AY33" s="1">
        <v>8.7641237899605695</v>
      </c>
      <c r="AZ33" s="1">
        <v>3.2108616017606302</v>
      </c>
      <c r="BA33" s="1">
        <v>3.2119481429130601</v>
      </c>
      <c r="BB33" s="1">
        <v>7.6792632539134198</v>
      </c>
      <c r="BC33" s="1">
        <v>7.6848398231035402</v>
      </c>
      <c r="BD33" s="1">
        <v>54.7</v>
      </c>
      <c r="BE33" s="1">
        <v>54.7</v>
      </c>
      <c r="BF33" s="1">
        <v>103.263861030812</v>
      </c>
      <c r="BG33" s="1">
        <v>103.334289992725</v>
      </c>
      <c r="BH33" s="1">
        <v>86.377405343355704</v>
      </c>
      <c r="BI33" s="1">
        <v>86.429310941382894</v>
      </c>
      <c r="BJ33" s="1">
        <v>103.58503601154101</v>
      </c>
      <c r="BK33" s="1">
        <v>103.649321973181</v>
      </c>
      <c r="BL33" s="1">
        <v>1.85701265477648</v>
      </c>
      <c r="BM33" s="1">
        <v>1.85750208613611</v>
      </c>
      <c r="BN33" s="1">
        <v>1.8956017514235399</v>
      </c>
      <c r="BO33" s="1">
        <v>1.8950200526643499</v>
      </c>
      <c r="BP33" s="1">
        <v>1.83221095946946</v>
      </c>
      <c r="BQ33" s="1">
        <v>1.83178246525071</v>
      </c>
    </row>
    <row r="34" spans="1:69" x14ac:dyDescent="0.25">
      <c r="A34" s="1">
        <v>261</v>
      </c>
      <c r="B34" s="1" t="s">
        <v>57</v>
      </c>
      <c r="C34" s="1">
        <v>-0.33999999999999991</v>
      </c>
      <c r="D34" s="2">
        <v>1.0187737727287645</v>
      </c>
      <c r="E34" s="1" t="s">
        <v>133</v>
      </c>
      <c r="F34" s="2" t="s">
        <v>188</v>
      </c>
      <c r="G34" s="2" t="s">
        <v>188</v>
      </c>
      <c r="H34" s="1">
        <v>0.19575999999999999</v>
      </c>
      <c r="I34" s="1">
        <v>-1.7198000000000001E-2</v>
      </c>
      <c r="J34" s="1">
        <v>-2.7101E-2</v>
      </c>
      <c r="K34" s="1">
        <v>-0.15559300000000001</v>
      </c>
      <c r="L34" s="1">
        <v>0.52158599999999999</v>
      </c>
      <c r="M34" s="1">
        <v>-0.184866</v>
      </c>
      <c r="N34" s="1">
        <v>-0.150033</v>
      </c>
      <c r="O34" s="1">
        <v>-8.6227999999999999E-2</v>
      </c>
      <c r="P34" s="1">
        <v>497.02800000000002</v>
      </c>
      <c r="Q34" s="1">
        <v>58.020899999999997</v>
      </c>
      <c r="R34" s="1">
        <v>1117.57</v>
      </c>
      <c r="S34" s="1">
        <v>-0.24285999999999999</v>
      </c>
      <c r="T34" s="1">
        <v>-2.409E-2</v>
      </c>
      <c r="U34" s="1">
        <v>137.28036270000001</v>
      </c>
      <c r="V34" s="1">
        <v>0.171186</v>
      </c>
      <c r="W34" s="1">
        <v>-2.4067000000000002E-2</v>
      </c>
      <c r="X34" s="1">
        <v>-1.6951999999999998E-2</v>
      </c>
      <c r="Y34" s="1">
        <v>-0.15290400000000001</v>
      </c>
      <c r="Z34" s="1">
        <v>0.48694100000000001</v>
      </c>
      <c r="AA34" s="1">
        <v>-0.15027099999999999</v>
      </c>
      <c r="AB34" s="1">
        <v>-0.16713600000000001</v>
      </c>
      <c r="AC34" s="1">
        <v>-2.9562999999999999E-2</v>
      </c>
      <c r="AD34" s="1">
        <v>514.08100000000002</v>
      </c>
      <c r="AE34" s="1">
        <v>148.84100000000001</v>
      </c>
      <c r="AF34" s="1">
        <v>1112.69</v>
      </c>
      <c r="AG34" s="1">
        <v>-0.22484000000000001</v>
      </c>
      <c r="AH34" s="1">
        <v>-5.5070000000000001E-2</v>
      </c>
      <c r="AI34" s="1">
        <v>106.5323727</v>
      </c>
      <c r="AJ34" s="1">
        <v>0.171186</v>
      </c>
      <c r="AK34" s="1">
        <v>-2.4067000000000002E-2</v>
      </c>
      <c r="AL34" s="1">
        <v>-1.6951999999999998E-2</v>
      </c>
      <c r="AM34" s="1">
        <v>-0.15290400000000001</v>
      </c>
      <c r="AN34" s="1">
        <v>0.48694100000000001</v>
      </c>
      <c r="AO34" s="1">
        <v>-0.15027099999999999</v>
      </c>
      <c r="AP34" s="1">
        <v>-0.16713600000000001</v>
      </c>
      <c r="AQ34" s="1">
        <v>-2.9562999999999999E-2</v>
      </c>
      <c r="AR34" s="1">
        <v>514.08100000000002</v>
      </c>
      <c r="AS34" s="1">
        <v>148.84100000000001</v>
      </c>
      <c r="AT34" s="1">
        <v>1112.69</v>
      </c>
      <c r="AU34" s="1">
        <v>-0.22484000000000001</v>
      </c>
      <c r="AV34" s="1">
        <v>-5.5070000000000001E-2</v>
      </c>
      <c r="AW34" s="1">
        <v>106.5323727</v>
      </c>
      <c r="AX34" s="1">
        <v>6.97378853648567</v>
      </c>
      <c r="AY34" s="1">
        <v>7.5861398973778504</v>
      </c>
      <c r="AZ34" s="1">
        <v>4.6231136710478502</v>
      </c>
      <c r="BA34" s="1">
        <v>5.5759191364687704</v>
      </c>
      <c r="BB34" s="1">
        <v>6.02337125554544</v>
      </c>
      <c r="BC34" s="1">
        <v>9.3362336855785504</v>
      </c>
      <c r="BD34" s="1">
        <v>53.8</v>
      </c>
      <c r="BE34" s="1">
        <v>83.4</v>
      </c>
      <c r="BF34" s="1">
        <v>81.159290768986295</v>
      </c>
      <c r="BG34" s="1">
        <v>132.27975042857901</v>
      </c>
      <c r="BH34" s="1">
        <v>101.03059767475899</v>
      </c>
      <c r="BI34" s="1">
        <v>130.052088063112</v>
      </c>
      <c r="BJ34" s="1">
        <v>84.799906130092495</v>
      </c>
      <c r="BK34" s="1">
        <v>144.06215992908</v>
      </c>
      <c r="BL34" s="1">
        <v>1.8653165951119399</v>
      </c>
      <c r="BM34" s="1">
        <v>12.547801122109</v>
      </c>
      <c r="BN34" s="1">
        <v>19.250965196581699</v>
      </c>
      <c r="BO34" s="1">
        <v>1.86651814885363</v>
      </c>
      <c r="BP34" s="1">
        <v>1.8448579891146</v>
      </c>
      <c r="BQ34" s="1">
        <v>1.83932297327032</v>
      </c>
    </row>
    <row r="35" spans="1:69" x14ac:dyDescent="0.25">
      <c r="A35" s="1">
        <v>264</v>
      </c>
      <c r="B35" s="1" t="s">
        <v>58</v>
      </c>
      <c r="C35" s="1">
        <v>-0.10000000000000003</v>
      </c>
      <c r="D35" s="2">
        <v>2.2766642264506203</v>
      </c>
      <c r="E35" s="1" t="s">
        <v>125</v>
      </c>
      <c r="F35" s="2" t="s">
        <v>125</v>
      </c>
      <c r="G35" s="2" t="s">
        <v>198</v>
      </c>
      <c r="H35" s="1">
        <v>0.15546399999999999</v>
      </c>
      <c r="I35" s="1">
        <v>-3.7927000000000002E-2</v>
      </c>
      <c r="J35" s="1">
        <v>-3.7895999999999999E-2</v>
      </c>
      <c r="K35" s="1">
        <v>-0.43332700000000002</v>
      </c>
      <c r="L35" s="1">
        <v>0.39064500000000002</v>
      </c>
      <c r="M35" s="1">
        <v>-0.17117199999999999</v>
      </c>
      <c r="N35" s="1">
        <v>-0.17145299999999999</v>
      </c>
      <c r="O35" s="1">
        <v>6.7978999999999998E-2</v>
      </c>
      <c r="P35" s="1">
        <v>464.04</v>
      </c>
      <c r="Q35" s="1">
        <v>158.369</v>
      </c>
      <c r="R35" s="1">
        <v>1200.6500000000001</v>
      </c>
      <c r="S35" s="1">
        <v>-0.25013999999999997</v>
      </c>
      <c r="T35" s="1">
        <v>2.3949999999999999E-2</v>
      </c>
      <c r="U35" s="1">
        <v>171.9942159</v>
      </c>
      <c r="V35" s="1">
        <v>0.15546399999999999</v>
      </c>
      <c r="W35" s="1">
        <v>-3.7927000000000002E-2</v>
      </c>
      <c r="X35" s="1">
        <v>-3.7895999999999999E-2</v>
      </c>
      <c r="Y35" s="1">
        <v>-0.43332700000000002</v>
      </c>
      <c r="Z35" s="1">
        <v>0.39064500000000002</v>
      </c>
      <c r="AA35" s="1">
        <v>-0.17117199999999999</v>
      </c>
      <c r="AB35" s="1">
        <v>-0.17145299999999999</v>
      </c>
      <c r="AC35" s="1">
        <v>6.7978999999999998E-2</v>
      </c>
      <c r="AD35" s="1">
        <v>464.04</v>
      </c>
      <c r="AE35" s="1">
        <v>158.369</v>
      </c>
      <c r="AF35" s="1">
        <v>1200.6500000000001</v>
      </c>
      <c r="AG35" s="1">
        <v>-0.25013999999999997</v>
      </c>
      <c r="AH35" s="1">
        <v>2.3949999999999999E-2</v>
      </c>
      <c r="AI35" s="1">
        <v>171.9942159</v>
      </c>
      <c r="AJ35" s="1">
        <v>0.17557</v>
      </c>
      <c r="AK35" s="1">
        <v>-2.4226000000000001E-2</v>
      </c>
      <c r="AL35" s="1">
        <v>-1.9980999999999999E-2</v>
      </c>
      <c r="AM35" s="1">
        <v>-0.18281</v>
      </c>
      <c r="AN35" s="1">
        <v>0.55959899999999996</v>
      </c>
      <c r="AO35" s="1">
        <v>-0.107753</v>
      </c>
      <c r="AP35" s="1">
        <v>-0.192914</v>
      </c>
      <c r="AQ35" s="1">
        <v>-0.30962200000000001</v>
      </c>
      <c r="AR35" s="1">
        <v>525.35299999999995</v>
      </c>
      <c r="AS35" s="1">
        <v>63.886299999999999</v>
      </c>
      <c r="AT35" s="1">
        <v>1079.8900000000001</v>
      </c>
      <c r="AU35" s="1">
        <v>-0.21102000000000001</v>
      </c>
      <c r="AV35" s="1">
        <v>-2.444E-2</v>
      </c>
      <c r="AW35" s="1">
        <v>117.0808158</v>
      </c>
      <c r="AX35" s="1">
        <v>6.3316566949087596</v>
      </c>
      <c r="AY35" s="1">
        <v>6.4048298055458099</v>
      </c>
      <c r="AZ35" s="1">
        <v>3.9467870935853</v>
      </c>
      <c r="BA35" s="1">
        <v>3.9649017243935698</v>
      </c>
      <c r="BB35" s="1">
        <v>7.4365180391995098</v>
      </c>
      <c r="BC35" s="1">
        <v>7.5308862003443</v>
      </c>
      <c r="BD35" s="1">
        <v>59.5</v>
      </c>
      <c r="BE35" s="1">
        <v>62.1</v>
      </c>
      <c r="BF35" s="1">
        <v>106.819909231906</v>
      </c>
      <c r="BG35" s="1">
        <v>111.652723057678</v>
      </c>
      <c r="BH35" s="1">
        <v>107.041507156973</v>
      </c>
      <c r="BI35" s="1">
        <v>111.77715953664401</v>
      </c>
      <c r="BJ35" s="1">
        <v>116.69933466202799</v>
      </c>
      <c r="BK35" s="1">
        <v>118.269258731378</v>
      </c>
      <c r="BL35" s="1">
        <v>1.85304236325023</v>
      </c>
      <c r="BM35" s="1">
        <v>1.8566265106369599</v>
      </c>
      <c r="BN35" s="1">
        <v>1.90173499731166</v>
      </c>
      <c r="BO35" s="1">
        <v>1.89236835737654</v>
      </c>
      <c r="BP35" s="1">
        <v>1.90138002513963</v>
      </c>
      <c r="BQ35" s="1">
        <v>1.89266848655542</v>
      </c>
    </row>
    <row r="36" spans="1:69" x14ac:dyDescent="0.25">
      <c r="A36" s="1">
        <v>268</v>
      </c>
      <c r="B36" s="1" t="s">
        <v>59</v>
      </c>
      <c r="C36" s="1">
        <v>-0.43999999999999995</v>
      </c>
      <c r="D36" s="2">
        <v>3.3063423900134721</v>
      </c>
      <c r="E36" s="1" t="s">
        <v>192</v>
      </c>
      <c r="F36" s="2" t="s">
        <v>125</v>
      </c>
      <c r="G36" s="2" t="s">
        <v>203</v>
      </c>
      <c r="H36" s="1">
        <v>0.25003599999999998</v>
      </c>
      <c r="I36" s="1">
        <v>-0.31690099999999999</v>
      </c>
      <c r="J36" s="1">
        <v>-0.31690099999999999</v>
      </c>
      <c r="K36" s="1">
        <v>-0.31690099999999999</v>
      </c>
      <c r="L36" s="1">
        <v>0.55254199999999998</v>
      </c>
      <c r="M36" s="1">
        <v>-1.056003</v>
      </c>
      <c r="N36" s="1">
        <v>-1.056003</v>
      </c>
      <c r="O36" s="1">
        <v>-1.056003</v>
      </c>
      <c r="P36" s="1">
        <v>461.267</v>
      </c>
      <c r="Q36" s="1">
        <v>64.777799999999999</v>
      </c>
      <c r="R36" s="1">
        <v>1062.58</v>
      </c>
      <c r="S36" s="1">
        <v>-0.20504</v>
      </c>
      <c r="T36" s="1">
        <v>-7.6929999999999998E-2</v>
      </c>
      <c r="U36" s="1">
        <v>80.390306100000004</v>
      </c>
      <c r="V36" s="1">
        <v>0.15546399999999999</v>
      </c>
      <c r="W36" s="1">
        <v>-3.7927000000000002E-2</v>
      </c>
      <c r="X36" s="1">
        <v>-3.7895999999999999E-2</v>
      </c>
      <c r="Y36" s="1">
        <v>-0.43332700000000002</v>
      </c>
      <c r="Z36" s="1">
        <v>0.39064500000000002</v>
      </c>
      <c r="AA36" s="1">
        <v>-0.17117199999999999</v>
      </c>
      <c r="AB36" s="1">
        <v>-0.17145299999999999</v>
      </c>
      <c r="AC36" s="1">
        <v>6.7978999999999998E-2</v>
      </c>
      <c r="AD36" s="1">
        <v>464.04</v>
      </c>
      <c r="AE36" s="1">
        <v>158.369</v>
      </c>
      <c r="AF36" s="1">
        <v>1200.6500000000001</v>
      </c>
      <c r="AG36" s="1">
        <v>-0.25013999999999997</v>
      </c>
      <c r="AH36" s="1">
        <v>2.3949999999999999E-2</v>
      </c>
      <c r="AI36" s="1">
        <v>171.9942159</v>
      </c>
      <c r="AJ36" s="1">
        <v>0.18028019101123602</v>
      </c>
      <c r="AK36" s="1">
        <v>-3.2565617977528091E-2</v>
      </c>
      <c r="AL36" s="1">
        <v>-2.8102966292134827E-2</v>
      </c>
      <c r="AM36" s="1">
        <v>-0.18802379775280886</v>
      </c>
      <c r="AN36" s="1">
        <v>0.51719774157303333</v>
      </c>
      <c r="AO36" s="1">
        <v>-0.16825710112359554</v>
      </c>
      <c r="AP36" s="1">
        <v>-0.16934471910112359</v>
      </c>
      <c r="AQ36" s="1">
        <v>-8.3651910112359562E-2</v>
      </c>
      <c r="AR36" s="1">
        <v>506.69307865168543</v>
      </c>
      <c r="AS36" s="1">
        <v>95.577503314606787</v>
      </c>
      <c r="AT36" s="1">
        <v>1150.0012359550569</v>
      </c>
      <c r="AU36" s="1">
        <v>-0.23941123595505623</v>
      </c>
      <c r="AV36" s="1">
        <v>-1.0296292134831466E-2</v>
      </c>
      <c r="AW36" s="1">
        <v>143.77191839662922</v>
      </c>
      <c r="AX36" s="1">
        <v>7.8018234290196</v>
      </c>
      <c r="AY36" s="1">
        <v>7.8018234290196</v>
      </c>
      <c r="AZ36" s="1">
        <v>3.2137984688406398</v>
      </c>
      <c r="BA36" s="1">
        <v>3.2137984688406398</v>
      </c>
      <c r="BB36" s="1">
        <v>7.7063932823554397</v>
      </c>
      <c r="BC36" s="1">
        <v>7.7063932823554397</v>
      </c>
      <c r="BD36" s="1">
        <v>54.4</v>
      </c>
      <c r="BE36" s="1">
        <v>54.4</v>
      </c>
      <c r="BF36" s="1">
        <v>86.538865758384603</v>
      </c>
      <c r="BG36" s="1">
        <v>86.538865758384603</v>
      </c>
      <c r="BH36" s="1">
        <v>103.18242272930399</v>
      </c>
      <c r="BI36" s="1">
        <v>103.18242272930399</v>
      </c>
      <c r="BJ36" s="1">
        <v>103.023054154832</v>
      </c>
      <c r="BK36" s="1">
        <v>103.023054154832</v>
      </c>
      <c r="BL36" s="1">
        <v>1.8563022383221901</v>
      </c>
      <c r="BM36" s="1">
        <v>1.8563022383221901</v>
      </c>
      <c r="BN36" s="1">
        <v>1.83174152106676</v>
      </c>
      <c r="BO36" s="1">
        <v>1.83174152106676</v>
      </c>
      <c r="BP36" s="1">
        <v>1.8950200526643499</v>
      </c>
      <c r="BQ36" s="1">
        <v>1.8950200526643499</v>
      </c>
    </row>
    <row r="37" spans="1:69" x14ac:dyDescent="0.25">
      <c r="A37" s="3">
        <v>251</v>
      </c>
      <c r="B37" s="1" t="s">
        <v>121</v>
      </c>
      <c r="C37" s="2">
        <v>-6.0000000000000053E-2</v>
      </c>
      <c r="D37" s="2">
        <v>0.67037303048377483</v>
      </c>
      <c r="E37" s="1" t="s">
        <v>186</v>
      </c>
      <c r="F37" s="2" t="s">
        <v>125</v>
      </c>
      <c r="G37" s="2" t="s">
        <v>203</v>
      </c>
      <c r="H37" s="1">
        <v>-9.6576999999999996E-2</v>
      </c>
      <c r="I37" s="1">
        <v>1.2846E-2</v>
      </c>
      <c r="J37" s="1">
        <v>0.31192599999999998</v>
      </c>
      <c r="K37" s="1">
        <v>-2.3518000000000001E-2</v>
      </c>
      <c r="L37" s="1">
        <v>-0.130491</v>
      </c>
      <c r="M37" s="1">
        <v>-0.657698</v>
      </c>
      <c r="N37" s="1">
        <v>-0.225519</v>
      </c>
      <c r="O37" s="1">
        <v>0.16252800000000001</v>
      </c>
      <c r="P37" s="1">
        <v>457.35700000000003</v>
      </c>
      <c r="Q37" s="1">
        <v>65.925200000000004</v>
      </c>
      <c r="R37" s="1">
        <v>1060.03</v>
      </c>
      <c r="S37" s="1">
        <v>-0.22025</v>
      </c>
      <c r="T37" s="1">
        <v>-3.3140000000000003E-2</v>
      </c>
      <c r="U37" s="1">
        <v>117.4133961</v>
      </c>
      <c r="V37" s="1">
        <v>0.15546399999999999</v>
      </c>
      <c r="W37" s="1">
        <v>-3.7927000000000002E-2</v>
      </c>
      <c r="X37" s="1">
        <v>-3.7895999999999999E-2</v>
      </c>
      <c r="Y37" s="1">
        <v>-0.43332700000000002</v>
      </c>
      <c r="Z37" s="1">
        <v>0.39064500000000002</v>
      </c>
      <c r="AA37" s="1">
        <v>-0.17117199999999999</v>
      </c>
      <c r="AB37" s="1">
        <v>-0.17145299999999999</v>
      </c>
      <c r="AC37" s="1">
        <v>6.7978999999999998E-2</v>
      </c>
      <c r="AD37" s="1">
        <v>464.04</v>
      </c>
      <c r="AE37" s="1">
        <v>158.369</v>
      </c>
      <c r="AF37" s="1">
        <v>1200.6500000000001</v>
      </c>
      <c r="AG37" s="1">
        <v>-0.25013999999999997</v>
      </c>
      <c r="AH37" s="1">
        <v>2.3949999999999999E-2</v>
      </c>
      <c r="AI37" s="1">
        <v>171.9942159</v>
      </c>
      <c r="AJ37" s="1">
        <v>0.18028019101123602</v>
      </c>
      <c r="AK37" s="1">
        <v>-3.2565617977528091E-2</v>
      </c>
      <c r="AL37" s="1">
        <v>-2.8102966292134827E-2</v>
      </c>
      <c r="AM37" s="1">
        <v>-0.18802379775280886</v>
      </c>
      <c r="AN37" s="1">
        <v>0.51719774157303333</v>
      </c>
      <c r="AO37" s="1">
        <v>-0.16825710112359554</v>
      </c>
      <c r="AP37" s="1">
        <v>-0.16934471910112359</v>
      </c>
      <c r="AQ37" s="1">
        <v>-8.3651910112359562E-2</v>
      </c>
      <c r="AR37" s="1">
        <v>506.69307865168543</v>
      </c>
      <c r="AS37" s="1">
        <v>95.577503314606787</v>
      </c>
      <c r="AT37" s="1">
        <v>1150.0012359550569</v>
      </c>
      <c r="AU37" s="1">
        <v>-0.23941123595505623</v>
      </c>
      <c r="AV37" s="1">
        <v>-1.0296292134831466E-2</v>
      </c>
      <c r="AW37" s="1">
        <v>143.77191839662922</v>
      </c>
      <c r="AX37" s="1">
        <v>7.8018234290196</v>
      </c>
      <c r="AY37" s="1">
        <v>7.8018234290196</v>
      </c>
      <c r="AZ37" s="1">
        <v>3.2137984688406398</v>
      </c>
      <c r="BA37" s="1">
        <v>3.2137984688406398</v>
      </c>
      <c r="BB37" s="1">
        <v>7.7063932823554397</v>
      </c>
      <c r="BC37" s="1">
        <v>7.7063932823554397</v>
      </c>
      <c r="BD37" s="1">
        <v>54.4</v>
      </c>
      <c r="BE37" s="1">
        <v>54.4</v>
      </c>
      <c r="BF37" s="1">
        <v>86.538865758384603</v>
      </c>
      <c r="BG37" s="1">
        <v>86.538865758384603</v>
      </c>
      <c r="BH37" s="1">
        <v>103.18242272930399</v>
      </c>
      <c r="BI37" s="1">
        <v>103.18242272930399</v>
      </c>
      <c r="BJ37" s="1">
        <v>103.023054154832</v>
      </c>
      <c r="BK37" s="1">
        <v>103.023054154832</v>
      </c>
      <c r="BL37" s="1">
        <v>1.8563022383221901</v>
      </c>
      <c r="BM37" s="1">
        <v>1.8563022383221901</v>
      </c>
      <c r="BN37" s="1">
        <v>1.83174152106676</v>
      </c>
      <c r="BO37" s="1">
        <v>1.83174152106676</v>
      </c>
      <c r="BP37" s="1">
        <v>1.8950200526643499</v>
      </c>
      <c r="BQ37" s="1">
        <v>1.8950200526643499</v>
      </c>
    </row>
    <row r="38" spans="1:69" x14ac:dyDescent="0.25">
      <c r="A38" s="3">
        <v>242</v>
      </c>
      <c r="B38" s="1" t="s">
        <v>61</v>
      </c>
      <c r="C38" s="2">
        <v>2.0000000000000018E-2</v>
      </c>
      <c r="D38" s="2">
        <v>6.9989213454645993</v>
      </c>
      <c r="E38" s="1" t="s">
        <v>125</v>
      </c>
      <c r="F38" s="2" t="s">
        <v>125</v>
      </c>
      <c r="G38" s="2" t="s">
        <v>142</v>
      </c>
      <c r="H38" s="1">
        <v>0.15546399999999999</v>
      </c>
      <c r="I38" s="1">
        <v>-3.7927000000000002E-2</v>
      </c>
      <c r="J38" s="1">
        <v>-3.7895999999999999E-2</v>
      </c>
      <c r="K38" s="1">
        <v>-0.43332700000000002</v>
      </c>
      <c r="L38" s="1">
        <v>0.39064500000000002</v>
      </c>
      <c r="M38" s="1">
        <v>-0.17117199999999999</v>
      </c>
      <c r="N38" s="1">
        <v>-0.17145299999999999</v>
      </c>
      <c r="O38" s="1">
        <v>6.7978999999999998E-2</v>
      </c>
      <c r="P38" s="1">
        <v>464.04</v>
      </c>
      <c r="Q38" s="1">
        <v>158.369</v>
      </c>
      <c r="R38" s="1">
        <v>1200.6500000000001</v>
      </c>
      <c r="S38" s="1">
        <v>-0.25013999999999997</v>
      </c>
      <c r="T38" s="1">
        <v>2.3949999999999999E-2</v>
      </c>
      <c r="U38" s="1">
        <v>171.9942159</v>
      </c>
      <c r="V38" s="1">
        <v>0.15546399999999999</v>
      </c>
      <c r="W38" s="1">
        <v>-3.7927000000000002E-2</v>
      </c>
      <c r="X38" s="1">
        <v>-3.7895999999999999E-2</v>
      </c>
      <c r="Y38" s="1">
        <v>-0.43332700000000002</v>
      </c>
      <c r="Z38" s="1">
        <v>0.39064500000000002</v>
      </c>
      <c r="AA38" s="1">
        <v>-0.17117199999999999</v>
      </c>
      <c r="AB38" s="1">
        <v>-0.17145299999999999</v>
      </c>
      <c r="AC38" s="1">
        <v>6.7978999999999998E-2</v>
      </c>
      <c r="AD38" s="1">
        <v>464.04</v>
      </c>
      <c r="AE38" s="1">
        <v>158.369</v>
      </c>
      <c r="AF38" s="1">
        <v>1200.6500000000001</v>
      </c>
      <c r="AG38" s="1">
        <v>-0.25013999999999997</v>
      </c>
      <c r="AH38" s="1">
        <v>2.3949999999999999E-2</v>
      </c>
      <c r="AI38" s="1">
        <v>171.9942159</v>
      </c>
      <c r="AJ38" s="1">
        <v>0.194577</v>
      </c>
      <c r="AK38" s="1">
        <v>-2.8783E-2</v>
      </c>
      <c r="AL38" s="1">
        <v>-2.5545999999999999E-2</v>
      </c>
      <c r="AM38" s="1">
        <v>-0.11171499999999999</v>
      </c>
      <c r="AN38" s="1">
        <v>0.71044399999999996</v>
      </c>
      <c r="AO38" s="1">
        <v>-0.19928399999999999</v>
      </c>
      <c r="AP38" s="1">
        <v>-0.18545300000000001</v>
      </c>
      <c r="AQ38" s="1">
        <v>-0.12066499999999999</v>
      </c>
      <c r="AR38" s="1">
        <v>543.87699999999995</v>
      </c>
      <c r="AS38" s="1">
        <v>72.446399999999997</v>
      </c>
      <c r="AT38" s="1">
        <v>1082.3499999999999</v>
      </c>
      <c r="AU38" s="1">
        <v>-0.22567000000000001</v>
      </c>
      <c r="AV38" s="1">
        <v>-2.964E-2</v>
      </c>
      <c r="AW38" s="1">
        <v>123.01078529999999</v>
      </c>
      <c r="AX38" s="1">
        <v>6.5207895136190803</v>
      </c>
      <c r="AY38" s="1">
        <v>6.66082876510717</v>
      </c>
      <c r="AZ38" s="1">
        <v>3.9299201673180102</v>
      </c>
      <c r="BA38" s="1">
        <v>3.9603735959102799</v>
      </c>
      <c r="BB38" s="1">
        <v>6.9623163235423098</v>
      </c>
      <c r="BC38" s="1">
        <v>6.9970895299982496</v>
      </c>
      <c r="BD38" s="1">
        <v>61</v>
      </c>
      <c r="BE38" s="1">
        <v>61.1</v>
      </c>
      <c r="BF38" s="1">
        <v>106.220661661028</v>
      </c>
      <c r="BG38" s="1">
        <v>109.889822287453</v>
      </c>
      <c r="BH38" s="1">
        <v>105.916965785643</v>
      </c>
      <c r="BI38" s="1">
        <v>109.50377806773101</v>
      </c>
      <c r="BJ38" s="1">
        <v>118.364532769416</v>
      </c>
      <c r="BK38" s="1">
        <v>118.44448660942101</v>
      </c>
      <c r="BL38" s="1">
        <v>1.8396589357813</v>
      </c>
      <c r="BM38" s="1">
        <v>1.84107522931573</v>
      </c>
      <c r="BN38" s="1">
        <v>1.8941079694674201</v>
      </c>
      <c r="BO38" s="1">
        <v>1.89320125713036</v>
      </c>
      <c r="BP38" s="1">
        <v>1.89777448607573</v>
      </c>
      <c r="BQ38" s="1">
        <v>1.8921810167106099</v>
      </c>
    </row>
    <row r="39" spans="1:69" x14ac:dyDescent="0.25">
      <c r="A39" s="3">
        <v>246</v>
      </c>
      <c r="B39" s="1" t="s">
        <v>119</v>
      </c>
      <c r="C39" s="2">
        <v>-1</v>
      </c>
      <c r="D39" s="2">
        <v>0.06</v>
      </c>
      <c r="E39" s="1" t="s">
        <v>125</v>
      </c>
      <c r="F39" s="2" t="s">
        <v>125</v>
      </c>
      <c r="G39" s="2" t="s">
        <v>195</v>
      </c>
      <c r="H39" s="1">
        <v>0.15546399999999999</v>
      </c>
      <c r="I39" s="1">
        <v>-3.7927000000000002E-2</v>
      </c>
      <c r="J39" s="1">
        <v>-3.7895999999999999E-2</v>
      </c>
      <c r="K39" s="1">
        <v>-0.43332700000000002</v>
      </c>
      <c r="L39" s="1">
        <v>0.39064500000000002</v>
      </c>
      <c r="M39" s="1">
        <v>-0.17117199999999999</v>
      </c>
      <c r="N39" s="1">
        <v>-0.17145299999999999</v>
      </c>
      <c r="O39" s="1">
        <v>6.7978999999999998E-2</v>
      </c>
      <c r="P39" s="1">
        <v>464.04</v>
      </c>
      <c r="Q39" s="1">
        <v>158.369</v>
      </c>
      <c r="R39" s="1">
        <v>1200.6500000000001</v>
      </c>
      <c r="S39" s="1">
        <v>-0.25013999999999997</v>
      </c>
      <c r="T39" s="1">
        <v>2.3949999999999999E-2</v>
      </c>
      <c r="U39" s="1">
        <v>171.9942159</v>
      </c>
      <c r="V39" s="1">
        <v>0.15546399999999999</v>
      </c>
      <c r="W39" s="1">
        <v>-3.7927000000000002E-2</v>
      </c>
      <c r="X39" s="1">
        <v>-3.7895999999999999E-2</v>
      </c>
      <c r="Y39" s="1">
        <v>-0.43332700000000002</v>
      </c>
      <c r="Z39" s="1">
        <v>0.39064500000000002</v>
      </c>
      <c r="AA39" s="1">
        <v>-0.17117199999999999</v>
      </c>
      <c r="AB39" s="1">
        <v>-0.17145299999999999</v>
      </c>
      <c r="AC39" s="1">
        <v>6.7978999999999998E-2</v>
      </c>
      <c r="AD39" s="1">
        <v>464.04</v>
      </c>
      <c r="AE39" s="1">
        <v>158.369</v>
      </c>
      <c r="AF39" s="1">
        <v>1200.6500000000001</v>
      </c>
      <c r="AG39" s="1">
        <v>-0.25013999999999997</v>
      </c>
      <c r="AH39" s="1">
        <v>2.3949999999999999E-2</v>
      </c>
      <c r="AI39" s="1">
        <v>171.9942159</v>
      </c>
      <c r="AJ39" s="1">
        <v>0.20203699999999999</v>
      </c>
      <c r="AK39" s="1">
        <v>-8.5000000000000006E-3</v>
      </c>
      <c r="AL39" s="1">
        <v>-2.2155999999999999E-2</v>
      </c>
      <c r="AM39" s="1">
        <v>-0.14178399999999999</v>
      </c>
      <c r="AN39" s="1">
        <v>0.59362599999999999</v>
      </c>
      <c r="AO39" s="1">
        <v>-0.119433</v>
      </c>
      <c r="AP39" s="1">
        <v>-0.16487299999999999</v>
      </c>
      <c r="AQ39" s="1">
        <v>-0.246194</v>
      </c>
      <c r="AR39" s="1">
        <v>524.97799999999995</v>
      </c>
      <c r="AS39" s="1">
        <v>58.500399999999999</v>
      </c>
      <c r="AT39" s="1">
        <v>1070.42</v>
      </c>
      <c r="AU39" s="1">
        <v>-0.22728000000000001</v>
      </c>
      <c r="AV39" s="1">
        <v>-4.9489999999999999E-2</v>
      </c>
      <c r="AW39" s="1">
        <v>111.5650029</v>
      </c>
      <c r="AX39" s="1">
        <v>6.5207895136190803</v>
      </c>
      <c r="AY39" s="1">
        <v>6.66082876510717</v>
      </c>
      <c r="AZ39" s="1">
        <v>3.9299201673180102</v>
      </c>
      <c r="BA39" s="1">
        <v>3.9603735959102799</v>
      </c>
      <c r="BB39" s="1">
        <v>6.9623163235423098</v>
      </c>
      <c r="BC39" s="1">
        <v>6.9970895299982496</v>
      </c>
      <c r="BD39" s="1">
        <v>61</v>
      </c>
      <c r="BE39" s="1">
        <v>61.1</v>
      </c>
      <c r="BF39" s="1">
        <v>106.220661661028</v>
      </c>
      <c r="BG39" s="1">
        <v>109.889822287453</v>
      </c>
      <c r="BH39" s="1">
        <v>105.916965785643</v>
      </c>
      <c r="BI39" s="1">
        <v>109.50377806773101</v>
      </c>
      <c r="BJ39" s="1">
        <v>118.364532769416</v>
      </c>
      <c r="BK39" s="1">
        <v>118.44448660942101</v>
      </c>
      <c r="BL39" s="1">
        <v>1.8396589357813</v>
      </c>
      <c r="BM39" s="1">
        <v>1.84107522931573</v>
      </c>
      <c r="BN39" s="1">
        <v>1.8941079694674201</v>
      </c>
      <c r="BO39" s="1">
        <v>1.89320125713036</v>
      </c>
      <c r="BP39" s="1">
        <v>1.89777448607573</v>
      </c>
      <c r="BQ39" s="1">
        <v>1.8921810167106099</v>
      </c>
    </row>
    <row r="40" spans="1:69" x14ac:dyDescent="0.25">
      <c r="A40" s="3">
        <v>239</v>
      </c>
      <c r="B40" s="1" t="s">
        <v>117</v>
      </c>
      <c r="C40" s="2">
        <v>-0.16000000000000009</v>
      </c>
      <c r="D40" s="2">
        <v>1.2424974849069113</v>
      </c>
      <c r="E40" s="1" t="s">
        <v>125</v>
      </c>
      <c r="F40" s="2" t="s">
        <v>125</v>
      </c>
      <c r="G40" s="2" t="s">
        <v>194</v>
      </c>
      <c r="H40" s="1">
        <v>0.15546399999999999</v>
      </c>
      <c r="I40" s="1">
        <v>-3.7927000000000002E-2</v>
      </c>
      <c r="J40" s="1">
        <v>-3.7895999999999999E-2</v>
      </c>
      <c r="K40" s="1">
        <v>-0.43332700000000002</v>
      </c>
      <c r="L40" s="1">
        <v>0.39064500000000002</v>
      </c>
      <c r="M40" s="1">
        <v>-0.17117199999999999</v>
      </c>
      <c r="N40" s="1">
        <v>-0.17145299999999999</v>
      </c>
      <c r="O40" s="1">
        <v>6.7978999999999998E-2</v>
      </c>
      <c r="P40" s="1">
        <v>464.04</v>
      </c>
      <c r="Q40" s="1">
        <v>158.369</v>
      </c>
      <c r="R40" s="1">
        <v>1200.6500000000001</v>
      </c>
      <c r="S40" s="1">
        <v>-0.25013999999999997</v>
      </c>
      <c r="T40" s="1">
        <v>2.3949999999999999E-2</v>
      </c>
      <c r="U40" s="1">
        <v>171.9942159</v>
      </c>
      <c r="V40" s="1">
        <v>0.15546399999999999</v>
      </c>
      <c r="W40" s="1">
        <v>-3.7927000000000002E-2</v>
      </c>
      <c r="X40" s="1">
        <v>-3.7895999999999999E-2</v>
      </c>
      <c r="Y40" s="1">
        <v>-0.43332700000000002</v>
      </c>
      <c r="Z40" s="1">
        <v>0.39064500000000002</v>
      </c>
      <c r="AA40" s="1">
        <v>-0.17117199999999999</v>
      </c>
      <c r="AB40" s="1">
        <v>-0.17145299999999999</v>
      </c>
      <c r="AC40" s="1">
        <v>6.7978999999999998E-2</v>
      </c>
      <c r="AD40" s="1">
        <v>464.04</v>
      </c>
      <c r="AE40" s="1">
        <v>158.369</v>
      </c>
      <c r="AF40" s="1">
        <v>1200.6500000000001</v>
      </c>
      <c r="AG40" s="1">
        <v>-0.25013999999999997</v>
      </c>
      <c r="AH40" s="1">
        <v>2.3949999999999999E-2</v>
      </c>
      <c r="AI40" s="1">
        <v>171.9942159</v>
      </c>
      <c r="AJ40" s="1">
        <v>0.21218999999999999</v>
      </c>
      <c r="AK40" s="1">
        <v>-1.1044999999999999E-2</v>
      </c>
      <c r="AL40" s="1">
        <v>-6.0200000000000002E-3</v>
      </c>
      <c r="AM40" s="1">
        <v>-5.7304000000000001E-2</v>
      </c>
      <c r="AN40" s="1">
        <v>0.63275099999999995</v>
      </c>
      <c r="AO40" s="1">
        <v>-0.151805</v>
      </c>
      <c r="AP40" s="1">
        <v>-0.14774699999999999</v>
      </c>
      <c r="AQ40" s="1">
        <v>2.5909000000000001E-2</v>
      </c>
      <c r="AR40" s="1">
        <v>550.41399999999999</v>
      </c>
      <c r="AS40" s="1">
        <v>54.785200000000003</v>
      </c>
      <c r="AT40" s="1">
        <v>1011.55</v>
      </c>
      <c r="AU40" s="1">
        <v>-0.23164000000000001</v>
      </c>
      <c r="AV40" s="1">
        <v>-5.2880000000000003E-2</v>
      </c>
      <c r="AW40" s="1">
        <v>112.17368759999999</v>
      </c>
      <c r="AX40" s="1">
        <v>6.5207895136190803</v>
      </c>
      <c r="AY40" s="1">
        <v>6.66082876510717</v>
      </c>
      <c r="AZ40" s="1">
        <v>3.9299201673180102</v>
      </c>
      <c r="BA40" s="1">
        <v>3.9603735959102799</v>
      </c>
      <c r="BB40" s="1">
        <v>6.9623163235423098</v>
      </c>
      <c r="BC40" s="1">
        <v>6.9970895299982496</v>
      </c>
      <c r="BD40" s="1">
        <v>61</v>
      </c>
      <c r="BE40" s="1">
        <v>61.1</v>
      </c>
      <c r="BF40" s="1">
        <v>106.220661661028</v>
      </c>
      <c r="BG40" s="1">
        <v>109.889822287453</v>
      </c>
      <c r="BH40" s="1">
        <v>105.916965785643</v>
      </c>
      <c r="BI40" s="1">
        <v>109.50377806773101</v>
      </c>
      <c r="BJ40" s="1">
        <v>118.364532769416</v>
      </c>
      <c r="BK40" s="1">
        <v>118.44448660942101</v>
      </c>
      <c r="BL40" s="1">
        <v>1.8396589357813</v>
      </c>
      <c r="BM40" s="1">
        <v>1.84107522931573</v>
      </c>
      <c r="BN40" s="1">
        <v>1.8941079694674201</v>
      </c>
      <c r="BO40" s="1">
        <v>1.89320125713036</v>
      </c>
      <c r="BP40" s="1">
        <v>1.89777448607573</v>
      </c>
      <c r="BQ40" s="1">
        <v>1.8921810167106099</v>
      </c>
    </row>
    <row r="41" spans="1:69" x14ac:dyDescent="0.25">
      <c r="A41" s="3">
        <v>27</v>
      </c>
      <c r="B41" s="1" t="s">
        <v>62</v>
      </c>
      <c r="C41" s="2">
        <v>-0.13999999999999996</v>
      </c>
      <c r="D41" s="2">
        <v>1.100227249253535</v>
      </c>
      <c r="E41" s="1" t="s">
        <v>125</v>
      </c>
      <c r="F41" s="2" t="s">
        <v>125</v>
      </c>
      <c r="G41" s="2" t="s">
        <v>138</v>
      </c>
      <c r="H41" s="1">
        <v>0.15546399999999999</v>
      </c>
      <c r="I41" s="1">
        <v>-3.7927000000000002E-2</v>
      </c>
      <c r="J41" s="1">
        <v>-3.7895999999999999E-2</v>
      </c>
      <c r="K41" s="1">
        <v>-0.43332700000000002</v>
      </c>
      <c r="L41" s="1">
        <v>0.39064500000000002</v>
      </c>
      <c r="M41" s="1">
        <v>-0.17117199999999999</v>
      </c>
      <c r="N41" s="1">
        <v>-0.17145299999999999</v>
      </c>
      <c r="O41" s="1">
        <v>6.7978999999999998E-2</v>
      </c>
      <c r="P41" s="1">
        <v>464.04</v>
      </c>
      <c r="Q41" s="1">
        <v>158.369</v>
      </c>
      <c r="R41" s="1">
        <v>1200.6500000000001</v>
      </c>
      <c r="S41" s="1">
        <v>-0.25013999999999997</v>
      </c>
      <c r="T41" s="1">
        <v>2.3949999999999999E-2</v>
      </c>
      <c r="U41" s="1">
        <v>171.9942159</v>
      </c>
      <c r="V41" s="1">
        <v>0.15546399999999999</v>
      </c>
      <c r="W41" s="1">
        <v>-3.7927000000000002E-2</v>
      </c>
      <c r="X41" s="1">
        <v>-3.7895999999999999E-2</v>
      </c>
      <c r="Y41" s="1">
        <v>-0.43332700000000002</v>
      </c>
      <c r="Z41" s="1">
        <v>0.39064500000000002</v>
      </c>
      <c r="AA41" s="1">
        <v>-0.17117199999999999</v>
      </c>
      <c r="AB41" s="1">
        <v>-0.17145299999999999</v>
      </c>
      <c r="AC41" s="1">
        <v>6.7978999999999998E-2</v>
      </c>
      <c r="AD41" s="1">
        <v>464.04</v>
      </c>
      <c r="AE41" s="1">
        <v>158.369</v>
      </c>
      <c r="AF41" s="1">
        <v>1200.6500000000001</v>
      </c>
      <c r="AG41" s="1">
        <v>-0.25013999999999997</v>
      </c>
      <c r="AH41" s="1">
        <v>2.3949999999999999E-2</v>
      </c>
      <c r="AI41" s="1">
        <v>171.9942159</v>
      </c>
      <c r="AJ41" s="1">
        <v>0.19153100000000001</v>
      </c>
      <c r="AK41" s="1">
        <v>1.1310000000000001E-3</v>
      </c>
      <c r="AL41" s="1">
        <v>1.1310000000000001E-3</v>
      </c>
      <c r="AM41" s="1">
        <v>1.1310000000000001E-3</v>
      </c>
      <c r="AN41" s="1">
        <v>0.55915800000000004</v>
      </c>
      <c r="AO41" s="1">
        <v>2.8558E-2</v>
      </c>
      <c r="AP41" s="1">
        <v>2.8558E-2</v>
      </c>
      <c r="AQ41" s="1">
        <v>2.8558E-2</v>
      </c>
      <c r="AR41" s="1">
        <v>505.327</v>
      </c>
      <c r="AS41" s="1">
        <v>61.268000000000001</v>
      </c>
      <c r="AT41" s="1">
        <v>1058.9100000000001</v>
      </c>
      <c r="AU41" s="1">
        <v>-0.24124999999999999</v>
      </c>
      <c r="AV41" s="1">
        <v>-3.9399999999999998E-2</v>
      </c>
      <c r="AW41" s="1">
        <v>126.6628935</v>
      </c>
      <c r="AX41" s="1">
        <v>6.3926677142313197</v>
      </c>
      <c r="AY41" s="1">
        <v>6.3958843222708204</v>
      </c>
      <c r="AZ41" s="1">
        <v>3.9490910292226298</v>
      </c>
      <c r="BA41" s="1">
        <v>3.9498974229964698</v>
      </c>
      <c r="BB41" s="1">
        <v>7.4585431771912596</v>
      </c>
      <c r="BC41" s="1">
        <v>7.4600220351273396</v>
      </c>
      <c r="BD41" s="1">
        <v>67.2</v>
      </c>
      <c r="BE41" s="1">
        <v>67.400000000000006</v>
      </c>
      <c r="BF41" s="1">
        <v>107.171379347521</v>
      </c>
      <c r="BG41" s="1">
        <v>111.526433455226</v>
      </c>
      <c r="BH41" s="1">
        <v>107.30772242428399</v>
      </c>
      <c r="BI41" s="1">
        <v>111.602638601408</v>
      </c>
      <c r="BJ41" s="1">
        <v>118.65292261070201</v>
      </c>
      <c r="BK41" s="1">
        <v>118.657181600315</v>
      </c>
      <c r="BL41" s="1">
        <v>1.8501705326807001</v>
      </c>
      <c r="BM41" s="1">
        <v>1.8501721541521401</v>
      </c>
      <c r="BN41" s="1">
        <v>1.89333409624397</v>
      </c>
      <c r="BO41" s="1">
        <v>1.8924666443559801</v>
      </c>
      <c r="BP41" s="1">
        <v>1.89389915254218</v>
      </c>
      <c r="BQ41" s="1">
        <v>1.89186204571052</v>
      </c>
    </row>
    <row r="42" spans="1:69" x14ac:dyDescent="0.25">
      <c r="A42" s="3">
        <v>26</v>
      </c>
      <c r="B42" s="1" t="s">
        <v>64</v>
      </c>
      <c r="C42" s="2">
        <v>4.0000000000000036E-2</v>
      </c>
      <c r="D42" s="2">
        <v>0.4701063709417263</v>
      </c>
      <c r="E42" s="1" t="s">
        <v>125</v>
      </c>
      <c r="F42" s="2" t="s">
        <v>125</v>
      </c>
      <c r="G42" s="2" t="s">
        <v>139</v>
      </c>
      <c r="H42" s="1">
        <v>0.15546399999999999</v>
      </c>
      <c r="I42" s="1">
        <v>-3.7927000000000002E-2</v>
      </c>
      <c r="J42" s="1">
        <v>-3.7895999999999999E-2</v>
      </c>
      <c r="K42" s="1">
        <v>-0.43332700000000002</v>
      </c>
      <c r="L42" s="1">
        <v>0.39064500000000002</v>
      </c>
      <c r="M42" s="1">
        <v>-0.17117199999999999</v>
      </c>
      <c r="N42" s="1">
        <v>-0.17145299999999999</v>
      </c>
      <c r="O42" s="1">
        <v>6.7978999999999998E-2</v>
      </c>
      <c r="P42" s="1">
        <v>464.04</v>
      </c>
      <c r="Q42" s="1">
        <v>158.369</v>
      </c>
      <c r="R42" s="1">
        <v>1200.6500000000001</v>
      </c>
      <c r="S42" s="1">
        <v>-0.25013999999999997</v>
      </c>
      <c r="T42" s="1">
        <v>2.3949999999999999E-2</v>
      </c>
      <c r="U42" s="1">
        <v>171.9942159</v>
      </c>
      <c r="V42" s="1">
        <v>0.15546399999999999</v>
      </c>
      <c r="W42" s="1">
        <v>-3.7927000000000002E-2</v>
      </c>
      <c r="X42" s="1">
        <v>-3.7895999999999999E-2</v>
      </c>
      <c r="Y42" s="1">
        <v>-0.43332700000000002</v>
      </c>
      <c r="Z42" s="1">
        <v>0.39064500000000002</v>
      </c>
      <c r="AA42" s="1">
        <v>-0.17117199999999999</v>
      </c>
      <c r="AB42" s="1">
        <v>-0.17145299999999999</v>
      </c>
      <c r="AC42" s="1">
        <v>6.7978999999999998E-2</v>
      </c>
      <c r="AD42" s="1">
        <v>464.04</v>
      </c>
      <c r="AE42" s="1">
        <v>158.369</v>
      </c>
      <c r="AF42" s="1">
        <v>1200.6500000000001</v>
      </c>
      <c r="AG42" s="1">
        <v>-0.25013999999999997</v>
      </c>
      <c r="AH42" s="1">
        <v>2.3949999999999999E-2</v>
      </c>
      <c r="AI42" s="1">
        <v>171.9942159</v>
      </c>
      <c r="AJ42" s="1">
        <v>0.210537</v>
      </c>
      <c r="AK42" s="1">
        <v>-0.18282599999999999</v>
      </c>
      <c r="AL42" s="1">
        <v>-2.5245E-2</v>
      </c>
      <c r="AM42" s="1">
        <v>-8.1609999999999999E-3</v>
      </c>
      <c r="AN42" s="1">
        <v>0.50115699999999996</v>
      </c>
      <c r="AO42" s="1">
        <v>-0.142571</v>
      </c>
      <c r="AP42" s="1">
        <v>-0.15087999999999999</v>
      </c>
      <c r="AQ42" s="1">
        <v>-0.130694</v>
      </c>
      <c r="AR42" s="1">
        <v>524.41399999999999</v>
      </c>
      <c r="AS42" s="1">
        <v>65.549800000000005</v>
      </c>
      <c r="AT42" s="1">
        <v>1095.94</v>
      </c>
      <c r="AU42" s="1">
        <v>-0.20849000000000001</v>
      </c>
      <c r="AV42" s="1">
        <v>-2.1530000000000001E-2</v>
      </c>
      <c r="AW42" s="1">
        <v>117.3192696</v>
      </c>
      <c r="AX42" s="1">
        <v>8.1796337355310502</v>
      </c>
      <c r="AY42" s="1">
        <v>8.2064444939489896</v>
      </c>
      <c r="AZ42" s="1">
        <v>3.9530111369649599</v>
      </c>
      <c r="BA42" s="1">
        <v>3.9806689614081399</v>
      </c>
      <c r="BB42" s="1">
        <v>8.3464521375040608</v>
      </c>
      <c r="BC42" s="1">
        <v>8.5012915875627808</v>
      </c>
      <c r="BD42" s="1">
        <v>74.900000000000006</v>
      </c>
      <c r="BE42" s="1">
        <v>79.400000000000006</v>
      </c>
      <c r="BF42" s="1">
        <v>113.435359035292</v>
      </c>
      <c r="BG42" s="1">
        <v>117.866569461395</v>
      </c>
      <c r="BH42" s="1">
        <v>113.427478280597</v>
      </c>
      <c r="BI42" s="1">
        <v>117.771734676921</v>
      </c>
      <c r="BJ42" s="1">
        <v>113.092007910595</v>
      </c>
      <c r="BK42" s="1">
        <v>118.13949937691</v>
      </c>
      <c r="BL42" s="1">
        <v>1.8686224872884301</v>
      </c>
      <c r="BM42" s="1">
        <v>1.8793256769383999</v>
      </c>
      <c r="BN42" s="1">
        <v>1.9125297383308799</v>
      </c>
      <c r="BO42" s="1">
        <v>1.8902304092358599</v>
      </c>
      <c r="BP42" s="1">
        <v>1.91193540685871</v>
      </c>
      <c r="BQ42" s="1">
        <v>1.8894959645365701</v>
      </c>
    </row>
    <row r="43" spans="1:69" x14ac:dyDescent="0.25">
      <c r="A43" s="3">
        <v>9</v>
      </c>
      <c r="B43" s="1" t="s">
        <v>65</v>
      </c>
      <c r="C43" s="2">
        <v>-8.9999999999999969E-2</v>
      </c>
      <c r="D43" s="2">
        <v>9.4935504422739552</v>
      </c>
      <c r="E43" s="1" t="s">
        <v>125</v>
      </c>
      <c r="F43" s="2" t="s">
        <v>133</v>
      </c>
      <c r="G43" s="2" t="s">
        <v>133</v>
      </c>
      <c r="H43" s="1">
        <v>0.15546399999999999</v>
      </c>
      <c r="I43" s="1">
        <v>-3.7927000000000002E-2</v>
      </c>
      <c r="J43" s="1">
        <v>-3.7895999999999999E-2</v>
      </c>
      <c r="K43" s="1">
        <v>-0.43332700000000002</v>
      </c>
      <c r="L43" s="1">
        <v>0.39064500000000002</v>
      </c>
      <c r="M43" s="1">
        <v>-0.17117199999999999</v>
      </c>
      <c r="N43" s="1">
        <v>-0.17145299999999999</v>
      </c>
      <c r="O43" s="1">
        <v>6.7978999999999998E-2</v>
      </c>
      <c r="P43" s="1">
        <v>464.04</v>
      </c>
      <c r="Q43" s="1">
        <v>158.369</v>
      </c>
      <c r="R43" s="1">
        <v>1200.6500000000001</v>
      </c>
      <c r="S43" s="1">
        <v>-0.25013999999999997</v>
      </c>
      <c r="T43" s="1">
        <v>2.3949999999999999E-2</v>
      </c>
      <c r="U43" s="1">
        <v>171.9942159</v>
      </c>
      <c r="V43" s="1">
        <v>0.19575999999999999</v>
      </c>
      <c r="W43" s="1">
        <v>-1.7198000000000001E-2</v>
      </c>
      <c r="X43" s="1">
        <v>-2.7101E-2</v>
      </c>
      <c r="Y43" s="1">
        <v>-0.15559300000000001</v>
      </c>
      <c r="Z43" s="1">
        <v>0.52158599999999999</v>
      </c>
      <c r="AA43" s="1">
        <v>-0.184866</v>
      </c>
      <c r="AB43" s="1">
        <v>-0.150033</v>
      </c>
      <c r="AC43" s="1">
        <v>-8.6227999999999999E-2</v>
      </c>
      <c r="AD43" s="1">
        <v>497.02800000000002</v>
      </c>
      <c r="AE43" s="1">
        <v>58.020899999999997</v>
      </c>
      <c r="AF43" s="1">
        <v>1117.57</v>
      </c>
      <c r="AG43" s="1">
        <v>-0.24285999999999999</v>
      </c>
      <c r="AH43" s="1">
        <v>-2.409E-2</v>
      </c>
      <c r="AI43" s="1">
        <v>137.28036270000001</v>
      </c>
      <c r="AJ43" s="1">
        <v>0.19575999999999999</v>
      </c>
      <c r="AK43" s="1">
        <v>-1.7198000000000001E-2</v>
      </c>
      <c r="AL43" s="1">
        <v>-2.7101E-2</v>
      </c>
      <c r="AM43" s="1">
        <v>-0.15559300000000001</v>
      </c>
      <c r="AN43" s="1">
        <v>0.52158599999999999</v>
      </c>
      <c r="AO43" s="1">
        <v>-0.184866</v>
      </c>
      <c r="AP43" s="1">
        <v>-0.150033</v>
      </c>
      <c r="AQ43" s="1">
        <v>-8.6227999999999999E-2</v>
      </c>
      <c r="AR43" s="1">
        <v>497.02800000000002</v>
      </c>
      <c r="AS43" s="1">
        <v>58.020899999999997</v>
      </c>
      <c r="AT43" s="1">
        <v>1117.57</v>
      </c>
      <c r="AU43" s="1">
        <v>-0.24285999999999999</v>
      </c>
      <c r="AV43" s="1">
        <v>-2.409E-2</v>
      </c>
      <c r="AW43" s="1">
        <v>137.28036270000001</v>
      </c>
      <c r="AX43" s="1">
        <v>8.6532612485309706</v>
      </c>
      <c r="AY43" s="1">
        <v>8.9856125340367896</v>
      </c>
      <c r="AZ43" s="1">
        <v>4.2187913095458498</v>
      </c>
      <c r="BA43" s="1">
        <v>4.4018542849997102</v>
      </c>
      <c r="BB43" s="1">
        <v>7.4786419085281803</v>
      </c>
      <c r="BC43" s="1">
        <v>8.7609135001225802</v>
      </c>
      <c r="BD43" s="1">
        <v>42.8</v>
      </c>
      <c r="BE43" s="1">
        <v>47.3</v>
      </c>
      <c r="BF43" s="1">
        <v>101.81965553299</v>
      </c>
      <c r="BG43" s="1">
        <v>116.863336097366</v>
      </c>
      <c r="BH43" s="1">
        <v>101.218186780906</v>
      </c>
      <c r="BI43" s="1">
        <v>111.149301173856</v>
      </c>
      <c r="BJ43" s="1">
        <v>101.803858945076</v>
      </c>
      <c r="BK43" s="1">
        <v>116.87119847748799</v>
      </c>
      <c r="BL43" s="1">
        <v>1.8401415706406901</v>
      </c>
      <c r="BM43" s="1">
        <v>1.8500927003801699</v>
      </c>
      <c r="BN43" s="1">
        <v>1.8974646241761599</v>
      </c>
      <c r="BO43" s="1">
        <v>1.8862081009263001</v>
      </c>
      <c r="BP43" s="1">
        <v>1.8498499939184201</v>
      </c>
      <c r="BQ43" s="1">
        <v>1.8396097412223</v>
      </c>
    </row>
    <row r="44" spans="1:69" x14ac:dyDescent="0.25">
      <c r="A44" s="3">
        <v>232</v>
      </c>
      <c r="B44" s="1" t="s">
        <v>66</v>
      </c>
      <c r="C44" s="2">
        <v>0.24</v>
      </c>
      <c r="D44" s="2">
        <v>1.3262729734108283</v>
      </c>
      <c r="E44" s="1" t="s">
        <v>125</v>
      </c>
      <c r="F44" s="2" t="s">
        <v>143</v>
      </c>
      <c r="G44" s="2" t="s">
        <v>143</v>
      </c>
      <c r="H44" s="1">
        <v>0.15546399999999999</v>
      </c>
      <c r="I44" s="1">
        <v>-3.7927000000000002E-2</v>
      </c>
      <c r="J44" s="1">
        <v>-3.7895999999999999E-2</v>
      </c>
      <c r="K44" s="1">
        <v>-0.43332700000000002</v>
      </c>
      <c r="L44" s="1">
        <v>0.39064500000000002</v>
      </c>
      <c r="M44" s="1">
        <v>-0.17117199999999999</v>
      </c>
      <c r="N44" s="1">
        <v>-0.17145299999999999</v>
      </c>
      <c r="O44" s="1">
        <v>6.7978999999999998E-2</v>
      </c>
      <c r="P44" s="1">
        <v>464.04</v>
      </c>
      <c r="Q44" s="1">
        <v>158.369</v>
      </c>
      <c r="R44" s="1">
        <v>1200.6500000000001</v>
      </c>
      <c r="S44" s="1">
        <v>-0.25013999999999997</v>
      </c>
      <c r="T44" s="1">
        <v>2.3949999999999999E-2</v>
      </c>
      <c r="U44" s="1">
        <v>171.9942159</v>
      </c>
      <c r="V44" s="1">
        <v>0.189276</v>
      </c>
      <c r="W44" s="1">
        <v>-3.2170999999999998E-2</v>
      </c>
      <c r="X44" s="1">
        <v>-2.7081000000000001E-2</v>
      </c>
      <c r="Y44" s="1">
        <v>-0.15323200000000001</v>
      </c>
      <c r="Z44" s="1">
        <v>0.63487000000000005</v>
      </c>
      <c r="AA44" s="1">
        <v>-0.17457600000000001</v>
      </c>
      <c r="AB44" s="1">
        <v>-0.21673400000000001</v>
      </c>
      <c r="AC44" s="1">
        <v>-0.34277200000000002</v>
      </c>
      <c r="AD44" s="1">
        <v>505.37</v>
      </c>
      <c r="AE44" s="1">
        <v>71.623099999999994</v>
      </c>
      <c r="AF44" s="1">
        <v>1121.3499999999999</v>
      </c>
      <c r="AG44" s="1">
        <v>-0.22781999999999999</v>
      </c>
      <c r="AH44" s="1">
        <v>-2.137E-2</v>
      </c>
      <c r="AI44" s="1">
        <v>129.54943950000001</v>
      </c>
      <c r="AJ44" s="1">
        <v>0.189276</v>
      </c>
      <c r="AK44" s="1">
        <v>-3.2170999999999998E-2</v>
      </c>
      <c r="AL44" s="1">
        <v>-2.7081000000000001E-2</v>
      </c>
      <c r="AM44" s="1">
        <v>-0.15323200000000001</v>
      </c>
      <c r="AN44" s="1">
        <v>0.63487000000000005</v>
      </c>
      <c r="AO44" s="1">
        <v>-0.17457600000000001</v>
      </c>
      <c r="AP44" s="1">
        <v>-0.21673400000000001</v>
      </c>
      <c r="AQ44" s="1">
        <v>-0.34277200000000002</v>
      </c>
      <c r="AR44" s="1">
        <v>505.37</v>
      </c>
      <c r="AS44" s="1">
        <v>71.623099999999994</v>
      </c>
      <c r="AT44" s="1">
        <v>1121.3499999999999</v>
      </c>
      <c r="AU44" s="1">
        <v>-0.22781999999999999</v>
      </c>
      <c r="AV44" s="1">
        <v>-2.137E-2</v>
      </c>
      <c r="AW44" s="1">
        <v>129.54943950000001</v>
      </c>
      <c r="AX44" s="1">
        <v>8.2783174862858893</v>
      </c>
      <c r="AY44" s="1">
        <v>8.5932459702698498</v>
      </c>
      <c r="AZ44" s="1">
        <v>4.2923376029471303</v>
      </c>
      <c r="BA44" s="1">
        <v>5.4638350859247904</v>
      </c>
      <c r="BB44" s="1">
        <v>9.5433802222849398</v>
      </c>
      <c r="BC44" s="1">
        <v>10.199969879982399</v>
      </c>
      <c r="BD44" s="1">
        <v>39.6</v>
      </c>
      <c r="BE44" s="1">
        <v>48</v>
      </c>
      <c r="BF44" s="1">
        <v>98.1705689505105</v>
      </c>
      <c r="BG44" s="1">
        <v>106.476989676169</v>
      </c>
      <c r="BH44" s="1">
        <v>96.702128042009505</v>
      </c>
      <c r="BI44" s="1">
        <v>112.859132999407</v>
      </c>
      <c r="BJ44" s="1">
        <v>96.705032186379498</v>
      </c>
      <c r="BK44" s="1">
        <v>115.182824337021</v>
      </c>
      <c r="BL44" s="1">
        <v>1.8404915104395301</v>
      </c>
      <c r="BM44" s="1">
        <v>1.8515725748670999</v>
      </c>
      <c r="BN44" s="1">
        <v>1.8513014341268099</v>
      </c>
      <c r="BO44" s="1">
        <v>1.84028204360092</v>
      </c>
      <c r="BP44" s="1">
        <v>1.8776794188572199</v>
      </c>
      <c r="BQ44" s="1">
        <v>1.8632436770320699</v>
      </c>
    </row>
    <row r="45" spans="1:69" x14ac:dyDescent="0.25">
      <c r="A45" s="3">
        <v>61</v>
      </c>
      <c r="B45" s="1" t="s">
        <v>67</v>
      </c>
      <c r="C45" s="2">
        <v>0.94</v>
      </c>
      <c r="D45" s="2">
        <v>4.4335651568461243</v>
      </c>
      <c r="E45" s="1" t="s">
        <v>129</v>
      </c>
      <c r="F45" s="2" t="s">
        <v>133</v>
      </c>
      <c r="G45" s="2" t="s">
        <v>133</v>
      </c>
      <c r="H45" s="1">
        <v>0.153248</v>
      </c>
      <c r="I45" s="1">
        <v>-3.7562999999999999E-2</v>
      </c>
      <c r="J45" s="1">
        <v>-3.7512999999999998E-2</v>
      </c>
      <c r="K45" s="1">
        <v>-0.273613</v>
      </c>
      <c r="L45" s="1">
        <v>0.43281799999999998</v>
      </c>
      <c r="M45" s="1">
        <v>-0.18011099999999999</v>
      </c>
      <c r="N45" s="1">
        <v>-0.18074100000000001</v>
      </c>
      <c r="O45" s="1">
        <v>3.7199999999999999E-4</v>
      </c>
      <c r="P45" s="1">
        <v>504.39800000000002</v>
      </c>
      <c r="Q45" s="1">
        <v>159.078</v>
      </c>
      <c r="R45" s="1">
        <v>1213.46</v>
      </c>
      <c r="S45" s="1">
        <v>-0.25091000000000002</v>
      </c>
      <c r="T45" s="1">
        <v>2.6839999999999999E-2</v>
      </c>
      <c r="U45" s="1">
        <v>174.29090249999999</v>
      </c>
      <c r="V45" s="1">
        <v>0.19575999999999999</v>
      </c>
      <c r="W45" s="1">
        <v>-1.7198000000000001E-2</v>
      </c>
      <c r="X45" s="1">
        <v>-2.7101E-2</v>
      </c>
      <c r="Y45" s="1">
        <v>-0.15559300000000001</v>
      </c>
      <c r="Z45" s="1">
        <v>0.52158599999999999</v>
      </c>
      <c r="AA45" s="1">
        <v>-0.184866</v>
      </c>
      <c r="AB45" s="1">
        <v>-0.150033</v>
      </c>
      <c r="AC45" s="1">
        <v>-8.6227999999999999E-2</v>
      </c>
      <c r="AD45" s="1">
        <v>497.02800000000002</v>
      </c>
      <c r="AE45" s="1">
        <v>58.020899999999997</v>
      </c>
      <c r="AF45" s="1">
        <v>1117.57</v>
      </c>
      <c r="AG45" s="1">
        <v>-0.24285999999999999</v>
      </c>
      <c r="AH45" s="1">
        <v>-2.409E-2</v>
      </c>
      <c r="AI45" s="1">
        <v>137.28036270000001</v>
      </c>
      <c r="AJ45" s="1">
        <v>0.19575999999999999</v>
      </c>
      <c r="AK45" s="1">
        <v>-1.7198000000000001E-2</v>
      </c>
      <c r="AL45" s="1">
        <v>-2.7101E-2</v>
      </c>
      <c r="AM45" s="1">
        <v>-0.15559300000000001</v>
      </c>
      <c r="AN45" s="1">
        <v>0.52158599999999999</v>
      </c>
      <c r="AO45" s="1">
        <v>-0.184866</v>
      </c>
      <c r="AP45" s="1">
        <v>-0.150033</v>
      </c>
      <c r="AQ45" s="1">
        <v>-8.6227999999999999E-2</v>
      </c>
      <c r="AR45" s="1">
        <v>497.02800000000002</v>
      </c>
      <c r="AS45" s="1">
        <v>58.020899999999997</v>
      </c>
      <c r="AT45" s="1">
        <v>1117.57</v>
      </c>
      <c r="AU45" s="1">
        <v>-0.24285999999999999</v>
      </c>
      <c r="AV45" s="1">
        <v>-2.409E-2</v>
      </c>
      <c r="AW45" s="1">
        <v>137.28036270000001</v>
      </c>
      <c r="AX45" s="1">
        <v>6.3288825923295997</v>
      </c>
      <c r="AY45" s="1">
        <v>6.4683014576536797</v>
      </c>
      <c r="AZ45" s="1">
        <v>3.1806925625857998</v>
      </c>
      <c r="BA45" s="1">
        <v>3.4233399458848299</v>
      </c>
      <c r="BB45" s="1">
        <v>7.4026783301065899</v>
      </c>
      <c r="BC45" s="1">
        <v>7.86356050210438</v>
      </c>
      <c r="BD45" s="1">
        <v>38.200000000000003</v>
      </c>
      <c r="BE45" s="1">
        <v>41.1</v>
      </c>
      <c r="BF45" s="1">
        <v>96.406781437155402</v>
      </c>
      <c r="BG45" s="1">
        <v>107.23935024175</v>
      </c>
      <c r="BH45" s="1">
        <v>99.6509519067952</v>
      </c>
      <c r="BI45" s="1">
        <v>106.156677365061</v>
      </c>
      <c r="BJ45" s="1">
        <v>96.192462132171698</v>
      </c>
      <c r="BK45" s="1">
        <v>107.05059467134301</v>
      </c>
      <c r="BL45" s="1">
        <v>1.8405789849935801</v>
      </c>
      <c r="BM45" s="1">
        <v>1.8489483497382999</v>
      </c>
      <c r="BN45" s="1">
        <v>1.8673577589738899</v>
      </c>
      <c r="BO45" s="1">
        <v>1.8635506432614</v>
      </c>
      <c r="BP45" s="1">
        <v>1.8476758373697399</v>
      </c>
      <c r="BQ45" s="1">
        <v>1.8403831122893901</v>
      </c>
    </row>
    <row r="46" spans="1:69" x14ac:dyDescent="0.25">
      <c r="A46" s="3">
        <v>237</v>
      </c>
      <c r="B46" s="1" t="s">
        <v>68</v>
      </c>
      <c r="C46" s="2">
        <v>0.72</v>
      </c>
      <c r="D46" s="2">
        <v>0.55371472799628518</v>
      </c>
      <c r="E46" s="1" t="s">
        <v>131</v>
      </c>
      <c r="F46" s="2" t="s">
        <v>144</v>
      </c>
      <c r="G46" s="2" t="s">
        <v>144</v>
      </c>
      <c r="H46" s="1">
        <v>0.165352</v>
      </c>
      <c r="I46" s="1">
        <v>-3.8466E-2</v>
      </c>
      <c r="J46" s="1">
        <v>-4.1852E-2</v>
      </c>
      <c r="K46" s="1">
        <v>-0.29164800000000002</v>
      </c>
      <c r="L46" s="1">
        <v>0.44260899999999997</v>
      </c>
      <c r="M46" s="1">
        <v>-0.17845</v>
      </c>
      <c r="N46" s="1">
        <v>-0.16891999999999999</v>
      </c>
      <c r="O46" s="1">
        <v>-1.2258E-2</v>
      </c>
      <c r="P46" s="1">
        <v>500.904</v>
      </c>
      <c r="Q46" s="1">
        <v>154.66</v>
      </c>
      <c r="R46" s="1">
        <v>1165.29</v>
      </c>
      <c r="S46" s="1">
        <v>-0.25062000000000001</v>
      </c>
      <c r="T46" s="1">
        <v>2.9190000000000001E-2</v>
      </c>
      <c r="U46" s="1">
        <v>175.5835731</v>
      </c>
      <c r="V46" s="1">
        <v>0.18934200000000001</v>
      </c>
      <c r="W46" s="1">
        <v>-2.9399999999999999E-2</v>
      </c>
      <c r="X46" s="1">
        <v>-2.0822E-2</v>
      </c>
      <c r="Y46" s="1">
        <v>-0.14033300000000001</v>
      </c>
      <c r="Z46" s="1">
        <v>0.530366</v>
      </c>
      <c r="AA46" s="1">
        <v>-0.15603900000000001</v>
      </c>
      <c r="AB46" s="1">
        <v>-0.19473099999999999</v>
      </c>
      <c r="AC46" s="1">
        <v>-3.7366000000000003E-2</v>
      </c>
      <c r="AD46" s="1">
        <v>496.012</v>
      </c>
      <c r="AE46" s="1">
        <v>59.413800000000002</v>
      </c>
      <c r="AF46" s="1">
        <v>1162.29</v>
      </c>
      <c r="AG46" s="1">
        <v>-0.23701</v>
      </c>
      <c r="AH46" s="1">
        <v>-1.976E-2</v>
      </c>
      <c r="AI46" s="1">
        <v>136.3265475</v>
      </c>
      <c r="AJ46" s="1">
        <v>0.18934200000000001</v>
      </c>
      <c r="AK46" s="1">
        <v>-2.9399999999999999E-2</v>
      </c>
      <c r="AL46" s="1">
        <v>-2.0822E-2</v>
      </c>
      <c r="AM46" s="1">
        <v>-0.14033300000000001</v>
      </c>
      <c r="AN46" s="1">
        <v>0.530366</v>
      </c>
      <c r="AO46" s="1">
        <v>-0.15603900000000001</v>
      </c>
      <c r="AP46" s="1">
        <v>-0.19473099999999999</v>
      </c>
      <c r="AQ46" s="1">
        <v>-3.7366000000000003E-2</v>
      </c>
      <c r="AR46" s="1">
        <v>496.012</v>
      </c>
      <c r="AS46" s="1">
        <v>59.413800000000002</v>
      </c>
      <c r="AT46" s="1">
        <v>1162.29</v>
      </c>
      <c r="AU46" s="1">
        <v>-0.23701</v>
      </c>
      <c r="AV46" s="1">
        <v>-1.976E-2</v>
      </c>
      <c r="AW46" s="1">
        <v>136.3265475</v>
      </c>
      <c r="AX46" s="1">
        <v>6.44452628113575</v>
      </c>
      <c r="AY46" s="1">
        <v>6.7803417769963197</v>
      </c>
      <c r="AZ46" s="1">
        <v>3.8320816544416898</v>
      </c>
      <c r="BA46" s="1">
        <v>4.3104581637973398</v>
      </c>
      <c r="BB46" s="1">
        <v>7.4028477208947798</v>
      </c>
      <c r="BC46" s="1">
        <v>7.7755481747292396</v>
      </c>
      <c r="BD46" s="1">
        <v>40.5</v>
      </c>
      <c r="BE46" s="1">
        <v>49.5</v>
      </c>
      <c r="BF46" s="1">
        <v>100.290991851329</v>
      </c>
      <c r="BG46" s="1">
        <v>108.130729189569</v>
      </c>
      <c r="BH46" s="1">
        <v>99.094215967539796</v>
      </c>
      <c r="BI46" s="1">
        <v>114.950053922341</v>
      </c>
      <c r="BJ46" s="1">
        <v>99.599059045469104</v>
      </c>
      <c r="BK46" s="1">
        <v>110.77310407109699</v>
      </c>
      <c r="BL46" s="1">
        <v>1.84122649340052</v>
      </c>
      <c r="BM46" s="1">
        <v>1.84644306708872</v>
      </c>
      <c r="BN46" s="1">
        <v>1.84867790596415</v>
      </c>
      <c r="BO46" s="1">
        <v>1.8404594535061001</v>
      </c>
      <c r="BP46" s="1">
        <v>1.8801981278577999</v>
      </c>
      <c r="BQ46" s="1">
        <v>1.8746925081196599</v>
      </c>
    </row>
    <row r="47" spans="1:69" x14ac:dyDescent="0.25">
      <c r="A47" s="3">
        <v>62</v>
      </c>
      <c r="B47" s="1" t="s">
        <v>116</v>
      </c>
      <c r="C47" s="2">
        <v>0.15999999999999992</v>
      </c>
      <c r="D47" s="2">
        <v>1.4059160714637273</v>
      </c>
      <c r="E47" s="1" t="s">
        <v>130</v>
      </c>
      <c r="F47" s="2" t="s">
        <v>133</v>
      </c>
      <c r="G47" s="2" t="s">
        <v>133</v>
      </c>
      <c r="H47" s="1">
        <v>0.122739</v>
      </c>
      <c r="I47" s="1">
        <v>-4.0029000000000002E-2</v>
      </c>
      <c r="J47" s="1">
        <v>-4.002E-2</v>
      </c>
      <c r="K47" s="1">
        <v>-0.21212400000000001</v>
      </c>
      <c r="L47" s="1">
        <v>0.43942199999999998</v>
      </c>
      <c r="M47" s="1">
        <v>-0.17041600000000001</v>
      </c>
      <c r="N47" s="1">
        <v>-0.17039000000000001</v>
      </c>
      <c r="O47" s="1">
        <v>-1.2173E-2</v>
      </c>
      <c r="P47" s="1">
        <v>497.351</v>
      </c>
      <c r="Q47" s="1">
        <v>174.46100000000001</v>
      </c>
      <c r="R47" s="1">
        <v>1276.72</v>
      </c>
      <c r="S47" s="1">
        <v>-0.25290000000000001</v>
      </c>
      <c r="T47" s="1">
        <v>3.3649999999999999E-2</v>
      </c>
      <c r="U47" s="1">
        <v>179.81299050000001</v>
      </c>
      <c r="V47" s="1">
        <v>0.19575999999999999</v>
      </c>
      <c r="W47" s="1">
        <v>-1.7198000000000001E-2</v>
      </c>
      <c r="X47" s="1">
        <v>-2.7101E-2</v>
      </c>
      <c r="Y47" s="1">
        <v>-0.15559300000000001</v>
      </c>
      <c r="Z47" s="1">
        <v>0.52158599999999999</v>
      </c>
      <c r="AA47" s="1">
        <v>-0.184866</v>
      </c>
      <c r="AB47" s="1">
        <v>-0.150033</v>
      </c>
      <c r="AC47" s="1">
        <v>-8.6227999999999999E-2</v>
      </c>
      <c r="AD47" s="1">
        <v>497.02800000000002</v>
      </c>
      <c r="AE47" s="1">
        <v>58.020899999999997</v>
      </c>
      <c r="AF47" s="1">
        <v>1117.57</v>
      </c>
      <c r="AG47" s="1">
        <v>-0.24285999999999999</v>
      </c>
      <c r="AH47" s="1">
        <v>-2.409E-2</v>
      </c>
      <c r="AI47" s="1">
        <v>137.28036270000001</v>
      </c>
      <c r="AJ47" s="1">
        <v>0.19575999999999999</v>
      </c>
      <c r="AK47" s="1">
        <v>-1.7198000000000001E-2</v>
      </c>
      <c r="AL47" s="1">
        <v>-2.7101E-2</v>
      </c>
      <c r="AM47" s="1">
        <v>-0.15559300000000001</v>
      </c>
      <c r="AN47" s="1">
        <v>0.52158599999999999</v>
      </c>
      <c r="AO47" s="1">
        <v>-0.184866</v>
      </c>
      <c r="AP47" s="1">
        <v>-0.150033</v>
      </c>
      <c r="AQ47" s="1">
        <v>-8.6227999999999999E-2</v>
      </c>
      <c r="AR47" s="1">
        <v>497.02800000000002</v>
      </c>
      <c r="AS47" s="1">
        <v>58.020899999999997</v>
      </c>
      <c r="AT47" s="1">
        <v>1117.57</v>
      </c>
      <c r="AU47" s="1">
        <v>-0.24285999999999999</v>
      </c>
      <c r="AV47" s="1">
        <v>-2.409E-2</v>
      </c>
      <c r="AW47" s="1">
        <v>137.28036270000001</v>
      </c>
      <c r="AX47" s="1">
        <v>6.44452628113575</v>
      </c>
      <c r="AY47" s="1">
        <v>6.7803417769963197</v>
      </c>
      <c r="AZ47" s="1">
        <v>3.8320816544416898</v>
      </c>
      <c r="BA47" s="1">
        <v>4.3104581637973398</v>
      </c>
      <c r="BB47" s="1">
        <v>7.4028477208947798</v>
      </c>
      <c r="BC47" s="1">
        <v>7.7755481747292396</v>
      </c>
      <c r="BD47" s="1">
        <v>40.5</v>
      </c>
      <c r="BE47" s="1">
        <v>49.5</v>
      </c>
      <c r="BF47" s="1">
        <v>100.290991851329</v>
      </c>
      <c r="BG47" s="1">
        <v>108.130729189569</v>
      </c>
      <c r="BH47" s="1">
        <v>99.094215967539796</v>
      </c>
      <c r="BI47" s="1">
        <v>114.950053922341</v>
      </c>
      <c r="BJ47" s="1">
        <v>99.599059045469104</v>
      </c>
      <c r="BK47" s="1">
        <v>110.77310407109699</v>
      </c>
      <c r="BL47" s="1">
        <v>1.84122649340052</v>
      </c>
      <c r="BM47" s="1">
        <v>1.84644306708872</v>
      </c>
      <c r="BN47" s="1">
        <v>1.84867790596415</v>
      </c>
      <c r="BO47" s="1">
        <v>1.8404594535061001</v>
      </c>
      <c r="BP47" s="1">
        <v>1.8801981278577999</v>
      </c>
      <c r="BQ47" s="1">
        <v>1.8746925081196599</v>
      </c>
    </row>
    <row r="48" spans="1:69" x14ac:dyDescent="0.25">
      <c r="A48" s="3">
        <v>247</v>
      </c>
      <c r="B48" s="1" t="s">
        <v>69</v>
      </c>
      <c r="C48" s="2">
        <v>0.15999999999999992</v>
      </c>
      <c r="D48" s="2">
        <v>2.1659639886203093</v>
      </c>
      <c r="E48" s="1" t="s">
        <v>145</v>
      </c>
      <c r="F48" s="2" t="s">
        <v>133</v>
      </c>
      <c r="G48" s="2" t="s">
        <v>133</v>
      </c>
      <c r="H48" s="1">
        <v>-9.8630999999999996E-2</v>
      </c>
      <c r="I48" s="1">
        <v>-1.9910000000000001E-2</v>
      </c>
      <c r="J48" s="1">
        <v>-1.9909E-2</v>
      </c>
      <c r="K48" s="1">
        <v>0.375722</v>
      </c>
      <c r="L48" s="1">
        <v>-5.6609E-2</v>
      </c>
      <c r="M48" s="1">
        <v>-0.144231</v>
      </c>
      <c r="N48" s="1">
        <v>-0.14419599999999999</v>
      </c>
      <c r="O48" s="1">
        <v>1.721312</v>
      </c>
      <c r="P48" s="1">
        <v>603.56700000000001</v>
      </c>
      <c r="Q48" s="1">
        <v>82.83749499999999</v>
      </c>
      <c r="R48" s="1">
        <v>846</v>
      </c>
      <c r="S48" s="1">
        <v>-0.24764</v>
      </c>
      <c r="T48" s="1">
        <v>3.3029999999999997E-2</v>
      </c>
      <c r="U48" s="1">
        <v>176.12323169999999</v>
      </c>
      <c r="V48" s="1">
        <v>0.19575999999999999</v>
      </c>
      <c r="W48" s="1">
        <v>-1.7198000000000001E-2</v>
      </c>
      <c r="X48" s="1">
        <v>-2.7101E-2</v>
      </c>
      <c r="Y48" s="1">
        <v>-0.15559300000000001</v>
      </c>
      <c r="Z48" s="1">
        <v>0.52158599999999999</v>
      </c>
      <c r="AA48" s="1">
        <v>-0.184866</v>
      </c>
      <c r="AB48" s="1">
        <v>-0.150033</v>
      </c>
      <c r="AC48" s="1">
        <v>-8.6227999999999999E-2</v>
      </c>
      <c r="AD48" s="1">
        <v>497.02800000000002</v>
      </c>
      <c r="AE48" s="1">
        <v>58.020899999999997</v>
      </c>
      <c r="AF48" s="1">
        <v>1117.57</v>
      </c>
      <c r="AG48" s="1">
        <v>-0.24285999999999999</v>
      </c>
      <c r="AH48" s="1">
        <v>-2.409E-2</v>
      </c>
      <c r="AI48" s="1">
        <v>137.28036270000001</v>
      </c>
      <c r="AJ48" s="1">
        <v>0.19575999999999999</v>
      </c>
      <c r="AK48" s="1">
        <v>-1.7198000000000001E-2</v>
      </c>
      <c r="AL48" s="1">
        <v>-2.7101E-2</v>
      </c>
      <c r="AM48" s="1">
        <v>-0.15559300000000001</v>
      </c>
      <c r="AN48" s="1">
        <v>0.52158599999999999</v>
      </c>
      <c r="AO48" s="1">
        <v>-0.184866</v>
      </c>
      <c r="AP48" s="1">
        <v>-0.150033</v>
      </c>
      <c r="AQ48" s="1">
        <v>-8.6227999999999999E-2</v>
      </c>
      <c r="AR48" s="1">
        <v>497.02800000000002</v>
      </c>
      <c r="AS48" s="1">
        <v>58.020899999999997</v>
      </c>
      <c r="AT48" s="1">
        <v>1117.57</v>
      </c>
      <c r="AU48" s="1">
        <v>-0.24285999999999999</v>
      </c>
      <c r="AV48" s="1">
        <v>-2.409E-2</v>
      </c>
      <c r="AW48" s="1">
        <v>137.28036270000001</v>
      </c>
      <c r="AX48" s="1">
        <v>6.5103394114744599</v>
      </c>
      <c r="AY48" s="1">
        <v>7.4443563803740496</v>
      </c>
      <c r="AZ48" s="1">
        <v>3.22111484633233</v>
      </c>
      <c r="BA48" s="1">
        <v>3.4227084466520998</v>
      </c>
      <c r="BB48" s="1">
        <v>7.6407251248946899</v>
      </c>
      <c r="BC48" s="1">
        <v>9.9908754874920902</v>
      </c>
      <c r="BD48" s="1">
        <v>38.799999999999997</v>
      </c>
      <c r="BE48" s="1">
        <v>45.1</v>
      </c>
      <c r="BF48" s="1">
        <v>101.323137831674</v>
      </c>
      <c r="BG48" s="1">
        <v>107.05141627432501</v>
      </c>
      <c r="BH48" s="1">
        <v>95.594146414245799</v>
      </c>
      <c r="BI48" s="1">
        <v>106.332021477853</v>
      </c>
      <c r="BJ48" s="1">
        <v>95.680166423297507</v>
      </c>
      <c r="BK48" s="1">
        <v>105.885561436744</v>
      </c>
      <c r="BL48" s="1">
        <v>1.8418669875970901</v>
      </c>
      <c r="BM48" s="1">
        <v>1.8471085512226899</v>
      </c>
      <c r="BN48" s="1">
        <v>1.8465527341508501</v>
      </c>
      <c r="BO48" s="1">
        <v>1.8396048488737999</v>
      </c>
      <c r="BP48" s="1">
        <v>1.86567333689475</v>
      </c>
      <c r="BQ48" s="1">
        <v>1.8609817301628699</v>
      </c>
    </row>
    <row r="49" spans="1:69" x14ac:dyDescent="0.25">
      <c r="A49" s="3">
        <v>63</v>
      </c>
      <c r="B49" s="1" t="s">
        <v>70</v>
      </c>
      <c r="C49" s="2">
        <v>1</v>
      </c>
      <c r="D49" s="2">
        <v>0.18</v>
      </c>
      <c r="E49" s="1" t="s">
        <v>127</v>
      </c>
      <c r="F49" s="2" t="s">
        <v>133</v>
      </c>
      <c r="G49" s="2" t="s">
        <v>133</v>
      </c>
      <c r="H49" s="1">
        <v>0.15173600000000001</v>
      </c>
      <c r="I49" s="1">
        <v>-3.4506000000000002E-2</v>
      </c>
      <c r="J49" s="1">
        <v>-3.4562000000000002E-2</v>
      </c>
      <c r="K49" s="1">
        <v>-0.12188300000000001</v>
      </c>
      <c r="L49" s="1">
        <v>0.41831699999999999</v>
      </c>
      <c r="M49" s="1">
        <v>-0.151834</v>
      </c>
      <c r="N49" s="1">
        <v>-0.15231600000000001</v>
      </c>
      <c r="O49" s="1">
        <v>-8.7807999999999997E-2</v>
      </c>
      <c r="P49" s="1">
        <v>465.73599999999999</v>
      </c>
      <c r="Q49" s="1">
        <v>161.79400000000001</v>
      </c>
      <c r="R49" s="1">
        <v>1249.75</v>
      </c>
      <c r="S49" s="1">
        <v>-0.23638000000000001</v>
      </c>
      <c r="T49" s="1">
        <v>-1.5970000000000002E-2</v>
      </c>
      <c r="U49" s="1">
        <v>138.3094791</v>
      </c>
      <c r="V49" s="1">
        <v>0.19575999999999999</v>
      </c>
      <c r="W49" s="1">
        <v>-1.7198000000000001E-2</v>
      </c>
      <c r="X49" s="1">
        <v>-2.7101E-2</v>
      </c>
      <c r="Y49" s="1">
        <v>-0.15559300000000001</v>
      </c>
      <c r="Z49" s="1">
        <v>0.52158599999999999</v>
      </c>
      <c r="AA49" s="1">
        <v>-0.184866</v>
      </c>
      <c r="AB49" s="1">
        <v>-0.150033</v>
      </c>
      <c r="AC49" s="1">
        <v>-8.6227999999999999E-2</v>
      </c>
      <c r="AD49" s="1">
        <v>497.02800000000002</v>
      </c>
      <c r="AE49" s="1">
        <v>58.020899999999997</v>
      </c>
      <c r="AF49" s="1">
        <v>1117.57</v>
      </c>
      <c r="AG49" s="1">
        <v>-0.24285999999999999</v>
      </c>
      <c r="AH49" s="1">
        <v>-2.409E-2</v>
      </c>
      <c r="AI49" s="1">
        <v>137.28036270000001</v>
      </c>
      <c r="AJ49" s="1">
        <v>0.19575999999999999</v>
      </c>
      <c r="AK49" s="1">
        <v>-1.7198000000000001E-2</v>
      </c>
      <c r="AL49" s="1">
        <v>-2.7101E-2</v>
      </c>
      <c r="AM49" s="1">
        <v>-0.15559300000000001</v>
      </c>
      <c r="AN49" s="1">
        <v>0.52158599999999999</v>
      </c>
      <c r="AO49" s="1">
        <v>-0.184866</v>
      </c>
      <c r="AP49" s="1">
        <v>-0.150033</v>
      </c>
      <c r="AQ49" s="1">
        <v>-8.6227999999999999E-2</v>
      </c>
      <c r="AR49" s="1">
        <v>497.02800000000002</v>
      </c>
      <c r="AS49" s="1">
        <v>58.020899999999997</v>
      </c>
      <c r="AT49" s="1">
        <v>1117.57</v>
      </c>
      <c r="AU49" s="1">
        <v>-0.24285999999999999</v>
      </c>
      <c r="AV49" s="1">
        <v>-2.409E-2</v>
      </c>
      <c r="AW49" s="1">
        <v>137.28036270000001</v>
      </c>
      <c r="AX49" s="1">
        <v>7.4539286675425602</v>
      </c>
      <c r="AY49" s="1">
        <v>7.5793965685188702</v>
      </c>
      <c r="AZ49" s="1">
        <v>3.9700676616455501</v>
      </c>
      <c r="BA49" s="1">
        <v>4.4654012339790201</v>
      </c>
      <c r="BB49" s="1">
        <v>7.1717305844630301</v>
      </c>
      <c r="BC49" s="1">
        <v>7.8400769939507597</v>
      </c>
      <c r="BD49" s="1">
        <v>46.6</v>
      </c>
      <c r="BE49" s="1">
        <v>55.3</v>
      </c>
      <c r="BF49" s="1">
        <v>98.1579517027712</v>
      </c>
      <c r="BG49" s="1">
        <v>108.295252124692</v>
      </c>
      <c r="BH49" s="1">
        <v>98.732320641816102</v>
      </c>
      <c r="BI49" s="1">
        <v>109.38400254676</v>
      </c>
      <c r="BJ49" s="1">
        <v>99.190003977480401</v>
      </c>
      <c r="BK49" s="1">
        <v>106.162395806316</v>
      </c>
      <c r="BL49" s="1">
        <v>1.86916799673009</v>
      </c>
      <c r="BM49" s="1">
        <v>1.87549620100921</v>
      </c>
      <c r="BN49" s="1">
        <v>1.8461998808363</v>
      </c>
      <c r="BO49" s="1">
        <v>1.8389412714929201</v>
      </c>
      <c r="BP49" s="1">
        <v>1.8489948620804699</v>
      </c>
      <c r="BQ49" s="1">
        <v>1.8397103032814699</v>
      </c>
    </row>
    <row r="50" spans="1:69" x14ac:dyDescent="0.25">
      <c r="A50" s="3">
        <v>60</v>
      </c>
      <c r="B50" s="1" t="s">
        <v>115</v>
      </c>
      <c r="C50" s="2">
        <v>-0.22000000000000008</v>
      </c>
      <c r="D50" s="2">
        <v>1.2596031120952347</v>
      </c>
      <c r="E50" s="1" t="s">
        <v>188</v>
      </c>
      <c r="F50" s="2" t="s">
        <v>133</v>
      </c>
      <c r="G50" s="2" t="s">
        <v>133</v>
      </c>
      <c r="H50" s="1">
        <v>0.171186</v>
      </c>
      <c r="I50" s="1">
        <v>-2.4067000000000002E-2</v>
      </c>
      <c r="J50" s="1">
        <v>-1.6951999999999998E-2</v>
      </c>
      <c r="K50" s="1">
        <v>-0.15290400000000001</v>
      </c>
      <c r="L50" s="1">
        <v>0.48694100000000001</v>
      </c>
      <c r="M50" s="1">
        <v>-0.15027099999999999</v>
      </c>
      <c r="N50" s="1">
        <v>-0.16713600000000001</v>
      </c>
      <c r="O50" s="1">
        <v>-2.9562999999999999E-2</v>
      </c>
      <c r="P50" s="1">
        <v>514.08100000000002</v>
      </c>
      <c r="Q50" s="1">
        <v>148.84100000000001</v>
      </c>
      <c r="R50" s="1">
        <v>1112.69</v>
      </c>
      <c r="S50" s="1">
        <v>-0.22484000000000001</v>
      </c>
      <c r="T50" s="1">
        <v>-5.5070000000000001E-2</v>
      </c>
      <c r="U50" s="1">
        <v>106.5323727</v>
      </c>
      <c r="V50" s="1">
        <v>0.19575999999999999</v>
      </c>
      <c r="W50" s="1">
        <v>-1.7198000000000001E-2</v>
      </c>
      <c r="X50" s="1">
        <v>-2.7101E-2</v>
      </c>
      <c r="Y50" s="1">
        <v>-0.15559300000000001</v>
      </c>
      <c r="Z50" s="1">
        <v>0.52158599999999999</v>
      </c>
      <c r="AA50" s="1">
        <v>-0.184866</v>
      </c>
      <c r="AB50" s="1">
        <v>-0.150033</v>
      </c>
      <c r="AC50" s="1">
        <v>-8.6227999999999999E-2</v>
      </c>
      <c r="AD50" s="1">
        <v>497.02800000000002</v>
      </c>
      <c r="AE50" s="1">
        <v>58.020899999999997</v>
      </c>
      <c r="AF50" s="1">
        <v>1117.57</v>
      </c>
      <c r="AG50" s="1">
        <v>-0.24285999999999999</v>
      </c>
      <c r="AH50" s="1">
        <v>-2.409E-2</v>
      </c>
      <c r="AI50" s="1">
        <v>137.28036270000001</v>
      </c>
      <c r="AJ50" s="1">
        <v>0.19575999999999999</v>
      </c>
      <c r="AK50" s="1">
        <v>-1.7198000000000001E-2</v>
      </c>
      <c r="AL50" s="1">
        <v>-2.7101E-2</v>
      </c>
      <c r="AM50" s="1">
        <v>-0.15559300000000001</v>
      </c>
      <c r="AN50" s="1">
        <v>0.52158599999999999</v>
      </c>
      <c r="AO50" s="1">
        <v>-0.184866</v>
      </c>
      <c r="AP50" s="1">
        <v>-0.150033</v>
      </c>
      <c r="AQ50" s="1">
        <v>-8.6227999999999999E-2</v>
      </c>
      <c r="AR50" s="1">
        <v>497.02800000000002</v>
      </c>
      <c r="AS50" s="1">
        <v>58.020899999999997</v>
      </c>
      <c r="AT50" s="1">
        <v>1117.57</v>
      </c>
      <c r="AU50" s="1">
        <v>-0.24285999999999999</v>
      </c>
      <c r="AV50" s="1">
        <v>-2.409E-2</v>
      </c>
      <c r="AW50" s="1">
        <v>137.28036270000001</v>
      </c>
      <c r="AX50" s="1">
        <v>6.3611627635519001</v>
      </c>
      <c r="AY50" s="1">
        <v>6.4363620629483904</v>
      </c>
      <c r="AZ50" s="1">
        <v>4.19290651199604</v>
      </c>
      <c r="BA50" s="1">
        <v>4.2697817630977903</v>
      </c>
      <c r="BB50" s="1">
        <v>7.20572015278678</v>
      </c>
      <c r="BC50" s="1">
        <v>7.6628985061741597</v>
      </c>
      <c r="BD50" s="1">
        <v>40.5</v>
      </c>
      <c r="BE50" s="1">
        <v>41</v>
      </c>
      <c r="BF50" s="1">
        <v>99.108449349813398</v>
      </c>
      <c r="BG50" s="1">
        <v>104.847973711634</v>
      </c>
      <c r="BH50" s="1">
        <v>99.464926804418894</v>
      </c>
      <c r="BI50" s="1">
        <v>105.118114941614</v>
      </c>
      <c r="BJ50" s="1">
        <v>99.821448293993797</v>
      </c>
      <c r="BK50" s="1">
        <v>104.904119761522</v>
      </c>
      <c r="BL50" s="1">
        <v>1.84014048376747</v>
      </c>
      <c r="BM50" s="1">
        <v>1.8433268836535699</v>
      </c>
      <c r="BN50" s="1">
        <v>1.8433908972325901</v>
      </c>
      <c r="BO50" s="1">
        <v>1.84153034186244</v>
      </c>
      <c r="BP50" s="1">
        <v>1.8432170246609501</v>
      </c>
      <c r="BQ50" s="1">
        <v>1.8408663721193801</v>
      </c>
    </row>
    <row r="51" spans="1:69" x14ac:dyDescent="0.25">
      <c r="A51" s="3">
        <v>218</v>
      </c>
      <c r="B51" s="1" t="s">
        <v>72</v>
      </c>
      <c r="C51" s="2">
        <v>-0.33</v>
      </c>
      <c r="D51" s="2">
        <v>1.7867008703193716</v>
      </c>
      <c r="E51" s="1" t="s">
        <v>125</v>
      </c>
      <c r="F51" s="2" t="s">
        <v>135</v>
      </c>
      <c r="G51" s="2" t="s">
        <v>135</v>
      </c>
      <c r="H51" s="1">
        <v>0.15546399999999999</v>
      </c>
      <c r="I51" s="1">
        <v>-3.7927000000000002E-2</v>
      </c>
      <c r="J51" s="1">
        <v>-3.7895999999999999E-2</v>
      </c>
      <c r="K51" s="1">
        <v>-0.43332700000000002</v>
      </c>
      <c r="L51" s="1">
        <v>0.39064500000000002</v>
      </c>
      <c r="M51" s="1">
        <v>-0.17117199999999999</v>
      </c>
      <c r="N51" s="1">
        <v>-0.17145299999999999</v>
      </c>
      <c r="O51" s="1">
        <v>6.7978999999999998E-2</v>
      </c>
      <c r="P51" s="1">
        <v>464.04</v>
      </c>
      <c r="Q51" s="1">
        <v>158.369</v>
      </c>
      <c r="R51" s="1">
        <v>1200.6500000000001</v>
      </c>
      <c r="S51" s="1">
        <v>-0.25013999999999997</v>
      </c>
      <c r="T51" s="1">
        <v>2.3949999999999999E-2</v>
      </c>
      <c r="U51" s="1">
        <v>171.9942159</v>
      </c>
      <c r="V51" s="1">
        <v>0.17983299999999999</v>
      </c>
      <c r="W51" s="1">
        <v>-3.8869000000000001E-2</v>
      </c>
      <c r="X51" s="1">
        <v>-3.8897000000000001E-2</v>
      </c>
      <c r="Y51" s="1">
        <v>-0.16137699999999999</v>
      </c>
      <c r="Z51" s="1">
        <v>0.73704599999999998</v>
      </c>
      <c r="AA51" s="1">
        <v>-0.22905900000000001</v>
      </c>
      <c r="AB51" s="1">
        <v>-0.22885</v>
      </c>
      <c r="AC51" s="1">
        <v>-0.54333100000000001</v>
      </c>
      <c r="AD51" s="1">
        <v>511.279</v>
      </c>
      <c r="AE51" s="1">
        <v>80.517799999999994</v>
      </c>
      <c r="AF51" s="1">
        <v>1126.25</v>
      </c>
      <c r="AG51" s="1">
        <v>-0.19825000000000001</v>
      </c>
      <c r="AH51" s="1">
        <v>-1.5640000000000001E-2</v>
      </c>
      <c r="AI51" s="1">
        <v>114.5896011</v>
      </c>
      <c r="AJ51" s="1">
        <v>0.17983299999999999</v>
      </c>
      <c r="AK51" s="1">
        <v>-3.8869000000000001E-2</v>
      </c>
      <c r="AL51" s="1">
        <v>-3.8897000000000001E-2</v>
      </c>
      <c r="AM51" s="1">
        <v>-0.16137699999999999</v>
      </c>
      <c r="AN51" s="1">
        <v>0.73704599999999998</v>
      </c>
      <c r="AO51" s="1">
        <v>-0.22905900000000001</v>
      </c>
      <c r="AP51" s="1">
        <v>-0.22885</v>
      </c>
      <c r="AQ51" s="1">
        <v>-0.54333100000000001</v>
      </c>
      <c r="AR51" s="1">
        <v>511.279</v>
      </c>
      <c r="AS51" s="1">
        <v>80.517799999999994</v>
      </c>
      <c r="AT51" s="1">
        <v>1126.25</v>
      </c>
      <c r="AU51" s="1">
        <v>-0.19825000000000001</v>
      </c>
      <c r="AV51" s="1">
        <v>-1.5640000000000001E-2</v>
      </c>
      <c r="AW51" s="1">
        <v>114.5896011</v>
      </c>
      <c r="AX51" s="1">
        <v>8.6716846630536004</v>
      </c>
      <c r="AY51" s="1">
        <v>8.8506032045470402</v>
      </c>
      <c r="AZ51" s="1">
        <v>4.4672234390033001</v>
      </c>
      <c r="BA51" s="1">
        <v>4.5797795696602099</v>
      </c>
      <c r="BB51" s="1">
        <v>8.0155102095652904</v>
      </c>
      <c r="BC51" s="1">
        <v>8.8485201894283296</v>
      </c>
      <c r="BD51" s="1">
        <v>42.8</v>
      </c>
      <c r="BE51" s="1">
        <v>47.5</v>
      </c>
      <c r="BF51" s="1">
        <v>101.870139550313</v>
      </c>
      <c r="BG51" s="1">
        <v>117.12151237645701</v>
      </c>
      <c r="BH51" s="1">
        <v>100.854092320926</v>
      </c>
      <c r="BI51" s="1">
        <v>111.781010319668</v>
      </c>
      <c r="BJ51" s="1">
        <v>101.837958883879</v>
      </c>
      <c r="BK51" s="1">
        <v>116.786321759393</v>
      </c>
      <c r="BL51" s="1">
        <v>1.84042766769031</v>
      </c>
      <c r="BM51" s="1">
        <v>1.8514343088535401</v>
      </c>
      <c r="BN51" s="1">
        <v>1.8972234976406901</v>
      </c>
      <c r="BO51" s="1">
        <v>1.8856447173314399</v>
      </c>
      <c r="BP51" s="1">
        <v>1.8512066335231101</v>
      </c>
      <c r="BQ51" s="1">
        <v>1.8408438282483299</v>
      </c>
    </row>
    <row r="52" spans="1:69" x14ac:dyDescent="0.25">
      <c r="A52" s="3">
        <v>219</v>
      </c>
      <c r="B52" s="1" t="s">
        <v>73</v>
      </c>
      <c r="C52" s="2">
        <v>0.22999999999999998</v>
      </c>
      <c r="D52" s="2">
        <v>1.0048880534666536</v>
      </c>
      <c r="E52" s="1" t="s">
        <v>125</v>
      </c>
      <c r="F52" s="2" t="s">
        <v>146</v>
      </c>
      <c r="G52" s="2" t="s">
        <v>146</v>
      </c>
      <c r="H52" s="1">
        <v>0.15546399999999999</v>
      </c>
      <c r="I52" s="1">
        <v>-3.7927000000000002E-2</v>
      </c>
      <c r="J52" s="1">
        <v>-3.7895999999999999E-2</v>
      </c>
      <c r="K52" s="1">
        <v>-0.43332700000000002</v>
      </c>
      <c r="L52" s="1">
        <v>0.39064500000000002</v>
      </c>
      <c r="M52" s="1">
        <v>-0.17117199999999999</v>
      </c>
      <c r="N52" s="1">
        <v>-0.17145299999999999</v>
      </c>
      <c r="O52" s="1">
        <v>6.7978999999999998E-2</v>
      </c>
      <c r="P52" s="1">
        <v>464.04</v>
      </c>
      <c r="Q52" s="1">
        <v>158.369</v>
      </c>
      <c r="R52" s="1">
        <v>1200.6500000000001</v>
      </c>
      <c r="S52" s="1">
        <v>-0.25013999999999997</v>
      </c>
      <c r="T52" s="1">
        <v>2.3949999999999999E-2</v>
      </c>
      <c r="U52" s="1">
        <v>171.9942159</v>
      </c>
      <c r="V52" s="1">
        <v>0.18577199999999999</v>
      </c>
      <c r="W52" s="1">
        <v>-3.3121999999999999E-2</v>
      </c>
      <c r="X52" s="1">
        <v>-2.7512999999999999E-2</v>
      </c>
      <c r="Y52" s="1">
        <v>-0.121568</v>
      </c>
      <c r="Z52" s="1">
        <v>0.62966699999999998</v>
      </c>
      <c r="AA52" s="1">
        <v>-0.17815500000000001</v>
      </c>
      <c r="AB52" s="1">
        <v>-0.22019</v>
      </c>
      <c r="AC52" s="1">
        <v>-0.20809800000000001</v>
      </c>
      <c r="AD52" s="1">
        <v>503.92700000000002</v>
      </c>
      <c r="AE52" s="1">
        <v>66.731200000000001</v>
      </c>
      <c r="AF52" s="1">
        <v>1183.18</v>
      </c>
      <c r="AG52" s="1">
        <v>-0.20313999999999999</v>
      </c>
      <c r="AH52" s="1">
        <v>-2.1530000000000001E-2</v>
      </c>
      <c r="AI52" s="1">
        <v>113.96209109999999</v>
      </c>
      <c r="AJ52" s="1">
        <v>0.18577199999999999</v>
      </c>
      <c r="AK52" s="1">
        <v>-3.3121999999999999E-2</v>
      </c>
      <c r="AL52" s="1">
        <v>-2.7512999999999999E-2</v>
      </c>
      <c r="AM52" s="1">
        <v>-0.121568</v>
      </c>
      <c r="AN52" s="1">
        <v>0.62966699999999998</v>
      </c>
      <c r="AO52" s="1">
        <v>-0.17815500000000001</v>
      </c>
      <c r="AP52" s="1">
        <v>-0.22019</v>
      </c>
      <c r="AQ52" s="1">
        <v>-0.20809800000000001</v>
      </c>
      <c r="AR52" s="1">
        <v>503.92700000000002</v>
      </c>
      <c r="AS52" s="1">
        <v>66.731200000000001</v>
      </c>
      <c r="AT52" s="1">
        <v>1183.18</v>
      </c>
      <c r="AU52" s="1">
        <v>-0.20313999999999999</v>
      </c>
      <c r="AV52" s="1">
        <v>-2.1530000000000001E-2</v>
      </c>
      <c r="AW52" s="1">
        <v>113.96209109999999</v>
      </c>
      <c r="AX52" s="1">
        <v>8.7301255511175597</v>
      </c>
      <c r="AY52" s="1">
        <v>8.8440593433213408</v>
      </c>
      <c r="AZ52" s="1">
        <v>4.5342038894513701</v>
      </c>
      <c r="BA52" s="1">
        <v>4.6869879710387101</v>
      </c>
      <c r="BB52" s="1">
        <v>9.5944732491342908</v>
      </c>
      <c r="BC52" s="1">
        <v>10.1260516366963</v>
      </c>
      <c r="BD52" s="1">
        <v>42.9</v>
      </c>
      <c r="BE52" s="1">
        <v>46.5</v>
      </c>
      <c r="BF52" s="1">
        <v>101.607129867235</v>
      </c>
      <c r="BG52" s="1">
        <v>115.96825627040801</v>
      </c>
      <c r="BH52" s="1">
        <v>100.64118570435301</v>
      </c>
      <c r="BI52" s="1">
        <v>108.044033045406</v>
      </c>
      <c r="BJ52" s="1">
        <v>101.58557612586699</v>
      </c>
      <c r="BK52" s="1">
        <v>116.606847519404</v>
      </c>
      <c r="BL52" s="1">
        <v>1.8395600017395399</v>
      </c>
      <c r="BM52" s="1">
        <v>1.84947262753467</v>
      </c>
      <c r="BN52" s="1">
        <v>1.8959791665521999</v>
      </c>
      <c r="BO52" s="1">
        <v>1.8881008977276601</v>
      </c>
      <c r="BP52" s="1">
        <v>1.84913980001513</v>
      </c>
      <c r="BQ52" s="1">
        <v>1.8400861392880401</v>
      </c>
    </row>
    <row r="53" spans="1:69" x14ac:dyDescent="0.25">
      <c r="A53" s="3">
        <v>220</v>
      </c>
      <c r="B53" s="1" t="s">
        <v>74</v>
      </c>
      <c r="C53" s="2">
        <v>0.15999999999999992</v>
      </c>
      <c r="D53" s="2">
        <v>2.229170249218305</v>
      </c>
      <c r="E53" s="1" t="s">
        <v>125</v>
      </c>
      <c r="F53" s="2" t="s">
        <v>147</v>
      </c>
      <c r="G53" s="2" t="s">
        <v>147</v>
      </c>
      <c r="H53" s="1">
        <v>0.15546399999999999</v>
      </c>
      <c r="I53" s="1">
        <v>-3.7927000000000002E-2</v>
      </c>
      <c r="J53" s="1">
        <v>-3.7895999999999999E-2</v>
      </c>
      <c r="K53" s="1">
        <v>-0.43332700000000002</v>
      </c>
      <c r="L53" s="1">
        <v>0.39064500000000002</v>
      </c>
      <c r="M53" s="1">
        <v>-0.17117199999999999</v>
      </c>
      <c r="N53" s="1">
        <v>-0.17145299999999999</v>
      </c>
      <c r="O53" s="1">
        <v>6.7978999999999998E-2</v>
      </c>
      <c r="P53" s="1">
        <v>464.04</v>
      </c>
      <c r="Q53" s="1">
        <v>158.369</v>
      </c>
      <c r="R53" s="1">
        <v>1200.6500000000001</v>
      </c>
      <c r="S53" s="1">
        <v>-0.25013999999999997</v>
      </c>
      <c r="T53" s="1">
        <v>2.3949999999999999E-2</v>
      </c>
      <c r="U53" s="1">
        <v>171.9942159</v>
      </c>
      <c r="V53" s="1">
        <v>0.19062100000000001</v>
      </c>
      <c r="W53" s="1">
        <v>-2.1784999999999999E-2</v>
      </c>
      <c r="X53" s="1">
        <v>-3.0521E-2</v>
      </c>
      <c r="Y53" s="1">
        <v>-0.111499</v>
      </c>
      <c r="Z53" s="1">
        <v>0.56892100000000001</v>
      </c>
      <c r="AA53" s="1">
        <v>-0.20616999999999999</v>
      </c>
      <c r="AB53" s="1">
        <v>-0.16203699999999999</v>
      </c>
      <c r="AC53" s="1">
        <v>-9.5824000000000006E-2</v>
      </c>
      <c r="AD53" s="1">
        <v>500.55</v>
      </c>
      <c r="AE53" s="1">
        <v>62.513300000000001</v>
      </c>
      <c r="AF53" s="1">
        <v>1139.77</v>
      </c>
      <c r="AG53" s="1">
        <v>-0.20032</v>
      </c>
      <c r="AH53" s="1">
        <v>-2.1180000000000001E-2</v>
      </c>
      <c r="AI53" s="1">
        <v>112.4121414</v>
      </c>
      <c r="AJ53" s="1">
        <v>0.19062100000000001</v>
      </c>
      <c r="AK53" s="1">
        <v>-2.1784999999999999E-2</v>
      </c>
      <c r="AL53" s="1">
        <v>-3.0521E-2</v>
      </c>
      <c r="AM53" s="1">
        <v>-0.111499</v>
      </c>
      <c r="AN53" s="1">
        <v>0.56892100000000001</v>
      </c>
      <c r="AO53" s="1">
        <v>-0.20616999999999999</v>
      </c>
      <c r="AP53" s="1">
        <v>-0.16203699999999999</v>
      </c>
      <c r="AQ53" s="1">
        <v>-9.5824000000000006E-2</v>
      </c>
      <c r="AR53" s="1">
        <v>500.55</v>
      </c>
      <c r="AS53" s="1">
        <v>62.513300000000001</v>
      </c>
      <c r="AT53" s="1">
        <v>1139.77</v>
      </c>
      <c r="AU53" s="1">
        <v>-0.20032</v>
      </c>
      <c r="AV53" s="1">
        <v>-2.1180000000000001E-2</v>
      </c>
      <c r="AW53" s="1">
        <v>112.4121414</v>
      </c>
      <c r="AX53" s="1">
        <v>8.0704923092702501</v>
      </c>
      <c r="AY53" s="1">
        <v>8.8027022252257492</v>
      </c>
      <c r="AZ53" s="1">
        <v>4.1933274888831598</v>
      </c>
      <c r="BA53" s="1">
        <v>4.57692910764899</v>
      </c>
      <c r="BB53" s="1">
        <v>8.0373984631775599</v>
      </c>
      <c r="BC53" s="1">
        <v>8.8632280378838306</v>
      </c>
      <c r="BD53" s="1">
        <v>42.9</v>
      </c>
      <c r="BE53" s="1">
        <v>47.6</v>
      </c>
      <c r="BF53" s="1">
        <v>101.963578246751</v>
      </c>
      <c r="BG53" s="1">
        <v>117.143694628109</v>
      </c>
      <c r="BH53" s="1">
        <v>100.825889926423</v>
      </c>
      <c r="BI53" s="1">
        <v>111.634287720156</v>
      </c>
      <c r="BJ53" s="1">
        <v>101.996598430728</v>
      </c>
      <c r="BK53" s="1">
        <v>117.092702582557</v>
      </c>
      <c r="BL53" s="1">
        <v>1.8396157207416901</v>
      </c>
      <c r="BM53" s="1">
        <v>1.8504783165441301</v>
      </c>
      <c r="BN53" s="1">
        <v>1.8973038765574599</v>
      </c>
      <c r="BO53" s="1">
        <v>1.8856516115125801</v>
      </c>
      <c r="BP53" s="1">
        <v>1.8502307964143201</v>
      </c>
      <c r="BQ53" s="1">
        <v>1.8392754008032599</v>
      </c>
    </row>
    <row r="54" spans="1:69" x14ac:dyDescent="0.25">
      <c r="A54" s="3">
        <v>221</v>
      </c>
      <c r="B54" s="1" t="s">
        <v>75</v>
      </c>
      <c r="C54" s="2">
        <v>0.48</v>
      </c>
      <c r="D54" s="2">
        <v>3.3559350410876552</v>
      </c>
      <c r="E54" s="1" t="s">
        <v>125</v>
      </c>
      <c r="F54" s="2" t="s">
        <v>148</v>
      </c>
      <c r="G54" s="2" t="s">
        <v>148</v>
      </c>
      <c r="H54" s="1">
        <v>0.15546399999999999</v>
      </c>
      <c r="I54" s="1">
        <v>-3.7927000000000002E-2</v>
      </c>
      <c r="J54" s="1">
        <v>-3.7895999999999999E-2</v>
      </c>
      <c r="K54" s="1">
        <v>-0.43332700000000002</v>
      </c>
      <c r="L54" s="1">
        <v>0.39064500000000002</v>
      </c>
      <c r="M54" s="1">
        <v>-0.17117199999999999</v>
      </c>
      <c r="N54" s="1">
        <v>-0.17145299999999999</v>
      </c>
      <c r="O54" s="1">
        <v>6.7978999999999998E-2</v>
      </c>
      <c r="P54" s="1">
        <v>464.04</v>
      </c>
      <c r="Q54" s="1">
        <v>158.369</v>
      </c>
      <c r="R54" s="1">
        <v>1200.6500000000001</v>
      </c>
      <c r="S54" s="1">
        <v>-0.25013999999999997</v>
      </c>
      <c r="T54" s="1">
        <v>2.3949999999999999E-2</v>
      </c>
      <c r="U54" s="1">
        <v>171.9942159</v>
      </c>
      <c r="V54" s="1">
        <v>0.18898000000000001</v>
      </c>
      <c r="W54" s="1">
        <v>-3.1278E-2</v>
      </c>
      <c r="X54" s="1">
        <v>-2.4514000000000001E-2</v>
      </c>
      <c r="Y54" s="1">
        <v>-0.121665</v>
      </c>
      <c r="Z54" s="1">
        <v>0.60114100000000004</v>
      </c>
      <c r="AA54" s="1">
        <v>-0.16911000000000001</v>
      </c>
      <c r="AB54" s="1">
        <v>-0.209231</v>
      </c>
      <c r="AC54" s="1">
        <v>-0.17353199999999999</v>
      </c>
      <c r="AD54" s="1">
        <v>501.87200000000001</v>
      </c>
      <c r="AE54" s="1">
        <v>65.958600000000004</v>
      </c>
      <c r="AF54" s="1">
        <v>1145.3800000000001</v>
      </c>
      <c r="AG54" s="1">
        <v>-0.23574000000000001</v>
      </c>
      <c r="AH54" s="1">
        <v>-2.0820000000000002E-2</v>
      </c>
      <c r="AI54" s="1">
        <v>134.8644492</v>
      </c>
      <c r="AJ54" s="1">
        <v>0.18898000000000001</v>
      </c>
      <c r="AK54" s="1">
        <v>-3.1278E-2</v>
      </c>
      <c r="AL54" s="1">
        <v>-2.4514000000000001E-2</v>
      </c>
      <c r="AM54" s="1">
        <v>-0.121665</v>
      </c>
      <c r="AN54" s="1">
        <v>0.60114100000000004</v>
      </c>
      <c r="AO54" s="1">
        <v>-0.16911000000000001</v>
      </c>
      <c r="AP54" s="1">
        <v>-0.209231</v>
      </c>
      <c r="AQ54" s="1">
        <v>-0.17353199999999999</v>
      </c>
      <c r="AR54" s="1">
        <v>501.87200000000001</v>
      </c>
      <c r="AS54" s="1">
        <v>65.958600000000004</v>
      </c>
      <c r="AT54" s="1">
        <v>1145.3800000000001</v>
      </c>
      <c r="AU54" s="1">
        <v>-0.23574000000000001</v>
      </c>
      <c r="AV54" s="1">
        <v>-2.0820000000000002E-2</v>
      </c>
      <c r="AW54" s="1">
        <v>134.8644492</v>
      </c>
      <c r="AX54" s="1">
        <v>8.4201195224548098</v>
      </c>
      <c r="AY54" s="1">
        <v>8.7585169809681709</v>
      </c>
      <c r="AZ54" s="1">
        <v>4.4157087177996104</v>
      </c>
      <c r="BA54" s="1">
        <v>4.6900622345327401</v>
      </c>
      <c r="BB54" s="1">
        <v>9.4200894026103192</v>
      </c>
      <c r="BC54" s="1">
        <v>10.2863162430916</v>
      </c>
      <c r="BD54" s="1">
        <v>42.7</v>
      </c>
      <c r="BE54" s="1">
        <v>49.6</v>
      </c>
      <c r="BF54" s="1">
        <v>101.414195261903</v>
      </c>
      <c r="BG54" s="1">
        <v>117.06334141535601</v>
      </c>
      <c r="BH54" s="1">
        <v>99.619895124967002</v>
      </c>
      <c r="BI54" s="1">
        <v>113.34934189110599</v>
      </c>
      <c r="BJ54" s="1">
        <v>101.391073447591</v>
      </c>
      <c r="BK54" s="1">
        <v>117.085043233573</v>
      </c>
      <c r="BL54" s="1">
        <v>1.8393371088519901</v>
      </c>
      <c r="BM54" s="1">
        <v>1.8523425709085199</v>
      </c>
      <c r="BN54" s="1">
        <v>1.89804531031269</v>
      </c>
      <c r="BO54" s="1">
        <v>1.8845874880195901</v>
      </c>
      <c r="BP54" s="1">
        <v>1.85123985480002</v>
      </c>
      <c r="BQ54" s="1">
        <v>1.83937326282622</v>
      </c>
    </row>
    <row r="55" spans="1:69" x14ac:dyDescent="0.25">
      <c r="A55" s="3">
        <v>222</v>
      </c>
      <c r="B55" s="1" t="s">
        <v>76</v>
      </c>
      <c r="C55" s="2">
        <v>-0.13000000000000006</v>
      </c>
      <c r="D55" s="2">
        <v>19.504304653075948</v>
      </c>
      <c r="E55" s="1" t="s">
        <v>125</v>
      </c>
      <c r="F55" s="2" t="s">
        <v>149</v>
      </c>
      <c r="G55" s="2" t="s">
        <v>149</v>
      </c>
      <c r="H55" s="1">
        <v>0.15546399999999999</v>
      </c>
      <c r="I55" s="1">
        <v>-3.7927000000000002E-2</v>
      </c>
      <c r="J55" s="1">
        <v>-3.7895999999999999E-2</v>
      </c>
      <c r="K55" s="1">
        <v>-0.43332700000000002</v>
      </c>
      <c r="L55" s="1">
        <v>0.39064500000000002</v>
      </c>
      <c r="M55" s="1">
        <v>-0.17117199999999999</v>
      </c>
      <c r="N55" s="1">
        <v>-0.17145299999999999</v>
      </c>
      <c r="O55" s="1">
        <v>6.7978999999999998E-2</v>
      </c>
      <c r="P55" s="1">
        <v>464.04</v>
      </c>
      <c r="Q55" s="1">
        <v>158.369</v>
      </c>
      <c r="R55" s="1">
        <v>1200.6500000000001</v>
      </c>
      <c r="S55" s="1">
        <v>-0.25013999999999997</v>
      </c>
      <c r="T55" s="1">
        <v>2.3949999999999999E-2</v>
      </c>
      <c r="U55" s="1">
        <v>171.9942159</v>
      </c>
      <c r="V55" s="1">
        <v>0.190025</v>
      </c>
      <c r="W55" s="1">
        <v>-3.1390000000000001E-2</v>
      </c>
      <c r="X55" s="1">
        <v>-2.5706E-2</v>
      </c>
      <c r="Y55" s="1">
        <v>-0.120212</v>
      </c>
      <c r="Z55" s="1">
        <v>0.60478600000000005</v>
      </c>
      <c r="AA55" s="1">
        <v>-0.171732</v>
      </c>
      <c r="AB55" s="1">
        <v>-0.21021899999999999</v>
      </c>
      <c r="AC55" s="1">
        <v>-0.167461</v>
      </c>
      <c r="AD55" s="1">
        <v>502.14</v>
      </c>
      <c r="AE55" s="1">
        <v>67.039100000000005</v>
      </c>
      <c r="AF55" s="1">
        <v>1168.76</v>
      </c>
      <c r="AG55" s="1">
        <v>-0.23633000000000001</v>
      </c>
      <c r="AH55" s="1">
        <v>-2.068E-2</v>
      </c>
      <c r="AI55" s="1">
        <v>135.3225315</v>
      </c>
      <c r="AJ55" s="1">
        <v>0.190025</v>
      </c>
      <c r="AK55" s="1">
        <v>-3.1390000000000001E-2</v>
      </c>
      <c r="AL55" s="1">
        <v>-2.5706E-2</v>
      </c>
      <c r="AM55" s="1">
        <v>-0.120212</v>
      </c>
      <c r="AN55" s="1">
        <v>0.60478600000000005</v>
      </c>
      <c r="AO55" s="1">
        <v>-0.171732</v>
      </c>
      <c r="AP55" s="1">
        <v>-0.21021899999999999</v>
      </c>
      <c r="AQ55" s="1">
        <v>-0.167461</v>
      </c>
      <c r="AR55" s="1">
        <v>502.14</v>
      </c>
      <c r="AS55" s="1">
        <v>67.039100000000005</v>
      </c>
      <c r="AT55" s="1">
        <v>1168.76</v>
      </c>
      <c r="AU55" s="1">
        <v>-0.23633000000000001</v>
      </c>
      <c r="AV55" s="1">
        <v>-2.068E-2</v>
      </c>
      <c r="AW55" s="1">
        <v>135.3225315</v>
      </c>
      <c r="AX55" s="1">
        <v>7.5551149997829201</v>
      </c>
      <c r="AY55" s="1">
        <v>7.9152968761105296</v>
      </c>
      <c r="AZ55" s="1">
        <v>4.3625974714988196</v>
      </c>
      <c r="BA55" s="1">
        <v>4.6836321583515703</v>
      </c>
      <c r="BB55" s="1">
        <v>8.61333828842365</v>
      </c>
      <c r="BC55" s="1">
        <v>9.2885733606446408</v>
      </c>
      <c r="BD55" s="1">
        <v>43.4</v>
      </c>
      <c r="BE55" s="1">
        <v>48.5</v>
      </c>
      <c r="BF55" s="1">
        <v>102.33814152742799</v>
      </c>
      <c r="BG55" s="1">
        <v>117.046496439349</v>
      </c>
      <c r="BH55" s="1">
        <v>101.460038380406</v>
      </c>
      <c r="BI55" s="1">
        <v>111.434416168393</v>
      </c>
      <c r="BJ55" s="1">
        <v>102.532666791528</v>
      </c>
      <c r="BK55" s="1">
        <v>117.925134167457</v>
      </c>
      <c r="BL55" s="1">
        <v>1.83726399844986</v>
      </c>
      <c r="BM55" s="1">
        <v>1.8472547198478</v>
      </c>
      <c r="BN55" s="1">
        <v>1.8956465915354499</v>
      </c>
      <c r="BO55" s="1">
        <v>1.88646256257578</v>
      </c>
      <c r="BP55" s="1">
        <v>1.8480500534347</v>
      </c>
      <c r="BQ55" s="1">
        <v>1.8383617707078199</v>
      </c>
    </row>
    <row r="56" spans="1:69" x14ac:dyDescent="0.25">
      <c r="A56" s="3">
        <v>223</v>
      </c>
      <c r="B56" s="1" t="s">
        <v>77</v>
      </c>
      <c r="C56" s="2">
        <v>0.28000000000000003</v>
      </c>
      <c r="D56" s="2">
        <v>2.0305171754998774</v>
      </c>
      <c r="E56" s="1" t="s">
        <v>125</v>
      </c>
      <c r="F56" s="2" t="s">
        <v>150</v>
      </c>
      <c r="G56" s="2" t="s">
        <v>150</v>
      </c>
      <c r="H56" s="1">
        <v>0.15546399999999999</v>
      </c>
      <c r="I56" s="1">
        <v>-3.7927000000000002E-2</v>
      </c>
      <c r="J56" s="1">
        <v>-3.7895999999999999E-2</v>
      </c>
      <c r="K56" s="1">
        <v>-0.43332700000000002</v>
      </c>
      <c r="L56" s="1">
        <v>0.39064500000000002</v>
      </c>
      <c r="M56" s="1">
        <v>-0.17117199999999999</v>
      </c>
      <c r="N56" s="1">
        <v>-0.17145299999999999</v>
      </c>
      <c r="O56" s="1">
        <v>6.7978999999999998E-2</v>
      </c>
      <c r="P56" s="1">
        <v>464.04</v>
      </c>
      <c r="Q56" s="1">
        <v>158.369</v>
      </c>
      <c r="R56" s="1">
        <v>1200.6500000000001</v>
      </c>
      <c r="S56" s="1">
        <v>-0.25013999999999997</v>
      </c>
      <c r="T56" s="1">
        <v>2.3949999999999999E-2</v>
      </c>
      <c r="U56" s="1">
        <v>171.9942159</v>
      </c>
      <c r="V56" s="1">
        <v>0.22301699999999999</v>
      </c>
      <c r="W56" s="1">
        <v>-1.1913E-2</v>
      </c>
      <c r="X56" s="1">
        <v>-4.6870000000000002E-3</v>
      </c>
      <c r="Y56" s="1">
        <v>-0.14432</v>
      </c>
      <c r="Z56" s="1">
        <v>0.46884199999999998</v>
      </c>
      <c r="AA56" s="1">
        <v>-0.13273799999999999</v>
      </c>
      <c r="AB56" s="1">
        <v>-0.147151</v>
      </c>
      <c r="AC56" s="1">
        <v>-4.0252000000000003E-2</v>
      </c>
      <c r="AD56" s="1">
        <v>491.35899999999998</v>
      </c>
      <c r="AE56" s="1">
        <v>51.790700000000001</v>
      </c>
      <c r="AF56" s="1">
        <v>1117.94</v>
      </c>
      <c r="AG56" s="1">
        <v>-0.25564999999999999</v>
      </c>
      <c r="AH56" s="1">
        <v>-5.527E-2</v>
      </c>
      <c r="AI56" s="1">
        <v>125.7404538</v>
      </c>
      <c r="AJ56" s="1">
        <v>0.22301699999999999</v>
      </c>
      <c r="AK56" s="1">
        <v>-1.1913E-2</v>
      </c>
      <c r="AL56" s="1">
        <v>-4.6870000000000002E-3</v>
      </c>
      <c r="AM56" s="1">
        <v>-0.14432</v>
      </c>
      <c r="AN56" s="1">
        <v>0.46884199999999998</v>
      </c>
      <c r="AO56" s="1">
        <v>-0.13273799999999999</v>
      </c>
      <c r="AP56" s="1">
        <v>-0.147151</v>
      </c>
      <c r="AQ56" s="1">
        <v>-4.0252000000000003E-2</v>
      </c>
      <c r="AR56" s="1">
        <v>491.35899999999998</v>
      </c>
      <c r="AS56" s="1">
        <v>51.790700000000001</v>
      </c>
      <c r="AT56" s="1">
        <v>1117.94</v>
      </c>
      <c r="AU56" s="1">
        <v>-0.25564999999999999</v>
      </c>
      <c r="AV56" s="1">
        <v>-5.527E-2</v>
      </c>
      <c r="AW56" s="1">
        <v>125.7404538</v>
      </c>
      <c r="AX56" s="1">
        <v>7.2634710785951704</v>
      </c>
      <c r="AY56" s="1">
        <v>8.28225524648232</v>
      </c>
      <c r="AZ56" s="1">
        <v>4.0166474102606102</v>
      </c>
      <c r="BA56" s="1">
        <v>4.5519249824476802</v>
      </c>
      <c r="BB56" s="1">
        <v>8.7757885807953393</v>
      </c>
      <c r="BC56" s="1">
        <v>9.7928795071998493</v>
      </c>
      <c r="BD56" s="1">
        <v>42.8</v>
      </c>
      <c r="BE56" s="1">
        <v>47.8</v>
      </c>
      <c r="BF56" s="1">
        <v>101.67454085481801</v>
      </c>
      <c r="BG56" s="1">
        <v>117.27626633459499</v>
      </c>
      <c r="BH56" s="1">
        <v>100.981830705018</v>
      </c>
      <c r="BI56" s="1">
        <v>111.11430080153799</v>
      </c>
      <c r="BJ56" s="1">
        <v>101.71660054903801</v>
      </c>
      <c r="BK56" s="1">
        <v>117.260030576559</v>
      </c>
      <c r="BL56" s="1">
        <v>1.83908156425972</v>
      </c>
      <c r="BM56" s="1">
        <v>1.8518155955710001</v>
      </c>
      <c r="BN56" s="1">
        <v>1.89803609027858</v>
      </c>
      <c r="BO56" s="1">
        <v>1.8860872196163101</v>
      </c>
      <c r="BP56" s="1">
        <v>1.8518020952574801</v>
      </c>
      <c r="BQ56" s="1">
        <v>1.83911772325754</v>
      </c>
    </row>
    <row r="57" spans="1:69" x14ac:dyDescent="0.25">
      <c r="A57" s="3">
        <v>226</v>
      </c>
      <c r="B57" s="1" t="s">
        <v>78</v>
      </c>
      <c r="C57" s="2">
        <v>0.53</v>
      </c>
      <c r="D57" s="2">
        <v>29.362016279540477</v>
      </c>
      <c r="E57" s="1" t="s">
        <v>125</v>
      </c>
      <c r="F57" s="2" t="s">
        <v>151</v>
      </c>
      <c r="G57" s="2" t="s">
        <v>151</v>
      </c>
      <c r="H57" s="1">
        <v>0.15546399999999999</v>
      </c>
      <c r="I57" s="1">
        <v>-3.7927000000000002E-2</v>
      </c>
      <c r="J57" s="1">
        <v>-3.7895999999999999E-2</v>
      </c>
      <c r="K57" s="1">
        <v>-0.43332700000000002</v>
      </c>
      <c r="L57" s="1">
        <v>0.39064500000000002</v>
      </c>
      <c r="M57" s="1">
        <v>-0.17117199999999999</v>
      </c>
      <c r="N57" s="1">
        <v>-0.17145299999999999</v>
      </c>
      <c r="O57" s="1">
        <v>6.7978999999999998E-2</v>
      </c>
      <c r="P57" s="1">
        <v>464.04</v>
      </c>
      <c r="Q57" s="1">
        <v>158.369</v>
      </c>
      <c r="R57" s="1">
        <v>1200.6500000000001</v>
      </c>
      <c r="S57" s="1">
        <v>-0.25013999999999997</v>
      </c>
      <c r="T57" s="1">
        <v>2.3949999999999999E-2</v>
      </c>
      <c r="U57" s="1">
        <v>171.9942159</v>
      </c>
      <c r="V57" s="1">
        <v>0.199405</v>
      </c>
      <c r="W57" s="1">
        <v>-2.2942000000000001E-2</v>
      </c>
      <c r="X57" s="1">
        <v>-1.9630000000000002E-2</v>
      </c>
      <c r="Y57" s="1">
        <v>-0.150806</v>
      </c>
      <c r="Z57" s="1">
        <v>0.48179300000000003</v>
      </c>
      <c r="AA57" s="1">
        <v>-0.147257</v>
      </c>
      <c r="AB57" s="1">
        <v>-0.16714300000000001</v>
      </c>
      <c r="AC57" s="1">
        <v>0.20347599999999999</v>
      </c>
      <c r="AD57" s="1">
        <v>492.03800000000001</v>
      </c>
      <c r="AE57" s="1">
        <v>54.646599999999999</v>
      </c>
      <c r="AF57" s="1">
        <v>1083.8499999999999</v>
      </c>
      <c r="AG57" s="1">
        <v>-0.22331999999999999</v>
      </c>
      <c r="AH57" s="1">
        <v>-1.67E-2</v>
      </c>
      <c r="AI57" s="1">
        <v>129.65611620000001</v>
      </c>
      <c r="AJ57" s="1">
        <v>0.199405</v>
      </c>
      <c r="AK57" s="1">
        <v>-2.2942000000000001E-2</v>
      </c>
      <c r="AL57" s="1">
        <v>-1.9630000000000002E-2</v>
      </c>
      <c r="AM57" s="1">
        <v>-0.150806</v>
      </c>
      <c r="AN57" s="1">
        <v>0.48179300000000003</v>
      </c>
      <c r="AO57" s="1">
        <v>-0.147257</v>
      </c>
      <c r="AP57" s="1">
        <v>-0.16714300000000001</v>
      </c>
      <c r="AQ57" s="1">
        <v>0.20347599999999999</v>
      </c>
      <c r="AR57" s="1">
        <v>492.03800000000001</v>
      </c>
      <c r="AS57" s="1">
        <v>54.646599999999999</v>
      </c>
      <c r="AT57" s="1">
        <v>1083.8499999999999</v>
      </c>
      <c r="AU57" s="1">
        <v>-0.22331999999999999</v>
      </c>
      <c r="AV57" s="1">
        <v>-1.67E-2</v>
      </c>
      <c r="AW57" s="1">
        <v>129.65611620000001</v>
      </c>
      <c r="AX57" s="1">
        <v>7.6613909998938201</v>
      </c>
      <c r="AY57" s="1">
        <v>8.2911073345594897</v>
      </c>
      <c r="AZ57" s="1">
        <v>4.4709434563122601</v>
      </c>
      <c r="BA57" s="1">
        <v>4.6912560250117501</v>
      </c>
      <c r="BB57" s="1">
        <v>9.1205593320962297</v>
      </c>
      <c r="BC57" s="1">
        <v>10.168535704203901</v>
      </c>
      <c r="BD57" s="1">
        <v>42.7</v>
      </c>
      <c r="BE57" s="1">
        <v>47.7</v>
      </c>
      <c r="BF57" s="1">
        <v>101.52292920158099</v>
      </c>
      <c r="BG57" s="1">
        <v>117.136862054728</v>
      </c>
      <c r="BH57" s="1">
        <v>100.55401048292499</v>
      </c>
      <c r="BI57" s="1">
        <v>111.80176409459899</v>
      </c>
      <c r="BJ57" s="1">
        <v>101.532940802835</v>
      </c>
      <c r="BK57" s="1">
        <v>117.017723936039</v>
      </c>
      <c r="BL57" s="1">
        <v>1.83971465178706</v>
      </c>
      <c r="BM57" s="1">
        <v>1.8517991251752901</v>
      </c>
      <c r="BN57" s="1">
        <v>1.8973173166341899</v>
      </c>
      <c r="BO57" s="1">
        <v>1.8848387198909</v>
      </c>
      <c r="BP57" s="1">
        <v>1.8516622262172899</v>
      </c>
      <c r="BQ57" s="1">
        <v>1.83902963543277</v>
      </c>
    </row>
    <row r="58" spans="1:69" x14ac:dyDescent="0.25">
      <c r="A58" s="3">
        <v>231</v>
      </c>
      <c r="B58" s="1" t="s">
        <v>79</v>
      </c>
      <c r="C58" s="2">
        <v>-4.0000000000000036E-2</v>
      </c>
      <c r="D58" s="2">
        <v>1.8197252539875355</v>
      </c>
      <c r="E58" s="1" t="s">
        <v>125</v>
      </c>
      <c r="F58" s="2" t="s">
        <v>152</v>
      </c>
      <c r="G58" s="2" t="s">
        <v>152</v>
      </c>
      <c r="H58" s="1">
        <v>0.15546399999999999</v>
      </c>
      <c r="I58" s="1">
        <v>-3.7927000000000002E-2</v>
      </c>
      <c r="J58" s="1">
        <v>-3.7895999999999999E-2</v>
      </c>
      <c r="K58" s="1">
        <v>-0.43332700000000002</v>
      </c>
      <c r="L58" s="1">
        <v>0.39064500000000002</v>
      </c>
      <c r="M58" s="1">
        <v>-0.17117199999999999</v>
      </c>
      <c r="N58" s="1">
        <v>-0.17145299999999999</v>
      </c>
      <c r="O58" s="1">
        <v>6.7978999999999998E-2</v>
      </c>
      <c r="P58" s="1">
        <v>464.04</v>
      </c>
      <c r="Q58" s="1">
        <v>158.369</v>
      </c>
      <c r="R58" s="1">
        <v>1200.6500000000001</v>
      </c>
      <c r="S58" s="1">
        <v>-0.25013999999999997</v>
      </c>
      <c r="T58" s="1">
        <v>2.3949999999999999E-2</v>
      </c>
      <c r="U58" s="1">
        <v>171.9942159</v>
      </c>
      <c r="V58" s="1">
        <v>0.1903</v>
      </c>
      <c r="W58" s="1">
        <v>-2.9322999999999998E-2</v>
      </c>
      <c r="X58" s="1">
        <v>-2.0268000000000001E-2</v>
      </c>
      <c r="Y58" s="1">
        <v>-0.137407</v>
      </c>
      <c r="Z58" s="1">
        <v>0.53920900000000005</v>
      </c>
      <c r="AA58" s="1">
        <v>-0.157026</v>
      </c>
      <c r="AB58" s="1">
        <v>-0.19617399999999999</v>
      </c>
      <c r="AC58" s="1">
        <v>-5.4676000000000002E-2</v>
      </c>
      <c r="AD58" s="1">
        <v>498.15300000000002</v>
      </c>
      <c r="AE58" s="1">
        <v>58.757599999999996</v>
      </c>
      <c r="AF58" s="1">
        <v>1149.04</v>
      </c>
      <c r="AG58" s="1">
        <v>-0.23794999999999999</v>
      </c>
      <c r="AH58" s="1">
        <v>-2.273E-2</v>
      </c>
      <c r="AI58" s="1">
        <v>135.0527022</v>
      </c>
      <c r="AJ58" s="1">
        <v>0.1903</v>
      </c>
      <c r="AK58" s="1">
        <v>-2.9322999999999998E-2</v>
      </c>
      <c r="AL58" s="1">
        <v>-2.0268000000000001E-2</v>
      </c>
      <c r="AM58" s="1">
        <v>-0.137407</v>
      </c>
      <c r="AN58" s="1">
        <v>0.53920900000000005</v>
      </c>
      <c r="AO58" s="1">
        <v>-0.157026</v>
      </c>
      <c r="AP58" s="1">
        <v>-0.19617399999999999</v>
      </c>
      <c r="AQ58" s="1">
        <v>-5.4676000000000002E-2</v>
      </c>
      <c r="AR58" s="1">
        <v>498.15300000000002</v>
      </c>
      <c r="AS58" s="1">
        <v>58.757599999999996</v>
      </c>
      <c r="AT58" s="1">
        <v>1149.04</v>
      </c>
      <c r="AU58" s="1">
        <v>-0.23794999999999999</v>
      </c>
      <c r="AV58" s="1">
        <v>-2.273E-2</v>
      </c>
      <c r="AW58" s="1">
        <v>135.0527022</v>
      </c>
      <c r="AX58" s="1">
        <v>8.5176625358377596</v>
      </c>
      <c r="AY58" s="1">
        <v>8.9182604269486898</v>
      </c>
      <c r="AZ58" s="1">
        <v>4.0505959004505501</v>
      </c>
      <c r="BA58" s="1">
        <v>4.3255759145393204</v>
      </c>
      <c r="BB58" s="1">
        <v>7.2470624820591096</v>
      </c>
      <c r="BC58" s="1">
        <v>8.6492117748349298</v>
      </c>
      <c r="BD58" s="1">
        <v>42.9</v>
      </c>
      <c r="BE58" s="1">
        <v>46.5</v>
      </c>
      <c r="BF58" s="1">
        <v>102.049149773265</v>
      </c>
      <c r="BG58" s="1">
        <v>116.92325011323901</v>
      </c>
      <c r="BH58" s="1">
        <v>101.328622706941</v>
      </c>
      <c r="BI58" s="1">
        <v>108.14887276727799</v>
      </c>
      <c r="BJ58" s="1">
        <v>102.03613405229601</v>
      </c>
      <c r="BK58" s="1">
        <v>116.875550380231</v>
      </c>
      <c r="BL58" s="1">
        <v>1.83940506686265</v>
      </c>
      <c r="BM58" s="1">
        <v>1.85050641717341</v>
      </c>
      <c r="BN58" s="1">
        <v>1.89745566483119</v>
      </c>
      <c r="BO58" s="1">
        <v>1.8879719277574001</v>
      </c>
      <c r="BP58" s="1">
        <v>1.8498183694622501</v>
      </c>
      <c r="BQ58" s="1">
        <v>1.8395746791038401</v>
      </c>
    </row>
    <row r="59" spans="1:69" x14ac:dyDescent="0.25">
      <c r="A59" s="3">
        <v>17</v>
      </c>
      <c r="B59" s="1" t="s">
        <v>80</v>
      </c>
      <c r="C59" s="2">
        <v>0.52</v>
      </c>
      <c r="D59" s="2">
        <v>2.4583937845674764</v>
      </c>
      <c r="E59" s="1" t="s">
        <v>133</v>
      </c>
      <c r="F59" s="2" t="s">
        <v>133</v>
      </c>
      <c r="G59" s="2" t="s">
        <v>133</v>
      </c>
      <c r="H59" s="1">
        <v>0.19575999999999999</v>
      </c>
      <c r="I59" s="1">
        <v>-1.7198000000000001E-2</v>
      </c>
      <c r="J59" s="1">
        <v>-2.7101E-2</v>
      </c>
      <c r="K59" s="1">
        <v>-0.15559300000000001</v>
      </c>
      <c r="L59" s="1">
        <v>0.52158599999999999</v>
      </c>
      <c r="M59" s="1">
        <v>-0.184866</v>
      </c>
      <c r="N59" s="1">
        <v>-0.150033</v>
      </c>
      <c r="O59" s="1">
        <v>-8.6227999999999999E-2</v>
      </c>
      <c r="P59" s="1">
        <v>497.02800000000002</v>
      </c>
      <c r="Q59" s="1">
        <v>58.020899999999997</v>
      </c>
      <c r="R59" s="1">
        <v>1117.57</v>
      </c>
      <c r="S59" s="1">
        <v>-0.24285999999999999</v>
      </c>
      <c r="T59" s="1">
        <v>-2.409E-2</v>
      </c>
      <c r="U59" s="1">
        <v>137.28036270000001</v>
      </c>
      <c r="V59" s="1">
        <v>0.19575999999999999</v>
      </c>
      <c r="W59" s="1">
        <v>-1.7198000000000001E-2</v>
      </c>
      <c r="X59" s="1">
        <v>-2.7101E-2</v>
      </c>
      <c r="Y59" s="1">
        <v>-0.15559300000000001</v>
      </c>
      <c r="Z59" s="1">
        <v>0.52158599999999999</v>
      </c>
      <c r="AA59" s="1">
        <v>-0.184866</v>
      </c>
      <c r="AB59" s="1">
        <v>-0.150033</v>
      </c>
      <c r="AC59" s="1">
        <v>-8.6227999999999999E-2</v>
      </c>
      <c r="AD59" s="1">
        <v>497.02800000000002</v>
      </c>
      <c r="AE59" s="1">
        <v>58.020899999999997</v>
      </c>
      <c r="AF59" s="1">
        <v>1117.57</v>
      </c>
      <c r="AG59" s="1">
        <v>-0.24285999999999999</v>
      </c>
      <c r="AH59" s="1">
        <v>-2.409E-2</v>
      </c>
      <c r="AI59" s="1">
        <v>137.28036270000001</v>
      </c>
      <c r="AJ59" s="1">
        <v>0.19575999999999999</v>
      </c>
      <c r="AK59" s="1">
        <v>-1.7198000000000001E-2</v>
      </c>
      <c r="AL59" s="1">
        <v>-2.7101E-2</v>
      </c>
      <c r="AM59" s="1">
        <v>-0.15559300000000001</v>
      </c>
      <c r="AN59" s="1">
        <v>0.52158599999999999</v>
      </c>
      <c r="AO59" s="1">
        <v>-0.184866</v>
      </c>
      <c r="AP59" s="1">
        <v>-0.150033</v>
      </c>
      <c r="AQ59" s="1">
        <v>-8.6227999999999999E-2</v>
      </c>
      <c r="AR59" s="1">
        <v>497.02800000000002</v>
      </c>
      <c r="AS59" s="1">
        <v>58.020899999999997</v>
      </c>
      <c r="AT59" s="1">
        <v>1117.57</v>
      </c>
      <c r="AU59" s="1">
        <v>-0.24285999999999999</v>
      </c>
      <c r="AV59" s="1">
        <v>-2.409E-2</v>
      </c>
      <c r="AW59" s="1">
        <v>137.28036270000001</v>
      </c>
      <c r="AX59" s="1">
        <v>6.3502514456402599</v>
      </c>
      <c r="AY59" s="1">
        <v>6.4279290994742597</v>
      </c>
      <c r="AZ59" s="1">
        <v>4.0565263782586003</v>
      </c>
      <c r="BA59" s="1">
        <v>4.2663450003787897</v>
      </c>
      <c r="BB59" s="1">
        <v>7.2505160451043498</v>
      </c>
      <c r="BC59" s="1">
        <v>7.7656314596118898</v>
      </c>
      <c r="BD59" s="1">
        <v>39.6</v>
      </c>
      <c r="BE59" s="1">
        <v>40.299999999999997</v>
      </c>
      <c r="BF59" s="1">
        <v>97.0666009588099</v>
      </c>
      <c r="BG59" s="1">
        <v>103.78718861463</v>
      </c>
      <c r="BH59" s="1">
        <v>97.229998483766806</v>
      </c>
      <c r="BI59" s="1">
        <v>104.22925020234101</v>
      </c>
      <c r="BJ59" s="1">
        <v>102.050305452335</v>
      </c>
      <c r="BK59" s="1">
        <v>105.32113863689599</v>
      </c>
      <c r="BL59" s="1">
        <v>1.83306355590852</v>
      </c>
      <c r="BM59" s="1">
        <v>1.8366507561319301</v>
      </c>
      <c r="BN59" s="1">
        <v>1.8435389879251201</v>
      </c>
      <c r="BO59" s="1">
        <v>1.8397980867475601</v>
      </c>
      <c r="BP59" s="1">
        <v>1.8428643466082899</v>
      </c>
      <c r="BQ59" s="1">
        <v>1.83999782608567</v>
      </c>
    </row>
    <row r="60" spans="1:69" x14ac:dyDescent="0.25">
      <c r="A60" s="1">
        <v>270</v>
      </c>
      <c r="B60" s="1" t="s">
        <v>81</v>
      </c>
      <c r="C60" s="1">
        <v>0.33</v>
      </c>
      <c r="D60" s="2">
        <v>5.2135112927853138</v>
      </c>
      <c r="E60" s="1" t="s">
        <v>166</v>
      </c>
      <c r="F60" s="2" t="s">
        <v>166</v>
      </c>
      <c r="G60" s="2" t="s">
        <v>166</v>
      </c>
      <c r="H60" s="1">
        <v>0.205095</v>
      </c>
      <c r="I60" s="1">
        <v>-3.3905999999999999E-2</v>
      </c>
      <c r="J60" s="1">
        <v>-3.3947999999999999E-2</v>
      </c>
      <c r="K60" s="1">
        <v>-0.19326699999999999</v>
      </c>
      <c r="L60" s="1">
        <v>0.64466000000000001</v>
      </c>
      <c r="M60" s="1">
        <v>-0.180085</v>
      </c>
      <c r="N60" s="1">
        <v>-0.18143699999999999</v>
      </c>
      <c r="O60" s="1">
        <v>-0.37676900000000002</v>
      </c>
      <c r="P60" s="1">
        <v>535.63699999999994</v>
      </c>
      <c r="Q60" s="1">
        <v>73.402199999999993</v>
      </c>
      <c r="R60" s="1">
        <v>1096.0999999999999</v>
      </c>
      <c r="S60" s="1">
        <v>-0.23189000000000001</v>
      </c>
      <c r="T60" s="1">
        <v>-2.5159999999999998E-2</v>
      </c>
      <c r="U60" s="1">
        <v>129.72514229999999</v>
      </c>
      <c r="V60" s="1">
        <v>0.205095</v>
      </c>
      <c r="W60" s="1">
        <v>-3.3905999999999999E-2</v>
      </c>
      <c r="X60" s="1">
        <v>-3.3947999999999999E-2</v>
      </c>
      <c r="Y60" s="1">
        <v>-0.19326699999999999</v>
      </c>
      <c r="Z60" s="1">
        <v>0.64466000000000001</v>
      </c>
      <c r="AA60" s="1">
        <v>-0.180085</v>
      </c>
      <c r="AB60" s="1">
        <v>-0.18143699999999999</v>
      </c>
      <c r="AC60" s="1">
        <v>-0.37676900000000002</v>
      </c>
      <c r="AD60" s="1">
        <v>535.63699999999994</v>
      </c>
      <c r="AE60" s="1">
        <v>73.402199999999993</v>
      </c>
      <c r="AF60" s="1">
        <v>1096.0999999999999</v>
      </c>
      <c r="AG60" s="1">
        <v>-0.23189000000000001</v>
      </c>
      <c r="AH60" s="1">
        <v>-2.5159999999999998E-2</v>
      </c>
      <c r="AI60" s="1">
        <v>129.72514229999999</v>
      </c>
      <c r="AJ60" s="1">
        <v>0.205095</v>
      </c>
      <c r="AK60" s="1">
        <v>-3.3905999999999999E-2</v>
      </c>
      <c r="AL60" s="1">
        <v>-3.3947999999999999E-2</v>
      </c>
      <c r="AM60" s="1">
        <v>-0.19326699999999999</v>
      </c>
      <c r="AN60" s="1">
        <v>0.64466000000000001</v>
      </c>
      <c r="AO60" s="1">
        <v>-0.180085</v>
      </c>
      <c r="AP60" s="1">
        <v>-0.18143699999999999</v>
      </c>
      <c r="AQ60" s="1">
        <v>-0.37676900000000002</v>
      </c>
      <c r="AR60" s="1">
        <v>535.63699999999994</v>
      </c>
      <c r="AS60" s="1">
        <v>73.402199999999993</v>
      </c>
      <c r="AT60" s="1">
        <v>1096.0999999999999</v>
      </c>
      <c r="AU60" s="1">
        <v>-0.23189000000000001</v>
      </c>
      <c r="AV60" s="1">
        <v>-2.5159999999999998E-2</v>
      </c>
      <c r="AW60" s="1">
        <v>129.72514229999999</v>
      </c>
      <c r="AX60" s="1">
        <v>6.2444471574769604</v>
      </c>
      <c r="AY60" s="1">
        <v>6.3238252572231097</v>
      </c>
      <c r="AZ60" s="1">
        <v>3.8019414279061898</v>
      </c>
      <c r="BA60" s="1">
        <v>4.0621218726268999</v>
      </c>
      <c r="BB60" s="1">
        <v>7.1434090458035904</v>
      </c>
      <c r="BC60" s="1">
        <v>7.6213947211373796</v>
      </c>
      <c r="BD60" s="1">
        <v>38.799999999999997</v>
      </c>
      <c r="BE60" s="1">
        <v>40</v>
      </c>
      <c r="BF60" s="1">
        <v>98.835702424392593</v>
      </c>
      <c r="BG60" s="1">
        <v>103.41432281013699</v>
      </c>
      <c r="BH60" s="1">
        <v>99.629963842997299</v>
      </c>
      <c r="BI60" s="1">
        <v>103.81178928719601</v>
      </c>
      <c r="BJ60" s="1">
        <v>100.230666890625</v>
      </c>
      <c r="BK60" s="1">
        <v>104.3238478626</v>
      </c>
      <c r="BL60" s="1">
        <v>1.83282295926256</v>
      </c>
      <c r="BM60" s="1">
        <v>1.8353727141918601</v>
      </c>
      <c r="BN60" s="1">
        <v>1.8354729635709699</v>
      </c>
      <c r="BO60" s="1">
        <v>1.8332228451554899</v>
      </c>
      <c r="BP60" s="1">
        <v>1.84548990785644</v>
      </c>
      <c r="BQ60" s="1">
        <v>1.84107658721738</v>
      </c>
    </row>
    <row r="61" spans="1:69" x14ac:dyDescent="0.25">
      <c r="A61" s="3">
        <v>253</v>
      </c>
      <c r="B61" s="1" t="s">
        <v>82</v>
      </c>
      <c r="C61" s="2">
        <v>0.65999999999999992</v>
      </c>
      <c r="D61" s="2">
        <v>2.5336337541168024</v>
      </c>
      <c r="E61" s="1" t="s">
        <v>153</v>
      </c>
      <c r="F61" s="2" t="s">
        <v>153</v>
      </c>
      <c r="G61" s="2" t="s">
        <v>153</v>
      </c>
      <c r="H61" s="1">
        <v>0.19906499999999999</v>
      </c>
      <c r="I61" s="1">
        <v>-2.3805E-2</v>
      </c>
      <c r="J61" s="1">
        <v>-1.8016000000000001E-2</v>
      </c>
      <c r="K61" s="1">
        <v>-0.14951200000000001</v>
      </c>
      <c r="L61" s="1">
        <v>0.48587799999999998</v>
      </c>
      <c r="M61" s="1">
        <v>-0.14762</v>
      </c>
      <c r="N61" s="1">
        <v>-0.170344</v>
      </c>
      <c r="O61" s="1">
        <v>7.9916000000000001E-2</v>
      </c>
      <c r="P61" s="1">
        <v>493.58199999999999</v>
      </c>
      <c r="Q61" s="1">
        <v>55.748699999999999</v>
      </c>
      <c r="R61" s="1">
        <v>1127.6500000000001</v>
      </c>
      <c r="S61" s="1">
        <v>-0.2283</v>
      </c>
      <c r="T61" s="1">
        <v>-2.0219999999999998E-2</v>
      </c>
      <c r="U61" s="1">
        <v>130.57228079999999</v>
      </c>
      <c r="V61" s="1">
        <v>0.19906499999999999</v>
      </c>
      <c r="W61" s="1">
        <v>-2.3805E-2</v>
      </c>
      <c r="X61" s="1">
        <v>-1.8016000000000001E-2</v>
      </c>
      <c r="Y61" s="1">
        <v>-0.14951200000000001</v>
      </c>
      <c r="Z61" s="1">
        <v>0.48587799999999998</v>
      </c>
      <c r="AA61" s="1">
        <v>-0.14762</v>
      </c>
      <c r="AB61" s="1">
        <v>-0.170344</v>
      </c>
      <c r="AC61" s="1">
        <v>7.9916000000000001E-2</v>
      </c>
      <c r="AD61" s="1">
        <v>493.58199999999999</v>
      </c>
      <c r="AE61" s="1">
        <v>55.748699999999999</v>
      </c>
      <c r="AF61" s="1">
        <v>1127.6500000000001</v>
      </c>
      <c r="AG61" s="1">
        <v>-0.2283</v>
      </c>
      <c r="AH61" s="1">
        <v>-2.0219999999999998E-2</v>
      </c>
      <c r="AI61" s="1">
        <v>130.57228079999999</v>
      </c>
      <c r="AJ61" s="1">
        <v>0.19906499999999999</v>
      </c>
      <c r="AK61" s="1">
        <v>-2.3805E-2</v>
      </c>
      <c r="AL61" s="1">
        <v>-1.8016000000000001E-2</v>
      </c>
      <c r="AM61" s="1">
        <v>-0.14951200000000001</v>
      </c>
      <c r="AN61" s="1">
        <v>0.48587799999999998</v>
      </c>
      <c r="AO61" s="1">
        <v>-0.14762</v>
      </c>
      <c r="AP61" s="1">
        <v>-0.170344</v>
      </c>
      <c r="AQ61" s="1">
        <v>7.9916000000000001E-2</v>
      </c>
      <c r="AR61" s="1">
        <v>493.58199999999999</v>
      </c>
      <c r="AS61" s="1">
        <v>55.748699999999999</v>
      </c>
      <c r="AT61" s="1">
        <v>1127.6500000000001</v>
      </c>
      <c r="AU61" s="1">
        <v>-0.2283</v>
      </c>
      <c r="AV61" s="1">
        <v>-2.0219999999999998E-2</v>
      </c>
      <c r="AW61" s="1">
        <v>130.57228079999999</v>
      </c>
      <c r="AX61" s="1">
        <v>6.5908754214891401</v>
      </c>
      <c r="AY61" s="1">
        <v>6.7193879025262504</v>
      </c>
      <c r="AZ61" s="1">
        <v>4.9319764812975304</v>
      </c>
      <c r="BA61" s="1">
        <v>5.1591570581175699</v>
      </c>
      <c r="BB61" s="1">
        <v>8.1881551104815298</v>
      </c>
      <c r="BC61" s="1">
        <v>8.5823483253006998</v>
      </c>
      <c r="BD61" s="1">
        <v>56.6</v>
      </c>
      <c r="BE61" s="1">
        <v>60</v>
      </c>
      <c r="BF61" s="1">
        <v>105.767525235815</v>
      </c>
      <c r="BG61" s="1">
        <v>113.88505511878201</v>
      </c>
      <c r="BH61" s="1">
        <v>100.681757349214</v>
      </c>
      <c r="BI61" s="1">
        <v>114.112714618646</v>
      </c>
      <c r="BJ61" s="1">
        <v>105.759669345955</v>
      </c>
      <c r="BK61" s="1">
        <v>113.52002983408001</v>
      </c>
      <c r="BL61" s="1">
        <v>1.85855481490323</v>
      </c>
      <c r="BM61" s="1">
        <v>1.86082401102307</v>
      </c>
      <c r="BN61" s="1">
        <v>1.8628354731430199</v>
      </c>
      <c r="BO61" s="1">
        <v>1.85880526145155</v>
      </c>
      <c r="BP61" s="1">
        <v>1.86091644089679</v>
      </c>
      <c r="BQ61" s="1">
        <v>1.85896126909626</v>
      </c>
    </row>
    <row r="62" spans="1:69" x14ac:dyDescent="0.25">
      <c r="A62" s="3">
        <v>11</v>
      </c>
      <c r="B62" s="1" t="s">
        <v>83</v>
      </c>
      <c r="C62" s="2">
        <v>0.45999999999999996</v>
      </c>
      <c r="D62" s="2">
        <v>0.23430749027719963</v>
      </c>
      <c r="E62" s="1" t="s">
        <v>143</v>
      </c>
      <c r="F62" s="2" t="s">
        <v>143</v>
      </c>
      <c r="G62" s="2" t="s">
        <v>143</v>
      </c>
      <c r="H62" s="1">
        <v>0.189276</v>
      </c>
      <c r="I62" s="1">
        <v>-3.2170999999999998E-2</v>
      </c>
      <c r="J62" s="1">
        <v>-2.7081000000000001E-2</v>
      </c>
      <c r="K62" s="1">
        <v>-0.15323200000000001</v>
      </c>
      <c r="L62" s="1">
        <v>0.63487000000000005</v>
      </c>
      <c r="M62" s="1">
        <v>-0.17457600000000001</v>
      </c>
      <c r="N62" s="1">
        <v>-0.21673400000000001</v>
      </c>
      <c r="O62" s="1">
        <v>-0.34277200000000002</v>
      </c>
      <c r="P62" s="1">
        <v>505.37</v>
      </c>
      <c r="Q62" s="1">
        <v>71.623099999999994</v>
      </c>
      <c r="R62" s="1">
        <v>1121.3499999999999</v>
      </c>
      <c r="S62" s="1">
        <v>-0.22781999999999999</v>
      </c>
      <c r="T62" s="1">
        <v>-2.137E-2</v>
      </c>
      <c r="U62" s="1">
        <v>129.54943950000001</v>
      </c>
      <c r="V62" s="1">
        <v>0.189276</v>
      </c>
      <c r="W62" s="1">
        <v>-3.2170999999999998E-2</v>
      </c>
      <c r="X62" s="1">
        <v>-2.7081000000000001E-2</v>
      </c>
      <c r="Y62" s="1">
        <v>-0.15323200000000001</v>
      </c>
      <c r="Z62" s="1">
        <v>0.63487000000000005</v>
      </c>
      <c r="AA62" s="1">
        <v>-0.17457600000000001</v>
      </c>
      <c r="AB62" s="1">
        <v>-0.21673400000000001</v>
      </c>
      <c r="AC62" s="1">
        <v>-0.34277200000000002</v>
      </c>
      <c r="AD62" s="1">
        <v>505.37</v>
      </c>
      <c r="AE62" s="1">
        <v>71.623099999999994</v>
      </c>
      <c r="AF62" s="1">
        <v>1121.3499999999999</v>
      </c>
      <c r="AG62" s="1">
        <v>-0.22781999999999999</v>
      </c>
      <c r="AH62" s="1">
        <v>-2.137E-2</v>
      </c>
      <c r="AI62" s="1">
        <v>129.54943950000001</v>
      </c>
      <c r="AJ62" s="1">
        <v>0.189276</v>
      </c>
      <c r="AK62" s="1">
        <v>-3.2170999999999998E-2</v>
      </c>
      <c r="AL62" s="1">
        <v>-2.7081000000000001E-2</v>
      </c>
      <c r="AM62" s="1">
        <v>-0.15323200000000001</v>
      </c>
      <c r="AN62" s="1">
        <v>0.63487000000000005</v>
      </c>
      <c r="AO62" s="1">
        <v>-0.17457600000000001</v>
      </c>
      <c r="AP62" s="1">
        <v>-0.21673400000000001</v>
      </c>
      <c r="AQ62" s="1">
        <v>-0.34277200000000002</v>
      </c>
      <c r="AR62" s="1">
        <v>505.37</v>
      </c>
      <c r="AS62" s="1">
        <v>71.623099999999994</v>
      </c>
      <c r="AT62" s="1">
        <v>1121.3499999999999</v>
      </c>
      <c r="AU62" s="1">
        <v>-0.22781999999999999</v>
      </c>
      <c r="AV62" s="1">
        <v>-2.137E-2</v>
      </c>
      <c r="AW62" s="1">
        <v>129.54943950000001</v>
      </c>
      <c r="AX62" s="1">
        <v>8.4760171300577092</v>
      </c>
      <c r="AY62" s="1">
        <v>8.9056008875670702</v>
      </c>
      <c r="AZ62" s="1">
        <v>5.17162069659285</v>
      </c>
      <c r="BA62" s="1">
        <v>5.6334146292783203</v>
      </c>
      <c r="BB62" s="1">
        <v>8.1466345617226992</v>
      </c>
      <c r="BC62" s="1">
        <v>8.5491726815866702</v>
      </c>
      <c r="BD62" s="1">
        <v>55.4</v>
      </c>
      <c r="BE62" s="1">
        <v>60.3</v>
      </c>
      <c r="BF62" s="1">
        <v>106.197262099848</v>
      </c>
      <c r="BG62" s="1">
        <v>113.408939700121</v>
      </c>
      <c r="BH62" s="1">
        <v>106.31680803188701</v>
      </c>
      <c r="BI62" s="1">
        <v>113.65834100722699</v>
      </c>
      <c r="BJ62" s="1">
        <v>105.74356607067899</v>
      </c>
      <c r="BK62" s="1">
        <v>113.049996467499</v>
      </c>
      <c r="BL62" s="1">
        <v>1.85661708491546</v>
      </c>
      <c r="BM62" s="1">
        <v>1.8605636242816299</v>
      </c>
      <c r="BN62" s="1">
        <v>1.86056496796</v>
      </c>
      <c r="BO62" s="1">
        <v>1.85765604997265</v>
      </c>
      <c r="BP62" s="1">
        <v>1.86051229504134</v>
      </c>
      <c r="BQ62" s="1">
        <v>1.8581660313330399</v>
      </c>
    </row>
    <row r="63" spans="1:69" x14ac:dyDescent="0.25">
      <c r="A63" s="1">
        <v>266</v>
      </c>
      <c r="B63" s="1" t="s">
        <v>84</v>
      </c>
      <c r="C63" s="1">
        <v>-0.14000000000000007</v>
      </c>
      <c r="D63" s="2">
        <v>2.871741631832502</v>
      </c>
      <c r="E63" s="1" t="s">
        <v>197</v>
      </c>
      <c r="F63" s="2" t="s">
        <v>197</v>
      </c>
      <c r="G63" s="2" t="s">
        <v>197</v>
      </c>
      <c r="H63" s="1">
        <v>0.216776</v>
      </c>
      <c r="I63" s="1">
        <v>-2.8167999999999999E-2</v>
      </c>
      <c r="J63" s="1">
        <v>-2.8122000000000001E-2</v>
      </c>
      <c r="K63" s="1">
        <v>-0.21782299999999999</v>
      </c>
      <c r="L63" s="1">
        <v>0.53580399999999995</v>
      </c>
      <c r="M63" s="1">
        <v>-0.15110899999999999</v>
      </c>
      <c r="N63" s="1">
        <v>-0.15065899999999999</v>
      </c>
      <c r="O63" s="1">
        <v>-0.40696199999999999</v>
      </c>
      <c r="P63" s="1">
        <v>542.00900000000001</v>
      </c>
      <c r="Q63" s="1">
        <v>83.445800000000006</v>
      </c>
      <c r="R63" s="1">
        <v>1068.48</v>
      </c>
      <c r="S63" s="1">
        <v>-0.22120999999999999</v>
      </c>
      <c r="T63" s="1">
        <v>-1.46E-2</v>
      </c>
      <c r="U63" s="1">
        <v>129.6498411</v>
      </c>
      <c r="V63" s="1">
        <v>0.216776</v>
      </c>
      <c r="W63" s="1">
        <v>-2.8167999999999999E-2</v>
      </c>
      <c r="X63" s="1">
        <v>-2.8122000000000001E-2</v>
      </c>
      <c r="Y63" s="1">
        <v>-0.21782299999999999</v>
      </c>
      <c r="Z63" s="1">
        <v>0.53580399999999995</v>
      </c>
      <c r="AA63" s="1">
        <v>-0.15110899999999999</v>
      </c>
      <c r="AB63" s="1">
        <v>-0.15065899999999999</v>
      </c>
      <c r="AC63" s="1">
        <v>-0.40696199999999999</v>
      </c>
      <c r="AD63" s="1">
        <v>542.00900000000001</v>
      </c>
      <c r="AE63" s="1">
        <v>83.445800000000006</v>
      </c>
      <c r="AF63" s="1">
        <v>1068.48</v>
      </c>
      <c r="AG63" s="1">
        <v>-0.22120999999999999</v>
      </c>
      <c r="AH63" s="1">
        <v>-1.46E-2</v>
      </c>
      <c r="AI63" s="1">
        <v>129.6498411</v>
      </c>
      <c r="AJ63" s="1">
        <v>0.216776</v>
      </c>
      <c r="AK63" s="1">
        <v>-2.8167999999999999E-2</v>
      </c>
      <c r="AL63" s="1">
        <v>-2.8122000000000001E-2</v>
      </c>
      <c r="AM63" s="1">
        <v>-0.21782299999999999</v>
      </c>
      <c r="AN63" s="1">
        <v>0.53580399999999995</v>
      </c>
      <c r="AO63" s="1">
        <v>-0.15110899999999999</v>
      </c>
      <c r="AP63" s="1">
        <v>-0.15065899999999999</v>
      </c>
      <c r="AQ63" s="1">
        <v>-0.40696199999999999</v>
      </c>
      <c r="AR63" s="1">
        <v>542.00900000000001</v>
      </c>
      <c r="AS63" s="1">
        <v>83.445800000000006</v>
      </c>
      <c r="AT63" s="1">
        <v>1068.48</v>
      </c>
      <c r="AU63" s="1">
        <v>-0.22120999999999999</v>
      </c>
      <c r="AV63" s="1">
        <v>-1.46E-2</v>
      </c>
      <c r="AW63" s="1">
        <v>129.6498411</v>
      </c>
      <c r="AX63" s="1">
        <v>6.3752212805897903</v>
      </c>
      <c r="AY63" s="1">
        <v>6.52794001691964</v>
      </c>
      <c r="AZ63" s="1">
        <v>4.1904626760386501</v>
      </c>
      <c r="BA63" s="1">
        <v>4.3130721369857001</v>
      </c>
      <c r="BB63" s="1">
        <v>7.2718186117159602</v>
      </c>
      <c r="BC63" s="1">
        <v>7.95615706166602</v>
      </c>
      <c r="BD63" s="1">
        <v>41.8</v>
      </c>
      <c r="BE63" s="1">
        <v>45.6</v>
      </c>
      <c r="BF63" s="1">
        <v>100.313789821367</v>
      </c>
      <c r="BG63" s="1">
        <v>107.015522292208</v>
      </c>
      <c r="BH63" s="1">
        <v>104.126303706912</v>
      </c>
      <c r="BI63" s="1">
        <v>108.41944569879701</v>
      </c>
      <c r="BJ63" s="1">
        <v>100.231622646556</v>
      </c>
      <c r="BK63" s="1">
        <v>106.99390088651499</v>
      </c>
      <c r="BL63" s="1">
        <v>1.8415520627991999</v>
      </c>
      <c r="BM63" s="1">
        <v>1.8428203927675599</v>
      </c>
      <c r="BN63" s="1">
        <v>1.84791612363765</v>
      </c>
      <c r="BO63" s="1">
        <v>1.84582935289262</v>
      </c>
      <c r="BP63" s="1">
        <v>1.8423642419456501</v>
      </c>
      <c r="BQ63" s="1">
        <v>1.84101982607466</v>
      </c>
    </row>
    <row r="64" spans="1:69" x14ac:dyDescent="0.25">
      <c r="A64" s="3">
        <v>229</v>
      </c>
      <c r="B64" s="1" t="s">
        <v>85</v>
      </c>
      <c r="C64" s="2">
        <v>0.12000000000000005</v>
      </c>
      <c r="D64" s="2">
        <v>8.6023252670426278E-2</v>
      </c>
      <c r="E64" s="1" t="s">
        <v>154</v>
      </c>
      <c r="F64" s="2" t="s">
        <v>154</v>
      </c>
      <c r="G64" s="2" t="s">
        <v>154</v>
      </c>
      <c r="H64" s="1">
        <v>0.21414900000000001</v>
      </c>
      <c r="I64" s="1">
        <v>-3.1698999999999998E-2</v>
      </c>
      <c r="J64" s="1">
        <v>-3.1940999999999997E-2</v>
      </c>
      <c r="K64" s="1">
        <v>-0.22345200000000001</v>
      </c>
      <c r="L64" s="1">
        <v>0.56962199999999996</v>
      </c>
      <c r="M64" s="1">
        <v>-0.161803</v>
      </c>
      <c r="N64" s="1">
        <v>-0.16188</v>
      </c>
      <c r="O64" s="1">
        <v>-0.57655599999999996</v>
      </c>
      <c r="P64" s="1">
        <v>542.76700000000005</v>
      </c>
      <c r="Q64" s="1">
        <v>93.748699999999999</v>
      </c>
      <c r="R64" s="1">
        <v>1063.6600000000001</v>
      </c>
      <c r="S64" s="1">
        <v>-0.20771999999999999</v>
      </c>
      <c r="T64" s="1">
        <v>-1.6999999999999999E-3</v>
      </c>
      <c r="U64" s="1">
        <v>129.27961020000001</v>
      </c>
      <c r="V64" s="1">
        <v>0.21414900000000001</v>
      </c>
      <c r="W64" s="1">
        <v>-3.1698999999999998E-2</v>
      </c>
      <c r="X64" s="1">
        <v>-3.1940999999999997E-2</v>
      </c>
      <c r="Y64" s="1">
        <v>-0.22345200000000001</v>
      </c>
      <c r="Z64" s="1">
        <v>0.56962199999999996</v>
      </c>
      <c r="AA64" s="1">
        <v>-0.161803</v>
      </c>
      <c r="AB64" s="1">
        <v>-0.16188</v>
      </c>
      <c r="AC64" s="1">
        <v>-0.57655599999999996</v>
      </c>
      <c r="AD64" s="1">
        <v>542.76700000000005</v>
      </c>
      <c r="AE64" s="1">
        <v>93.748699999999999</v>
      </c>
      <c r="AF64" s="1">
        <v>1063.6600000000001</v>
      </c>
      <c r="AG64" s="1">
        <v>-0.20771999999999999</v>
      </c>
      <c r="AH64" s="1">
        <v>-1.6999999999999999E-3</v>
      </c>
      <c r="AI64" s="1">
        <v>129.27961020000001</v>
      </c>
      <c r="AJ64" s="1">
        <v>0.21414900000000001</v>
      </c>
      <c r="AK64" s="1">
        <v>-3.1698999999999998E-2</v>
      </c>
      <c r="AL64" s="1">
        <v>-3.1940999999999997E-2</v>
      </c>
      <c r="AM64" s="1">
        <v>-0.22345200000000001</v>
      </c>
      <c r="AN64" s="1">
        <v>0.56962199999999996</v>
      </c>
      <c r="AO64" s="1">
        <v>-0.161803</v>
      </c>
      <c r="AP64" s="1">
        <v>-0.16188</v>
      </c>
      <c r="AQ64" s="1">
        <v>-0.57655599999999996</v>
      </c>
      <c r="AR64" s="1">
        <v>542.76700000000005</v>
      </c>
      <c r="AS64" s="1">
        <v>93.748699999999999</v>
      </c>
      <c r="AT64" s="1">
        <v>1063.6600000000001</v>
      </c>
      <c r="AU64" s="1">
        <v>-0.20771999999999999</v>
      </c>
      <c r="AV64" s="1">
        <v>-1.6999999999999999E-3</v>
      </c>
      <c r="AW64" s="1">
        <v>129.27961020000001</v>
      </c>
      <c r="AX64" s="1">
        <v>6.3518900766747102</v>
      </c>
      <c r="AY64" s="1">
        <v>6.6377052421609202</v>
      </c>
      <c r="AZ64" s="1">
        <v>4.2492684902333497</v>
      </c>
      <c r="BA64" s="1">
        <v>4.3204624604172199</v>
      </c>
      <c r="BB64" s="1">
        <v>7.18079460920631</v>
      </c>
      <c r="BC64" s="1">
        <v>7.7215307823017403</v>
      </c>
      <c r="BD64" s="1">
        <v>50.7</v>
      </c>
      <c r="BE64" s="1">
        <v>54.1</v>
      </c>
      <c r="BF64" s="1">
        <v>103.955980622715</v>
      </c>
      <c r="BG64" s="1">
        <v>108.55418728379</v>
      </c>
      <c r="BH64" s="1">
        <v>104.506521502018</v>
      </c>
      <c r="BI64" s="1">
        <v>115.545809160584</v>
      </c>
      <c r="BJ64" s="1">
        <v>103.541714686592</v>
      </c>
      <c r="BK64" s="1">
        <v>108.466750965153</v>
      </c>
      <c r="BL64" s="1">
        <v>1.84597237249098</v>
      </c>
      <c r="BM64" s="1">
        <v>1.8502656566017699</v>
      </c>
      <c r="BN64" s="1">
        <v>1.8480132575282</v>
      </c>
      <c r="BO64" s="1">
        <v>1.84565787728928</v>
      </c>
      <c r="BP64" s="1">
        <v>1.8467338736266199</v>
      </c>
      <c r="BQ64" s="1">
        <v>1.8446628418223201</v>
      </c>
    </row>
    <row r="65" spans="1:69" x14ac:dyDescent="0.25">
      <c r="A65" s="3">
        <v>235</v>
      </c>
      <c r="B65" s="1" t="s">
        <v>86</v>
      </c>
      <c r="C65" s="2">
        <v>0.57000000000000006</v>
      </c>
      <c r="D65" s="2">
        <v>0.66400301204136114</v>
      </c>
      <c r="E65" s="1" t="s">
        <v>155</v>
      </c>
      <c r="F65" s="2" t="s">
        <v>133</v>
      </c>
      <c r="G65" s="2" t="s">
        <v>133</v>
      </c>
      <c r="H65" s="1">
        <v>0.192499</v>
      </c>
      <c r="I65" s="1">
        <v>-2.8559999999999999E-2</v>
      </c>
      <c r="J65" s="1">
        <v>-2.8577999999999999E-2</v>
      </c>
      <c r="K65" s="1">
        <v>-0.19442300000000001</v>
      </c>
      <c r="L65" s="1">
        <v>0.61518899999999999</v>
      </c>
      <c r="M65" s="1">
        <v>-0.18667</v>
      </c>
      <c r="N65" s="1">
        <v>-0.18692500000000001</v>
      </c>
      <c r="O65" s="1">
        <v>-0.230076</v>
      </c>
      <c r="P65" s="1">
        <v>523.923</v>
      </c>
      <c r="Q65" s="1">
        <v>60.247799999999998</v>
      </c>
      <c r="R65" s="1">
        <v>1062.54</v>
      </c>
      <c r="S65" s="1">
        <v>-0.25189</v>
      </c>
      <c r="T65" s="1">
        <v>-2.6440000000000002E-2</v>
      </c>
      <c r="U65" s="1">
        <v>141.47212949999999</v>
      </c>
      <c r="V65" s="1">
        <v>0.19575999999999999</v>
      </c>
      <c r="W65" s="1">
        <v>-1.7198000000000001E-2</v>
      </c>
      <c r="X65" s="1">
        <v>-2.7101E-2</v>
      </c>
      <c r="Y65" s="1">
        <v>-0.15559300000000001</v>
      </c>
      <c r="Z65" s="1">
        <v>0.52158599999999999</v>
      </c>
      <c r="AA65" s="1">
        <v>-0.184866</v>
      </c>
      <c r="AB65" s="1">
        <v>-0.150033</v>
      </c>
      <c r="AC65" s="1">
        <v>-8.6227999999999999E-2</v>
      </c>
      <c r="AD65" s="1">
        <v>497.02800000000002</v>
      </c>
      <c r="AE65" s="1">
        <v>58.020899999999997</v>
      </c>
      <c r="AF65" s="1">
        <v>1117.57</v>
      </c>
      <c r="AG65" s="1">
        <v>-0.24285999999999999</v>
      </c>
      <c r="AH65" s="1">
        <v>-2.409E-2</v>
      </c>
      <c r="AI65" s="1">
        <v>137.28036270000001</v>
      </c>
      <c r="AJ65" s="1">
        <v>0.19575999999999999</v>
      </c>
      <c r="AK65" s="1">
        <v>-1.7198000000000001E-2</v>
      </c>
      <c r="AL65" s="1">
        <v>-2.7101E-2</v>
      </c>
      <c r="AM65" s="1">
        <v>-0.15559300000000001</v>
      </c>
      <c r="AN65" s="1">
        <v>0.52158599999999999</v>
      </c>
      <c r="AO65" s="1">
        <v>-0.184866</v>
      </c>
      <c r="AP65" s="1">
        <v>-0.150033</v>
      </c>
      <c r="AQ65" s="1">
        <v>-8.6227999999999999E-2</v>
      </c>
      <c r="AR65" s="1">
        <v>497.02800000000002</v>
      </c>
      <c r="AS65" s="1">
        <v>58.020899999999997</v>
      </c>
      <c r="AT65" s="1">
        <v>1117.57</v>
      </c>
      <c r="AU65" s="1">
        <v>-0.24285999999999999</v>
      </c>
      <c r="AV65" s="1">
        <v>-2.409E-2</v>
      </c>
      <c r="AW65" s="1">
        <v>137.28036270000001</v>
      </c>
      <c r="AX65" s="1">
        <v>7.3354414371794903</v>
      </c>
      <c r="AY65" s="1">
        <v>7.5187711500461401</v>
      </c>
      <c r="AZ65" s="1">
        <v>4.2310460346602801</v>
      </c>
      <c r="BA65" s="1">
        <v>4.4294915356817999</v>
      </c>
      <c r="BB65" s="1">
        <v>7.1585664083359601</v>
      </c>
      <c r="BC65" s="1">
        <v>7.6562881828433396</v>
      </c>
      <c r="BD65" s="1">
        <v>40.4</v>
      </c>
      <c r="BE65" s="1">
        <v>40.9</v>
      </c>
      <c r="BF65" s="1">
        <v>99.823527062040995</v>
      </c>
      <c r="BG65" s="1">
        <v>104.66917138745499</v>
      </c>
      <c r="BH65" s="1">
        <v>99.7668240374541</v>
      </c>
      <c r="BI65" s="1">
        <v>105.187366063214</v>
      </c>
      <c r="BJ65" s="1">
        <v>99.114129672336702</v>
      </c>
      <c r="BK65" s="1">
        <v>104.754756079378</v>
      </c>
      <c r="BL65" s="1">
        <v>1.84110781867874</v>
      </c>
      <c r="BM65" s="1">
        <v>1.8435148494113001</v>
      </c>
      <c r="BN65" s="1">
        <v>1.8427400793383699</v>
      </c>
      <c r="BO65" s="1">
        <v>1.8402255296566199</v>
      </c>
      <c r="BP65" s="1">
        <v>1.8432289602759599</v>
      </c>
      <c r="BQ65" s="1">
        <v>1.8413761158438</v>
      </c>
    </row>
    <row r="66" spans="1:69" x14ac:dyDescent="0.25">
      <c r="A66" s="3">
        <v>257</v>
      </c>
      <c r="B66" s="1" t="s">
        <v>87</v>
      </c>
      <c r="C66" s="2">
        <v>0.51</v>
      </c>
      <c r="D66" s="2">
        <v>2.3129418496797531</v>
      </c>
      <c r="E66" s="1" t="s">
        <v>156</v>
      </c>
      <c r="F66" s="2" t="s">
        <v>133</v>
      </c>
      <c r="G66" s="2" t="s">
        <v>133</v>
      </c>
      <c r="H66" s="1">
        <v>0.19147400000000001</v>
      </c>
      <c r="I66" s="1">
        <v>-3.0151000000000001E-2</v>
      </c>
      <c r="J66" s="1">
        <v>-2.1555000000000001E-2</v>
      </c>
      <c r="K66" s="1">
        <v>-0.15657699999999999</v>
      </c>
      <c r="L66" s="1">
        <v>0.57689900000000005</v>
      </c>
      <c r="M66" s="1">
        <v>-0.16217500000000001</v>
      </c>
      <c r="N66" s="1">
        <v>-0.203789</v>
      </c>
      <c r="O66" s="1">
        <v>-0.17744499999999999</v>
      </c>
      <c r="P66" s="1">
        <v>501.43700000000001</v>
      </c>
      <c r="Q66" s="1">
        <v>63.287399999999998</v>
      </c>
      <c r="R66" s="1">
        <v>1028.17</v>
      </c>
      <c r="S66" s="1">
        <v>-0.23956</v>
      </c>
      <c r="T66" s="1">
        <v>-2.257E-2</v>
      </c>
      <c r="U66" s="1">
        <v>136.16339489999999</v>
      </c>
      <c r="V66" s="1">
        <v>0.19575999999999999</v>
      </c>
      <c r="W66" s="1">
        <v>-1.7198000000000001E-2</v>
      </c>
      <c r="X66" s="1">
        <v>-2.7101E-2</v>
      </c>
      <c r="Y66" s="1">
        <v>-0.15559300000000001</v>
      </c>
      <c r="Z66" s="1">
        <v>0.52158599999999999</v>
      </c>
      <c r="AA66" s="1">
        <v>-0.184866</v>
      </c>
      <c r="AB66" s="1">
        <v>-0.150033</v>
      </c>
      <c r="AC66" s="1">
        <v>-8.6227999999999999E-2</v>
      </c>
      <c r="AD66" s="1">
        <v>497.02800000000002</v>
      </c>
      <c r="AE66" s="1">
        <v>58.020899999999997</v>
      </c>
      <c r="AF66" s="1">
        <v>1117.57</v>
      </c>
      <c r="AG66" s="1">
        <v>-0.24285999999999999</v>
      </c>
      <c r="AH66" s="1">
        <v>-2.409E-2</v>
      </c>
      <c r="AI66" s="1">
        <v>137.28036270000001</v>
      </c>
      <c r="AJ66" s="1">
        <v>0.19575999999999999</v>
      </c>
      <c r="AK66" s="1">
        <v>-1.7198000000000001E-2</v>
      </c>
      <c r="AL66" s="1">
        <v>-2.7101E-2</v>
      </c>
      <c r="AM66" s="1">
        <v>-0.15559300000000001</v>
      </c>
      <c r="AN66" s="1">
        <v>0.52158599999999999</v>
      </c>
      <c r="AO66" s="1">
        <v>-0.184866</v>
      </c>
      <c r="AP66" s="1">
        <v>-0.150033</v>
      </c>
      <c r="AQ66" s="1">
        <v>-8.6227999999999999E-2</v>
      </c>
      <c r="AR66" s="1">
        <v>497.02800000000002</v>
      </c>
      <c r="AS66" s="1">
        <v>58.020899999999997</v>
      </c>
      <c r="AT66" s="1">
        <v>1117.57</v>
      </c>
      <c r="AU66" s="1">
        <v>-0.24285999999999999</v>
      </c>
      <c r="AV66" s="1">
        <v>-2.409E-2</v>
      </c>
      <c r="AW66" s="1">
        <v>137.28036270000001</v>
      </c>
      <c r="AX66" s="1">
        <v>6.3671392857496203</v>
      </c>
      <c r="AY66" s="1">
        <v>7.3170511366520499</v>
      </c>
      <c r="AZ66" s="1">
        <v>4.2276708569512502</v>
      </c>
      <c r="BA66" s="1">
        <v>4.8095152440634799</v>
      </c>
      <c r="BB66" s="1">
        <v>7.1995120686327203</v>
      </c>
      <c r="BC66" s="1">
        <v>8.6759993546624496</v>
      </c>
      <c r="BD66" s="1">
        <v>40.4</v>
      </c>
      <c r="BE66" s="1">
        <v>40.9</v>
      </c>
      <c r="BF66" s="1">
        <v>98.511347438856703</v>
      </c>
      <c r="BG66" s="1">
        <v>105.25768416782699</v>
      </c>
      <c r="BH66" s="1">
        <v>98.424087255123297</v>
      </c>
      <c r="BI66" s="1">
        <v>105.18880730098</v>
      </c>
      <c r="BJ66" s="1">
        <v>98.566423113547799</v>
      </c>
      <c r="BK66" s="1">
        <v>105.264065996867</v>
      </c>
      <c r="BL66" s="1">
        <v>1.84052275182894</v>
      </c>
      <c r="BM66" s="1">
        <v>1.8439471250553701</v>
      </c>
      <c r="BN66" s="1">
        <v>1.8439224495623401</v>
      </c>
      <c r="BO66" s="1">
        <v>1.8406034336597299</v>
      </c>
      <c r="BP66" s="1">
        <v>1.8437204234915801</v>
      </c>
      <c r="BQ66" s="1">
        <v>1.8400557056784901</v>
      </c>
    </row>
    <row r="67" spans="1:69" x14ac:dyDescent="0.25">
      <c r="A67" s="3">
        <v>19</v>
      </c>
      <c r="B67" s="1" t="s">
        <v>88</v>
      </c>
      <c r="C67" s="2">
        <v>0.39999999999999997</v>
      </c>
      <c r="D67" s="2">
        <v>15.248219568198774</v>
      </c>
      <c r="E67" s="1" t="s">
        <v>155</v>
      </c>
      <c r="F67" s="2" t="s">
        <v>155</v>
      </c>
      <c r="G67" s="2" t="s">
        <v>155</v>
      </c>
      <c r="H67" s="1">
        <v>0.192499</v>
      </c>
      <c r="I67" s="1">
        <v>-2.8559999999999999E-2</v>
      </c>
      <c r="J67" s="1">
        <v>-2.8577999999999999E-2</v>
      </c>
      <c r="K67" s="1">
        <v>-0.19442300000000001</v>
      </c>
      <c r="L67" s="1">
        <v>0.61518899999999999</v>
      </c>
      <c r="M67" s="1">
        <v>-0.18667</v>
      </c>
      <c r="N67" s="1">
        <v>-0.18692500000000001</v>
      </c>
      <c r="O67" s="1">
        <v>-0.230076</v>
      </c>
      <c r="P67" s="1">
        <v>523.923</v>
      </c>
      <c r="Q67" s="1">
        <v>60.247799999999998</v>
      </c>
      <c r="R67" s="1">
        <v>1062.54</v>
      </c>
      <c r="S67" s="1">
        <v>-0.25189</v>
      </c>
      <c r="T67" s="1">
        <v>-2.6440000000000002E-2</v>
      </c>
      <c r="U67" s="1">
        <v>141.47212949999999</v>
      </c>
      <c r="V67" s="1">
        <v>0.192499</v>
      </c>
      <c r="W67" s="1">
        <v>-2.8559999999999999E-2</v>
      </c>
      <c r="X67" s="1">
        <v>-2.8577999999999999E-2</v>
      </c>
      <c r="Y67" s="1">
        <v>-0.19442300000000001</v>
      </c>
      <c r="Z67" s="1">
        <v>0.61518899999999999</v>
      </c>
      <c r="AA67" s="1">
        <v>-0.18667</v>
      </c>
      <c r="AB67" s="1">
        <v>-0.18692500000000001</v>
      </c>
      <c r="AC67" s="1">
        <v>-0.230076</v>
      </c>
      <c r="AD67" s="1">
        <v>523.923</v>
      </c>
      <c r="AE67" s="1">
        <v>60.247799999999998</v>
      </c>
      <c r="AF67" s="1">
        <v>1062.54</v>
      </c>
      <c r="AG67" s="1">
        <v>-0.25189</v>
      </c>
      <c r="AH67" s="1">
        <v>-2.6440000000000002E-2</v>
      </c>
      <c r="AI67" s="1">
        <v>141.47212949999999</v>
      </c>
      <c r="AJ67" s="1">
        <v>0.192499</v>
      </c>
      <c r="AK67" s="1">
        <v>-2.8559999999999999E-2</v>
      </c>
      <c r="AL67" s="1">
        <v>-2.8577999999999999E-2</v>
      </c>
      <c r="AM67" s="1">
        <v>-0.19442300000000001</v>
      </c>
      <c r="AN67" s="1">
        <v>0.61518899999999999</v>
      </c>
      <c r="AO67" s="1">
        <v>-0.18667</v>
      </c>
      <c r="AP67" s="1">
        <v>-0.18692500000000001</v>
      </c>
      <c r="AQ67" s="1">
        <v>-0.230076</v>
      </c>
      <c r="AR67" s="1">
        <v>523.923</v>
      </c>
      <c r="AS67" s="1">
        <v>60.247799999999998</v>
      </c>
      <c r="AT67" s="1">
        <v>1062.54</v>
      </c>
      <c r="AU67" s="1">
        <v>-0.25189</v>
      </c>
      <c r="AV67" s="1">
        <v>-2.6440000000000002E-2</v>
      </c>
      <c r="AW67" s="1">
        <v>141.47212949999999</v>
      </c>
      <c r="AX67" s="1">
        <v>7.4760007160339699</v>
      </c>
      <c r="AY67" s="1">
        <v>7.53241097478098</v>
      </c>
      <c r="AZ67" s="1">
        <v>4.7607677505803903</v>
      </c>
      <c r="BA67" s="1">
        <v>4.8439970101280796</v>
      </c>
      <c r="BB67" s="1">
        <v>7.3200907342972004</v>
      </c>
      <c r="BC67" s="1">
        <v>7.66564466764987</v>
      </c>
      <c r="BD67" s="1">
        <v>40.4</v>
      </c>
      <c r="BE67" s="1">
        <v>40.9</v>
      </c>
      <c r="BF67" s="1">
        <v>99.227240266740097</v>
      </c>
      <c r="BG67" s="1">
        <v>103.44366518365401</v>
      </c>
      <c r="BH67" s="1">
        <v>102.78623282897399</v>
      </c>
      <c r="BI67" s="1">
        <v>104.92536185018</v>
      </c>
      <c r="BJ67" s="1">
        <v>103.12563107738499</v>
      </c>
      <c r="BK67" s="1">
        <v>104.70120178912499</v>
      </c>
      <c r="BL67" s="1">
        <v>1.8404852620980101</v>
      </c>
      <c r="BM67" s="1">
        <v>1.84202578700733</v>
      </c>
      <c r="BN67" s="1">
        <v>1.8422212136439999</v>
      </c>
      <c r="BO67" s="1">
        <v>1.8413351134435001</v>
      </c>
      <c r="BP67" s="1">
        <v>1.8424139057225899</v>
      </c>
      <c r="BQ67" s="1">
        <v>1.8410396519358201</v>
      </c>
    </row>
    <row r="68" spans="1:69" x14ac:dyDescent="0.25">
      <c r="A68" s="3">
        <v>224</v>
      </c>
      <c r="B68" s="1" t="s">
        <v>89</v>
      </c>
      <c r="C68" s="2">
        <v>0.7</v>
      </c>
      <c r="D68" s="2">
        <v>0.35142566781611162</v>
      </c>
      <c r="E68" s="1" t="s">
        <v>157</v>
      </c>
      <c r="F68" s="2" t="s">
        <v>157</v>
      </c>
      <c r="G68" s="2" t="s">
        <v>157</v>
      </c>
      <c r="H68" s="1">
        <v>0.19226599999999999</v>
      </c>
      <c r="I68" s="1">
        <v>-2.8295000000000001E-2</v>
      </c>
      <c r="J68" s="1">
        <v>-1.8936000000000001E-2</v>
      </c>
      <c r="K68" s="1">
        <v>-0.14726600000000001</v>
      </c>
      <c r="L68" s="1">
        <v>0.534663</v>
      </c>
      <c r="M68" s="1">
        <v>-0.15335399999999999</v>
      </c>
      <c r="N68" s="1">
        <v>-0.19051000000000001</v>
      </c>
      <c r="O68" s="1">
        <v>-7.1774000000000004E-2</v>
      </c>
      <c r="P68" s="1">
        <v>497.154</v>
      </c>
      <c r="Q68" s="1">
        <v>58.847099999999998</v>
      </c>
      <c r="R68" s="1">
        <v>1135.1400000000001</v>
      </c>
      <c r="S68" s="1">
        <v>-0.24057999999999999</v>
      </c>
      <c r="T68" s="1">
        <v>-2.3380000000000001E-2</v>
      </c>
      <c r="U68" s="1">
        <v>136.29517200000001</v>
      </c>
      <c r="V68" s="1">
        <v>0.19226599999999999</v>
      </c>
      <c r="W68" s="1">
        <v>-2.8295000000000001E-2</v>
      </c>
      <c r="X68" s="1">
        <v>-1.8936000000000001E-2</v>
      </c>
      <c r="Y68" s="1">
        <v>-0.14726600000000001</v>
      </c>
      <c r="Z68" s="1">
        <v>0.534663</v>
      </c>
      <c r="AA68" s="1">
        <v>-0.15335399999999999</v>
      </c>
      <c r="AB68" s="1">
        <v>-0.19051000000000001</v>
      </c>
      <c r="AC68" s="1">
        <v>-7.1774000000000004E-2</v>
      </c>
      <c r="AD68" s="1">
        <v>497.154</v>
      </c>
      <c r="AE68" s="1">
        <v>58.847099999999998</v>
      </c>
      <c r="AF68" s="1">
        <v>1135.1400000000001</v>
      </c>
      <c r="AG68" s="1">
        <v>-0.24057999999999999</v>
      </c>
      <c r="AH68" s="1">
        <v>-2.3380000000000001E-2</v>
      </c>
      <c r="AI68" s="1">
        <v>136.29517200000001</v>
      </c>
      <c r="AJ68" s="1">
        <v>0.19226599999999999</v>
      </c>
      <c r="AK68" s="1">
        <v>-2.8295000000000001E-2</v>
      </c>
      <c r="AL68" s="1">
        <v>-1.8936000000000001E-2</v>
      </c>
      <c r="AM68" s="1">
        <v>-0.14726600000000001</v>
      </c>
      <c r="AN68" s="1">
        <v>0.534663</v>
      </c>
      <c r="AO68" s="1">
        <v>-0.15335399999999999</v>
      </c>
      <c r="AP68" s="1">
        <v>-0.19051000000000001</v>
      </c>
      <c r="AQ68" s="1">
        <v>-7.1774000000000004E-2</v>
      </c>
      <c r="AR68" s="1">
        <v>497.154</v>
      </c>
      <c r="AS68" s="1">
        <v>58.847099999999998</v>
      </c>
      <c r="AT68" s="1">
        <v>1135.1400000000001</v>
      </c>
      <c r="AU68" s="1">
        <v>-0.24057999999999999</v>
      </c>
      <c r="AV68" s="1">
        <v>-2.3380000000000001E-2</v>
      </c>
      <c r="AW68" s="1">
        <v>136.29517200000001</v>
      </c>
      <c r="AX68" s="1">
        <v>7.0995204692368397</v>
      </c>
      <c r="AY68" s="1">
        <v>7.3062727757932402</v>
      </c>
      <c r="AZ68" s="1">
        <v>5.0146874303219802</v>
      </c>
      <c r="BA68" s="1">
        <v>5.5004881818528499</v>
      </c>
      <c r="BB68" s="1">
        <v>8.3115967790621905</v>
      </c>
      <c r="BC68" s="1">
        <v>8.6708579057498305</v>
      </c>
      <c r="BD68" s="1">
        <v>40.5</v>
      </c>
      <c r="BE68" s="1">
        <v>40.799999999999997</v>
      </c>
      <c r="BF68" s="1">
        <v>98.6449996072961</v>
      </c>
      <c r="BG68" s="1">
        <v>105.198629943396</v>
      </c>
      <c r="BH68" s="1">
        <v>99.506289323977896</v>
      </c>
      <c r="BI68" s="1">
        <v>105.459308692568</v>
      </c>
      <c r="BJ68" s="1">
        <v>98.596883034142294</v>
      </c>
      <c r="BK68" s="1">
        <v>105.211497126308</v>
      </c>
      <c r="BL68" s="1">
        <v>1.84142662085677</v>
      </c>
      <c r="BM68" s="1">
        <v>1.84303282662029</v>
      </c>
      <c r="BN68" s="1">
        <v>1.84423452955419</v>
      </c>
      <c r="BO68" s="1">
        <v>1.84108935144386</v>
      </c>
      <c r="BP68" s="1">
        <v>1.8436434036982301</v>
      </c>
      <c r="BQ68" s="1">
        <v>1.84132669561922</v>
      </c>
    </row>
    <row r="69" spans="1:69" x14ac:dyDescent="0.25">
      <c r="A69" s="3">
        <v>225</v>
      </c>
      <c r="B69" s="1" t="s">
        <v>90</v>
      </c>
      <c r="C69" s="2">
        <v>0.8</v>
      </c>
      <c r="D69" s="2">
        <v>0.97324200484771517</v>
      </c>
      <c r="E69" s="1" t="s">
        <v>156</v>
      </c>
      <c r="F69" s="2" t="s">
        <v>156</v>
      </c>
      <c r="G69" s="2" t="s">
        <v>156</v>
      </c>
      <c r="H69" s="1">
        <v>0.19147400000000001</v>
      </c>
      <c r="I69" s="1">
        <v>-3.0151000000000001E-2</v>
      </c>
      <c r="J69" s="1">
        <v>-2.1555000000000001E-2</v>
      </c>
      <c r="K69" s="1">
        <v>-0.15657699999999999</v>
      </c>
      <c r="L69" s="1">
        <v>0.57689900000000005</v>
      </c>
      <c r="M69" s="1">
        <v>-0.16217500000000001</v>
      </c>
      <c r="N69" s="1">
        <v>-0.203789</v>
      </c>
      <c r="O69" s="1">
        <v>-0.17744499999999999</v>
      </c>
      <c r="P69" s="1">
        <v>501.43700000000001</v>
      </c>
      <c r="Q69" s="1">
        <v>63.287399999999998</v>
      </c>
      <c r="R69" s="1">
        <v>1028.17</v>
      </c>
      <c r="S69" s="1">
        <v>-0.23956</v>
      </c>
      <c r="T69" s="1">
        <v>-2.257E-2</v>
      </c>
      <c r="U69" s="1">
        <v>136.16339489999999</v>
      </c>
      <c r="V69" s="1">
        <v>0.19147400000000001</v>
      </c>
      <c r="W69" s="1">
        <v>-3.0151000000000001E-2</v>
      </c>
      <c r="X69" s="1">
        <v>-2.1555000000000001E-2</v>
      </c>
      <c r="Y69" s="1">
        <v>-0.15657699999999999</v>
      </c>
      <c r="Z69" s="1">
        <v>0.57689900000000005</v>
      </c>
      <c r="AA69" s="1">
        <v>-0.16217500000000001</v>
      </c>
      <c r="AB69" s="1">
        <v>-0.203789</v>
      </c>
      <c r="AC69" s="1">
        <v>-0.17744499999999999</v>
      </c>
      <c r="AD69" s="1">
        <v>501.43700000000001</v>
      </c>
      <c r="AE69" s="1">
        <v>63.287399999999998</v>
      </c>
      <c r="AF69" s="1">
        <v>1028.17</v>
      </c>
      <c r="AG69" s="1">
        <v>-0.23956</v>
      </c>
      <c r="AH69" s="1">
        <v>-2.257E-2</v>
      </c>
      <c r="AI69" s="1">
        <v>136.16339489999999</v>
      </c>
      <c r="AJ69" s="1">
        <v>0.19147400000000001</v>
      </c>
      <c r="AK69" s="1">
        <v>-3.0151000000000001E-2</v>
      </c>
      <c r="AL69" s="1">
        <v>-2.1555000000000001E-2</v>
      </c>
      <c r="AM69" s="1">
        <v>-0.15657699999999999</v>
      </c>
      <c r="AN69" s="1">
        <v>0.57689900000000005</v>
      </c>
      <c r="AO69" s="1">
        <v>-0.16217500000000001</v>
      </c>
      <c r="AP69" s="1">
        <v>-0.203789</v>
      </c>
      <c r="AQ69" s="1">
        <v>-0.17744499999999999</v>
      </c>
      <c r="AR69" s="1">
        <v>501.43700000000001</v>
      </c>
      <c r="AS69" s="1">
        <v>63.287399999999998</v>
      </c>
      <c r="AT69" s="1">
        <v>1028.17</v>
      </c>
      <c r="AU69" s="1">
        <v>-0.23956</v>
      </c>
      <c r="AV69" s="1">
        <v>-2.257E-2</v>
      </c>
      <c r="AW69" s="1">
        <v>136.16339489999999</v>
      </c>
      <c r="AX69" s="1">
        <v>7.4885750878963098</v>
      </c>
      <c r="AY69" s="1">
        <v>7.6596890526192496</v>
      </c>
      <c r="AZ69" s="1">
        <v>4.7419049599445797</v>
      </c>
      <c r="BA69" s="1">
        <v>4.8254833162160899</v>
      </c>
      <c r="BB69" s="1">
        <v>7.1982572818983099</v>
      </c>
      <c r="BC69" s="1">
        <v>7.7357109690923496</v>
      </c>
      <c r="BD69" s="1">
        <v>50.5</v>
      </c>
      <c r="BE69" s="1">
        <v>53.9</v>
      </c>
      <c r="BF69" s="1">
        <v>104.420247075305</v>
      </c>
      <c r="BG69" s="1">
        <v>115.173049581672</v>
      </c>
      <c r="BH69" s="1">
        <v>103.499541494425</v>
      </c>
      <c r="BI69" s="1">
        <v>107.822474512444</v>
      </c>
      <c r="BJ69" s="1">
        <v>103.894959101559</v>
      </c>
      <c r="BK69" s="1">
        <v>108.085258511242</v>
      </c>
      <c r="BL69" s="1">
        <v>1.8453663592902001</v>
      </c>
      <c r="BM69" s="1">
        <v>1.8502459295996301</v>
      </c>
      <c r="BN69" s="1">
        <v>1.84719517106341</v>
      </c>
      <c r="BO69" s="1">
        <v>1.84459046945385</v>
      </c>
      <c r="BP69" s="1">
        <v>1.8470814816894201</v>
      </c>
      <c r="BQ69" s="1">
        <v>1.8437920164704</v>
      </c>
    </row>
    <row r="70" spans="1:69" x14ac:dyDescent="0.25">
      <c r="A70" s="1">
        <v>269</v>
      </c>
      <c r="B70" s="1" t="s">
        <v>92</v>
      </c>
      <c r="C70" s="1">
        <v>4.0000000000000036E-2</v>
      </c>
      <c r="D70" s="2">
        <v>6.4484571798221628</v>
      </c>
      <c r="E70" s="1" t="s">
        <v>201</v>
      </c>
      <c r="F70" s="2" t="s">
        <v>201</v>
      </c>
      <c r="G70" s="2" t="s">
        <v>201</v>
      </c>
      <c r="H70" s="1">
        <v>0.19090399999999999</v>
      </c>
      <c r="I70" s="1">
        <v>-2.8833000000000001E-2</v>
      </c>
      <c r="J70" s="1">
        <v>-1.9848999999999999E-2</v>
      </c>
      <c r="K70" s="1">
        <v>-0.13694300000000001</v>
      </c>
      <c r="L70" s="1">
        <v>0.52522100000000005</v>
      </c>
      <c r="M70" s="1">
        <v>-0.153777</v>
      </c>
      <c r="N70" s="1">
        <v>-0.19081300000000001</v>
      </c>
      <c r="O70" s="1">
        <v>-3.5145000000000003E-2</v>
      </c>
      <c r="P70" s="1">
        <v>496.34300000000002</v>
      </c>
      <c r="Q70" s="1">
        <v>58.903300000000002</v>
      </c>
      <c r="R70" s="1">
        <v>1157.7</v>
      </c>
      <c r="S70" s="1">
        <v>-0.23744999999999999</v>
      </c>
      <c r="T70" s="1">
        <v>-2.0740000000000001E-2</v>
      </c>
      <c r="U70" s="1">
        <v>135.9876921</v>
      </c>
      <c r="V70" s="1">
        <v>0.19090399999999999</v>
      </c>
      <c r="W70" s="1">
        <v>-2.8833000000000001E-2</v>
      </c>
      <c r="X70" s="1">
        <v>-1.9848999999999999E-2</v>
      </c>
      <c r="Y70" s="1">
        <v>-0.13694300000000001</v>
      </c>
      <c r="Z70" s="1">
        <v>0.52522100000000005</v>
      </c>
      <c r="AA70" s="1">
        <v>-0.153777</v>
      </c>
      <c r="AB70" s="1">
        <v>-0.19081300000000001</v>
      </c>
      <c r="AC70" s="1">
        <v>-3.5145000000000003E-2</v>
      </c>
      <c r="AD70" s="1">
        <v>496.34300000000002</v>
      </c>
      <c r="AE70" s="1">
        <v>58.903300000000002</v>
      </c>
      <c r="AF70" s="1">
        <v>1157.7</v>
      </c>
      <c r="AG70" s="1">
        <v>-0.23744999999999999</v>
      </c>
      <c r="AH70" s="1">
        <v>-2.0740000000000001E-2</v>
      </c>
      <c r="AI70" s="1">
        <v>135.9876921</v>
      </c>
      <c r="AJ70" s="1">
        <v>0.19090399999999999</v>
      </c>
      <c r="AK70" s="1">
        <v>-2.8833000000000001E-2</v>
      </c>
      <c r="AL70" s="1">
        <v>-1.9848999999999999E-2</v>
      </c>
      <c r="AM70" s="1">
        <v>-0.13694300000000001</v>
      </c>
      <c r="AN70" s="1">
        <v>0.52522100000000005</v>
      </c>
      <c r="AO70" s="1">
        <v>-0.153777</v>
      </c>
      <c r="AP70" s="1">
        <v>-0.19081300000000001</v>
      </c>
      <c r="AQ70" s="1">
        <v>-3.5145000000000003E-2</v>
      </c>
      <c r="AR70" s="1">
        <v>496.34300000000002</v>
      </c>
      <c r="AS70" s="1">
        <v>58.903300000000002</v>
      </c>
      <c r="AT70" s="1">
        <v>1157.7</v>
      </c>
      <c r="AU70" s="1">
        <v>-0.23744999999999999</v>
      </c>
      <c r="AV70" s="1">
        <v>-2.0740000000000001E-2</v>
      </c>
      <c r="AW70" s="1">
        <v>135.9876921</v>
      </c>
      <c r="AX70" s="1">
        <v>7.8590114680410101</v>
      </c>
      <c r="AY70" s="1">
        <v>7.8610309382620498</v>
      </c>
      <c r="AZ70" s="1">
        <v>4.9416928864411798</v>
      </c>
      <c r="BA70" s="1">
        <v>4.98992438650669</v>
      </c>
      <c r="BB70" s="1">
        <v>7.0676666666666597</v>
      </c>
      <c r="BC70" s="1">
        <v>7.2508926678600201</v>
      </c>
      <c r="BD70" s="1">
        <v>69.8</v>
      </c>
      <c r="BE70" s="1">
        <v>70.2</v>
      </c>
      <c r="BF70" s="1">
        <v>119.905943553855</v>
      </c>
      <c r="BG70" s="1">
        <v>120.01313901536</v>
      </c>
      <c r="BH70" s="1">
        <v>119.96669773836101</v>
      </c>
      <c r="BI70" s="1">
        <v>120.09659733572001</v>
      </c>
      <c r="BJ70" s="1">
        <v>119.996207626794</v>
      </c>
      <c r="BK70" s="1">
        <v>120.020087465556</v>
      </c>
      <c r="BL70" s="1">
        <v>1.8438660471954</v>
      </c>
      <c r="BM70" s="1">
        <v>1.8441317740335099</v>
      </c>
      <c r="BN70" s="1">
        <v>1.8443700821689699</v>
      </c>
      <c r="BO70" s="1">
        <v>1.84422476938143</v>
      </c>
      <c r="BP70" s="1">
        <v>1.84463112843733</v>
      </c>
      <c r="BQ70" s="1">
        <v>1.84441291472381</v>
      </c>
    </row>
    <row r="71" spans="1:69" x14ac:dyDescent="0.25">
      <c r="A71" s="3">
        <v>245</v>
      </c>
      <c r="B71" s="1" t="s">
        <v>93</v>
      </c>
      <c r="C71" s="2">
        <v>0.32</v>
      </c>
      <c r="D71" s="2">
        <v>16.960492327759827</v>
      </c>
      <c r="E71" s="1" t="s">
        <v>159</v>
      </c>
      <c r="F71" s="2" t="s">
        <v>159</v>
      </c>
      <c r="G71" s="2" t="s">
        <v>159</v>
      </c>
      <c r="H71" s="1">
        <v>0.19003300000000001</v>
      </c>
      <c r="I71" s="1">
        <v>-3.0731000000000001E-2</v>
      </c>
      <c r="J71" s="1">
        <v>-3.0792E-2</v>
      </c>
      <c r="K71" s="1">
        <v>-0.19786599999999999</v>
      </c>
      <c r="L71" s="1">
        <v>0.64036099999999996</v>
      </c>
      <c r="M71" s="1">
        <v>-0.195796</v>
      </c>
      <c r="N71" s="1">
        <v>-0.19608900000000001</v>
      </c>
      <c r="O71" s="1">
        <v>-0.288049</v>
      </c>
      <c r="P71" s="1">
        <v>525.70299999999997</v>
      </c>
      <c r="Q71" s="1">
        <v>64.111400000000003</v>
      </c>
      <c r="R71" s="1">
        <v>1073.43</v>
      </c>
      <c r="S71" s="1">
        <v>-0.24625</v>
      </c>
      <c r="T71" s="1">
        <v>-2.2839999999999999E-2</v>
      </c>
      <c r="U71" s="1">
        <v>140.19200910000001</v>
      </c>
      <c r="V71" s="1">
        <v>0.19003300000000001</v>
      </c>
      <c r="W71" s="1">
        <v>-3.0731000000000001E-2</v>
      </c>
      <c r="X71" s="1">
        <v>-3.0792E-2</v>
      </c>
      <c r="Y71" s="1">
        <v>-0.19786599999999999</v>
      </c>
      <c r="Z71" s="1">
        <v>0.64036099999999996</v>
      </c>
      <c r="AA71" s="1">
        <v>-0.195796</v>
      </c>
      <c r="AB71" s="1">
        <v>-0.19608900000000001</v>
      </c>
      <c r="AC71" s="1">
        <v>-0.288049</v>
      </c>
      <c r="AD71" s="1">
        <v>525.70299999999997</v>
      </c>
      <c r="AE71" s="1">
        <v>64.111400000000003</v>
      </c>
      <c r="AF71" s="1">
        <v>1073.43</v>
      </c>
      <c r="AG71" s="1">
        <v>-0.24625</v>
      </c>
      <c r="AH71" s="1">
        <v>-2.2839999999999999E-2</v>
      </c>
      <c r="AI71" s="1">
        <v>140.19200910000001</v>
      </c>
      <c r="AJ71" s="1">
        <v>0.19003300000000001</v>
      </c>
      <c r="AK71" s="1">
        <v>-3.0731000000000001E-2</v>
      </c>
      <c r="AL71" s="1">
        <v>-3.0792E-2</v>
      </c>
      <c r="AM71" s="1">
        <v>-0.19786599999999999</v>
      </c>
      <c r="AN71" s="1">
        <v>0.64036099999999996</v>
      </c>
      <c r="AO71" s="1">
        <v>-0.195796</v>
      </c>
      <c r="AP71" s="1">
        <v>-0.19608900000000001</v>
      </c>
      <c r="AQ71" s="1">
        <v>-0.288049</v>
      </c>
      <c r="AR71" s="1">
        <v>525.70299999999997</v>
      </c>
      <c r="AS71" s="1">
        <v>64.111400000000003</v>
      </c>
      <c r="AT71" s="1">
        <v>1073.43</v>
      </c>
      <c r="AU71" s="1">
        <v>-0.24625</v>
      </c>
      <c r="AV71" s="1">
        <v>-2.2839999999999999E-2</v>
      </c>
      <c r="AW71" s="1">
        <v>140.19200910000001</v>
      </c>
      <c r="AX71" s="1">
        <v>8.2859088594114301</v>
      </c>
      <c r="AY71" s="1">
        <v>8.59441637043175</v>
      </c>
      <c r="AZ71" s="1">
        <v>6.0789886421224901</v>
      </c>
      <c r="BA71" s="1">
        <v>6.5618235679114196</v>
      </c>
      <c r="BB71" s="1">
        <v>9.6993271226366105</v>
      </c>
      <c r="BC71" s="1">
        <v>10.024743948133001</v>
      </c>
      <c r="BD71" s="1">
        <v>40</v>
      </c>
      <c r="BE71" s="1">
        <v>41.1</v>
      </c>
      <c r="BF71" s="1">
        <v>97.049146026600496</v>
      </c>
      <c r="BG71" s="1">
        <v>105.605247441589</v>
      </c>
      <c r="BH71" s="1">
        <v>97.494910516334102</v>
      </c>
      <c r="BI71" s="1">
        <v>105.694458881553</v>
      </c>
      <c r="BJ71" s="1">
        <v>97.753056880237693</v>
      </c>
      <c r="BK71" s="1">
        <v>105.842116469602</v>
      </c>
      <c r="BL71" s="1">
        <v>1.8406775926272301</v>
      </c>
      <c r="BM71" s="1">
        <v>1.84539806004016</v>
      </c>
      <c r="BN71" s="1">
        <v>1.8451325155662901</v>
      </c>
      <c r="BO71" s="1">
        <v>1.8404724936819801</v>
      </c>
      <c r="BP71" s="1">
        <v>1.8453232779109401</v>
      </c>
      <c r="BQ71" s="1">
        <v>1.8408267164510601</v>
      </c>
    </row>
    <row r="72" spans="1:69" x14ac:dyDescent="0.25">
      <c r="A72" s="3">
        <v>228</v>
      </c>
      <c r="B72" s="1" t="s">
        <v>94</v>
      </c>
      <c r="C72" s="2">
        <v>0.28000000000000003</v>
      </c>
      <c r="D72" s="2">
        <v>9.9835264310763474</v>
      </c>
      <c r="E72" s="1" t="s">
        <v>160</v>
      </c>
      <c r="F72" s="2" t="s">
        <v>160</v>
      </c>
      <c r="G72" s="2" t="s">
        <v>160</v>
      </c>
      <c r="H72" s="1">
        <v>0.17724599999999999</v>
      </c>
      <c r="I72" s="1">
        <v>-2.9998E-2</v>
      </c>
      <c r="J72" s="1">
        <v>-3.0117000000000001E-2</v>
      </c>
      <c r="K72" s="1">
        <v>-0.22006999999999999</v>
      </c>
      <c r="L72" s="1">
        <v>0.61323799999999995</v>
      </c>
      <c r="M72" s="1">
        <v>-0.18851399999999999</v>
      </c>
      <c r="N72" s="1">
        <v>-0.18893499999999999</v>
      </c>
      <c r="O72" s="1">
        <v>-0.30469200000000002</v>
      </c>
      <c r="P72" s="1">
        <v>538.20899999999995</v>
      </c>
      <c r="Q72" s="1">
        <v>64.740600000000001</v>
      </c>
      <c r="R72" s="1">
        <v>1070.8900000000001</v>
      </c>
      <c r="S72" s="1">
        <v>-0.24277000000000001</v>
      </c>
      <c r="T72" s="1">
        <v>-2.3910000000000001E-2</v>
      </c>
      <c r="U72" s="1">
        <v>137.33683859999999</v>
      </c>
      <c r="V72" s="1">
        <v>0.17724599999999999</v>
      </c>
      <c r="W72" s="1">
        <v>-2.9998E-2</v>
      </c>
      <c r="X72" s="1">
        <v>-3.0117000000000001E-2</v>
      </c>
      <c r="Y72" s="1">
        <v>-0.22006999999999999</v>
      </c>
      <c r="Z72" s="1">
        <v>0.61323799999999995</v>
      </c>
      <c r="AA72" s="1">
        <v>-0.18851399999999999</v>
      </c>
      <c r="AB72" s="1">
        <v>-0.18893499999999999</v>
      </c>
      <c r="AC72" s="1">
        <v>-0.30469200000000002</v>
      </c>
      <c r="AD72" s="1">
        <v>538.20899999999995</v>
      </c>
      <c r="AE72" s="1">
        <v>64.740600000000001</v>
      </c>
      <c r="AF72" s="1">
        <v>1070.8900000000001</v>
      </c>
      <c r="AG72" s="1">
        <v>-0.24277000000000001</v>
      </c>
      <c r="AH72" s="1">
        <v>-2.3910000000000001E-2</v>
      </c>
      <c r="AI72" s="1">
        <v>137.33683859999999</v>
      </c>
      <c r="AJ72" s="1">
        <v>0.17724599999999999</v>
      </c>
      <c r="AK72" s="1">
        <v>-2.9998E-2</v>
      </c>
      <c r="AL72" s="1">
        <v>-3.0117000000000001E-2</v>
      </c>
      <c r="AM72" s="1">
        <v>-0.22006999999999999</v>
      </c>
      <c r="AN72" s="1">
        <v>0.61323799999999995</v>
      </c>
      <c r="AO72" s="1">
        <v>-0.18851399999999999</v>
      </c>
      <c r="AP72" s="1">
        <v>-0.18893499999999999</v>
      </c>
      <c r="AQ72" s="1">
        <v>-0.30469200000000002</v>
      </c>
      <c r="AR72" s="1">
        <v>538.20899999999995</v>
      </c>
      <c r="AS72" s="1">
        <v>64.740600000000001</v>
      </c>
      <c r="AT72" s="1">
        <v>1070.8900000000001</v>
      </c>
      <c r="AU72" s="1">
        <v>-0.24277000000000001</v>
      </c>
      <c r="AV72" s="1">
        <v>-2.3910000000000001E-2</v>
      </c>
      <c r="AW72" s="1">
        <v>137.33683859999999</v>
      </c>
      <c r="AX72" s="1">
        <v>7.8913365296617402</v>
      </c>
      <c r="AY72" s="1">
        <v>8.7062667806219398</v>
      </c>
      <c r="AZ72" s="1">
        <v>5.1138129475446403</v>
      </c>
      <c r="BA72" s="1">
        <v>5.7407613023760904</v>
      </c>
      <c r="BB72" s="1">
        <v>8.2027649052516001</v>
      </c>
      <c r="BC72" s="1">
        <v>8.6852709896260603</v>
      </c>
      <c r="BD72" s="1">
        <v>40.4</v>
      </c>
      <c r="BE72" s="1">
        <v>41</v>
      </c>
      <c r="BF72" s="1">
        <v>98.406646273946507</v>
      </c>
      <c r="BG72" s="1">
        <v>105.276732581388</v>
      </c>
      <c r="BH72" s="1">
        <v>98.482941344761898</v>
      </c>
      <c r="BI72" s="1">
        <v>105.35151023569399</v>
      </c>
      <c r="BJ72" s="1">
        <v>98.565146240716999</v>
      </c>
      <c r="BK72" s="1">
        <v>105.317482642969</v>
      </c>
      <c r="BL72" s="1">
        <v>1.8398733652074999</v>
      </c>
      <c r="BM72" s="1">
        <v>1.84349369404942</v>
      </c>
      <c r="BN72" s="1">
        <v>1.84295659200101</v>
      </c>
      <c r="BO72" s="1">
        <v>1.84074876069495</v>
      </c>
      <c r="BP72" s="1">
        <v>1.8431749781287701</v>
      </c>
      <c r="BQ72" s="1">
        <v>1.84093508848085</v>
      </c>
    </row>
    <row r="73" spans="1:69" x14ac:dyDescent="0.25">
      <c r="A73" s="3">
        <v>32</v>
      </c>
      <c r="B73" s="1" t="s">
        <v>95</v>
      </c>
      <c r="C73" s="2">
        <v>0.53</v>
      </c>
      <c r="D73" s="2">
        <v>8.3449325940956527</v>
      </c>
      <c r="E73" s="1" t="s">
        <v>144</v>
      </c>
      <c r="F73" s="2" t="s">
        <v>144</v>
      </c>
      <c r="G73" s="2" t="s">
        <v>144</v>
      </c>
      <c r="H73" s="1">
        <v>0.18934200000000001</v>
      </c>
      <c r="I73" s="1">
        <v>-2.9399999999999999E-2</v>
      </c>
      <c r="J73" s="1">
        <v>-2.0822E-2</v>
      </c>
      <c r="K73" s="1">
        <v>-0.14033300000000001</v>
      </c>
      <c r="L73" s="1">
        <v>0.530366</v>
      </c>
      <c r="M73" s="1">
        <v>-0.15603900000000001</v>
      </c>
      <c r="N73" s="1">
        <v>-0.19473099999999999</v>
      </c>
      <c r="O73" s="1">
        <v>-3.7366000000000003E-2</v>
      </c>
      <c r="P73" s="1">
        <v>496.012</v>
      </c>
      <c r="Q73" s="1">
        <v>59.413800000000002</v>
      </c>
      <c r="R73" s="1">
        <v>1162.29</v>
      </c>
      <c r="S73" s="1">
        <v>-0.23701</v>
      </c>
      <c r="T73" s="1">
        <v>-1.976E-2</v>
      </c>
      <c r="U73" s="1">
        <v>136.3265475</v>
      </c>
      <c r="V73" s="1">
        <v>0.18934200000000001</v>
      </c>
      <c r="W73" s="1">
        <v>-2.9399999999999999E-2</v>
      </c>
      <c r="X73" s="1">
        <v>-2.0822E-2</v>
      </c>
      <c r="Y73" s="1">
        <v>-0.14033300000000001</v>
      </c>
      <c r="Z73" s="1">
        <v>0.530366</v>
      </c>
      <c r="AA73" s="1">
        <v>-0.15603900000000001</v>
      </c>
      <c r="AB73" s="1">
        <v>-0.19473099999999999</v>
      </c>
      <c r="AC73" s="1">
        <v>-3.7366000000000003E-2</v>
      </c>
      <c r="AD73" s="1">
        <v>496.012</v>
      </c>
      <c r="AE73" s="1">
        <v>59.413800000000002</v>
      </c>
      <c r="AF73" s="1">
        <v>1162.29</v>
      </c>
      <c r="AG73" s="1">
        <v>-0.23701</v>
      </c>
      <c r="AH73" s="1">
        <v>-1.976E-2</v>
      </c>
      <c r="AI73" s="1">
        <v>136.3265475</v>
      </c>
      <c r="AJ73" s="1">
        <v>0.18934200000000001</v>
      </c>
      <c r="AK73" s="1">
        <v>-2.9399999999999999E-2</v>
      </c>
      <c r="AL73" s="1">
        <v>-2.0822E-2</v>
      </c>
      <c r="AM73" s="1">
        <v>-0.14033300000000001</v>
      </c>
      <c r="AN73" s="1">
        <v>0.530366</v>
      </c>
      <c r="AO73" s="1">
        <v>-0.15603900000000001</v>
      </c>
      <c r="AP73" s="1">
        <v>-0.19473099999999999</v>
      </c>
      <c r="AQ73" s="1">
        <v>-3.7366000000000003E-2</v>
      </c>
      <c r="AR73" s="1">
        <v>496.012</v>
      </c>
      <c r="AS73" s="1">
        <v>59.413800000000002</v>
      </c>
      <c r="AT73" s="1">
        <v>1162.29</v>
      </c>
      <c r="AU73" s="1">
        <v>-0.23701</v>
      </c>
      <c r="AV73" s="1">
        <v>-1.976E-2</v>
      </c>
      <c r="AW73" s="1">
        <v>136.3265475</v>
      </c>
      <c r="AX73" s="1">
        <v>8.28581893367571</v>
      </c>
      <c r="AY73" s="1">
        <v>8.2935193773718403</v>
      </c>
      <c r="AZ73" s="1">
        <v>6.1563185071364099</v>
      </c>
      <c r="BA73" s="1">
        <v>6.2447904719797904</v>
      </c>
      <c r="BB73" s="1">
        <v>8.6144601194150194</v>
      </c>
      <c r="BC73" s="1">
        <v>8.7805309223507209</v>
      </c>
      <c r="BD73" s="1">
        <v>66.900000000000006</v>
      </c>
      <c r="BE73" s="1">
        <v>68.2</v>
      </c>
      <c r="BF73" s="1">
        <v>103.670144014702</v>
      </c>
      <c r="BG73" s="1">
        <v>105.935860782875</v>
      </c>
      <c r="BH73" s="1">
        <v>106.08963495236</v>
      </c>
      <c r="BI73" s="1">
        <v>106.50459397649399</v>
      </c>
      <c r="BJ73" s="1">
        <v>103.58889083491999</v>
      </c>
      <c r="BK73" s="1">
        <v>105.95723087696599</v>
      </c>
      <c r="BL73" s="1">
        <v>1.8373951670775599</v>
      </c>
      <c r="BM73" s="1">
        <v>1.84126261027589</v>
      </c>
      <c r="BN73" s="1">
        <v>1.8606799832319301</v>
      </c>
      <c r="BO73" s="1">
        <v>1.8591463094657099</v>
      </c>
      <c r="BP73" s="1">
        <v>1.8411423084596099</v>
      </c>
      <c r="BQ73" s="1">
        <v>1.8372046701442899</v>
      </c>
    </row>
    <row r="74" spans="1:69" x14ac:dyDescent="0.25">
      <c r="A74" s="3">
        <v>256</v>
      </c>
      <c r="B74" s="1" t="s">
        <v>96</v>
      </c>
      <c r="C74" s="2">
        <v>0.51</v>
      </c>
      <c r="D74" s="2">
        <v>5.8650916446377881</v>
      </c>
      <c r="E74" s="1" t="s">
        <v>148</v>
      </c>
      <c r="F74" s="2" t="s">
        <v>148</v>
      </c>
      <c r="G74" s="2" t="s">
        <v>148</v>
      </c>
      <c r="H74" s="1">
        <v>0.18898000000000001</v>
      </c>
      <c r="I74" s="1">
        <v>-3.1278E-2</v>
      </c>
      <c r="J74" s="1">
        <v>-2.4514000000000001E-2</v>
      </c>
      <c r="K74" s="1">
        <v>-0.121665</v>
      </c>
      <c r="L74" s="1">
        <v>0.60114100000000004</v>
      </c>
      <c r="M74" s="1">
        <v>-0.16911000000000001</v>
      </c>
      <c r="N74" s="1">
        <v>-0.209231</v>
      </c>
      <c r="O74" s="1">
        <v>-0.17353199999999999</v>
      </c>
      <c r="P74" s="1">
        <v>501.87200000000001</v>
      </c>
      <c r="Q74" s="1">
        <v>65.958600000000004</v>
      </c>
      <c r="R74" s="1">
        <v>1145.3800000000001</v>
      </c>
      <c r="S74" s="1">
        <v>-0.23574000000000001</v>
      </c>
      <c r="T74" s="1">
        <v>-2.0820000000000002E-2</v>
      </c>
      <c r="U74" s="1">
        <v>134.8644492</v>
      </c>
      <c r="V74" s="1">
        <v>0.18898000000000001</v>
      </c>
      <c r="W74" s="1">
        <v>-3.1278E-2</v>
      </c>
      <c r="X74" s="1">
        <v>-2.4514000000000001E-2</v>
      </c>
      <c r="Y74" s="1">
        <v>-0.121665</v>
      </c>
      <c r="Z74" s="1">
        <v>0.60114100000000004</v>
      </c>
      <c r="AA74" s="1">
        <v>-0.16911000000000001</v>
      </c>
      <c r="AB74" s="1">
        <v>-0.209231</v>
      </c>
      <c r="AC74" s="1">
        <v>-0.17353199999999999</v>
      </c>
      <c r="AD74" s="1">
        <v>501.87200000000001</v>
      </c>
      <c r="AE74" s="1">
        <v>65.958600000000004</v>
      </c>
      <c r="AF74" s="1">
        <v>1145.3800000000001</v>
      </c>
      <c r="AG74" s="1">
        <v>-0.23574000000000001</v>
      </c>
      <c r="AH74" s="1">
        <v>-2.0820000000000002E-2</v>
      </c>
      <c r="AI74" s="1">
        <v>134.8644492</v>
      </c>
      <c r="AJ74" s="1">
        <v>0.18898000000000001</v>
      </c>
      <c r="AK74" s="1">
        <v>-3.1278E-2</v>
      </c>
      <c r="AL74" s="1">
        <v>-2.4514000000000001E-2</v>
      </c>
      <c r="AM74" s="1">
        <v>-0.121665</v>
      </c>
      <c r="AN74" s="1">
        <v>0.60114100000000004</v>
      </c>
      <c r="AO74" s="1">
        <v>-0.16911000000000001</v>
      </c>
      <c r="AP74" s="1">
        <v>-0.209231</v>
      </c>
      <c r="AQ74" s="1">
        <v>-0.17353199999999999</v>
      </c>
      <c r="AR74" s="1">
        <v>501.87200000000001</v>
      </c>
      <c r="AS74" s="1">
        <v>65.958600000000004</v>
      </c>
      <c r="AT74" s="1">
        <v>1145.3800000000001</v>
      </c>
      <c r="AU74" s="1">
        <v>-0.23574000000000001</v>
      </c>
      <c r="AV74" s="1">
        <v>-2.0820000000000002E-2</v>
      </c>
      <c r="AW74" s="1">
        <v>134.8644492</v>
      </c>
      <c r="AX74" s="1">
        <v>6.4043232999619004</v>
      </c>
      <c r="AY74" s="1">
        <v>6.5649351773812903</v>
      </c>
      <c r="AZ74" s="1">
        <v>4.1973707233863999</v>
      </c>
      <c r="BA74" s="1">
        <v>4.4146800453521404</v>
      </c>
      <c r="BB74" s="1">
        <v>7.3889226061430398</v>
      </c>
      <c r="BC74" s="1">
        <v>8.1221689336836995</v>
      </c>
      <c r="BD74" s="1">
        <v>41.6</v>
      </c>
      <c r="BE74" s="1">
        <v>47.6</v>
      </c>
      <c r="BF74" s="1">
        <v>98.8317920177292</v>
      </c>
      <c r="BG74" s="1">
        <v>108.023070563508</v>
      </c>
      <c r="BH74" s="1">
        <v>104.101210230221</v>
      </c>
      <c r="BI74" s="1">
        <v>108.742585446487</v>
      </c>
      <c r="BJ74" s="1">
        <v>98.736770665622601</v>
      </c>
      <c r="BK74" s="1">
        <v>108.04556603235</v>
      </c>
      <c r="BL74" s="1">
        <v>1.84070801595473</v>
      </c>
      <c r="BM74" s="1">
        <v>1.84281035378033</v>
      </c>
      <c r="BN74" s="1">
        <v>1.8466699759296401</v>
      </c>
      <c r="BO74" s="1">
        <v>1.84476177323794</v>
      </c>
      <c r="BP74" s="1">
        <v>1.8435294952888599</v>
      </c>
      <c r="BQ74" s="1">
        <v>1.84021221602292</v>
      </c>
    </row>
    <row r="75" spans="1:69" x14ac:dyDescent="0.25">
      <c r="A75" s="3">
        <v>29</v>
      </c>
      <c r="B75" s="1" t="s">
        <v>97</v>
      </c>
      <c r="C75" s="2">
        <v>0.15999999999999998</v>
      </c>
      <c r="D75" s="2">
        <v>1.8185983613761449</v>
      </c>
      <c r="E75" s="1" t="s">
        <v>150</v>
      </c>
      <c r="F75" s="2" t="s">
        <v>150</v>
      </c>
      <c r="G75" s="2" t="s">
        <v>139</v>
      </c>
      <c r="H75" s="1">
        <v>0.22301699999999999</v>
      </c>
      <c r="I75" s="1">
        <v>-1.1913E-2</v>
      </c>
      <c r="J75" s="1">
        <v>-4.6870000000000002E-3</v>
      </c>
      <c r="K75" s="1">
        <v>-0.14432</v>
      </c>
      <c r="L75" s="1">
        <v>0.46884199999999998</v>
      </c>
      <c r="M75" s="1">
        <v>-0.13273799999999999</v>
      </c>
      <c r="N75" s="1">
        <v>-0.147151</v>
      </c>
      <c r="O75" s="1">
        <v>-4.0252000000000003E-2</v>
      </c>
      <c r="P75" s="1">
        <v>491.35899999999998</v>
      </c>
      <c r="Q75" s="1">
        <v>51.790700000000001</v>
      </c>
      <c r="R75" s="1">
        <v>1117.94</v>
      </c>
      <c r="S75" s="1">
        <v>-0.25564999999999999</v>
      </c>
      <c r="T75" s="1">
        <v>-5.527E-2</v>
      </c>
      <c r="U75" s="1">
        <v>125.7404538</v>
      </c>
      <c r="V75" s="1">
        <v>0.22301699999999999</v>
      </c>
      <c r="W75" s="1">
        <v>-1.1913E-2</v>
      </c>
      <c r="X75" s="1">
        <v>-4.6870000000000002E-3</v>
      </c>
      <c r="Y75" s="1">
        <v>-0.14432</v>
      </c>
      <c r="Z75" s="1">
        <v>0.46884199999999998</v>
      </c>
      <c r="AA75" s="1">
        <v>-0.13273799999999999</v>
      </c>
      <c r="AB75" s="1">
        <v>-0.147151</v>
      </c>
      <c r="AC75" s="1">
        <v>-4.0252000000000003E-2</v>
      </c>
      <c r="AD75" s="1">
        <v>491.35899999999998</v>
      </c>
      <c r="AE75" s="1">
        <v>51.790700000000001</v>
      </c>
      <c r="AF75" s="1">
        <v>1117.94</v>
      </c>
      <c r="AG75" s="1">
        <v>-0.25564999999999999</v>
      </c>
      <c r="AH75" s="1">
        <v>-5.527E-2</v>
      </c>
      <c r="AI75" s="1">
        <v>125.7404538</v>
      </c>
      <c r="AJ75" s="1">
        <v>0.210537</v>
      </c>
      <c r="AK75" s="1">
        <v>-0.18282599999999999</v>
      </c>
      <c r="AL75" s="1">
        <v>-2.5245E-2</v>
      </c>
      <c r="AM75" s="1">
        <v>-8.1609999999999999E-3</v>
      </c>
      <c r="AN75" s="1">
        <v>0.50115699999999996</v>
      </c>
      <c r="AO75" s="1">
        <v>-0.142571</v>
      </c>
      <c r="AP75" s="1">
        <v>-0.15087999999999999</v>
      </c>
      <c r="AQ75" s="1">
        <v>-0.130694</v>
      </c>
      <c r="AR75" s="1">
        <v>524.41399999999999</v>
      </c>
      <c r="AS75" s="1">
        <v>65.549800000000005</v>
      </c>
      <c r="AT75" s="1">
        <v>1095.94</v>
      </c>
      <c r="AU75" s="1">
        <v>-0.20849000000000001</v>
      </c>
      <c r="AV75" s="1">
        <v>-2.1530000000000001E-2</v>
      </c>
      <c r="AW75" s="1">
        <v>117.3192696</v>
      </c>
      <c r="AX75" s="1">
        <v>6.9646866275059498</v>
      </c>
      <c r="AY75" s="1">
        <v>7.0349806518924396</v>
      </c>
      <c r="AZ75" s="1">
        <v>4.33879161540733</v>
      </c>
      <c r="BA75" s="1">
        <v>4.4547691812097296</v>
      </c>
      <c r="BB75" s="1">
        <v>7.1695015746748796</v>
      </c>
      <c r="BC75" s="1">
        <v>7.64134457009414</v>
      </c>
      <c r="BD75" s="1">
        <v>40.5</v>
      </c>
      <c r="BE75" s="1">
        <v>41.3</v>
      </c>
      <c r="BF75" s="1">
        <v>99.0751952355821</v>
      </c>
      <c r="BG75" s="1">
        <v>105.585725168379</v>
      </c>
      <c r="BH75" s="1">
        <v>103.157766893104</v>
      </c>
      <c r="BI75" s="1">
        <v>105.151895893107</v>
      </c>
      <c r="BJ75" s="1">
        <v>99.315085426183799</v>
      </c>
      <c r="BK75" s="1">
        <v>105.398706962665</v>
      </c>
      <c r="BL75" s="1">
        <v>1.84009619313773</v>
      </c>
      <c r="BM75" s="1">
        <v>1.84125690765846</v>
      </c>
      <c r="BN75" s="1">
        <v>1.8407601690605899</v>
      </c>
      <c r="BO75" s="1">
        <v>1.83973530704827</v>
      </c>
      <c r="BP75" s="1">
        <v>1.8414901574540099</v>
      </c>
      <c r="BQ75" s="1">
        <v>1.8395776689229499</v>
      </c>
    </row>
    <row r="76" spans="1:69" x14ac:dyDescent="0.25">
      <c r="A76" s="3">
        <v>227</v>
      </c>
      <c r="B76" s="1" t="s">
        <v>99</v>
      </c>
      <c r="C76" s="2">
        <v>0.67999999999999994</v>
      </c>
      <c r="D76" s="2">
        <v>15.764631299209</v>
      </c>
      <c r="E76" s="1" t="s">
        <v>161</v>
      </c>
      <c r="F76" s="2" t="s">
        <v>161</v>
      </c>
      <c r="G76" s="2" t="s">
        <v>161</v>
      </c>
      <c r="H76" s="1">
        <v>0.19837199999999999</v>
      </c>
      <c r="I76" s="1">
        <v>-2.6991000000000001E-2</v>
      </c>
      <c r="J76" s="1">
        <v>-1.8414E-2</v>
      </c>
      <c r="K76" s="1">
        <v>-0.148539</v>
      </c>
      <c r="L76" s="1">
        <v>0.576847</v>
      </c>
      <c r="M76" s="1">
        <v>-0.157473</v>
      </c>
      <c r="N76" s="1">
        <v>-0.19330900000000001</v>
      </c>
      <c r="O76" s="1">
        <v>-0.21340200000000001</v>
      </c>
      <c r="P76" s="1">
        <v>501.68700000000001</v>
      </c>
      <c r="Q76" s="1">
        <v>64.464399999999998</v>
      </c>
      <c r="R76" s="1">
        <v>1112.25</v>
      </c>
      <c r="S76" s="1">
        <v>-0.24559</v>
      </c>
      <c r="T76" s="1">
        <v>-2.6339999999999999E-2</v>
      </c>
      <c r="U76" s="1">
        <v>137.58156750000001</v>
      </c>
      <c r="V76" s="1">
        <v>0.19837199999999999</v>
      </c>
      <c r="W76" s="1">
        <v>-2.6991000000000001E-2</v>
      </c>
      <c r="X76" s="1">
        <v>-1.8414E-2</v>
      </c>
      <c r="Y76" s="1">
        <v>-0.148539</v>
      </c>
      <c r="Z76" s="1">
        <v>0.576847</v>
      </c>
      <c r="AA76" s="1">
        <v>-0.157473</v>
      </c>
      <c r="AB76" s="1">
        <v>-0.19330900000000001</v>
      </c>
      <c r="AC76" s="1">
        <v>-0.21340200000000001</v>
      </c>
      <c r="AD76" s="1">
        <v>501.68700000000001</v>
      </c>
      <c r="AE76" s="1">
        <v>64.464399999999998</v>
      </c>
      <c r="AF76" s="1">
        <v>1112.25</v>
      </c>
      <c r="AG76" s="1">
        <v>-0.24559</v>
      </c>
      <c r="AH76" s="1">
        <v>-2.6339999999999999E-2</v>
      </c>
      <c r="AI76" s="1">
        <v>137.58156750000001</v>
      </c>
      <c r="AJ76" s="1">
        <v>0.19837199999999999</v>
      </c>
      <c r="AK76" s="1">
        <v>-2.6991000000000001E-2</v>
      </c>
      <c r="AL76" s="1">
        <v>-1.8414E-2</v>
      </c>
      <c r="AM76" s="1">
        <v>-0.148539</v>
      </c>
      <c r="AN76" s="1">
        <v>0.576847</v>
      </c>
      <c r="AO76" s="1">
        <v>-0.157473</v>
      </c>
      <c r="AP76" s="1">
        <v>-0.19330900000000001</v>
      </c>
      <c r="AQ76" s="1">
        <v>-0.21340200000000001</v>
      </c>
      <c r="AR76" s="1">
        <v>501.68700000000001</v>
      </c>
      <c r="AS76" s="1">
        <v>64.464399999999998</v>
      </c>
      <c r="AT76" s="1">
        <v>1112.25</v>
      </c>
      <c r="AU76" s="1">
        <v>-0.24559</v>
      </c>
      <c r="AV76" s="1">
        <v>-2.6339999999999999E-2</v>
      </c>
      <c r="AW76" s="1">
        <v>137.58156750000001</v>
      </c>
      <c r="AX76" s="1">
        <v>6.9274020953777402</v>
      </c>
      <c r="AY76" s="1">
        <v>7.1505000755835502</v>
      </c>
      <c r="AZ76" s="1">
        <v>4.1653384823675301</v>
      </c>
      <c r="BA76" s="1">
        <v>4.4477105281434097</v>
      </c>
      <c r="BB76" s="1">
        <v>7.5804114196499599</v>
      </c>
      <c r="BC76" s="1">
        <v>8.1353018846738507</v>
      </c>
      <c r="BD76" s="1">
        <v>42.1</v>
      </c>
      <c r="BE76" s="1">
        <v>45.3</v>
      </c>
      <c r="BF76" s="1">
        <v>98.998587122661704</v>
      </c>
      <c r="BG76" s="1">
        <v>108.44713699222299</v>
      </c>
      <c r="BH76" s="1">
        <v>98.758974677550597</v>
      </c>
      <c r="BI76" s="1">
        <v>106.659891809966</v>
      </c>
      <c r="BJ76" s="1">
        <v>98.997915953866197</v>
      </c>
      <c r="BK76" s="1">
        <v>108.547273564199</v>
      </c>
      <c r="BL76" s="1">
        <v>1.8410556754210301</v>
      </c>
      <c r="BM76" s="1">
        <v>1.8434917954794301</v>
      </c>
      <c r="BN76" s="1">
        <v>1.8625973800045901</v>
      </c>
      <c r="BO76" s="1">
        <v>1.8568117836765199</v>
      </c>
      <c r="BP76" s="1">
        <v>1.8438842154538799</v>
      </c>
      <c r="BQ76" s="1">
        <v>1.84111379333272</v>
      </c>
    </row>
    <row r="77" spans="1:69" x14ac:dyDescent="0.25">
      <c r="A77" s="3">
        <v>21</v>
      </c>
      <c r="B77" s="1" t="s">
        <v>114</v>
      </c>
      <c r="C77" s="2">
        <v>0.76</v>
      </c>
      <c r="D77" s="2">
        <v>9.2575104644823387</v>
      </c>
      <c r="E77" s="1" t="s">
        <v>150</v>
      </c>
      <c r="F77" s="2" t="s">
        <v>150</v>
      </c>
      <c r="G77" s="2" t="s">
        <v>150</v>
      </c>
      <c r="H77" s="1">
        <v>0.22301699999999999</v>
      </c>
      <c r="I77" s="1">
        <v>-1.1913E-2</v>
      </c>
      <c r="J77" s="1">
        <v>-4.6870000000000002E-3</v>
      </c>
      <c r="K77" s="1">
        <v>-0.14432</v>
      </c>
      <c r="L77" s="1">
        <v>0.46884199999999998</v>
      </c>
      <c r="M77" s="1">
        <v>-0.13273799999999999</v>
      </c>
      <c r="N77" s="1">
        <v>-0.147151</v>
      </c>
      <c r="O77" s="1">
        <v>-4.0252000000000003E-2</v>
      </c>
      <c r="P77" s="1">
        <v>491.35899999999998</v>
      </c>
      <c r="Q77" s="1">
        <v>51.790700000000001</v>
      </c>
      <c r="R77" s="1">
        <v>1117.94</v>
      </c>
      <c r="S77" s="1">
        <v>-0.25564999999999999</v>
      </c>
      <c r="T77" s="1">
        <v>-5.527E-2</v>
      </c>
      <c r="U77" s="1">
        <v>125.7404538</v>
      </c>
      <c r="V77" s="1">
        <v>0.22301699999999999</v>
      </c>
      <c r="W77" s="1">
        <v>-1.1913E-2</v>
      </c>
      <c r="X77" s="1">
        <v>-4.6870000000000002E-3</v>
      </c>
      <c r="Y77" s="1">
        <v>-0.14432</v>
      </c>
      <c r="Z77" s="1">
        <v>0.46884199999999998</v>
      </c>
      <c r="AA77" s="1">
        <v>-0.13273799999999999</v>
      </c>
      <c r="AB77" s="1">
        <v>-0.147151</v>
      </c>
      <c r="AC77" s="1">
        <v>-4.0252000000000003E-2</v>
      </c>
      <c r="AD77" s="1">
        <v>491.35899999999998</v>
      </c>
      <c r="AE77" s="1">
        <v>51.790700000000001</v>
      </c>
      <c r="AF77" s="1">
        <v>1117.94</v>
      </c>
      <c r="AG77" s="1">
        <v>-0.25564999999999999</v>
      </c>
      <c r="AH77" s="1">
        <v>-5.527E-2</v>
      </c>
      <c r="AI77" s="1">
        <v>125.7404538</v>
      </c>
      <c r="AJ77" s="1">
        <v>0.22301699999999999</v>
      </c>
      <c r="AK77" s="1">
        <v>-1.1913E-2</v>
      </c>
      <c r="AL77" s="1">
        <v>-4.6870000000000002E-3</v>
      </c>
      <c r="AM77" s="1">
        <v>-0.14432</v>
      </c>
      <c r="AN77" s="1">
        <v>0.46884199999999998</v>
      </c>
      <c r="AO77" s="1">
        <v>-0.13273799999999999</v>
      </c>
      <c r="AP77" s="1">
        <v>-0.147151</v>
      </c>
      <c r="AQ77" s="1">
        <v>-4.0252000000000003E-2</v>
      </c>
      <c r="AR77" s="1">
        <v>491.35899999999998</v>
      </c>
      <c r="AS77" s="1">
        <v>51.790700000000001</v>
      </c>
      <c r="AT77" s="1">
        <v>1117.94</v>
      </c>
      <c r="AU77" s="1">
        <v>-0.25564999999999999</v>
      </c>
      <c r="AV77" s="1">
        <v>-5.527E-2</v>
      </c>
      <c r="AW77" s="1">
        <v>125.7404538</v>
      </c>
      <c r="AX77" s="1">
        <v>6.9274020953777402</v>
      </c>
      <c r="AY77" s="1">
        <v>7.1505000755835502</v>
      </c>
      <c r="AZ77" s="1">
        <v>4.1653384823675301</v>
      </c>
      <c r="BA77" s="1">
        <v>4.4477105281434097</v>
      </c>
      <c r="BB77" s="1">
        <v>7.5804114196499599</v>
      </c>
      <c r="BC77" s="1">
        <v>8.1353018846738507</v>
      </c>
      <c r="BD77" s="1">
        <v>42.1</v>
      </c>
      <c r="BE77" s="1">
        <v>45.3</v>
      </c>
      <c r="BF77" s="1">
        <v>98.998587122661704</v>
      </c>
      <c r="BG77" s="1">
        <v>108.44713699222299</v>
      </c>
      <c r="BH77" s="1">
        <v>98.758974677550597</v>
      </c>
      <c r="BI77" s="1">
        <v>106.659891809966</v>
      </c>
      <c r="BJ77" s="1">
        <v>98.997915953866197</v>
      </c>
      <c r="BK77" s="1">
        <v>108.547273564199</v>
      </c>
      <c r="BL77" s="1">
        <v>1.8410556754210301</v>
      </c>
      <c r="BM77" s="1">
        <v>1.8434917954794301</v>
      </c>
      <c r="BN77" s="1">
        <v>1.8625973800045901</v>
      </c>
      <c r="BO77" s="1">
        <v>1.8568117836765199</v>
      </c>
      <c r="BP77" s="1">
        <v>1.8438842154538799</v>
      </c>
      <c r="BQ77" s="1">
        <v>1.84111379333272</v>
      </c>
    </row>
    <row r="78" spans="1:69" x14ac:dyDescent="0.25">
      <c r="A78" s="3">
        <v>234</v>
      </c>
      <c r="B78" s="1" t="s">
        <v>100</v>
      </c>
      <c r="C78" s="2">
        <v>0.43999999999999995</v>
      </c>
      <c r="D78" s="2">
        <v>16.488665804121329</v>
      </c>
      <c r="E78" s="1" t="s">
        <v>162</v>
      </c>
      <c r="F78" s="2" t="s">
        <v>133</v>
      </c>
      <c r="G78" s="2" t="s">
        <v>133</v>
      </c>
      <c r="H78" s="1">
        <v>0.24818499999999999</v>
      </c>
      <c r="I78" s="1">
        <v>-6.5110000000000003E-3</v>
      </c>
      <c r="J78" s="1">
        <v>-6.9360000000000003E-3</v>
      </c>
      <c r="K78" s="1">
        <v>-0.26412799999999997</v>
      </c>
      <c r="L78" s="1">
        <v>0.69054700000000002</v>
      </c>
      <c r="M78" s="1">
        <v>-0.155165</v>
      </c>
      <c r="N78" s="1">
        <v>-0.152286</v>
      </c>
      <c r="O78" s="1">
        <v>-0.40063399999999999</v>
      </c>
      <c r="P78" s="1">
        <v>560.92200000000003</v>
      </c>
      <c r="Q78" s="1">
        <v>86.838499999999996</v>
      </c>
      <c r="R78" s="1">
        <v>1117.23</v>
      </c>
      <c r="S78" s="1">
        <v>-0.26394000000000001</v>
      </c>
      <c r="T78" s="1">
        <v>-4.5830000000000003E-2</v>
      </c>
      <c r="U78" s="1">
        <v>136.8662061</v>
      </c>
      <c r="V78" s="1">
        <v>0.19575999999999999</v>
      </c>
      <c r="W78" s="1">
        <v>-1.7198000000000001E-2</v>
      </c>
      <c r="X78" s="1">
        <v>-2.7101E-2</v>
      </c>
      <c r="Y78" s="1">
        <v>-0.15559300000000001</v>
      </c>
      <c r="Z78" s="1">
        <v>0.52158599999999999</v>
      </c>
      <c r="AA78" s="1">
        <v>-0.184866</v>
      </c>
      <c r="AB78" s="1">
        <v>-0.150033</v>
      </c>
      <c r="AC78" s="1">
        <v>-8.6227999999999999E-2</v>
      </c>
      <c r="AD78" s="1">
        <v>497.02800000000002</v>
      </c>
      <c r="AE78" s="1">
        <v>58.020899999999997</v>
      </c>
      <c r="AF78" s="1">
        <v>1117.57</v>
      </c>
      <c r="AG78" s="1">
        <v>-0.24285999999999999</v>
      </c>
      <c r="AH78" s="1">
        <v>-2.409E-2</v>
      </c>
      <c r="AI78" s="1">
        <v>137.28036270000001</v>
      </c>
      <c r="AJ78" s="1">
        <v>0.19575999999999999</v>
      </c>
      <c r="AK78" s="1">
        <v>-1.7198000000000001E-2</v>
      </c>
      <c r="AL78" s="1">
        <v>-2.7101E-2</v>
      </c>
      <c r="AM78" s="1">
        <v>-0.15559300000000001</v>
      </c>
      <c r="AN78" s="1">
        <v>0.52158599999999999</v>
      </c>
      <c r="AO78" s="1">
        <v>-0.184866</v>
      </c>
      <c r="AP78" s="1">
        <v>-0.150033</v>
      </c>
      <c r="AQ78" s="1">
        <v>-8.6227999999999999E-2</v>
      </c>
      <c r="AR78" s="1">
        <v>497.02800000000002</v>
      </c>
      <c r="AS78" s="1">
        <v>58.020899999999997</v>
      </c>
      <c r="AT78" s="1">
        <v>1117.57</v>
      </c>
      <c r="AU78" s="1">
        <v>-0.24285999999999999</v>
      </c>
      <c r="AV78" s="1">
        <v>-2.409E-2</v>
      </c>
      <c r="AW78" s="1">
        <v>137.28036270000001</v>
      </c>
      <c r="AX78" s="1">
        <v>7.0742016334861804</v>
      </c>
      <c r="AY78" s="1">
        <v>7.1731852286242104</v>
      </c>
      <c r="AZ78" s="1">
        <v>4.8269222323358196</v>
      </c>
      <c r="BA78" s="1">
        <v>4.9967853873953301</v>
      </c>
      <c r="BB78" s="1">
        <v>7.3926561015475398</v>
      </c>
      <c r="BC78" s="1">
        <v>7.8808285717689097</v>
      </c>
      <c r="BD78" s="1">
        <v>48.9</v>
      </c>
      <c r="BE78" s="1">
        <v>49</v>
      </c>
      <c r="BF78" s="1">
        <v>104.78199465416</v>
      </c>
      <c r="BG78" s="1">
        <v>107.294509035071</v>
      </c>
      <c r="BH78" s="1">
        <v>106.959927532793</v>
      </c>
      <c r="BI78" s="1">
        <v>109.453020257403</v>
      </c>
      <c r="BJ78" s="1">
        <v>106.924758423631</v>
      </c>
      <c r="BK78" s="1">
        <v>109.39188506308101</v>
      </c>
      <c r="BL78" s="1">
        <v>1.86273159633909</v>
      </c>
      <c r="BM78" s="1">
        <v>1.8653970086820599</v>
      </c>
      <c r="BN78" s="1">
        <v>1.8646366938360901</v>
      </c>
      <c r="BO78" s="1">
        <v>1.86268489015184</v>
      </c>
      <c r="BP78" s="1">
        <v>1.86563072444682</v>
      </c>
      <c r="BQ78" s="1">
        <v>1.8622153473752701</v>
      </c>
    </row>
    <row r="79" spans="1:69" x14ac:dyDescent="0.25">
      <c r="A79" s="3">
        <v>23</v>
      </c>
      <c r="B79" s="1" t="s">
        <v>101</v>
      </c>
      <c r="C79" s="2">
        <v>0.36000000000000004</v>
      </c>
      <c r="D79" s="2">
        <v>2.0244752406487958</v>
      </c>
      <c r="E79" s="1" t="s">
        <v>163</v>
      </c>
      <c r="F79" s="2" t="s">
        <v>163</v>
      </c>
      <c r="G79" s="2" t="s">
        <v>163</v>
      </c>
      <c r="H79" s="1">
        <v>0.193193</v>
      </c>
      <c r="I79" s="1">
        <v>-2.6838999999999998E-2</v>
      </c>
      <c r="J79" s="1">
        <v>-2.6838999999999998E-2</v>
      </c>
      <c r="K79" s="1">
        <v>-2.6838999999999998E-2</v>
      </c>
      <c r="L79" s="1">
        <v>0.64619400000000005</v>
      </c>
      <c r="M79" s="1">
        <v>6.4514000000000002E-2</v>
      </c>
      <c r="N79" s="1">
        <v>6.4514000000000002E-2</v>
      </c>
      <c r="O79" s="1">
        <v>6.4514000000000002E-2</v>
      </c>
      <c r="P79" s="1">
        <v>528.86099999999999</v>
      </c>
      <c r="Q79" s="1">
        <v>62.273299999999999</v>
      </c>
      <c r="R79" s="1">
        <v>1224.5999999999999</v>
      </c>
      <c r="S79" s="1">
        <v>-0.23053000000000001</v>
      </c>
      <c r="T79" s="1">
        <v>-5.9220000000000002E-2</v>
      </c>
      <c r="U79" s="1">
        <v>107.4987381</v>
      </c>
      <c r="V79" s="1">
        <v>0.193193</v>
      </c>
      <c r="W79" s="1">
        <v>-2.6838999999999998E-2</v>
      </c>
      <c r="X79" s="1">
        <v>-2.6838999999999998E-2</v>
      </c>
      <c r="Y79" s="1">
        <v>-2.6838999999999998E-2</v>
      </c>
      <c r="Z79" s="1">
        <v>0.64619400000000005</v>
      </c>
      <c r="AA79" s="1">
        <v>6.4514000000000002E-2</v>
      </c>
      <c r="AB79" s="1">
        <v>6.4514000000000002E-2</v>
      </c>
      <c r="AC79" s="1">
        <v>6.4514000000000002E-2</v>
      </c>
      <c r="AD79" s="1">
        <v>528.86099999999999</v>
      </c>
      <c r="AE79" s="1">
        <v>62.273299999999999</v>
      </c>
      <c r="AF79" s="1">
        <v>1224.5999999999999</v>
      </c>
      <c r="AG79" s="1">
        <v>-0.23053000000000001</v>
      </c>
      <c r="AH79" s="1">
        <v>-5.9220000000000002E-2</v>
      </c>
      <c r="AI79" s="1">
        <v>107.4987381</v>
      </c>
      <c r="AJ79" s="1">
        <v>0.193193</v>
      </c>
      <c r="AK79" s="1">
        <v>-2.6838999999999998E-2</v>
      </c>
      <c r="AL79" s="1">
        <v>-2.6838999999999998E-2</v>
      </c>
      <c r="AM79" s="1">
        <v>-2.6838999999999998E-2</v>
      </c>
      <c r="AN79" s="1">
        <v>0.64619400000000005</v>
      </c>
      <c r="AO79" s="1">
        <v>6.4514000000000002E-2</v>
      </c>
      <c r="AP79" s="1">
        <v>6.4514000000000002E-2</v>
      </c>
      <c r="AQ79" s="1">
        <v>6.4514000000000002E-2</v>
      </c>
      <c r="AR79" s="1">
        <v>528.86099999999999</v>
      </c>
      <c r="AS79" s="1">
        <v>62.273299999999999</v>
      </c>
      <c r="AT79" s="1">
        <v>1224.5999999999999</v>
      </c>
      <c r="AU79" s="1">
        <v>-0.23053000000000001</v>
      </c>
      <c r="AV79" s="1">
        <v>-5.9220000000000002E-2</v>
      </c>
      <c r="AW79" s="1">
        <v>107.4987381</v>
      </c>
      <c r="AX79" s="1">
        <v>5.7390376697242003</v>
      </c>
      <c r="AY79" s="1">
        <v>5.8872490828505697</v>
      </c>
      <c r="AZ79" s="1">
        <v>3.8147527017713698</v>
      </c>
      <c r="BA79" s="1">
        <v>4.1755960382818396</v>
      </c>
      <c r="BB79" s="1">
        <v>6.7411803147258702</v>
      </c>
      <c r="BC79" s="1">
        <v>7.3764928474388496</v>
      </c>
      <c r="BD79" s="1">
        <v>35.700000000000003</v>
      </c>
      <c r="BE79" s="1">
        <v>36.4</v>
      </c>
      <c r="BF79" s="1">
        <v>96.357157177803899</v>
      </c>
      <c r="BG79" s="1">
        <v>97.600459988057494</v>
      </c>
      <c r="BH79" s="1">
        <v>96.333486948233102</v>
      </c>
      <c r="BI79" s="1">
        <v>97.728864437333399</v>
      </c>
      <c r="BJ79" s="1">
        <v>94.040326111642102</v>
      </c>
      <c r="BK79" s="1">
        <v>96.409493112034895</v>
      </c>
      <c r="BL79" s="1">
        <v>1.8163554167618099</v>
      </c>
      <c r="BM79" s="1">
        <v>1.8182021339773999</v>
      </c>
      <c r="BN79" s="1">
        <v>1.8181707840574199</v>
      </c>
      <c r="BO79" s="1">
        <v>1.8132217183786401</v>
      </c>
      <c r="BP79" s="1">
        <v>1.8177640110861399</v>
      </c>
      <c r="BQ79" s="1">
        <v>1.8140722146596</v>
      </c>
    </row>
    <row r="80" spans="1:69" x14ac:dyDescent="0.25">
      <c r="A80" s="1">
        <v>271</v>
      </c>
      <c r="B80" s="1" t="s">
        <v>122</v>
      </c>
      <c r="C80" s="1">
        <v>-0.12999999999999995</v>
      </c>
      <c r="D80" s="2">
        <v>0.29732137494637012</v>
      </c>
      <c r="E80" s="1" t="s">
        <v>162</v>
      </c>
      <c r="F80" s="2" t="s">
        <v>162</v>
      </c>
      <c r="G80" s="2" t="s">
        <v>133</v>
      </c>
      <c r="H80" s="1">
        <v>0.24818499999999999</v>
      </c>
      <c r="I80" s="1">
        <v>-6.5110000000000003E-3</v>
      </c>
      <c r="J80" s="1">
        <v>-6.9360000000000003E-3</v>
      </c>
      <c r="K80" s="1">
        <v>-0.26412799999999997</v>
      </c>
      <c r="L80" s="1">
        <v>0.69054700000000002</v>
      </c>
      <c r="M80" s="1">
        <v>-0.155165</v>
      </c>
      <c r="N80" s="1">
        <v>-0.152286</v>
      </c>
      <c r="O80" s="1">
        <v>-0.40063399999999999</v>
      </c>
      <c r="P80" s="1">
        <v>560.92200000000003</v>
      </c>
      <c r="Q80" s="1">
        <v>86.838499999999996</v>
      </c>
      <c r="R80" s="1">
        <v>1117.23</v>
      </c>
      <c r="S80" s="1">
        <v>-0.26394000000000001</v>
      </c>
      <c r="T80" s="1">
        <v>-4.5830000000000003E-2</v>
      </c>
      <c r="U80" s="1">
        <v>136.8662061</v>
      </c>
      <c r="V80" s="1">
        <v>0.24818499999999999</v>
      </c>
      <c r="W80" s="1">
        <v>-6.5110000000000003E-3</v>
      </c>
      <c r="X80" s="1">
        <v>-6.9360000000000003E-3</v>
      </c>
      <c r="Y80" s="1">
        <v>-0.26412799999999997</v>
      </c>
      <c r="Z80" s="1">
        <v>0.69054700000000002</v>
      </c>
      <c r="AA80" s="1">
        <v>-0.155165</v>
      </c>
      <c r="AB80" s="1">
        <v>-0.152286</v>
      </c>
      <c r="AC80" s="1">
        <v>-0.40063399999999999</v>
      </c>
      <c r="AD80" s="1">
        <v>560.92200000000003</v>
      </c>
      <c r="AE80" s="1">
        <v>86.838499999999996</v>
      </c>
      <c r="AF80" s="1">
        <v>1117.23</v>
      </c>
      <c r="AG80" s="1">
        <v>-0.26394000000000001</v>
      </c>
      <c r="AH80" s="1">
        <v>-4.5830000000000003E-2</v>
      </c>
      <c r="AI80" s="1">
        <v>136.8662061</v>
      </c>
      <c r="AJ80" s="1">
        <v>0.19575999999999999</v>
      </c>
      <c r="AK80" s="1">
        <v>-1.7198000000000001E-2</v>
      </c>
      <c r="AL80" s="1">
        <v>-2.7101E-2</v>
      </c>
      <c r="AM80" s="1">
        <v>-0.15559300000000001</v>
      </c>
      <c r="AN80" s="1">
        <v>0.52158599999999999</v>
      </c>
      <c r="AO80" s="1">
        <v>-0.184866</v>
      </c>
      <c r="AP80" s="1">
        <v>-0.150033</v>
      </c>
      <c r="AQ80" s="1">
        <v>-8.6227999999999999E-2</v>
      </c>
      <c r="AR80" s="1">
        <v>497.02800000000002</v>
      </c>
      <c r="AS80" s="1">
        <v>58.020899999999997</v>
      </c>
      <c r="AT80" s="1">
        <v>1117.57</v>
      </c>
      <c r="AU80" s="1">
        <v>-0.24285999999999999</v>
      </c>
      <c r="AV80" s="1">
        <v>-2.409E-2</v>
      </c>
      <c r="AW80" s="1">
        <v>137.28036270000001</v>
      </c>
      <c r="AX80" s="1">
        <v>5.7390376697242003</v>
      </c>
      <c r="AY80" s="1">
        <v>5.8872490828505697</v>
      </c>
      <c r="AZ80" s="1">
        <v>3.8147527017713698</v>
      </c>
      <c r="BA80" s="1">
        <v>4.1755960382818396</v>
      </c>
      <c r="BB80" s="1">
        <v>6.7411803147258702</v>
      </c>
      <c r="BC80" s="1">
        <v>7.3764928474388496</v>
      </c>
      <c r="BD80" s="1">
        <v>35.700000000000003</v>
      </c>
      <c r="BE80" s="1">
        <v>36.4</v>
      </c>
      <c r="BF80" s="1">
        <v>96.357157177803899</v>
      </c>
      <c r="BG80" s="1">
        <v>97.600459988057494</v>
      </c>
      <c r="BH80" s="1">
        <v>96.333486948233102</v>
      </c>
      <c r="BI80" s="1">
        <v>97.728864437333399</v>
      </c>
      <c r="BJ80" s="1">
        <v>94.040326111642102</v>
      </c>
      <c r="BK80" s="1">
        <v>96.409493112034895</v>
      </c>
      <c r="BL80" s="1">
        <v>1.8163554167618099</v>
      </c>
      <c r="BM80" s="1">
        <v>1.8182021339773999</v>
      </c>
      <c r="BN80" s="1">
        <v>1.8181707840574199</v>
      </c>
      <c r="BO80" s="1">
        <v>1.8132217183786401</v>
      </c>
      <c r="BP80" s="1">
        <v>1.8177640110861399</v>
      </c>
      <c r="BQ80" s="1">
        <v>1.8140722146596</v>
      </c>
    </row>
    <row r="81" spans="1:69" x14ac:dyDescent="0.25">
      <c r="A81" s="1">
        <v>272</v>
      </c>
      <c r="B81" s="1" t="s">
        <v>123</v>
      </c>
      <c r="C81" s="1">
        <v>-0.94</v>
      </c>
      <c r="D81" s="2">
        <v>0.48969378186781171</v>
      </c>
      <c r="E81" s="1" t="s">
        <v>162</v>
      </c>
      <c r="F81" s="2" t="s">
        <v>162</v>
      </c>
      <c r="G81" s="2" t="s">
        <v>162</v>
      </c>
      <c r="H81" s="1">
        <v>0.24818499999999999</v>
      </c>
      <c r="I81" s="1">
        <v>-6.5110000000000003E-3</v>
      </c>
      <c r="J81" s="1">
        <v>-6.9360000000000003E-3</v>
      </c>
      <c r="K81" s="1">
        <v>-0.26412799999999997</v>
      </c>
      <c r="L81" s="1">
        <v>0.69054700000000002</v>
      </c>
      <c r="M81" s="1">
        <v>-0.155165</v>
      </c>
      <c r="N81" s="1">
        <v>-0.152286</v>
      </c>
      <c r="O81" s="1">
        <v>-0.40063399999999999</v>
      </c>
      <c r="P81" s="1">
        <v>560.92200000000003</v>
      </c>
      <c r="Q81" s="1">
        <v>86.838499999999996</v>
      </c>
      <c r="R81" s="1">
        <v>1117.23</v>
      </c>
      <c r="S81" s="1">
        <v>-0.26394000000000001</v>
      </c>
      <c r="T81" s="1">
        <v>-4.5830000000000003E-2</v>
      </c>
      <c r="U81" s="1">
        <v>136.8662061</v>
      </c>
      <c r="V81" s="1">
        <v>0.24818499999999999</v>
      </c>
      <c r="W81" s="1">
        <v>-6.5110000000000003E-3</v>
      </c>
      <c r="X81" s="1">
        <v>-6.9360000000000003E-3</v>
      </c>
      <c r="Y81" s="1">
        <v>-0.26412799999999997</v>
      </c>
      <c r="Z81" s="1">
        <v>0.69054700000000002</v>
      </c>
      <c r="AA81" s="1">
        <v>-0.155165</v>
      </c>
      <c r="AB81" s="1">
        <v>-0.152286</v>
      </c>
      <c r="AC81" s="1">
        <v>-0.40063399999999999</v>
      </c>
      <c r="AD81" s="1">
        <v>560.92200000000003</v>
      </c>
      <c r="AE81" s="1">
        <v>86.838499999999996</v>
      </c>
      <c r="AF81" s="1">
        <v>1117.23</v>
      </c>
      <c r="AG81" s="1">
        <v>-0.26394000000000001</v>
      </c>
      <c r="AH81" s="1">
        <v>-4.5830000000000003E-2</v>
      </c>
      <c r="AI81" s="1">
        <v>136.8662061</v>
      </c>
      <c r="AJ81" s="1">
        <v>0.24818499999999999</v>
      </c>
      <c r="AK81" s="1">
        <v>-6.5110000000000003E-3</v>
      </c>
      <c r="AL81" s="1">
        <v>-6.9360000000000003E-3</v>
      </c>
      <c r="AM81" s="1">
        <v>-0.26412799999999997</v>
      </c>
      <c r="AN81" s="1">
        <v>0.69054700000000002</v>
      </c>
      <c r="AO81" s="1">
        <v>-0.155165</v>
      </c>
      <c r="AP81" s="1">
        <v>-0.152286</v>
      </c>
      <c r="AQ81" s="1">
        <v>-0.40063399999999999</v>
      </c>
      <c r="AR81" s="1">
        <v>560.92200000000003</v>
      </c>
      <c r="AS81" s="1">
        <v>86.838499999999996</v>
      </c>
      <c r="AT81" s="1">
        <v>1117.23</v>
      </c>
      <c r="AU81" s="1">
        <v>-0.26394000000000001</v>
      </c>
      <c r="AV81" s="1">
        <v>-4.5830000000000003E-2</v>
      </c>
      <c r="AW81" s="1">
        <v>136.8662061</v>
      </c>
      <c r="AX81" s="1">
        <v>5.7390376697242003</v>
      </c>
      <c r="AY81" s="1">
        <v>5.8872490828505697</v>
      </c>
      <c r="AZ81" s="1">
        <v>3.8147527017713698</v>
      </c>
      <c r="BA81" s="1">
        <v>4.1755960382818396</v>
      </c>
      <c r="BB81" s="1">
        <v>6.7411803147258702</v>
      </c>
      <c r="BC81" s="1">
        <v>7.3764928474388496</v>
      </c>
      <c r="BD81" s="1">
        <v>35.700000000000003</v>
      </c>
      <c r="BE81" s="1">
        <v>36.4</v>
      </c>
      <c r="BF81" s="1">
        <v>96.357157177803899</v>
      </c>
      <c r="BG81" s="1">
        <v>97.600459988057494</v>
      </c>
      <c r="BH81" s="1">
        <v>96.333486948233102</v>
      </c>
      <c r="BI81" s="1">
        <v>97.728864437333399</v>
      </c>
      <c r="BJ81" s="1">
        <v>94.040326111642102</v>
      </c>
      <c r="BK81" s="1">
        <v>96.409493112034895</v>
      </c>
      <c r="BL81" s="1">
        <v>1.8163554167618099</v>
      </c>
      <c r="BM81" s="1">
        <v>1.8182021339773999</v>
      </c>
      <c r="BN81" s="1">
        <v>1.8181707840574199</v>
      </c>
      <c r="BO81" s="1">
        <v>1.8132217183786401</v>
      </c>
      <c r="BP81" s="1">
        <v>1.8177640110861399</v>
      </c>
      <c r="BQ81" s="1">
        <v>1.8140722146596</v>
      </c>
    </row>
    <row r="82" spans="1:69" x14ac:dyDescent="0.25">
      <c r="A82" s="3">
        <v>16</v>
      </c>
      <c r="B82" s="1" t="s">
        <v>102</v>
      </c>
      <c r="C82" s="2">
        <v>1.0000000000000009E-2</v>
      </c>
      <c r="D82" s="2">
        <v>1.6219432789095924</v>
      </c>
      <c r="E82" s="1" t="s">
        <v>164</v>
      </c>
      <c r="F82" s="2" t="s">
        <v>164</v>
      </c>
      <c r="G82" s="2" t="s">
        <v>164</v>
      </c>
      <c r="H82" s="1">
        <v>0.21222199999999999</v>
      </c>
      <c r="I82" s="1">
        <v>-1.3891000000000001E-2</v>
      </c>
      <c r="J82" s="1">
        <v>-1.4120000000000001E-2</v>
      </c>
      <c r="K82" s="1">
        <v>-4.6636999999999998E-2</v>
      </c>
      <c r="L82" s="1">
        <v>0.61799499999999996</v>
      </c>
      <c r="M82" s="1">
        <v>-0.200347</v>
      </c>
      <c r="N82" s="1">
        <v>-0.135329</v>
      </c>
      <c r="O82" s="1">
        <v>6.1192000000000003E-2</v>
      </c>
      <c r="P82" s="1">
        <v>535.15200000000004</v>
      </c>
      <c r="Q82" s="1">
        <v>45.559800000000003</v>
      </c>
      <c r="R82" s="1">
        <v>1112.69</v>
      </c>
      <c r="S82" s="1">
        <v>-0.23091</v>
      </c>
      <c r="T82" s="1">
        <v>-1.1050000000000001E-2</v>
      </c>
      <c r="U82" s="1">
        <v>137.96434859999999</v>
      </c>
      <c r="V82" s="1">
        <v>0.21222199999999999</v>
      </c>
      <c r="W82" s="1">
        <v>-1.3891000000000001E-2</v>
      </c>
      <c r="X82" s="1">
        <v>-1.4120000000000001E-2</v>
      </c>
      <c r="Y82" s="1">
        <v>-4.6636999999999998E-2</v>
      </c>
      <c r="Z82" s="1">
        <v>0.61799499999999996</v>
      </c>
      <c r="AA82" s="1">
        <v>-0.200347</v>
      </c>
      <c r="AB82" s="1">
        <v>-0.135329</v>
      </c>
      <c r="AC82" s="1">
        <v>6.1192000000000003E-2</v>
      </c>
      <c r="AD82" s="1">
        <v>535.15200000000004</v>
      </c>
      <c r="AE82" s="1">
        <v>45.559800000000003</v>
      </c>
      <c r="AF82" s="1">
        <v>1112.69</v>
      </c>
      <c r="AG82" s="1">
        <v>-0.23091</v>
      </c>
      <c r="AH82" s="1">
        <v>-1.1050000000000001E-2</v>
      </c>
      <c r="AI82" s="1">
        <v>137.96434859999999</v>
      </c>
      <c r="AJ82" s="1">
        <v>0.21222199999999999</v>
      </c>
      <c r="AK82" s="1">
        <v>-1.3891000000000001E-2</v>
      </c>
      <c r="AL82" s="1">
        <v>-1.4120000000000001E-2</v>
      </c>
      <c r="AM82" s="1">
        <v>-4.6636999999999998E-2</v>
      </c>
      <c r="AN82" s="1">
        <v>0.61799499999999996</v>
      </c>
      <c r="AO82" s="1">
        <v>-0.200347</v>
      </c>
      <c r="AP82" s="1">
        <v>-0.135329</v>
      </c>
      <c r="AQ82" s="1">
        <v>6.1192000000000003E-2</v>
      </c>
      <c r="AR82" s="1">
        <v>535.15200000000004</v>
      </c>
      <c r="AS82" s="1">
        <v>45.559800000000003</v>
      </c>
      <c r="AT82" s="1">
        <v>1112.69</v>
      </c>
      <c r="AU82" s="1">
        <v>-0.23091</v>
      </c>
      <c r="AV82" s="1">
        <v>-1.1050000000000001E-2</v>
      </c>
      <c r="AW82" s="1">
        <v>137.96434859999999</v>
      </c>
      <c r="AX82" s="1">
        <v>5.9862105231366796</v>
      </c>
      <c r="AY82" s="1">
        <v>6.3253944806827898</v>
      </c>
      <c r="AZ82" s="1">
        <v>3.8391997000209899</v>
      </c>
      <c r="BA82" s="1">
        <v>4.3115879577856902</v>
      </c>
      <c r="BB82" s="1">
        <v>6.5386851898068103</v>
      </c>
      <c r="BC82" s="1">
        <v>7.3015965064200596</v>
      </c>
      <c r="BD82" s="1">
        <v>37.9</v>
      </c>
      <c r="BE82" s="1">
        <v>41.3</v>
      </c>
      <c r="BF82" s="1">
        <v>98.129319887863602</v>
      </c>
      <c r="BG82" s="1">
        <v>104.89112779372</v>
      </c>
      <c r="BH82" s="1">
        <v>100.144192673581</v>
      </c>
      <c r="BI82" s="1">
        <v>102.545488829232</v>
      </c>
      <c r="BJ82" s="1">
        <v>98.532980261042098</v>
      </c>
      <c r="BK82" s="1">
        <v>103.077515783023</v>
      </c>
      <c r="BL82" s="1">
        <v>1.83241370874592</v>
      </c>
      <c r="BM82" s="1">
        <v>1.8366191766395099</v>
      </c>
      <c r="BN82" s="1">
        <v>1.8366374165849899</v>
      </c>
      <c r="BO82" s="1">
        <v>1.8318572542640901</v>
      </c>
      <c r="BP82" s="1">
        <v>1.8376215606049</v>
      </c>
      <c r="BQ82" s="1">
        <v>1.83314729359099</v>
      </c>
    </row>
    <row r="83" spans="1:69" x14ac:dyDescent="0.25">
      <c r="A83" s="1">
        <v>262</v>
      </c>
      <c r="B83" s="1" t="s">
        <v>103</v>
      </c>
      <c r="C83" s="1">
        <v>-0.18</v>
      </c>
      <c r="D83" s="2">
        <v>0.12806248474865697</v>
      </c>
      <c r="E83" s="1" t="s">
        <v>165</v>
      </c>
      <c r="F83" s="2" t="s">
        <v>165</v>
      </c>
      <c r="G83" s="2" t="s">
        <v>165</v>
      </c>
      <c r="H83" s="1">
        <v>0.22520000000000001</v>
      </c>
      <c r="I83" s="1">
        <v>-1.8034000000000001E-2</v>
      </c>
      <c r="J83" s="1">
        <v>-1.6043000000000002E-2</v>
      </c>
      <c r="K83" s="1">
        <v>-0.315749</v>
      </c>
      <c r="L83" s="1">
        <v>0.64498999999999995</v>
      </c>
      <c r="M83" s="1">
        <v>-0.160193</v>
      </c>
      <c r="N83" s="1">
        <v>-0.20486599999999999</v>
      </c>
      <c r="O83" s="1">
        <v>-0.14271600000000001</v>
      </c>
      <c r="P83" s="1">
        <v>524.827</v>
      </c>
      <c r="Q83" s="1">
        <v>54.027799999999999</v>
      </c>
      <c r="R83" s="1">
        <v>1150.24</v>
      </c>
      <c r="S83" s="1">
        <v>-0.23785999999999999</v>
      </c>
      <c r="T83" s="1">
        <v>-3.1759999999999997E-2</v>
      </c>
      <c r="U83" s="1">
        <v>129.32981100000001</v>
      </c>
      <c r="V83" s="1">
        <v>0.22520000000000001</v>
      </c>
      <c r="W83" s="1">
        <v>-1.8034000000000001E-2</v>
      </c>
      <c r="X83" s="1">
        <v>-1.6043000000000002E-2</v>
      </c>
      <c r="Y83" s="1">
        <v>-0.315749</v>
      </c>
      <c r="Z83" s="1">
        <v>0.64498999999999995</v>
      </c>
      <c r="AA83" s="1">
        <v>-0.160193</v>
      </c>
      <c r="AB83" s="1">
        <v>-0.20486599999999999</v>
      </c>
      <c r="AC83" s="1">
        <v>-0.14271600000000001</v>
      </c>
      <c r="AD83" s="1">
        <v>524.827</v>
      </c>
      <c r="AE83" s="1">
        <v>54.027799999999999</v>
      </c>
      <c r="AF83" s="1">
        <v>1150.24</v>
      </c>
      <c r="AG83" s="1">
        <v>-0.23785999999999999</v>
      </c>
      <c r="AH83" s="1">
        <v>-3.1759999999999997E-2</v>
      </c>
      <c r="AI83" s="1">
        <v>129.32981100000001</v>
      </c>
      <c r="AJ83" s="1">
        <v>0.22520000000000001</v>
      </c>
      <c r="AK83" s="1">
        <v>-1.8034000000000001E-2</v>
      </c>
      <c r="AL83" s="1">
        <v>-1.6043000000000002E-2</v>
      </c>
      <c r="AM83" s="1">
        <v>-0.315749</v>
      </c>
      <c r="AN83" s="1">
        <v>0.64498999999999995</v>
      </c>
      <c r="AO83" s="1">
        <v>-0.160193</v>
      </c>
      <c r="AP83" s="1">
        <v>-0.20486599999999999</v>
      </c>
      <c r="AQ83" s="1">
        <v>-0.14271600000000001</v>
      </c>
      <c r="AR83" s="1">
        <v>524.827</v>
      </c>
      <c r="AS83" s="1">
        <v>54.027799999999999</v>
      </c>
      <c r="AT83" s="1">
        <v>1150.24</v>
      </c>
      <c r="AU83" s="1">
        <v>-0.23785999999999999</v>
      </c>
      <c r="AV83" s="1">
        <v>-3.1759999999999997E-2</v>
      </c>
      <c r="AW83" s="1">
        <v>129.32981100000001</v>
      </c>
      <c r="AX83" s="1">
        <v>8.1990356856747795</v>
      </c>
      <c r="AY83" s="1">
        <v>9.9888320578412308</v>
      </c>
      <c r="AZ83" s="1">
        <v>4.2781868475151601</v>
      </c>
      <c r="BA83" s="1">
        <v>4.7105949826447997</v>
      </c>
      <c r="BB83" s="1">
        <v>7.3851185629364799</v>
      </c>
      <c r="BC83" s="1">
        <v>11.6236790013453</v>
      </c>
      <c r="BD83" s="1">
        <v>41.7</v>
      </c>
      <c r="BE83" s="1">
        <v>45.2</v>
      </c>
      <c r="BF83" s="1">
        <v>101.304151396422</v>
      </c>
      <c r="BG83" s="1">
        <v>109.365788527432</v>
      </c>
      <c r="BH83" s="1">
        <v>99.981230184280093</v>
      </c>
      <c r="BI83" s="1">
        <v>107.827025876684</v>
      </c>
      <c r="BJ83" s="1">
        <v>99.018892055341595</v>
      </c>
      <c r="BK83" s="1">
        <v>107.62032262558699</v>
      </c>
      <c r="BL83" s="1">
        <v>1.8409467672912201</v>
      </c>
      <c r="BM83" s="1">
        <v>1.8436065198409299</v>
      </c>
      <c r="BN83" s="1">
        <v>1.84345924826126</v>
      </c>
      <c r="BO83" s="1">
        <v>1.8407490323235201</v>
      </c>
      <c r="BP83" s="1">
        <v>1.85539025544492</v>
      </c>
      <c r="BQ83" s="1">
        <v>1.85216872881495</v>
      </c>
    </row>
    <row r="84" spans="1:69" x14ac:dyDescent="0.25">
      <c r="A84" s="3">
        <v>233</v>
      </c>
      <c r="B84" s="1" t="s">
        <v>104</v>
      </c>
      <c r="C84" s="2">
        <v>0.54</v>
      </c>
      <c r="D84" s="2">
        <v>2.4397950733616955</v>
      </c>
      <c r="E84" s="1" t="s">
        <v>190</v>
      </c>
      <c r="F84" s="2" t="s">
        <v>133</v>
      </c>
      <c r="G84" s="2" t="s">
        <v>133</v>
      </c>
      <c r="H84" s="1">
        <v>0.19697799999999999</v>
      </c>
      <c r="I84" s="1">
        <v>-2.2922000000000001E-2</v>
      </c>
      <c r="J84" s="1">
        <v>-2.2863999999999999E-2</v>
      </c>
      <c r="K84" s="1">
        <v>-0.22789499999999999</v>
      </c>
      <c r="L84" s="1">
        <v>0.750193</v>
      </c>
      <c r="M84" s="1">
        <v>-0.19611799999999999</v>
      </c>
      <c r="N84" s="1">
        <v>-0.19702900000000001</v>
      </c>
      <c r="O84" s="1">
        <v>-0.32957599999999998</v>
      </c>
      <c r="P84" s="1">
        <v>526.38400000000001</v>
      </c>
      <c r="Q84" s="1">
        <v>65.465599999999995</v>
      </c>
      <c r="R84" s="1">
        <v>1042.53</v>
      </c>
      <c r="S84" s="1">
        <v>-0.21203</v>
      </c>
      <c r="T84" s="1">
        <v>-7.6880000000000004E-2</v>
      </c>
      <c r="U84" s="1">
        <v>84.807976499999995</v>
      </c>
      <c r="V84" s="1">
        <v>0.19575999999999999</v>
      </c>
      <c r="W84" s="1">
        <v>-1.7198000000000001E-2</v>
      </c>
      <c r="X84" s="1">
        <v>-2.7101E-2</v>
      </c>
      <c r="Y84" s="1">
        <v>-0.15559300000000001</v>
      </c>
      <c r="Z84" s="1">
        <v>0.52158599999999999</v>
      </c>
      <c r="AA84" s="1">
        <v>-0.184866</v>
      </c>
      <c r="AB84" s="1">
        <v>-0.150033</v>
      </c>
      <c r="AC84" s="1">
        <v>-8.6227999999999999E-2</v>
      </c>
      <c r="AD84" s="1">
        <v>497.02800000000002</v>
      </c>
      <c r="AE84" s="1">
        <v>58.020899999999997</v>
      </c>
      <c r="AF84" s="1">
        <v>1117.57</v>
      </c>
      <c r="AG84" s="1">
        <v>-0.24285999999999999</v>
      </c>
      <c r="AH84" s="1">
        <v>-2.409E-2</v>
      </c>
      <c r="AI84" s="1">
        <v>137.28036270000001</v>
      </c>
      <c r="AJ84" s="1">
        <v>0.19575999999999999</v>
      </c>
      <c r="AK84" s="1">
        <v>-1.7198000000000001E-2</v>
      </c>
      <c r="AL84" s="1">
        <v>-2.7101E-2</v>
      </c>
      <c r="AM84" s="1">
        <v>-0.15559300000000001</v>
      </c>
      <c r="AN84" s="1">
        <v>0.52158599999999999</v>
      </c>
      <c r="AO84" s="1">
        <v>-0.184866</v>
      </c>
      <c r="AP84" s="1">
        <v>-0.150033</v>
      </c>
      <c r="AQ84" s="1">
        <v>-8.6227999999999999E-2</v>
      </c>
      <c r="AR84" s="1">
        <v>497.02800000000002</v>
      </c>
      <c r="AS84" s="1">
        <v>58.020899999999997</v>
      </c>
      <c r="AT84" s="1">
        <v>1117.57</v>
      </c>
      <c r="AU84" s="1">
        <v>-0.24285999999999999</v>
      </c>
      <c r="AV84" s="1">
        <v>-2.409E-2</v>
      </c>
      <c r="AW84" s="1">
        <v>137.28036270000001</v>
      </c>
      <c r="AX84" s="1">
        <v>6.3951045959131596</v>
      </c>
      <c r="AY84" s="1">
        <v>6.5486187159897096</v>
      </c>
      <c r="AZ84" s="1">
        <v>4.050265303223</v>
      </c>
      <c r="BA84" s="1">
        <v>4.4623942737640299</v>
      </c>
      <c r="BB84" s="1">
        <v>7.2480271468450201</v>
      </c>
      <c r="BC84" s="1">
        <v>8.8241813151177908</v>
      </c>
      <c r="BD84" s="1">
        <v>42.3</v>
      </c>
      <c r="BE84" s="1">
        <v>53.7</v>
      </c>
      <c r="BF84" s="1">
        <v>99.342197003471497</v>
      </c>
      <c r="BG84" s="1">
        <v>107.31135786786101</v>
      </c>
      <c r="BH84" s="1">
        <v>99.306732383639897</v>
      </c>
      <c r="BI84" s="1">
        <v>109.14493315361599</v>
      </c>
      <c r="BJ84" s="1">
        <v>99.252382549089305</v>
      </c>
      <c r="BK84" s="1">
        <v>109.01804430140599</v>
      </c>
      <c r="BL84" s="1">
        <v>1.8484701782825701</v>
      </c>
      <c r="BM84" s="1">
        <v>1.85402750788654</v>
      </c>
      <c r="BN84" s="1">
        <v>1.85406634185511</v>
      </c>
      <c r="BO84" s="1">
        <v>1.84869197001555</v>
      </c>
      <c r="BP84" s="1">
        <v>1.8443234531935999</v>
      </c>
      <c r="BQ84" s="1">
        <v>1.8404754820426099</v>
      </c>
    </row>
    <row r="85" spans="1:69" x14ac:dyDescent="0.25">
      <c r="A85" s="3">
        <v>236</v>
      </c>
      <c r="B85" s="1" t="s">
        <v>106</v>
      </c>
      <c r="C85" s="2">
        <v>0.32</v>
      </c>
      <c r="D85" s="2">
        <v>2.7698555919036645</v>
      </c>
      <c r="E85" s="1" t="s">
        <v>166</v>
      </c>
      <c r="F85" s="2" t="s">
        <v>133</v>
      </c>
      <c r="G85" s="2" t="s">
        <v>133</v>
      </c>
      <c r="H85" s="1">
        <v>0.205095</v>
      </c>
      <c r="I85" s="1">
        <v>-3.3905999999999999E-2</v>
      </c>
      <c r="J85" s="1">
        <v>-3.3947999999999999E-2</v>
      </c>
      <c r="K85" s="1">
        <v>-0.19326699999999999</v>
      </c>
      <c r="L85" s="1">
        <v>0.64466000000000001</v>
      </c>
      <c r="M85" s="1">
        <v>-0.180085</v>
      </c>
      <c r="N85" s="1">
        <v>-0.18143699999999999</v>
      </c>
      <c r="O85" s="1">
        <v>-0.37676900000000002</v>
      </c>
      <c r="P85" s="1">
        <v>535.63699999999994</v>
      </c>
      <c r="Q85" s="1">
        <v>73.402199999999993</v>
      </c>
      <c r="R85" s="1">
        <v>1096.0999999999999</v>
      </c>
      <c r="S85" s="1">
        <v>-0.23189000000000001</v>
      </c>
      <c r="T85" s="1">
        <v>-2.5159999999999998E-2</v>
      </c>
      <c r="U85" s="1">
        <v>129.72514229999999</v>
      </c>
      <c r="V85" s="1">
        <v>0.19575999999999999</v>
      </c>
      <c r="W85" s="1">
        <v>-1.7198000000000001E-2</v>
      </c>
      <c r="X85" s="1">
        <v>-2.7101E-2</v>
      </c>
      <c r="Y85" s="1">
        <v>-0.15559300000000001</v>
      </c>
      <c r="Z85" s="1">
        <v>0.52158599999999999</v>
      </c>
      <c r="AA85" s="1">
        <v>-0.184866</v>
      </c>
      <c r="AB85" s="1">
        <v>-0.150033</v>
      </c>
      <c r="AC85" s="1">
        <v>-8.6227999999999999E-2</v>
      </c>
      <c r="AD85" s="1">
        <v>497.02800000000002</v>
      </c>
      <c r="AE85" s="1">
        <v>58.020899999999997</v>
      </c>
      <c r="AF85" s="1">
        <v>1117.57</v>
      </c>
      <c r="AG85" s="1">
        <v>-0.24285999999999999</v>
      </c>
      <c r="AH85" s="1">
        <v>-2.409E-2</v>
      </c>
      <c r="AI85" s="1">
        <v>137.28036270000001</v>
      </c>
      <c r="AJ85" s="1">
        <v>0.19575999999999999</v>
      </c>
      <c r="AK85" s="1">
        <v>-1.7198000000000001E-2</v>
      </c>
      <c r="AL85" s="1">
        <v>-2.7101E-2</v>
      </c>
      <c r="AM85" s="1">
        <v>-0.15559300000000001</v>
      </c>
      <c r="AN85" s="1">
        <v>0.52158599999999999</v>
      </c>
      <c r="AO85" s="1">
        <v>-0.184866</v>
      </c>
      <c r="AP85" s="1">
        <v>-0.150033</v>
      </c>
      <c r="AQ85" s="1">
        <v>-8.6227999999999999E-2</v>
      </c>
      <c r="AR85" s="1">
        <v>497.02800000000002</v>
      </c>
      <c r="AS85" s="1">
        <v>58.020899999999997</v>
      </c>
      <c r="AT85" s="1">
        <v>1117.57</v>
      </c>
      <c r="AU85" s="1">
        <v>-0.24285999999999999</v>
      </c>
      <c r="AV85" s="1">
        <v>-2.409E-2</v>
      </c>
      <c r="AW85" s="1">
        <v>137.28036270000001</v>
      </c>
      <c r="AX85" s="1">
        <v>6.3520436298730001</v>
      </c>
      <c r="AY85" s="1">
        <v>8.2658691623501497</v>
      </c>
      <c r="AZ85" s="1">
        <v>4.1585708605717198</v>
      </c>
      <c r="BA85" s="1">
        <v>4.9373483483228799</v>
      </c>
      <c r="BB85" s="1">
        <v>7.2428459943092998</v>
      </c>
      <c r="BC85" s="1">
        <v>9.8802346312907492</v>
      </c>
      <c r="BD85" s="1">
        <v>40.299999999999997</v>
      </c>
      <c r="BE85" s="1">
        <v>41.1</v>
      </c>
      <c r="BF85" s="1">
        <v>98.354636714738007</v>
      </c>
      <c r="BG85" s="1">
        <v>105.428177412662</v>
      </c>
      <c r="BH85" s="1">
        <v>98.235133090423503</v>
      </c>
      <c r="BI85" s="1">
        <v>105.738366817623</v>
      </c>
      <c r="BJ85" s="1">
        <v>98.341637970995095</v>
      </c>
      <c r="BK85" s="1">
        <v>105.46023317311899</v>
      </c>
      <c r="BL85" s="1">
        <v>1.84002336941681</v>
      </c>
      <c r="BM85" s="1">
        <v>1.8440702264284801</v>
      </c>
      <c r="BN85" s="1">
        <v>1.84436737121431</v>
      </c>
      <c r="BO85" s="1">
        <v>1.84031437531743</v>
      </c>
      <c r="BP85" s="1">
        <v>1.8438823172859999</v>
      </c>
      <c r="BQ85" s="1">
        <v>1.83995461900558</v>
      </c>
    </row>
    <row r="86" spans="1:69" x14ac:dyDescent="0.25">
      <c r="A86" s="3">
        <v>252</v>
      </c>
      <c r="B86" s="1" t="s">
        <v>107</v>
      </c>
      <c r="C86" s="2">
        <v>0.36999999999999994</v>
      </c>
      <c r="D86" s="2">
        <v>2.8887713651308577</v>
      </c>
      <c r="E86" s="1" t="s">
        <v>166</v>
      </c>
      <c r="F86" s="2" t="s">
        <v>166</v>
      </c>
      <c r="G86" s="2" t="s">
        <v>133</v>
      </c>
      <c r="H86" s="1">
        <v>0.205095</v>
      </c>
      <c r="I86" s="1">
        <v>-3.3905999999999999E-2</v>
      </c>
      <c r="J86" s="1">
        <v>-3.3947999999999999E-2</v>
      </c>
      <c r="K86" s="1">
        <v>-0.19326699999999999</v>
      </c>
      <c r="L86" s="1">
        <v>0.64466000000000001</v>
      </c>
      <c r="M86" s="1">
        <v>-0.180085</v>
      </c>
      <c r="N86" s="1">
        <v>-0.18143699999999999</v>
      </c>
      <c r="O86" s="1">
        <v>-0.37676900000000002</v>
      </c>
      <c r="P86" s="1">
        <v>535.63699999999994</v>
      </c>
      <c r="Q86" s="1">
        <v>73.402199999999993</v>
      </c>
      <c r="R86" s="1">
        <v>1096.0999999999999</v>
      </c>
      <c r="S86" s="1">
        <v>-0.23189000000000001</v>
      </c>
      <c r="T86" s="1">
        <v>-2.5159999999999998E-2</v>
      </c>
      <c r="U86" s="1">
        <v>129.72514229999999</v>
      </c>
      <c r="V86" s="1">
        <v>0.205095</v>
      </c>
      <c r="W86" s="1">
        <v>-3.3905999999999999E-2</v>
      </c>
      <c r="X86" s="1">
        <v>-3.3947999999999999E-2</v>
      </c>
      <c r="Y86" s="1">
        <v>-0.19326699999999999</v>
      </c>
      <c r="Z86" s="1">
        <v>0.64466000000000001</v>
      </c>
      <c r="AA86" s="1">
        <v>-0.180085</v>
      </c>
      <c r="AB86" s="1">
        <v>-0.18143699999999999</v>
      </c>
      <c r="AC86" s="1">
        <v>-0.37676900000000002</v>
      </c>
      <c r="AD86" s="1">
        <v>535.63699999999994</v>
      </c>
      <c r="AE86" s="1">
        <v>73.402199999999993</v>
      </c>
      <c r="AF86" s="1">
        <v>1096.0999999999999</v>
      </c>
      <c r="AG86" s="1">
        <v>-0.23189000000000001</v>
      </c>
      <c r="AH86" s="1">
        <v>-2.5159999999999998E-2</v>
      </c>
      <c r="AI86" s="1">
        <v>129.72514229999999</v>
      </c>
      <c r="AJ86" s="1">
        <v>0.19575999999999999</v>
      </c>
      <c r="AK86" s="1">
        <v>-1.7198000000000001E-2</v>
      </c>
      <c r="AL86" s="1">
        <v>-2.7101E-2</v>
      </c>
      <c r="AM86" s="1">
        <v>-0.15559300000000001</v>
      </c>
      <c r="AN86" s="1">
        <v>0.52158599999999999</v>
      </c>
      <c r="AO86" s="1">
        <v>-0.184866</v>
      </c>
      <c r="AP86" s="1">
        <v>-0.150033</v>
      </c>
      <c r="AQ86" s="1">
        <v>-8.6227999999999999E-2</v>
      </c>
      <c r="AR86" s="1">
        <v>497.02800000000002</v>
      </c>
      <c r="AS86" s="1">
        <v>58.020899999999997</v>
      </c>
      <c r="AT86" s="1">
        <v>1117.57</v>
      </c>
      <c r="AU86" s="1">
        <v>-0.24285999999999999</v>
      </c>
      <c r="AV86" s="1">
        <v>-2.409E-2</v>
      </c>
      <c r="AW86" s="1">
        <v>137.28036270000001</v>
      </c>
      <c r="AX86" s="1">
        <v>8.1290977522552801</v>
      </c>
      <c r="AY86" s="1">
        <v>8.6101937113808003</v>
      </c>
      <c r="AZ86" s="1">
        <v>4.4419473115367998</v>
      </c>
      <c r="BA86" s="1">
        <v>5.17278225281445</v>
      </c>
      <c r="BB86" s="1">
        <v>7.1917089459538399</v>
      </c>
      <c r="BC86" s="1">
        <v>8.3610790444999594</v>
      </c>
      <c r="BD86" s="1">
        <v>40.4</v>
      </c>
      <c r="BE86" s="1">
        <v>40.9</v>
      </c>
      <c r="BF86" s="1">
        <v>98.952277691844401</v>
      </c>
      <c r="BG86" s="1">
        <v>105.156965110805</v>
      </c>
      <c r="BH86" s="1">
        <v>98.974699147203197</v>
      </c>
      <c r="BI86" s="1">
        <v>105.12991377169899</v>
      </c>
      <c r="BJ86" s="1">
        <v>99.303496403491096</v>
      </c>
      <c r="BK86" s="1">
        <v>105.15233952136001</v>
      </c>
      <c r="BL86" s="1">
        <v>1.83966301261943</v>
      </c>
      <c r="BM86" s="1">
        <v>1.84297314142122</v>
      </c>
      <c r="BN86" s="1">
        <v>1.8431945095404301</v>
      </c>
      <c r="BO86" s="1">
        <v>1.8403798520957499</v>
      </c>
      <c r="BP86" s="1">
        <v>1.8429636458704199</v>
      </c>
      <c r="BQ86" s="1">
        <v>1.84080091264644</v>
      </c>
    </row>
  </sheetData>
  <sortState xmlns:xlrd2="http://schemas.microsoft.com/office/spreadsheetml/2017/richdata2" ref="A2:BQ86">
    <sortCondition ref="B2:B86"/>
  </sortState>
  <conditionalFormatting sqref="C2:D86">
    <cfRule type="cellIs" dxfId="13" priority="3" operator="equal">
      <formula>14.18100814</formula>
    </cfRule>
  </conditionalFormatting>
  <conditionalFormatting sqref="C1:D86">
    <cfRule type="cellIs" dxfId="12" priority="1" operator="equal">
      <formula>0</formula>
    </cfRule>
    <cfRule type="cellIs" dxfId="11" priority="2" operator="equal">
      <formula>14.18100814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D0CEC-DA12-4F97-A5C7-1D77B8C69E66}">
  <dimension ref="A1:Y99"/>
  <sheetViews>
    <sheetView workbookViewId="0">
      <selection activeCell="N30" sqref="N30"/>
    </sheetView>
  </sheetViews>
  <sheetFormatPr defaultRowHeight="14.3" x14ac:dyDescent="0.25"/>
  <sheetData>
    <row r="1" spans="1:25" x14ac:dyDescent="0.25">
      <c r="A1" t="s">
        <v>253</v>
      </c>
      <c r="B1" t="s">
        <v>256</v>
      </c>
      <c r="C1" t="s">
        <v>258</v>
      </c>
      <c r="D1" t="s">
        <v>260</v>
      </c>
      <c r="E1" t="s">
        <v>262</v>
      </c>
      <c r="K1" t="s">
        <v>294</v>
      </c>
    </row>
    <row r="2" spans="1:25" x14ac:dyDescent="0.25">
      <c r="A2" t="s">
        <v>254</v>
      </c>
      <c r="B2" t="s">
        <v>257</v>
      </c>
      <c r="C2" t="s">
        <v>259</v>
      </c>
      <c r="D2" t="s">
        <v>261</v>
      </c>
      <c r="E2" t="s">
        <v>263</v>
      </c>
      <c r="K2" s="54" t="s">
        <v>321</v>
      </c>
    </row>
    <row r="3" spans="1:25" x14ac:dyDescent="0.25">
      <c r="A3" t="s">
        <v>252</v>
      </c>
      <c r="B3" t="s">
        <v>252</v>
      </c>
      <c r="C3" t="s">
        <v>252</v>
      </c>
      <c r="D3" t="s">
        <v>252</v>
      </c>
      <c r="E3" t="s">
        <v>252</v>
      </c>
      <c r="G3" t="s">
        <v>264</v>
      </c>
      <c r="H3" t="s">
        <v>265</v>
      </c>
      <c r="I3" t="s">
        <v>266</v>
      </c>
      <c r="N3" t="s">
        <v>264</v>
      </c>
      <c r="O3" t="s">
        <v>265</v>
      </c>
      <c r="P3" t="s">
        <v>266</v>
      </c>
    </row>
    <row r="4" spans="1:25" x14ac:dyDescent="0.25">
      <c r="A4" t="s">
        <v>26</v>
      </c>
      <c r="B4" t="s">
        <v>62</v>
      </c>
      <c r="C4" t="s">
        <v>51</v>
      </c>
      <c r="D4" t="s">
        <v>65</v>
      </c>
      <c r="E4" t="s">
        <v>33</v>
      </c>
      <c r="F4">
        <f>ROWS(E4:E59)</f>
        <v>56</v>
      </c>
      <c r="G4" t="s">
        <v>28</v>
      </c>
      <c r="H4">
        <v>5</v>
      </c>
      <c r="I4" t="s">
        <v>267</v>
      </c>
      <c r="L4">
        <f>VLOOKUP(G4,Table3[],2)</f>
        <v>0.82000000000000006</v>
      </c>
      <c r="M4">
        <f>IF(L4&lt;0,1,0)</f>
        <v>0</v>
      </c>
      <c r="N4" t="s">
        <v>57</v>
      </c>
      <c r="O4">
        <v>4</v>
      </c>
      <c r="P4" t="s">
        <v>268</v>
      </c>
      <c r="W4" s="1" t="s">
        <v>109</v>
      </c>
      <c r="X4" s="1" t="s">
        <v>0</v>
      </c>
      <c r="Y4" s="1" t="s">
        <v>1</v>
      </c>
    </row>
    <row r="5" spans="1:25" x14ac:dyDescent="0.25">
      <c r="A5" t="s">
        <v>47</v>
      </c>
      <c r="B5" t="s">
        <v>104</v>
      </c>
      <c r="C5" t="s">
        <v>62</v>
      </c>
      <c r="D5" t="s">
        <v>51</v>
      </c>
      <c r="E5" t="s">
        <v>47</v>
      </c>
      <c r="G5" t="s">
        <v>29</v>
      </c>
      <c r="H5">
        <v>5</v>
      </c>
      <c r="I5" t="s">
        <v>267</v>
      </c>
      <c r="L5">
        <f>VLOOKUP(G5,Table3[],2)</f>
        <v>0.1100000000000001</v>
      </c>
      <c r="M5">
        <f t="shared" ref="M5:M53" si="0">IF(L5&lt;0,1,0)</f>
        <v>0</v>
      </c>
      <c r="N5" t="s">
        <v>44</v>
      </c>
      <c r="O5">
        <v>3</v>
      </c>
      <c r="P5" t="s">
        <v>278</v>
      </c>
      <c r="W5" s="1" t="s">
        <v>25</v>
      </c>
      <c r="X5" s="2">
        <v>-6.0000000000000053E-2</v>
      </c>
      <c r="Y5" s="2">
        <v>2.2009316209278289</v>
      </c>
    </row>
    <row r="6" spans="1:25" x14ac:dyDescent="0.25">
      <c r="A6" t="s">
        <v>67</v>
      </c>
      <c r="B6" t="s">
        <v>26</v>
      </c>
      <c r="C6" t="s">
        <v>76</v>
      </c>
      <c r="D6" t="s">
        <v>56</v>
      </c>
      <c r="E6" t="s">
        <v>58</v>
      </c>
      <c r="G6" t="s">
        <v>31</v>
      </c>
      <c r="H6">
        <v>5</v>
      </c>
      <c r="I6" t="s">
        <v>267</v>
      </c>
      <c r="L6">
        <f>VLOOKUP(G6,Table3[],2)</f>
        <v>0.18999999999999995</v>
      </c>
      <c r="M6">
        <f t="shared" si="0"/>
        <v>0</v>
      </c>
      <c r="N6" t="s">
        <v>50</v>
      </c>
      <c r="O6">
        <v>3</v>
      </c>
      <c r="P6" t="s">
        <v>279</v>
      </c>
      <c r="W6" s="1" t="s">
        <v>112</v>
      </c>
      <c r="X6" s="2">
        <v>-0.90999999999999992</v>
      </c>
      <c r="Y6" s="2">
        <v>1.5296404806358912</v>
      </c>
    </row>
    <row r="7" spans="1:25" x14ac:dyDescent="0.25">
      <c r="A7" t="s">
        <v>34</v>
      </c>
      <c r="B7" t="s">
        <v>55</v>
      </c>
      <c r="C7" t="s">
        <v>101</v>
      </c>
      <c r="D7" t="s">
        <v>36</v>
      </c>
      <c r="E7" t="s">
        <v>37</v>
      </c>
      <c r="G7" t="s">
        <v>32</v>
      </c>
      <c r="H7">
        <v>5</v>
      </c>
      <c r="I7" t="s">
        <v>267</v>
      </c>
      <c r="L7">
        <f>VLOOKUP(G7,Table3[],2)</f>
        <v>0.25</v>
      </c>
      <c r="M7">
        <f t="shared" si="0"/>
        <v>0</v>
      </c>
      <c r="N7" t="s">
        <v>66</v>
      </c>
      <c r="O7">
        <v>3</v>
      </c>
      <c r="P7" t="s">
        <v>274</v>
      </c>
      <c r="W7" s="1" t="s">
        <v>26</v>
      </c>
      <c r="X7" s="1">
        <v>-0.72</v>
      </c>
      <c r="Y7" s="2">
        <v>1.9380660463462023</v>
      </c>
    </row>
    <row r="8" spans="1:25" x14ac:dyDescent="0.25">
      <c r="A8" t="s">
        <v>33</v>
      </c>
      <c r="B8" t="s">
        <v>69</v>
      </c>
      <c r="C8" t="s">
        <v>42</v>
      </c>
      <c r="D8" t="s">
        <v>76</v>
      </c>
      <c r="E8" t="s">
        <v>70</v>
      </c>
      <c r="G8" t="s">
        <v>33</v>
      </c>
      <c r="H8">
        <v>5</v>
      </c>
      <c r="I8" t="s">
        <v>267</v>
      </c>
      <c r="L8">
        <f>VLOOKUP(G8,Table3[],2)</f>
        <v>5.0000000000000044E-2</v>
      </c>
      <c r="M8">
        <f t="shared" si="0"/>
        <v>0</v>
      </c>
      <c r="N8" t="s">
        <v>85</v>
      </c>
      <c r="O8">
        <v>3</v>
      </c>
      <c r="P8" t="s">
        <v>280</v>
      </c>
      <c r="W8" s="1" t="s">
        <v>27</v>
      </c>
      <c r="X8" s="2">
        <v>-1</v>
      </c>
      <c r="Y8" s="2">
        <v>1.0241581909060729</v>
      </c>
    </row>
    <row r="9" spans="1:25" x14ac:dyDescent="0.25">
      <c r="A9" t="s">
        <v>61</v>
      </c>
      <c r="B9" t="s">
        <v>25</v>
      </c>
      <c r="C9" t="s">
        <v>25</v>
      </c>
      <c r="D9" t="s">
        <v>33</v>
      </c>
      <c r="E9" t="s">
        <v>48</v>
      </c>
      <c r="G9" t="s">
        <v>36</v>
      </c>
      <c r="H9">
        <v>5</v>
      </c>
      <c r="I9" t="s">
        <v>267</v>
      </c>
      <c r="L9">
        <f>VLOOKUP(G9,Table3[],2)</f>
        <v>5.0000000000000044E-2</v>
      </c>
      <c r="M9">
        <f t="shared" si="0"/>
        <v>0</v>
      </c>
      <c r="N9" t="s">
        <v>87</v>
      </c>
      <c r="O9">
        <v>3</v>
      </c>
      <c r="P9" t="s">
        <v>277</v>
      </c>
      <c r="W9" s="1" t="s">
        <v>28</v>
      </c>
      <c r="X9" s="2">
        <v>0.82000000000000006</v>
      </c>
      <c r="Y9" s="2">
        <v>0.24331050121192879</v>
      </c>
    </row>
    <row r="10" spans="1:25" x14ac:dyDescent="0.25">
      <c r="A10" t="s">
        <v>88</v>
      </c>
      <c r="B10" t="s">
        <v>31</v>
      </c>
      <c r="C10" t="s">
        <v>99</v>
      </c>
      <c r="D10" t="s">
        <v>104</v>
      </c>
      <c r="E10" t="s">
        <v>46</v>
      </c>
      <c r="G10" t="s">
        <v>38</v>
      </c>
      <c r="H10">
        <v>5</v>
      </c>
      <c r="I10" t="s">
        <v>267</v>
      </c>
      <c r="L10">
        <f>VLOOKUP(G10,Table3[],2)</f>
        <v>-0.5</v>
      </c>
      <c r="M10">
        <f t="shared" si="0"/>
        <v>1</v>
      </c>
      <c r="N10" t="s">
        <v>97</v>
      </c>
      <c r="O10">
        <v>3</v>
      </c>
      <c r="P10" t="s">
        <v>273</v>
      </c>
      <c r="W10" s="1" t="s">
        <v>120</v>
      </c>
      <c r="X10" s="2">
        <v>-0.11000000000000004</v>
      </c>
      <c r="Y10" s="2">
        <v>1.3463283403390125</v>
      </c>
    </row>
    <row r="11" spans="1:25" x14ac:dyDescent="0.25">
      <c r="A11" t="s">
        <v>48</v>
      </c>
      <c r="B11" t="s">
        <v>94</v>
      </c>
      <c r="C11" t="s">
        <v>84</v>
      </c>
      <c r="D11" t="s">
        <v>58</v>
      </c>
      <c r="E11" t="s">
        <v>52</v>
      </c>
      <c r="G11" t="s">
        <v>41</v>
      </c>
      <c r="H11">
        <v>5</v>
      </c>
      <c r="I11" t="s">
        <v>267</v>
      </c>
      <c r="L11">
        <f>VLOOKUP(G11,Table3[],2)</f>
        <v>-0.3299999999999999</v>
      </c>
      <c r="M11">
        <f t="shared" si="0"/>
        <v>1</v>
      </c>
      <c r="N11" t="s">
        <v>106</v>
      </c>
      <c r="O11">
        <v>3</v>
      </c>
      <c r="P11" t="s">
        <v>278</v>
      </c>
      <c r="W11" s="1" t="s">
        <v>29</v>
      </c>
      <c r="X11" s="2">
        <v>0.1100000000000001</v>
      </c>
      <c r="Y11" s="2">
        <v>1.3364131097830492</v>
      </c>
    </row>
    <row r="12" spans="1:25" x14ac:dyDescent="0.25">
      <c r="A12" t="s">
        <v>104</v>
      </c>
      <c r="B12" t="s">
        <v>100</v>
      </c>
      <c r="C12" t="s">
        <v>82</v>
      </c>
      <c r="D12" t="s">
        <v>67</v>
      </c>
      <c r="E12" t="s">
        <v>72</v>
      </c>
      <c r="G12" t="s">
        <v>42</v>
      </c>
      <c r="H12">
        <v>5</v>
      </c>
      <c r="I12" t="s">
        <v>267</v>
      </c>
      <c r="L12">
        <f>VLOOKUP(G12,Table3[],2)</f>
        <v>-0.12000000000000005</v>
      </c>
      <c r="M12">
        <f t="shared" si="0"/>
        <v>1</v>
      </c>
      <c r="N12" t="s">
        <v>107</v>
      </c>
      <c r="O12">
        <v>3</v>
      </c>
      <c r="P12" t="s">
        <v>277</v>
      </c>
      <c r="W12" s="1" t="s">
        <v>31</v>
      </c>
      <c r="X12" s="2">
        <v>0.18999999999999995</v>
      </c>
      <c r="Y12" s="2">
        <v>1.4668333238647122</v>
      </c>
    </row>
    <row r="13" spans="1:25" x14ac:dyDescent="0.25">
      <c r="A13" t="s">
        <v>69</v>
      </c>
      <c r="B13" t="s">
        <v>77</v>
      </c>
      <c r="C13" t="s">
        <v>104</v>
      </c>
      <c r="D13" t="s">
        <v>46</v>
      </c>
      <c r="E13" t="s">
        <v>43</v>
      </c>
      <c r="G13" t="s">
        <v>51</v>
      </c>
      <c r="H13">
        <v>5</v>
      </c>
      <c r="I13" t="s">
        <v>267</v>
      </c>
      <c r="L13">
        <f>VLOOKUP(G13,Table3[],2)</f>
        <v>0.26</v>
      </c>
      <c r="M13">
        <f t="shared" si="0"/>
        <v>0</v>
      </c>
      <c r="N13" t="s">
        <v>35</v>
      </c>
      <c r="O13">
        <v>2</v>
      </c>
      <c r="P13" t="s">
        <v>286</v>
      </c>
      <c r="W13" s="1" t="s">
        <v>32</v>
      </c>
      <c r="X13" s="2">
        <v>0.25</v>
      </c>
      <c r="Y13" s="2">
        <v>0.80118661995817186</v>
      </c>
    </row>
    <row r="14" spans="1:25" x14ac:dyDescent="0.25">
      <c r="A14" t="s">
        <v>84</v>
      </c>
      <c r="B14" t="s">
        <v>54</v>
      </c>
      <c r="C14" t="s">
        <v>36</v>
      </c>
      <c r="D14" t="s">
        <v>62</v>
      </c>
      <c r="E14" t="s">
        <v>51</v>
      </c>
      <c r="G14" t="s">
        <v>52</v>
      </c>
      <c r="H14">
        <v>5</v>
      </c>
      <c r="I14" t="s">
        <v>267</v>
      </c>
      <c r="L14">
        <f>VLOOKUP(G14,Table3[],2)</f>
        <v>-1</v>
      </c>
      <c r="M14">
        <f t="shared" si="0"/>
        <v>1</v>
      </c>
      <c r="N14" t="s">
        <v>43</v>
      </c>
      <c r="O14">
        <v>2</v>
      </c>
      <c r="P14" t="s">
        <v>283</v>
      </c>
      <c r="W14" s="1" t="s">
        <v>33</v>
      </c>
      <c r="X14" s="2">
        <v>5.0000000000000044E-2</v>
      </c>
      <c r="Y14" s="2">
        <v>3.9364069911532269</v>
      </c>
    </row>
    <row r="15" spans="1:25" x14ac:dyDescent="0.25">
      <c r="A15" t="s">
        <v>100</v>
      </c>
      <c r="B15" t="s">
        <v>28</v>
      </c>
      <c r="C15" t="s">
        <v>41</v>
      </c>
      <c r="D15" t="s">
        <v>48</v>
      </c>
      <c r="E15" t="s">
        <v>40</v>
      </c>
      <c r="G15" t="s">
        <v>53</v>
      </c>
      <c r="H15">
        <v>5</v>
      </c>
      <c r="I15" t="s">
        <v>267</v>
      </c>
      <c r="L15">
        <f>VLOOKUP(G15,Table3[],2)</f>
        <v>-1</v>
      </c>
      <c r="M15">
        <f t="shared" si="0"/>
        <v>1</v>
      </c>
      <c r="N15" t="s">
        <v>47</v>
      </c>
      <c r="O15">
        <v>2</v>
      </c>
      <c r="P15" t="s">
        <v>287</v>
      </c>
      <c r="W15" s="1" t="s">
        <v>34</v>
      </c>
      <c r="X15" s="2">
        <v>-0.42</v>
      </c>
      <c r="Y15" s="2">
        <v>0.61294371682887816</v>
      </c>
    </row>
    <row r="16" spans="1:25" x14ac:dyDescent="0.25">
      <c r="A16" t="s">
        <v>92</v>
      </c>
      <c r="B16" t="s">
        <v>52</v>
      </c>
      <c r="C16" t="s">
        <v>103</v>
      </c>
      <c r="D16" t="s">
        <v>75</v>
      </c>
      <c r="E16" t="s">
        <v>87</v>
      </c>
      <c r="G16" t="s">
        <v>61</v>
      </c>
      <c r="H16">
        <v>5</v>
      </c>
      <c r="I16" t="s">
        <v>267</v>
      </c>
      <c r="L16">
        <f>VLOOKUP(G16,Table3[],2)</f>
        <v>2.0000000000000018E-2</v>
      </c>
      <c r="M16">
        <f t="shared" si="0"/>
        <v>0</v>
      </c>
      <c r="N16" t="s">
        <v>54</v>
      </c>
      <c r="O16">
        <v>2</v>
      </c>
      <c r="P16" t="s">
        <v>288</v>
      </c>
      <c r="W16" s="1" t="s">
        <v>35</v>
      </c>
      <c r="X16" s="2">
        <v>-3.0000000000000027E-2</v>
      </c>
      <c r="Y16" s="2">
        <v>1.5731814898478815</v>
      </c>
    </row>
    <row r="17" spans="1:25" x14ac:dyDescent="0.25">
      <c r="A17" t="s">
        <v>93</v>
      </c>
      <c r="B17" t="s">
        <v>46</v>
      </c>
      <c r="C17" t="s">
        <v>26</v>
      </c>
      <c r="D17" t="s">
        <v>74</v>
      </c>
      <c r="E17" t="s">
        <v>84</v>
      </c>
      <c r="G17" t="s">
        <v>62</v>
      </c>
      <c r="H17">
        <v>5</v>
      </c>
      <c r="I17" t="s">
        <v>267</v>
      </c>
      <c r="L17">
        <f>VLOOKUP(G17,Table3[],2)</f>
        <v>-0.13999999999999996</v>
      </c>
      <c r="M17">
        <f t="shared" si="0"/>
        <v>1</v>
      </c>
      <c r="N17" t="s">
        <v>56</v>
      </c>
      <c r="O17">
        <v>2</v>
      </c>
      <c r="P17" t="s">
        <v>288</v>
      </c>
      <c r="W17" s="1" t="s">
        <v>36</v>
      </c>
      <c r="X17" s="2">
        <v>5.0000000000000044E-2</v>
      </c>
      <c r="Y17" s="2">
        <v>3.5232229563284809</v>
      </c>
    </row>
    <row r="18" spans="1:25" x14ac:dyDescent="0.25">
      <c r="A18" t="s">
        <v>31</v>
      </c>
      <c r="B18" t="s">
        <v>70</v>
      </c>
      <c r="C18" t="s">
        <v>53</v>
      </c>
      <c r="D18" t="s">
        <v>40</v>
      </c>
      <c r="E18" t="s">
        <v>101</v>
      </c>
      <c r="G18" t="s">
        <v>64</v>
      </c>
      <c r="H18">
        <v>5</v>
      </c>
      <c r="I18" t="s">
        <v>267</v>
      </c>
      <c r="L18">
        <f>VLOOKUP(G18,Table3[],2)</f>
        <v>4.0000000000000036E-2</v>
      </c>
      <c r="M18">
        <f t="shared" si="0"/>
        <v>0</v>
      </c>
      <c r="N18" t="s">
        <v>73</v>
      </c>
      <c r="O18">
        <v>2</v>
      </c>
      <c r="P18" t="s">
        <v>285</v>
      </c>
      <c r="W18" s="1" t="s">
        <v>37</v>
      </c>
      <c r="X18" s="2">
        <v>0.06</v>
      </c>
      <c r="Y18" s="2">
        <v>3.6432403159824638</v>
      </c>
    </row>
    <row r="19" spans="1:25" x14ac:dyDescent="0.25">
      <c r="A19" t="s">
        <v>101</v>
      </c>
      <c r="B19" t="s">
        <v>61</v>
      </c>
      <c r="C19" t="s">
        <v>48</v>
      </c>
      <c r="D19" t="s">
        <v>79</v>
      </c>
      <c r="E19" t="s">
        <v>53</v>
      </c>
      <c r="G19" t="s">
        <v>65</v>
      </c>
      <c r="H19">
        <v>5</v>
      </c>
      <c r="I19" t="s">
        <v>267</v>
      </c>
      <c r="L19">
        <f>VLOOKUP(G19,Table3[],2)</f>
        <v>-8.9999999999999969E-2</v>
      </c>
      <c r="M19">
        <f t="shared" si="0"/>
        <v>1</v>
      </c>
      <c r="N19" t="s">
        <v>74</v>
      </c>
      <c r="O19">
        <v>2</v>
      </c>
      <c r="P19" t="s">
        <v>281</v>
      </c>
      <c r="W19" s="1" t="s">
        <v>38</v>
      </c>
      <c r="X19" s="1">
        <v>-0.5</v>
      </c>
      <c r="Y19" s="2">
        <v>0.46679760067935228</v>
      </c>
    </row>
    <row r="20" spans="1:25" x14ac:dyDescent="0.25">
      <c r="A20" t="s">
        <v>32</v>
      </c>
      <c r="B20" t="s">
        <v>78</v>
      </c>
      <c r="C20" t="s">
        <v>92</v>
      </c>
      <c r="D20" t="s">
        <v>26</v>
      </c>
      <c r="E20" t="s">
        <v>29</v>
      </c>
      <c r="G20" t="s">
        <v>67</v>
      </c>
      <c r="H20">
        <v>5</v>
      </c>
      <c r="I20" t="s">
        <v>267</v>
      </c>
      <c r="L20">
        <f>VLOOKUP(G20,Table3[],2)</f>
        <v>0.94</v>
      </c>
      <c r="M20">
        <f t="shared" si="0"/>
        <v>0</v>
      </c>
      <c r="N20" t="s">
        <v>82</v>
      </c>
      <c r="O20">
        <v>2</v>
      </c>
      <c r="P20" t="s">
        <v>282</v>
      </c>
      <c r="W20" s="1" t="s">
        <v>39</v>
      </c>
      <c r="X20" s="2">
        <v>-0.98</v>
      </c>
      <c r="Y20" s="2">
        <v>0.12369316876852982</v>
      </c>
    </row>
    <row r="21" spans="1:25" x14ac:dyDescent="0.25">
      <c r="A21" t="s">
        <v>55</v>
      </c>
      <c r="B21" t="s">
        <v>76</v>
      </c>
      <c r="C21" t="s">
        <v>65</v>
      </c>
      <c r="D21" t="s">
        <v>82</v>
      </c>
      <c r="E21" t="s">
        <v>107</v>
      </c>
      <c r="G21" t="s">
        <v>70</v>
      </c>
      <c r="H21">
        <v>5</v>
      </c>
      <c r="I21" t="s">
        <v>267</v>
      </c>
      <c r="L21">
        <f>VLOOKUP(G21,Table3[],2)</f>
        <v>1</v>
      </c>
      <c r="M21">
        <f t="shared" si="0"/>
        <v>0</v>
      </c>
      <c r="N21" t="s">
        <v>83</v>
      </c>
      <c r="O21">
        <v>2</v>
      </c>
      <c r="P21" t="s">
        <v>281</v>
      </c>
      <c r="W21" s="1" t="s">
        <v>40</v>
      </c>
      <c r="X21" s="2">
        <v>-0.60000000000000009</v>
      </c>
      <c r="Y21" s="2">
        <v>0.9170605214488301</v>
      </c>
    </row>
    <row r="22" spans="1:25" x14ac:dyDescent="0.25">
      <c r="A22" t="s">
        <v>73</v>
      </c>
      <c r="B22" t="s">
        <v>84</v>
      </c>
      <c r="C22" t="s">
        <v>79</v>
      </c>
      <c r="D22" t="s">
        <v>42</v>
      </c>
      <c r="E22" t="s">
        <v>42</v>
      </c>
      <c r="G22" t="s">
        <v>72</v>
      </c>
      <c r="H22">
        <v>5</v>
      </c>
      <c r="I22" t="s">
        <v>267</v>
      </c>
      <c r="L22">
        <f>VLOOKUP(G22,Table3[],2)</f>
        <v>-0.33</v>
      </c>
      <c r="M22">
        <f t="shared" si="0"/>
        <v>1</v>
      </c>
      <c r="N22" t="s">
        <v>88</v>
      </c>
      <c r="O22">
        <v>2</v>
      </c>
      <c r="P22" t="s">
        <v>285</v>
      </c>
      <c r="W22" s="1" t="s">
        <v>41</v>
      </c>
      <c r="X22" s="2">
        <v>-0.3299999999999999</v>
      </c>
      <c r="Y22" s="2">
        <v>7.9538418390108818</v>
      </c>
    </row>
    <row r="23" spans="1:25" x14ac:dyDescent="0.25">
      <c r="A23" t="s">
        <v>65</v>
      </c>
      <c r="B23" t="s">
        <v>68</v>
      </c>
      <c r="C23" t="s">
        <v>58</v>
      </c>
      <c r="D23" t="s">
        <v>78</v>
      </c>
      <c r="E23" t="s">
        <v>36</v>
      </c>
      <c r="G23" t="s">
        <v>76</v>
      </c>
      <c r="H23">
        <v>5</v>
      </c>
      <c r="I23" t="s">
        <v>267</v>
      </c>
      <c r="L23">
        <f>VLOOKUP(G23,Table3[],2)</f>
        <v>-0.13000000000000006</v>
      </c>
      <c r="M23">
        <f t="shared" si="0"/>
        <v>1</v>
      </c>
      <c r="N23" t="s">
        <v>94</v>
      </c>
      <c r="O23">
        <v>2</v>
      </c>
      <c r="P23" t="s">
        <v>284</v>
      </c>
      <c r="W23" s="1" t="s">
        <v>42</v>
      </c>
      <c r="X23" s="2">
        <v>-0.12000000000000005</v>
      </c>
      <c r="Y23" s="2">
        <v>4.7907097595241561</v>
      </c>
    </row>
    <row r="24" spans="1:25" x14ac:dyDescent="0.25">
      <c r="A24" t="s">
        <v>83</v>
      </c>
      <c r="B24" t="s">
        <v>40</v>
      </c>
      <c r="C24" t="s">
        <v>33</v>
      </c>
      <c r="D24" t="s">
        <v>25</v>
      </c>
      <c r="E24" t="s">
        <v>68</v>
      </c>
      <c r="G24" t="s">
        <v>78</v>
      </c>
      <c r="H24">
        <v>5</v>
      </c>
      <c r="I24" t="s">
        <v>267</v>
      </c>
      <c r="L24">
        <f>VLOOKUP(G24,Table3[],2)</f>
        <v>0.53</v>
      </c>
      <c r="M24">
        <f t="shared" si="0"/>
        <v>0</v>
      </c>
      <c r="N24" t="s">
        <v>101</v>
      </c>
      <c r="O24">
        <v>2</v>
      </c>
      <c r="P24" t="s">
        <v>286</v>
      </c>
      <c r="W24" s="1" t="s">
        <v>43</v>
      </c>
      <c r="X24" s="2">
        <v>-0.60000000000000009</v>
      </c>
      <c r="Y24" s="2">
        <v>0.49416596402423352</v>
      </c>
    </row>
    <row r="25" spans="1:25" x14ac:dyDescent="0.25">
      <c r="A25" t="s">
        <v>64</v>
      </c>
      <c r="B25" t="s">
        <v>42</v>
      </c>
      <c r="C25" t="s">
        <v>54</v>
      </c>
      <c r="D25" t="s">
        <v>70</v>
      </c>
      <c r="E25" t="s">
        <v>81</v>
      </c>
      <c r="G25" t="s">
        <v>79</v>
      </c>
      <c r="H25">
        <v>5</v>
      </c>
      <c r="I25" t="s">
        <v>267</v>
      </c>
      <c r="L25">
        <f>VLOOKUP(G25,Table3[],2)</f>
        <v>-4.0000000000000036E-2</v>
      </c>
      <c r="M25">
        <f t="shared" si="0"/>
        <v>1</v>
      </c>
      <c r="W25" s="1" t="s">
        <v>44</v>
      </c>
      <c r="X25" s="2">
        <v>0</v>
      </c>
      <c r="Y25" s="2">
        <v>0</v>
      </c>
    </row>
    <row r="26" spans="1:25" x14ac:dyDescent="0.25">
      <c r="A26" t="s">
        <v>89</v>
      </c>
      <c r="B26" t="s">
        <v>81</v>
      </c>
      <c r="C26" t="s">
        <v>27</v>
      </c>
      <c r="D26" t="s">
        <v>52</v>
      </c>
      <c r="E26" t="s">
        <v>31</v>
      </c>
      <c r="G26" t="s">
        <v>84</v>
      </c>
      <c r="H26">
        <v>5</v>
      </c>
      <c r="I26" t="s">
        <v>267</v>
      </c>
      <c r="L26">
        <f>VLOOKUP(G26,Table3[],2)</f>
        <v>-0.14000000000000007</v>
      </c>
      <c r="M26">
        <f t="shared" si="0"/>
        <v>1</v>
      </c>
      <c r="W26" s="1" t="s">
        <v>44</v>
      </c>
      <c r="X26" s="2">
        <v>-0.10000000000000003</v>
      </c>
      <c r="Y26" s="2">
        <v>0.28231188426986209</v>
      </c>
    </row>
    <row r="27" spans="1:25" x14ac:dyDescent="0.25">
      <c r="A27" t="s">
        <v>70</v>
      </c>
      <c r="B27" t="s">
        <v>67</v>
      </c>
      <c r="C27" t="s">
        <v>38</v>
      </c>
      <c r="D27" t="s">
        <v>31</v>
      </c>
      <c r="E27" t="s">
        <v>92</v>
      </c>
      <c r="G27" t="s">
        <v>95</v>
      </c>
      <c r="H27">
        <v>5</v>
      </c>
      <c r="I27" t="s">
        <v>267</v>
      </c>
      <c r="L27">
        <f>VLOOKUP(G27,Table3[],2)</f>
        <v>0.53</v>
      </c>
      <c r="M27">
        <f t="shared" si="0"/>
        <v>0</v>
      </c>
      <c r="W27" s="1" t="s">
        <v>46</v>
      </c>
      <c r="X27" s="2">
        <v>-0.99</v>
      </c>
      <c r="Y27" s="2">
        <v>4.8989794855663564E-2</v>
      </c>
    </row>
    <row r="28" spans="1:25" x14ac:dyDescent="0.25">
      <c r="A28" t="s">
        <v>52</v>
      </c>
      <c r="B28" t="s">
        <v>107</v>
      </c>
      <c r="C28" t="s">
        <v>52</v>
      </c>
      <c r="D28" t="s">
        <v>43</v>
      </c>
      <c r="E28" t="s">
        <v>32</v>
      </c>
      <c r="G28" t="s">
        <v>100</v>
      </c>
      <c r="H28">
        <v>5</v>
      </c>
      <c r="I28" t="s">
        <v>267</v>
      </c>
      <c r="L28">
        <f>VLOOKUP(G28,Table3[],2)</f>
        <v>0.43999999999999995</v>
      </c>
      <c r="M28">
        <f t="shared" si="0"/>
        <v>0</v>
      </c>
      <c r="O28">
        <f>AVERAGE(L4:L53)</f>
        <v>6.9199999999999998E-2</v>
      </c>
      <c r="P28">
        <f>SUM(M4:M53)/50</f>
        <v>0.42</v>
      </c>
      <c r="W28" s="1" t="s">
        <v>47</v>
      </c>
      <c r="X28" s="2">
        <v>-0.15999999999999998</v>
      </c>
      <c r="Y28" s="2">
        <v>0.18788294228055935</v>
      </c>
    </row>
    <row r="29" spans="1:25" x14ac:dyDescent="0.25">
      <c r="A29" t="s">
        <v>50</v>
      </c>
      <c r="B29" t="s">
        <v>38</v>
      </c>
      <c r="C29" t="s">
        <v>32</v>
      </c>
      <c r="D29" t="s">
        <v>103</v>
      </c>
      <c r="E29" t="s">
        <v>65</v>
      </c>
      <c r="G29" t="s">
        <v>103</v>
      </c>
      <c r="H29">
        <v>5</v>
      </c>
      <c r="I29" t="s">
        <v>267</v>
      </c>
      <c r="L29">
        <f>VLOOKUP(G29,Table3[],2)</f>
        <v>-0.18</v>
      </c>
      <c r="M29">
        <f t="shared" si="0"/>
        <v>1</v>
      </c>
      <c r="O29">
        <f>_xlfn.STDEV.S(L4:L53)</f>
        <v>0.51291420295390211</v>
      </c>
      <c r="W29" s="1" t="s">
        <v>48</v>
      </c>
      <c r="X29" s="2">
        <v>-0.39999999999999997</v>
      </c>
      <c r="Y29" s="2">
        <v>12.730380984086848</v>
      </c>
    </row>
    <row r="30" spans="1:25" x14ac:dyDescent="0.25">
      <c r="A30" t="s">
        <v>28</v>
      </c>
      <c r="B30" t="s">
        <v>43</v>
      </c>
      <c r="C30" t="s">
        <v>73</v>
      </c>
      <c r="D30" t="s">
        <v>37</v>
      </c>
      <c r="E30" t="s">
        <v>64</v>
      </c>
      <c r="G30" t="s">
        <v>104</v>
      </c>
      <c r="H30">
        <v>5</v>
      </c>
      <c r="I30" t="s">
        <v>267</v>
      </c>
      <c r="L30">
        <f>VLOOKUP(G30,Table3[],2)</f>
        <v>0.54</v>
      </c>
      <c r="M30">
        <f t="shared" si="0"/>
        <v>0</v>
      </c>
      <c r="N30" t="s">
        <v>322</v>
      </c>
      <c r="W30" s="1" t="s">
        <v>49</v>
      </c>
      <c r="X30" s="2">
        <v>0</v>
      </c>
      <c r="Y30" s="2">
        <v>0</v>
      </c>
    </row>
    <row r="31" spans="1:25" x14ac:dyDescent="0.25">
      <c r="A31" t="s">
        <v>78</v>
      </c>
      <c r="B31" t="s">
        <v>65</v>
      </c>
      <c r="C31" t="s">
        <v>90</v>
      </c>
      <c r="D31" t="s">
        <v>99</v>
      </c>
      <c r="E31" t="s">
        <v>80</v>
      </c>
      <c r="G31" t="s">
        <v>25</v>
      </c>
      <c r="H31">
        <v>4</v>
      </c>
      <c r="I31" t="s">
        <v>268</v>
      </c>
      <c r="L31">
        <f>VLOOKUP(G31,Table3[],2)</f>
        <v>-6.0000000000000053E-2</v>
      </c>
      <c r="M31">
        <f t="shared" si="0"/>
        <v>1</v>
      </c>
      <c r="W31" s="1" t="s">
        <v>50</v>
      </c>
      <c r="X31" s="2">
        <v>-0.43999999999999995</v>
      </c>
      <c r="Y31" s="2">
        <v>0.27892651361962706</v>
      </c>
    </row>
    <row r="32" spans="1:25" x14ac:dyDescent="0.25">
      <c r="A32" t="s">
        <v>29</v>
      </c>
      <c r="B32" t="s">
        <v>87</v>
      </c>
      <c r="C32" t="s">
        <v>28</v>
      </c>
      <c r="D32" t="s">
        <v>93</v>
      </c>
      <c r="E32" t="s">
        <v>76</v>
      </c>
      <c r="G32" t="s">
        <v>26</v>
      </c>
      <c r="H32">
        <v>4</v>
      </c>
      <c r="I32" t="s">
        <v>268</v>
      </c>
      <c r="L32">
        <f>VLOOKUP(G32,Table3[],2)</f>
        <v>-0.72</v>
      </c>
      <c r="M32">
        <f t="shared" si="0"/>
        <v>1</v>
      </c>
      <c r="N32" s="55"/>
      <c r="O32" s="56" t="s">
        <v>289</v>
      </c>
      <c r="P32" s="56" t="s">
        <v>290</v>
      </c>
      <c r="Q32" s="56" t="s">
        <v>291</v>
      </c>
      <c r="R32" s="56" t="s">
        <v>292</v>
      </c>
      <c r="S32" s="57" t="s">
        <v>293</v>
      </c>
      <c r="W32" s="1" t="s">
        <v>51</v>
      </c>
      <c r="X32" s="2">
        <v>0.26</v>
      </c>
      <c r="Y32" s="2">
        <v>0.29154759474226505</v>
      </c>
    </row>
    <row r="33" spans="1:25" x14ac:dyDescent="0.25">
      <c r="A33" t="s">
        <v>36</v>
      </c>
      <c r="B33" t="s">
        <v>37</v>
      </c>
      <c r="C33" t="s">
        <v>88</v>
      </c>
      <c r="D33" t="s">
        <v>100</v>
      </c>
      <c r="E33" t="s">
        <v>95</v>
      </c>
      <c r="G33" t="s">
        <v>27</v>
      </c>
      <c r="H33">
        <v>4</v>
      </c>
      <c r="I33" t="s">
        <v>269</v>
      </c>
      <c r="L33">
        <f>VLOOKUP(G33,Table3[],2)</f>
        <v>-1</v>
      </c>
      <c r="M33">
        <f t="shared" si="0"/>
        <v>1</v>
      </c>
      <c r="N33" s="58"/>
      <c r="O33" s="7">
        <v>-56</v>
      </c>
      <c r="P33" s="7">
        <v>-56</v>
      </c>
      <c r="Q33" s="7">
        <v>-56</v>
      </c>
      <c r="R33" s="7">
        <v>-56</v>
      </c>
      <c r="S33" s="59">
        <v>-56</v>
      </c>
      <c r="W33" s="1" t="s">
        <v>113</v>
      </c>
      <c r="X33" s="2">
        <v>-0.28000000000000003</v>
      </c>
      <c r="Y33" s="2">
        <v>0.2308679276123039</v>
      </c>
    </row>
    <row r="34" spans="1:25" x14ac:dyDescent="0.25">
      <c r="A34" t="s">
        <v>27</v>
      </c>
      <c r="B34" t="s">
        <v>56</v>
      </c>
      <c r="C34" t="s">
        <v>56</v>
      </c>
      <c r="D34" t="s">
        <v>28</v>
      </c>
      <c r="E34" t="s">
        <v>78</v>
      </c>
      <c r="G34" t="s">
        <v>34</v>
      </c>
      <c r="H34">
        <v>4</v>
      </c>
      <c r="I34" t="s">
        <v>268</v>
      </c>
      <c r="L34">
        <f>VLOOKUP(G34,Table3[],2)</f>
        <v>-0.42</v>
      </c>
      <c r="M34">
        <f t="shared" si="0"/>
        <v>1</v>
      </c>
      <c r="N34" s="8" t="s">
        <v>289</v>
      </c>
      <c r="O34" s="53"/>
      <c r="P34" s="9">
        <v>45</v>
      </c>
      <c r="Q34" s="10">
        <v>46</v>
      </c>
      <c r="R34" s="11">
        <v>47</v>
      </c>
      <c r="S34" s="12">
        <v>44</v>
      </c>
      <c r="W34" s="1" t="s">
        <v>52</v>
      </c>
      <c r="X34" s="2">
        <v>-1</v>
      </c>
      <c r="Y34" s="2">
        <v>1.4992664873197157</v>
      </c>
    </row>
    <row r="35" spans="1:25" x14ac:dyDescent="0.25">
      <c r="A35" t="s">
        <v>35</v>
      </c>
      <c r="B35" t="s">
        <v>58</v>
      </c>
      <c r="C35" t="s">
        <v>94</v>
      </c>
      <c r="D35" t="s">
        <v>88</v>
      </c>
      <c r="E35" t="s">
        <v>27</v>
      </c>
      <c r="G35" t="s">
        <v>37</v>
      </c>
      <c r="H35">
        <v>4</v>
      </c>
      <c r="I35" t="s">
        <v>270</v>
      </c>
      <c r="L35">
        <f>VLOOKUP(G35,Table3[],2)</f>
        <v>0.06</v>
      </c>
      <c r="M35">
        <f t="shared" si="0"/>
        <v>0</v>
      </c>
      <c r="N35" s="13">
        <v>-56</v>
      </c>
      <c r="O35" s="53"/>
      <c r="P35" s="14">
        <v>0.67159999999999997</v>
      </c>
      <c r="Q35" s="15">
        <v>0.69699999999999995</v>
      </c>
      <c r="R35" s="16">
        <v>0.72309999999999997</v>
      </c>
      <c r="S35" s="17">
        <v>0.64710000000000001</v>
      </c>
      <c r="W35" s="1" t="s">
        <v>53</v>
      </c>
      <c r="X35" s="2">
        <v>-1</v>
      </c>
      <c r="Y35" s="2">
        <v>0.55000000000000004</v>
      </c>
    </row>
    <row r="36" spans="1:25" x14ac:dyDescent="0.25">
      <c r="A36" t="s">
        <v>41</v>
      </c>
      <c r="B36" t="s">
        <v>34</v>
      </c>
      <c r="C36" t="s">
        <v>70</v>
      </c>
      <c r="D36" t="s">
        <v>83</v>
      </c>
      <c r="E36" t="s">
        <v>77</v>
      </c>
      <c r="G36" t="s">
        <v>40</v>
      </c>
      <c r="H36">
        <v>4</v>
      </c>
      <c r="I36" t="s">
        <v>270</v>
      </c>
      <c r="L36">
        <f>VLOOKUP(G36,Table3[],2)</f>
        <v>-0.60000000000000009</v>
      </c>
      <c r="M36">
        <f t="shared" si="0"/>
        <v>1</v>
      </c>
      <c r="N36" s="8" t="s">
        <v>290</v>
      </c>
      <c r="O36" s="9">
        <v>45</v>
      </c>
      <c r="P36" s="53"/>
      <c r="Q36" s="18">
        <v>44</v>
      </c>
      <c r="R36" s="11">
        <v>47</v>
      </c>
      <c r="S36" s="19">
        <v>45</v>
      </c>
      <c r="W36" s="1" t="s">
        <v>54</v>
      </c>
      <c r="X36" s="2">
        <v>-1</v>
      </c>
      <c r="Y36" s="2">
        <v>0.6</v>
      </c>
    </row>
    <row r="37" spans="1:25" x14ac:dyDescent="0.25">
      <c r="A37" t="s">
        <v>62</v>
      </c>
      <c r="B37" t="s">
        <v>92</v>
      </c>
      <c r="C37" t="s">
        <v>89</v>
      </c>
      <c r="D37" t="s">
        <v>95</v>
      </c>
      <c r="E37" t="s">
        <v>82</v>
      </c>
      <c r="G37" t="s">
        <v>46</v>
      </c>
      <c r="H37">
        <v>4</v>
      </c>
      <c r="I37" t="s">
        <v>270</v>
      </c>
      <c r="L37">
        <f>VLOOKUP(G37,Table3[],2)</f>
        <v>-0.99</v>
      </c>
      <c r="M37">
        <f t="shared" si="0"/>
        <v>1</v>
      </c>
      <c r="N37" s="13">
        <v>-56</v>
      </c>
      <c r="O37" s="14">
        <v>0.67159999999999997</v>
      </c>
      <c r="P37" s="53"/>
      <c r="Q37" s="20">
        <v>0.64710000000000001</v>
      </c>
      <c r="R37" s="16">
        <v>0.72309999999999997</v>
      </c>
      <c r="S37" s="21">
        <v>0.67159999999999997</v>
      </c>
      <c r="W37" s="1" t="s">
        <v>55</v>
      </c>
      <c r="X37" s="1">
        <v>-0.19</v>
      </c>
      <c r="Y37" s="2">
        <v>2.1867555876229057</v>
      </c>
    </row>
    <row r="38" spans="1:25" x14ac:dyDescent="0.25">
      <c r="A38" t="s">
        <v>99</v>
      </c>
      <c r="B38" t="s">
        <v>41</v>
      </c>
      <c r="C38" t="s">
        <v>72</v>
      </c>
      <c r="D38" t="s">
        <v>53</v>
      </c>
      <c r="E38" t="s">
        <v>55</v>
      </c>
      <c r="G38" t="s">
        <v>48</v>
      </c>
      <c r="H38">
        <v>4</v>
      </c>
      <c r="I38" t="s">
        <v>271</v>
      </c>
      <c r="L38">
        <f>VLOOKUP(G38,Table3[],2)</f>
        <v>-0.39999999999999997</v>
      </c>
      <c r="M38">
        <f t="shared" si="0"/>
        <v>1</v>
      </c>
      <c r="N38" s="8" t="s">
        <v>291</v>
      </c>
      <c r="O38" s="10">
        <v>46</v>
      </c>
      <c r="P38" s="18">
        <v>44</v>
      </c>
      <c r="Q38" s="53"/>
      <c r="R38" s="9">
        <v>45</v>
      </c>
      <c r="S38" s="22">
        <v>46</v>
      </c>
      <c r="W38" s="1" t="s">
        <v>56</v>
      </c>
      <c r="X38" s="1">
        <v>-0.22999999999999998</v>
      </c>
      <c r="Y38" s="2">
        <v>1.6496666329898293</v>
      </c>
    </row>
    <row r="39" spans="1:25" x14ac:dyDescent="0.25">
      <c r="A39" t="s">
        <v>25</v>
      </c>
      <c r="B39" t="s">
        <v>64</v>
      </c>
      <c r="C39" t="s">
        <v>35</v>
      </c>
      <c r="D39" t="s">
        <v>73</v>
      </c>
      <c r="E39" t="s">
        <v>35</v>
      </c>
      <c r="G39" t="s">
        <v>55</v>
      </c>
      <c r="H39">
        <v>4</v>
      </c>
      <c r="I39" t="s">
        <v>269</v>
      </c>
      <c r="L39">
        <f>VLOOKUP(G39,Table3[],2)</f>
        <v>-0.19</v>
      </c>
      <c r="M39">
        <f t="shared" si="0"/>
        <v>1</v>
      </c>
      <c r="N39" s="13">
        <v>-56</v>
      </c>
      <c r="O39" s="15">
        <v>0.69699999999999995</v>
      </c>
      <c r="P39" s="20">
        <v>0.64710000000000001</v>
      </c>
      <c r="Q39" s="53"/>
      <c r="R39" s="14">
        <v>0.67159999999999997</v>
      </c>
      <c r="S39" s="23">
        <v>0.69699999999999995</v>
      </c>
      <c r="W39" s="1" t="s">
        <v>57</v>
      </c>
      <c r="X39" s="1">
        <v>-0.33999999999999991</v>
      </c>
      <c r="Y39" s="2">
        <v>1.0187737727287645</v>
      </c>
    </row>
    <row r="40" spans="1:25" x14ac:dyDescent="0.25">
      <c r="A40" t="s">
        <v>37</v>
      </c>
      <c r="B40" t="s">
        <v>103</v>
      </c>
      <c r="C40" t="s">
        <v>86</v>
      </c>
      <c r="D40" t="s">
        <v>97</v>
      </c>
      <c r="E40" t="s">
        <v>89</v>
      </c>
      <c r="G40" t="s">
        <v>58</v>
      </c>
      <c r="H40">
        <v>4</v>
      </c>
      <c r="I40" t="s">
        <v>272</v>
      </c>
      <c r="L40">
        <f>VLOOKUP(G40,Table3[],2)</f>
        <v>-0.10000000000000003</v>
      </c>
      <c r="M40">
        <f t="shared" si="0"/>
        <v>1</v>
      </c>
      <c r="N40" s="8" t="s">
        <v>292</v>
      </c>
      <c r="O40" s="11">
        <v>47</v>
      </c>
      <c r="P40" s="11">
        <v>47</v>
      </c>
      <c r="Q40" s="9">
        <v>45</v>
      </c>
      <c r="R40" s="53"/>
      <c r="S40" s="24">
        <v>43</v>
      </c>
      <c r="W40" s="1" t="s">
        <v>58</v>
      </c>
      <c r="X40" s="1">
        <v>-0.10000000000000003</v>
      </c>
      <c r="Y40" s="2">
        <v>2.2766642264506203</v>
      </c>
    </row>
    <row r="41" spans="1:25" x14ac:dyDescent="0.25">
      <c r="A41" t="s">
        <v>74</v>
      </c>
      <c r="B41" t="s">
        <v>95</v>
      </c>
      <c r="C41" t="s">
        <v>66</v>
      </c>
      <c r="D41" t="s">
        <v>81</v>
      </c>
      <c r="E41" t="s">
        <v>61</v>
      </c>
      <c r="G41" t="s">
        <v>68</v>
      </c>
      <c r="H41">
        <v>4</v>
      </c>
      <c r="I41" t="s">
        <v>270</v>
      </c>
      <c r="L41">
        <f>VLOOKUP(G41,Table3[],2)</f>
        <v>0.72</v>
      </c>
      <c r="M41">
        <f t="shared" si="0"/>
        <v>0</v>
      </c>
      <c r="N41" s="13">
        <v>-56</v>
      </c>
      <c r="O41" s="16">
        <v>0.72309999999999997</v>
      </c>
      <c r="P41" s="16">
        <v>0.72309999999999997</v>
      </c>
      <c r="Q41" s="14">
        <v>0.67159999999999997</v>
      </c>
      <c r="R41" s="53"/>
      <c r="S41" s="25">
        <v>0.62319999999999998</v>
      </c>
      <c r="W41" s="1" t="s">
        <v>59</v>
      </c>
      <c r="X41" s="1">
        <v>-0.43999999999999995</v>
      </c>
      <c r="Y41" s="2">
        <v>3.3063423900134721</v>
      </c>
    </row>
    <row r="42" spans="1:25" x14ac:dyDescent="0.25">
      <c r="A42" t="s">
        <v>46</v>
      </c>
      <c r="B42" t="s">
        <v>32</v>
      </c>
      <c r="C42" t="s">
        <v>80</v>
      </c>
      <c r="D42" t="s">
        <v>72</v>
      </c>
      <c r="E42" t="s">
        <v>28</v>
      </c>
      <c r="G42" t="s">
        <v>69</v>
      </c>
      <c r="H42">
        <v>4</v>
      </c>
      <c r="I42" t="s">
        <v>268</v>
      </c>
      <c r="L42">
        <f>VLOOKUP(G42,Table3[],2)</f>
        <v>0.15999999999999992</v>
      </c>
      <c r="M42">
        <f t="shared" si="0"/>
        <v>0</v>
      </c>
      <c r="N42" s="8" t="s">
        <v>293</v>
      </c>
      <c r="O42" s="18">
        <v>44</v>
      </c>
      <c r="P42" s="9">
        <v>45</v>
      </c>
      <c r="Q42" s="10">
        <v>46</v>
      </c>
      <c r="R42" s="26">
        <v>43</v>
      </c>
      <c r="S42" s="60"/>
      <c r="W42" s="1" t="s">
        <v>121</v>
      </c>
      <c r="X42" s="2">
        <v>-6.0000000000000053E-2</v>
      </c>
      <c r="Y42" s="2">
        <v>0.67037303048377483</v>
      </c>
    </row>
    <row r="43" spans="1:25" x14ac:dyDescent="0.25">
      <c r="A43" t="s">
        <v>42</v>
      </c>
      <c r="B43" t="s">
        <v>93</v>
      </c>
      <c r="C43" t="s">
        <v>96</v>
      </c>
      <c r="D43" t="s">
        <v>32</v>
      </c>
      <c r="E43" t="s">
        <v>62</v>
      </c>
      <c r="G43" t="s">
        <v>75</v>
      </c>
      <c r="H43">
        <v>4</v>
      </c>
      <c r="I43" t="s">
        <v>271</v>
      </c>
      <c r="L43">
        <f>VLOOKUP(G43,Table3[],2)</f>
        <v>0.48</v>
      </c>
      <c r="M43">
        <f t="shared" si="0"/>
        <v>0</v>
      </c>
      <c r="N43" s="27">
        <v>-56</v>
      </c>
      <c r="O43" s="28">
        <v>0.64710000000000001</v>
      </c>
      <c r="P43" s="29">
        <v>0.67159999999999997</v>
      </c>
      <c r="Q43" s="30">
        <v>0.69699999999999995</v>
      </c>
      <c r="R43" s="31">
        <v>0.62319999999999998</v>
      </c>
      <c r="S43" s="61"/>
      <c r="W43" s="1" t="s">
        <v>118</v>
      </c>
      <c r="X43" s="2">
        <v>0</v>
      </c>
      <c r="Y43" s="2">
        <v>0</v>
      </c>
    </row>
    <row r="44" spans="1:25" x14ac:dyDescent="0.25">
      <c r="A44" t="s">
        <v>51</v>
      </c>
      <c r="B44" t="s">
        <v>96</v>
      </c>
      <c r="C44" t="s">
        <v>67</v>
      </c>
      <c r="D44" t="s">
        <v>34</v>
      </c>
      <c r="E44" t="s">
        <v>90</v>
      </c>
      <c r="G44" t="s">
        <v>77</v>
      </c>
      <c r="H44">
        <v>4</v>
      </c>
      <c r="I44" t="s">
        <v>272</v>
      </c>
      <c r="L44">
        <f>VLOOKUP(G44,Table3[],2)</f>
        <v>0.28000000000000003</v>
      </c>
      <c r="M44">
        <f t="shared" si="0"/>
        <v>0</v>
      </c>
      <c r="W44" s="1" t="s">
        <v>61</v>
      </c>
      <c r="X44" s="2">
        <v>2.0000000000000018E-2</v>
      </c>
      <c r="Y44" s="2">
        <v>6.9989213454645993</v>
      </c>
    </row>
    <row r="45" spans="1:25" x14ac:dyDescent="0.25">
      <c r="A45" t="s">
        <v>76</v>
      </c>
      <c r="B45" t="s">
        <v>97</v>
      </c>
      <c r="C45" t="s">
        <v>29</v>
      </c>
      <c r="D45" t="s">
        <v>85</v>
      </c>
      <c r="E45" t="s">
        <v>96</v>
      </c>
      <c r="G45" t="s">
        <v>80</v>
      </c>
      <c r="H45">
        <v>4</v>
      </c>
      <c r="I45" t="s">
        <v>269</v>
      </c>
      <c r="L45">
        <f>VLOOKUP(G45,Table3[],2)</f>
        <v>0.52</v>
      </c>
      <c r="M45">
        <f t="shared" si="0"/>
        <v>0</v>
      </c>
      <c r="W45" s="1" t="s">
        <v>119</v>
      </c>
      <c r="X45" s="2">
        <v>-1</v>
      </c>
      <c r="Y45" s="2">
        <v>0.06</v>
      </c>
    </row>
    <row r="46" spans="1:25" x14ac:dyDescent="0.25">
      <c r="A46" t="s">
        <v>66</v>
      </c>
      <c r="B46" t="s">
        <v>80</v>
      </c>
      <c r="C46" t="s">
        <v>95</v>
      </c>
      <c r="D46" t="s">
        <v>96</v>
      </c>
      <c r="E46" t="s">
        <v>75</v>
      </c>
      <c r="G46" t="s">
        <v>81</v>
      </c>
      <c r="H46">
        <v>4</v>
      </c>
      <c r="I46" t="s">
        <v>272</v>
      </c>
      <c r="L46">
        <f>VLOOKUP(G46,Table3[],2)</f>
        <v>0.33</v>
      </c>
      <c r="M46">
        <f t="shared" si="0"/>
        <v>0</v>
      </c>
      <c r="W46" s="1" t="s">
        <v>117</v>
      </c>
      <c r="X46" s="2">
        <v>-0.16000000000000009</v>
      </c>
      <c r="Y46" s="2">
        <v>1.2424974849069113</v>
      </c>
    </row>
    <row r="47" spans="1:25" x14ac:dyDescent="0.25">
      <c r="A47" t="s">
        <v>95</v>
      </c>
      <c r="B47" t="s">
        <v>51</v>
      </c>
      <c r="C47" t="s">
        <v>69</v>
      </c>
      <c r="D47" t="s">
        <v>68</v>
      </c>
      <c r="E47" t="s">
        <v>67</v>
      </c>
      <c r="G47" t="s">
        <v>86</v>
      </c>
      <c r="H47">
        <v>4</v>
      </c>
      <c r="I47" t="s">
        <v>271</v>
      </c>
      <c r="L47">
        <f>VLOOKUP(G47,Table3[],2)</f>
        <v>0.57000000000000006</v>
      </c>
      <c r="M47">
        <f t="shared" si="0"/>
        <v>0</v>
      </c>
      <c r="W47" s="1" t="s">
        <v>62</v>
      </c>
      <c r="X47" s="2">
        <v>-0.13999999999999996</v>
      </c>
      <c r="Y47" s="2">
        <v>1.100227249253535</v>
      </c>
    </row>
    <row r="48" spans="1:25" x14ac:dyDescent="0.25">
      <c r="A48" t="s">
        <v>79</v>
      </c>
      <c r="B48" t="s">
        <v>79</v>
      </c>
      <c r="C48" t="s">
        <v>100</v>
      </c>
      <c r="D48" t="s">
        <v>61</v>
      </c>
      <c r="E48" t="s">
        <v>106</v>
      </c>
      <c r="G48" t="s">
        <v>89</v>
      </c>
      <c r="H48">
        <v>4</v>
      </c>
      <c r="I48" t="s">
        <v>271</v>
      </c>
      <c r="L48">
        <f>VLOOKUP(G48,Table3[],2)</f>
        <v>0.7</v>
      </c>
      <c r="M48">
        <f t="shared" si="0"/>
        <v>0</v>
      </c>
      <c r="N48" s="62"/>
      <c r="O48" s="56" t="s">
        <v>289</v>
      </c>
      <c r="P48" s="56" t="s">
        <v>290</v>
      </c>
      <c r="Q48" s="56" t="s">
        <v>291</v>
      </c>
      <c r="R48" s="56" t="s">
        <v>292</v>
      </c>
      <c r="S48" s="57" t="s">
        <v>293</v>
      </c>
      <c r="W48" s="1" t="s">
        <v>63</v>
      </c>
      <c r="X48" s="2">
        <v>0</v>
      </c>
      <c r="Y48" s="2">
        <v>0</v>
      </c>
    </row>
    <row r="49" spans="1:25" x14ac:dyDescent="0.25">
      <c r="A49" t="s">
        <v>40</v>
      </c>
      <c r="B49" t="s">
        <v>83</v>
      </c>
      <c r="C49" t="s">
        <v>44</v>
      </c>
      <c r="D49" t="s">
        <v>84</v>
      </c>
      <c r="E49" t="s">
        <v>103</v>
      </c>
      <c r="G49" t="s">
        <v>90</v>
      </c>
      <c r="H49">
        <v>4</v>
      </c>
      <c r="I49" t="s">
        <v>269</v>
      </c>
      <c r="L49">
        <f>VLOOKUP(G49,Table3[],2)</f>
        <v>0.8</v>
      </c>
      <c r="M49">
        <f t="shared" si="0"/>
        <v>0</v>
      </c>
      <c r="N49" s="63"/>
      <c r="O49" s="7">
        <v>-15</v>
      </c>
      <c r="P49" s="7">
        <v>-15</v>
      </c>
      <c r="Q49" s="7">
        <v>-15</v>
      </c>
      <c r="R49" s="7">
        <v>-15</v>
      </c>
      <c r="S49" s="59">
        <v>-15</v>
      </c>
      <c r="W49" s="1" t="s">
        <v>64</v>
      </c>
      <c r="X49" s="2">
        <v>4.0000000000000036E-2</v>
      </c>
      <c r="Y49" s="2">
        <v>0.4701063709417263</v>
      </c>
    </row>
    <row r="50" spans="1:25" x14ac:dyDescent="0.25">
      <c r="A50" t="s">
        <v>90</v>
      </c>
      <c r="B50" t="s">
        <v>33</v>
      </c>
      <c r="C50" t="s">
        <v>31</v>
      </c>
      <c r="D50" t="s">
        <v>86</v>
      </c>
      <c r="E50" t="s">
        <v>94</v>
      </c>
      <c r="G50" t="s">
        <v>92</v>
      </c>
      <c r="H50">
        <v>4</v>
      </c>
      <c r="I50" t="s">
        <v>269</v>
      </c>
      <c r="L50">
        <f>VLOOKUP(G50,Table3[],2)</f>
        <v>4.0000000000000036E-2</v>
      </c>
      <c r="M50">
        <f t="shared" si="0"/>
        <v>0</v>
      </c>
      <c r="N50" s="8" t="s">
        <v>289</v>
      </c>
      <c r="O50" s="79"/>
      <c r="P50" s="32">
        <v>4</v>
      </c>
      <c r="Q50" s="33">
        <v>5</v>
      </c>
      <c r="R50" s="34">
        <v>6</v>
      </c>
      <c r="S50" s="35">
        <v>3</v>
      </c>
      <c r="W50" s="1" t="s">
        <v>65</v>
      </c>
      <c r="X50" s="2">
        <v>-8.9999999999999969E-2</v>
      </c>
      <c r="Y50" s="2">
        <v>9.4935504422739552</v>
      </c>
    </row>
    <row r="51" spans="1:25" x14ac:dyDescent="0.25">
      <c r="A51" t="s">
        <v>38</v>
      </c>
      <c r="B51" t="s">
        <v>27</v>
      </c>
      <c r="C51" t="s">
        <v>55</v>
      </c>
      <c r="D51" t="s">
        <v>54</v>
      </c>
      <c r="E51" t="s">
        <v>57</v>
      </c>
      <c r="G51" t="s">
        <v>93</v>
      </c>
      <c r="H51">
        <v>4</v>
      </c>
      <c r="I51" t="s">
        <v>270</v>
      </c>
      <c r="L51">
        <f>VLOOKUP(G51,Table3[],2)</f>
        <v>0.32</v>
      </c>
      <c r="M51">
        <f t="shared" si="0"/>
        <v>0</v>
      </c>
      <c r="N51" s="13">
        <v>-15</v>
      </c>
      <c r="O51" s="79"/>
      <c r="P51" s="36">
        <v>0.15379999999999999</v>
      </c>
      <c r="Q51" s="37">
        <v>0.2</v>
      </c>
      <c r="R51" s="38">
        <v>0.25</v>
      </c>
      <c r="S51" s="39">
        <v>0.1111</v>
      </c>
      <c r="W51" s="1" t="s">
        <v>66</v>
      </c>
      <c r="X51" s="2">
        <v>0.24</v>
      </c>
      <c r="Y51" s="2">
        <v>1.3262729734108283</v>
      </c>
    </row>
    <row r="52" spans="1:25" x14ac:dyDescent="0.25">
      <c r="A52" t="s">
        <v>75</v>
      </c>
      <c r="B52" t="s">
        <v>29</v>
      </c>
      <c r="C52" t="s">
        <v>75</v>
      </c>
      <c r="D52" t="s">
        <v>69</v>
      </c>
      <c r="E52" t="s">
        <v>38</v>
      </c>
      <c r="G52" t="s">
        <v>96</v>
      </c>
      <c r="H52">
        <v>4</v>
      </c>
      <c r="I52" t="s">
        <v>272</v>
      </c>
      <c r="L52">
        <f>VLOOKUP(G52,Table3[],2)</f>
        <v>0.51</v>
      </c>
      <c r="M52">
        <f t="shared" si="0"/>
        <v>0</v>
      </c>
      <c r="N52" s="8" t="s">
        <v>290</v>
      </c>
      <c r="O52" s="32">
        <v>4</v>
      </c>
      <c r="P52" s="79"/>
      <c r="Q52" s="40">
        <v>3</v>
      </c>
      <c r="R52" s="34">
        <v>6</v>
      </c>
      <c r="S52" s="41">
        <v>4</v>
      </c>
      <c r="W52" s="1" t="s">
        <v>67</v>
      </c>
      <c r="X52" s="2">
        <v>0.94</v>
      </c>
      <c r="Y52" s="2">
        <v>4.4335651568461243</v>
      </c>
    </row>
    <row r="53" spans="1:25" x14ac:dyDescent="0.25">
      <c r="A53" t="s">
        <v>68</v>
      </c>
      <c r="B53" t="s">
        <v>50</v>
      </c>
      <c r="C53" t="s">
        <v>61</v>
      </c>
      <c r="D53" t="s">
        <v>38</v>
      </c>
      <c r="E53" t="s">
        <v>79</v>
      </c>
      <c r="G53" t="s">
        <v>99</v>
      </c>
      <c r="H53">
        <v>4</v>
      </c>
      <c r="I53" t="s">
        <v>268</v>
      </c>
      <c r="L53">
        <f>VLOOKUP(G53,Table3[],2)</f>
        <v>0.67999999999999994</v>
      </c>
      <c r="M53">
        <f t="shared" si="0"/>
        <v>0</v>
      </c>
      <c r="N53" s="13">
        <v>-15</v>
      </c>
      <c r="O53" s="36">
        <v>0.15379999999999999</v>
      </c>
      <c r="P53" s="79"/>
      <c r="Q53" s="42">
        <v>0.1111</v>
      </c>
      <c r="R53" s="38">
        <v>0.25</v>
      </c>
      <c r="S53" s="43">
        <v>0.15379999999999999</v>
      </c>
      <c r="W53" s="1" t="s">
        <v>68</v>
      </c>
      <c r="X53" s="2">
        <v>0.72</v>
      </c>
      <c r="Y53" s="2">
        <v>0.55371472799628518</v>
      </c>
    </row>
    <row r="54" spans="1:25" x14ac:dyDescent="0.25">
      <c r="A54" t="s">
        <v>86</v>
      </c>
      <c r="B54" t="s">
        <v>53</v>
      </c>
      <c r="C54" t="s">
        <v>77</v>
      </c>
      <c r="D54" t="s">
        <v>89</v>
      </c>
      <c r="E54" t="s">
        <v>104</v>
      </c>
      <c r="G54" t="s">
        <v>35</v>
      </c>
      <c r="H54">
        <v>3</v>
      </c>
      <c r="I54" t="s">
        <v>273</v>
      </c>
      <c r="L54">
        <f>VLOOKUP(G54,Table3[],2)</f>
        <v>-3.0000000000000027E-2</v>
      </c>
      <c r="N54" s="8" t="s">
        <v>291</v>
      </c>
      <c r="O54" s="33">
        <v>5</v>
      </c>
      <c r="P54" s="40">
        <v>3</v>
      </c>
      <c r="Q54" s="79"/>
      <c r="R54" s="32">
        <v>4</v>
      </c>
      <c r="S54" s="44">
        <v>5</v>
      </c>
      <c r="W54" s="1" t="s">
        <v>116</v>
      </c>
      <c r="X54" s="2">
        <v>0.15999999999999992</v>
      </c>
      <c r="Y54" s="2">
        <v>1.4059160714637273</v>
      </c>
    </row>
    <row r="55" spans="1:25" x14ac:dyDescent="0.25">
      <c r="A55" t="s">
        <v>72</v>
      </c>
      <c r="B55" t="s">
        <v>90</v>
      </c>
      <c r="C55" t="s">
        <v>106</v>
      </c>
      <c r="D55" t="s">
        <v>64</v>
      </c>
      <c r="E55" t="s">
        <v>86</v>
      </c>
      <c r="G55" t="s">
        <v>43</v>
      </c>
      <c r="H55">
        <v>3</v>
      </c>
      <c r="I55" t="s">
        <v>274</v>
      </c>
      <c r="L55">
        <f>VLOOKUP(G55,Table3[],2)</f>
        <v>-0.60000000000000009</v>
      </c>
      <c r="N55" s="13">
        <v>-15</v>
      </c>
      <c r="O55" s="37">
        <v>0.2</v>
      </c>
      <c r="P55" s="42">
        <v>0.1111</v>
      </c>
      <c r="Q55" s="79"/>
      <c r="R55" s="36">
        <v>0.15379999999999999</v>
      </c>
      <c r="S55" s="45">
        <v>0.2</v>
      </c>
      <c r="W55" s="1" t="s">
        <v>69</v>
      </c>
      <c r="X55" s="2">
        <v>0.15999999999999992</v>
      </c>
      <c r="Y55" s="2">
        <v>2.1659639886203093</v>
      </c>
    </row>
    <row r="56" spans="1:25" x14ac:dyDescent="0.25">
      <c r="A56" t="s">
        <v>85</v>
      </c>
      <c r="B56" t="s">
        <v>74</v>
      </c>
      <c r="C56" t="s">
        <v>34</v>
      </c>
      <c r="D56" t="s">
        <v>29</v>
      </c>
      <c r="E56" t="s">
        <v>41</v>
      </c>
      <c r="G56" t="s">
        <v>47</v>
      </c>
      <c r="H56">
        <v>3</v>
      </c>
      <c r="I56" t="s">
        <v>275</v>
      </c>
      <c r="L56">
        <f>VLOOKUP(G56,Table3[],2)</f>
        <v>-0.15999999999999998</v>
      </c>
      <c r="N56" s="8" t="s">
        <v>292</v>
      </c>
      <c r="O56" s="34">
        <v>6</v>
      </c>
      <c r="P56" s="34">
        <v>6</v>
      </c>
      <c r="Q56" s="32">
        <v>4</v>
      </c>
      <c r="R56" s="79"/>
      <c r="S56" s="46">
        <v>2</v>
      </c>
      <c r="W56" s="1" t="s">
        <v>70</v>
      </c>
      <c r="X56" s="2">
        <v>1</v>
      </c>
      <c r="Y56" s="2">
        <v>0.18</v>
      </c>
    </row>
    <row r="57" spans="1:25" x14ac:dyDescent="0.25">
      <c r="A57" t="s">
        <v>103</v>
      </c>
      <c r="B57" t="s">
        <v>99</v>
      </c>
      <c r="C57" t="s">
        <v>64</v>
      </c>
      <c r="D57" t="s">
        <v>41</v>
      </c>
      <c r="E57" t="s">
        <v>93</v>
      </c>
      <c r="G57" t="s">
        <v>54</v>
      </c>
      <c r="H57">
        <v>3</v>
      </c>
      <c r="I57" t="s">
        <v>276</v>
      </c>
      <c r="L57">
        <f>VLOOKUP(G57,Table3[],2)</f>
        <v>-1</v>
      </c>
      <c r="N57" s="13">
        <v>-15</v>
      </c>
      <c r="O57" s="38">
        <v>0.25</v>
      </c>
      <c r="P57" s="38">
        <v>0.25</v>
      </c>
      <c r="Q57" s="36">
        <v>0.15379999999999999</v>
      </c>
      <c r="R57" s="79"/>
      <c r="S57" s="47">
        <v>7.1400000000000005E-2</v>
      </c>
      <c r="W57" s="1" t="s">
        <v>71</v>
      </c>
      <c r="X57" s="1">
        <v>-0.77</v>
      </c>
      <c r="Y57" s="2">
        <v>0.38065732621348564</v>
      </c>
    </row>
    <row r="58" spans="1:25" x14ac:dyDescent="0.25">
      <c r="A58" t="s">
        <v>80</v>
      </c>
      <c r="B58" t="s">
        <v>36</v>
      </c>
      <c r="C58" t="s">
        <v>78</v>
      </c>
      <c r="D58" t="s">
        <v>77</v>
      </c>
      <c r="E58" t="s">
        <v>100</v>
      </c>
      <c r="G58" t="s">
        <v>56</v>
      </c>
      <c r="H58">
        <v>3</v>
      </c>
      <c r="I58" t="s">
        <v>276</v>
      </c>
      <c r="L58">
        <f>VLOOKUP(G58,Table3[],2)</f>
        <v>-0.22999999999999998</v>
      </c>
      <c r="N58" s="8" t="s">
        <v>293</v>
      </c>
      <c r="O58" s="40">
        <v>3</v>
      </c>
      <c r="P58" s="32">
        <v>4</v>
      </c>
      <c r="Q58" s="33">
        <v>5</v>
      </c>
      <c r="R58" s="48">
        <v>2</v>
      </c>
      <c r="S58" s="80"/>
      <c r="W58" s="1" t="s">
        <v>115</v>
      </c>
      <c r="X58" s="2">
        <v>-0.22000000000000008</v>
      </c>
      <c r="Y58" s="2">
        <v>1.2596031120952347</v>
      </c>
    </row>
    <row r="59" spans="1:25" x14ac:dyDescent="0.25">
      <c r="A59" t="s">
        <v>53</v>
      </c>
      <c r="B59" t="s">
        <v>72</v>
      </c>
      <c r="C59" t="s">
        <v>81</v>
      </c>
      <c r="D59" t="s">
        <v>47</v>
      </c>
      <c r="E59" t="s">
        <v>44</v>
      </c>
      <c r="G59" t="s">
        <v>73</v>
      </c>
      <c r="H59">
        <v>3</v>
      </c>
      <c r="I59" t="s">
        <v>277</v>
      </c>
      <c r="L59">
        <f>VLOOKUP(G59,Table3[],2)</f>
        <v>0.22999999999999998</v>
      </c>
      <c r="N59" s="27">
        <v>-15</v>
      </c>
      <c r="O59" s="49">
        <v>0.1111</v>
      </c>
      <c r="P59" s="50">
        <v>0.15379999999999999</v>
      </c>
      <c r="Q59" s="51">
        <v>0.2</v>
      </c>
      <c r="R59" s="52">
        <v>7.1400000000000005E-2</v>
      </c>
      <c r="S59" s="81"/>
      <c r="W59" s="1" t="s">
        <v>72</v>
      </c>
      <c r="X59" s="2">
        <v>-0.33</v>
      </c>
      <c r="Y59" s="2">
        <v>1.7867008703193716</v>
      </c>
    </row>
    <row r="60" spans="1:25" x14ac:dyDescent="0.25">
      <c r="A60" t="s">
        <v>255</v>
      </c>
      <c r="B60" t="s">
        <v>255</v>
      </c>
      <c r="C60" t="s">
        <v>255</v>
      </c>
      <c r="D60" t="s">
        <v>255</v>
      </c>
      <c r="E60" t="s">
        <v>255</v>
      </c>
      <c r="G60" t="s">
        <v>74</v>
      </c>
      <c r="H60">
        <v>3</v>
      </c>
      <c r="I60" t="s">
        <v>278</v>
      </c>
      <c r="L60">
        <f>VLOOKUP(G60,Table3[],2)</f>
        <v>0.15999999999999992</v>
      </c>
      <c r="W60" s="1" t="s">
        <v>73</v>
      </c>
      <c r="X60" s="2">
        <v>0.22999999999999998</v>
      </c>
      <c r="Y60" s="2">
        <v>1.0048880534666536</v>
      </c>
    </row>
    <row r="61" spans="1:25" x14ac:dyDescent="0.25">
      <c r="A61" t="s">
        <v>43</v>
      </c>
      <c r="B61" t="s">
        <v>101</v>
      </c>
      <c r="C61" t="s">
        <v>97</v>
      </c>
      <c r="D61" t="s">
        <v>35</v>
      </c>
      <c r="E61" t="s">
        <v>25</v>
      </c>
      <c r="F61">
        <f>ROWS(E61:E75)</f>
        <v>15</v>
      </c>
      <c r="G61" t="s">
        <v>82</v>
      </c>
      <c r="H61">
        <v>3</v>
      </c>
      <c r="I61" t="s">
        <v>279</v>
      </c>
      <c r="L61">
        <f>VLOOKUP(G61,Table3[],2)</f>
        <v>0.65999999999999992</v>
      </c>
      <c r="W61" s="1" t="s">
        <v>74</v>
      </c>
      <c r="X61" s="2">
        <v>0.15999999999999992</v>
      </c>
      <c r="Y61" s="2">
        <v>2.229170249218305</v>
      </c>
    </row>
    <row r="62" spans="1:25" x14ac:dyDescent="0.25">
      <c r="A62" t="s">
        <v>82</v>
      </c>
      <c r="B62" t="s">
        <v>48</v>
      </c>
      <c r="C62" t="s">
        <v>83</v>
      </c>
      <c r="D62" t="s">
        <v>101</v>
      </c>
      <c r="E62" t="s">
        <v>50</v>
      </c>
      <c r="G62" t="s">
        <v>83</v>
      </c>
      <c r="H62">
        <v>3</v>
      </c>
      <c r="I62" t="s">
        <v>278</v>
      </c>
      <c r="L62">
        <f>VLOOKUP(G62,Table3[],2)</f>
        <v>0.45999999999999996</v>
      </c>
      <c r="W62" s="1" t="s">
        <v>75</v>
      </c>
      <c r="X62" s="2">
        <v>0.48</v>
      </c>
      <c r="Y62" s="2">
        <v>3.3559350410876552</v>
      </c>
    </row>
    <row r="63" spans="1:25" x14ac:dyDescent="0.25">
      <c r="A63" t="s">
        <v>81</v>
      </c>
      <c r="B63" t="s">
        <v>57</v>
      </c>
      <c r="C63" t="s">
        <v>57</v>
      </c>
      <c r="D63" t="s">
        <v>57</v>
      </c>
      <c r="E63" t="s">
        <v>69</v>
      </c>
      <c r="G63" t="s">
        <v>88</v>
      </c>
      <c r="H63">
        <v>3</v>
      </c>
      <c r="I63" t="s">
        <v>277</v>
      </c>
      <c r="L63">
        <f>VLOOKUP(G63,Table3[],2)</f>
        <v>0.39999999999999997</v>
      </c>
      <c r="W63" s="1" t="s">
        <v>76</v>
      </c>
      <c r="X63" s="2">
        <v>-0.13000000000000006</v>
      </c>
      <c r="Y63" s="2">
        <v>19.504304653075948</v>
      </c>
    </row>
    <row r="64" spans="1:25" x14ac:dyDescent="0.25">
      <c r="A64" t="s">
        <v>56</v>
      </c>
      <c r="B64" t="s">
        <v>66</v>
      </c>
      <c r="C64" t="s">
        <v>46</v>
      </c>
      <c r="D64" t="s">
        <v>27</v>
      </c>
      <c r="E64" t="s">
        <v>83</v>
      </c>
      <c r="G64" t="s">
        <v>94</v>
      </c>
      <c r="H64">
        <v>3</v>
      </c>
      <c r="I64" t="s">
        <v>280</v>
      </c>
      <c r="L64">
        <f>VLOOKUP(G64,Table3[],2)</f>
        <v>0.28000000000000003</v>
      </c>
      <c r="W64" s="1" t="s">
        <v>77</v>
      </c>
      <c r="X64" s="2">
        <v>0.28000000000000003</v>
      </c>
      <c r="Y64" s="2">
        <v>2.0305171754998774</v>
      </c>
    </row>
    <row r="65" spans="1:25" x14ac:dyDescent="0.25">
      <c r="A65" t="s">
        <v>87</v>
      </c>
      <c r="B65" t="s">
        <v>106</v>
      </c>
      <c r="C65" t="s">
        <v>43</v>
      </c>
      <c r="D65" t="s">
        <v>107</v>
      </c>
      <c r="E65" t="s">
        <v>88</v>
      </c>
      <c r="G65" t="s">
        <v>101</v>
      </c>
      <c r="H65">
        <v>3</v>
      </c>
      <c r="I65" t="s">
        <v>273</v>
      </c>
      <c r="L65">
        <f>VLOOKUP(G65,Table3[],2)</f>
        <v>0.36000000000000004</v>
      </c>
      <c r="W65" s="1" t="s">
        <v>78</v>
      </c>
      <c r="X65" s="2">
        <v>0.53</v>
      </c>
      <c r="Y65" s="2">
        <v>29.362016279540477</v>
      </c>
    </row>
    <row r="66" spans="1:25" x14ac:dyDescent="0.25">
      <c r="A66" t="s">
        <v>97</v>
      </c>
      <c r="B66" t="s">
        <v>73</v>
      </c>
      <c r="C66" t="s">
        <v>68</v>
      </c>
      <c r="D66" t="s">
        <v>87</v>
      </c>
      <c r="E66" t="s">
        <v>26</v>
      </c>
      <c r="G66" t="s">
        <v>44</v>
      </c>
      <c r="H66">
        <v>2</v>
      </c>
      <c r="I66" t="s">
        <v>281</v>
      </c>
      <c r="L66">
        <f>VLOOKUP(G66,Table3[],2)</f>
        <v>-0.10000000000000003</v>
      </c>
      <c r="W66" s="1" t="s">
        <v>79</v>
      </c>
      <c r="X66" s="2">
        <v>-4.0000000000000036E-2</v>
      </c>
      <c r="Y66" s="2">
        <v>1.8197252539875355</v>
      </c>
    </row>
    <row r="67" spans="1:25" x14ac:dyDescent="0.25">
      <c r="A67" t="s">
        <v>54</v>
      </c>
      <c r="B67" t="s">
        <v>35</v>
      </c>
      <c r="C67" t="s">
        <v>93</v>
      </c>
      <c r="D67" t="s">
        <v>66</v>
      </c>
      <c r="E67" t="s">
        <v>56</v>
      </c>
      <c r="G67" t="s">
        <v>50</v>
      </c>
      <c r="H67">
        <v>2</v>
      </c>
      <c r="I67" t="s">
        <v>282</v>
      </c>
      <c r="L67">
        <f>VLOOKUP(G67,Table3[],2)</f>
        <v>-0.43999999999999995</v>
      </c>
      <c r="W67" s="1" t="s">
        <v>80</v>
      </c>
      <c r="X67" s="2">
        <v>0.52</v>
      </c>
      <c r="Y67" s="2">
        <v>2.4583937845674764</v>
      </c>
    </row>
    <row r="68" spans="1:25" x14ac:dyDescent="0.25">
      <c r="A68" t="s">
        <v>57</v>
      </c>
      <c r="B68" t="s">
        <v>85</v>
      </c>
      <c r="C68" t="s">
        <v>40</v>
      </c>
      <c r="D68" t="s">
        <v>94</v>
      </c>
      <c r="E68" t="s">
        <v>34</v>
      </c>
      <c r="G68" t="s">
        <v>66</v>
      </c>
      <c r="H68">
        <v>2</v>
      </c>
      <c r="I68" t="s">
        <v>283</v>
      </c>
      <c r="L68">
        <f>VLOOKUP(G68,Table3[],2)</f>
        <v>0.24</v>
      </c>
      <c r="W68" s="1" t="s">
        <v>81</v>
      </c>
      <c r="X68" s="1">
        <v>0.33</v>
      </c>
      <c r="Y68" s="2">
        <v>5.2135112927853138</v>
      </c>
    </row>
    <row r="69" spans="1:25" x14ac:dyDescent="0.25">
      <c r="A69" t="s">
        <v>107</v>
      </c>
      <c r="B69" t="s">
        <v>88</v>
      </c>
      <c r="C69" t="s">
        <v>87</v>
      </c>
      <c r="D69" t="s">
        <v>106</v>
      </c>
      <c r="E69" t="s">
        <v>73</v>
      </c>
      <c r="G69" t="s">
        <v>85</v>
      </c>
      <c r="H69">
        <v>2</v>
      </c>
      <c r="I69" t="s">
        <v>284</v>
      </c>
      <c r="L69">
        <f>VLOOKUP(G69,Table3[],2)</f>
        <v>0.12000000000000005</v>
      </c>
      <c r="W69" s="1" t="s">
        <v>82</v>
      </c>
      <c r="X69" s="2">
        <v>0.65999999999999992</v>
      </c>
      <c r="Y69" s="2">
        <v>2.5336337541168024</v>
      </c>
    </row>
    <row r="70" spans="1:25" x14ac:dyDescent="0.25">
      <c r="A70" t="s">
        <v>106</v>
      </c>
      <c r="B70" t="s">
        <v>47</v>
      </c>
      <c r="C70" t="s">
        <v>74</v>
      </c>
      <c r="D70" t="s">
        <v>92</v>
      </c>
      <c r="E70" t="s">
        <v>99</v>
      </c>
      <c r="G70" t="s">
        <v>87</v>
      </c>
      <c r="H70">
        <v>2</v>
      </c>
      <c r="I70" t="s">
        <v>285</v>
      </c>
      <c r="L70">
        <f>VLOOKUP(G70,Table3[],2)</f>
        <v>0.51</v>
      </c>
      <c r="W70" s="1" t="s">
        <v>83</v>
      </c>
      <c r="X70" s="2">
        <v>0.45999999999999996</v>
      </c>
      <c r="Y70" s="2">
        <v>0.23430749027719963</v>
      </c>
    </row>
    <row r="71" spans="1:25" x14ac:dyDescent="0.25">
      <c r="A71" t="s">
        <v>44</v>
      </c>
      <c r="B71" t="s">
        <v>82</v>
      </c>
      <c r="C71" t="s">
        <v>50</v>
      </c>
      <c r="D71" t="s">
        <v>44</v>
      </c>
      <c r="E71" t="s">
        <v>74</v>
      </c>
      <c r="G71" t="s">
        <v>97</v>
      </c>
      <c r="H71">
        <v>2</v>
      </c>
      <c r="I71" t="s">
        <v>286</v>
      </c>
      <c r="L71">
        <f>VLOOKUP(G71,Table3[],2)</f>
        <v>0.15999999999999998</v>
      </c>
      <c r="W71" s="1" t="s">
        <v>84</v>
      </c>
      <c r="X71" s="1">
        <v>-0.14000000000000007</v>
      </c>
      <c r="Y71" s="2">
        <v>2.871741631832502</v>
      </c>
    </row>
    <row r="72" spans="1:25" x14ac:dyDescent="0.25">
      <c r="A72" t="s">
        <v>96</v>
      </c>
      <c r="B72" t="s">
        <v>86</v>
      </c>
      <c r="C72" t="s">
        <v>107</v>
      </c>
      <c r="D72" t="s">
        <v>55</v>
      </c>
      <c r="E72" t="s">
        <v>85</v>
      </c>
      <c r="G72" t="s">
        <v>106</v>
      </c>
      <c r="H72">
        <v>2</v>
      </c>
      <c r="I72" t="s">
        <v>281</v>
      </c>
      <c r="L72">
        <f>VLOOKUP(G72,Table3[],2)</f>
        <v>0.32</v>
      </c>
      <c r="W72" s="1" t="s">
        <v>85</v>
      </c>
      <c r="X72" s="2">
        <v>0.12000000000000005</v>
      </c>
      <c r="Y72" s="2">
        <v>8.6023252670426278E-2</v>
      </c>
    </row>
    <row r="73" spans="1:25" x14ac:dyDescent="0.25">
      <c r="A73" t="s">
        <v>58</v>
      </c>
      <c r="B73" t="s">
        <v>44</v>
      </c>
      <c r="C73" t="s">
        <v>47</v>
      </c>
      <c r="D73" t="s">
        <v>90</v>
      </c>
      <c r="E73" t="s">
        <v>97</v>
      </c>
      <c r="G73" t="s">
        <v>107</v>
      </c>
      <c r="H73">
        <v>2</v>
      </c>
      <c r="I73" t="s">
        <v>285</v>
      </c>
      <c r="L73">
        <f>VLOOKUP(G73,Table3[],2)</f>
        <v>0.36999999999999994</v>
      </c>
      <c r="W73" s="1" t="s">
        <v>86</v>
      </c>
      <c r="X73" s="2">
        <v>0.57000000000000006</v>
      </c>
      <c r="Y73" s="2">
        <v>0.66400301204136114</v>
      </c>
    </row>
    <row r="74" spans="1:25" x14ac:dyDescent="0.25">
      <c r="A74" t="s">
        <v>77</v>
      </c>
      <c r="B74" t="s">
        <v>89</v>
      </c>
      <c r="C74" t="s">
        <v>85</v>
      </c>
      <c r="D74" t="s">
        <v>50</v>
      </c>
      <c r="E74" t="s">
        <v>66</v>
      </c>
      <c r="W74" s="1" t="s">
        <v>87</v>
      </c>
      <c r="X74" s="2">
        <v>0.51</v>
      </c>
      <c r="Y74" s="2">
        <v>2.3129418496797531</v>
      </c>
    </row>
    <row r="75" spans="1:25" x14ac:dyDescent="0.25">
      <c r="A75" t="s">
        <v>94</v>
      </c>
      <c r="B75" t="s">
        <v>75</v>
      </c>
      <c r="C75" t="s">
        <v>37</v>
      </c>
      <c r="D75" t="s">
        <v>80</v>
      </c>
      <c r="E75" t="s">
        <v>54</v>
      </c>
      <c r="W75" s="1" t="s">
        <v>88</v>
      </c>
      <c r="X75" s="2">
        <v>0.39999999999999997</v>
      </c>
      <c r="Y75" s="2">
        <v>15.248219568198774</v>
      </c>
    </row>
    <row r="76" spans="1:25" x14ac:dyDescent="0.25">
      <c r="W76" s="1" t="s">
        <v>89</v>
      </c>
      <c r="X76" s="2">
        <v>0.7</v>
      </c>
      <c r="Y76" s="2">
        <v>0.35142566781611162</v>
      </c>
    </row>
    <row r="77" spans="1:25" x14ac:dyDescent="0.25">
      <c r="W77" s="1" t="s">
        <v>90</v>
      </c>
      <c r="X77" s="2">
        <v>0.8</v>
      </c>
      <c r="Y77" s="2">
        <v>0.97324200484771517</v>
      </c>
    </row>
    <row r="78" spans="1:25" x14ac:dyDescent="0.25">
      <c r="W78" s="1" t="s">
        <v>91</v>
      </c>
      <c r="X78" s="2">
        <v>-0.99</v>
      </c>
      <c r="Y78" s="2">
        <v>1.949307569369185</v>
      </c>
    </row>
    <row r="79" spans="1:25" x14ac:dyDescent="0.25">
      <c r="W79" s="1" t="s">
        <v>92</v>
      </c>
      <c r="X79" s="1">
        <v>4.0000000000000036E-2</v>
      </c>
      <c r="Y79" s="2">
        <v>6.4484571798221628</v>
      </c>
    </row>
    <row r="80" spans="1:25" x14ac:dyDescent="0.25">
      <c r="W80" s="1" t="s">
        <v>93</v>
      </c>
      <c r="X80" s="2">
        <v>0.32</v>
      </c>
      <c r="Y80" s="2">
        <v>16.960492327759827</v>
      </c>
    </row>
    <row r="81" spans="23:25" x14ac:dyDescent="0.25">
      <c r="W81" s="1" t="s">
        <v>94</v>
      </c>
      <c r="X81" s="2">
        <v>0.28000000000000003</v>
      </c>
      <c r="Y81" s="2">
        <v>9.9835264310763474</v>
      </c>
    </row>
    <row r="82" spans="23:25" x14ac:dyDescent="0.25">
      <c r="W82" s="1" t="s">
        <v>95</v>
      </c>
      <c r="X82" s="2">
        <v>0.53</v>
      </c>
      <c r="Y82" s="2">
        <v>8.3449325940956527</v>
      </c>
    </row>
    <row r="83" spans="23:25" x14ac:dyDescent="0.25">
      <c r="W83" s="1" t="s">
        <v>96</v>
      </c>
      <c r="X83" s="2">
        <v>0.51</v>
      </c>
      <c r="Y83" s="2">
        <v>5.8650916446377881</v>
      </c>
    </row>
    <row r="84" spans="23:25" x14ac:dyDescent="0.25">
      <c r="W84" s="1" t="s">
        <v>97</v>
      </c>
      <c r="X84" s="2">
        <v>0.15999999999999998</v>
      </c>
      <c r="Y84" s="2">
        <v>1.8185983613761449</v>
      </c>
    </row>
    <row r="85" spans="23:25" x14ac:dyDescent="0.25">
      <c r="W85" s="1" t="s">
        <v>98</v>
      </c>
      <c r="X85" s="2">
        <v>-1</v>
      </c>
      <c r="Y85" s="2">
        <v>0.15</v>
      </c>
    </row>
    <row r="86" spans="23:25" x14ac:dyDescent="0.25">
      <c r="W86" s="1" t="s">
        <v>99</v>
      </c>
      <c r="X86" s="2">
        <v>0.67999999999999994</v>
      </c>
      <c r="Y86" s="2">
        <v>15.764631299209</v>
      </c>
    </row>
    <row r="87" spans="23:25" x14ac:dyDescent="0.25">
      <c r="W87" s="1" t="s">
        <v>114</v>
      </c>
      <c r="X87" s="2">
        <v>0.76</v>
      </c>
      <c r="Y87" s="2">
        <v>9.2575104644823387</v>
      </c>
    </row>
    <row r="88" spans="23:25" x14ac:dyDescent="0.25">
      <c r="W88" s="1" t="s">
        <v>100</v>
      </c>
      <c r="X88" s="2">
        <v>0.43999999999999995</v>
      </c>
      <c r="Y88" s="2">
        <v>16.488665804121329</v>
      </c>
    </row>
    <row r="89" spans="23:25" x14ac:dyDescent="0.25">
      <c r="W89" s="1" t="s">
        <v>101</v>
      </c>
      <c r="X89" s="2">
        <v>0.36000000000000004</v>
      </c>
      <c r="Y89" s="2">
        <v>2.0244752406487958</v>
      </c>
    </row>
    <row r="90" spans="23:25" x14ac:dyDescent="0.25">
      <c r="W90" s="1" t="s">
        <v>122</v>
      </c>
      <c r="X90" s="1">
        <v>-0.12999999999999995</v>
      </c>
      <c r="Y90" s="2">
        <v>0.29732137494637012</v>
      </c>
    </row>
    <row r="91" spans="23:25" x14ac:dyDescent="0.25">
      <c r="W91" s="1" t="s">
        <v>123</v>
      </c>
      <c r="X91" s="1">
        <v>-0.94</v>
      </c>
      <c r="Y91" s="2">
        <v>0.48969378186781171</v>
      </c>
    </row>
    <row r="92" spans="23:25" x14ac:dyDescent="0.25">
      <c r="W92" s="1" t="s">
        <v>102</v>
      </c>
      <c r="X92" s="2">
        <v>1.0000000000000009E-2</v>
      </c>
      <c r="Y92" s="2">
        <v>1.6219432789095924</v>
      </c>
    </row>
    <row r="93" spans="23:25" x14ac:dyDescent="0.25">
      <c r="W93" s="1" t="s">
        <v>103</v>
      </c>
      <c r="X93" s="1">
        <v>-0.18</v>
      </c>
      <c r="Y93" s="2">
        <v>0.12806248474865697</v>
      </c>
    </row>
    <row r="94" spans="23:25" x14ac:dyDescent="0.25">
      <c r="W94" s="1" t="s">
        <v>104</v>
      </c>
      <c r="X94" s="2">
        <v>0.54</v>
      </c>
      <c r="Y94" s="2">
        <v>2.4397950733616955</v>
      </c>
    </row>
    <row r="95" spans="23:25" x14ac:dyDescent="0.25">
      <c r="W95" s="1" t="s">
        <v>105</v>
      </c>
      <c r="X95" s="2">
        <v>0</v>
      </c>
      <c r="Y95" s="2">
        <v>0</v>
      </c>
    </row>
    <row r="96" spans="23:25" x14ac:dyDescent="0.25">
      <c r="W96" s="1" t="s">
        <v>106</v>
      </c>
      <c r="X96" s="2">
        <v>0.32</v>
      </c>
      <c r="Y96" s="2">
        <v>2.7698555919036645</v>
      </c>
    </row>
    <row r="97" spans="23:25" x14ac:dyDescent="0.25">
      <c r="W97" s="1" t="s">
        <v>107</v>
      </c>
      <c r="X97" s="2">
        <v>0.36999999999999994</v>
      </c>
      <c r="Y97" s="2">
        <v>2.8887713651308577</v>
      </c>
    </row>
    <row r="99" spans="23:25" x14ac:dyDescent="0.25">
      <c r="X99">
        <f>AVERAGE(Table3[bmo])</f>
        <v>-2.3978494623655928E-2</v>
      </c>
      <c r="Y99">
        <f>_xlfn.STDEV.S(Table3[bmo])</f>
        <v>0.50812130481023632</v>
      </c>
    </row>
  </sheetData>
  <mergeCells count="5">
    <mergeCell ref="O50:O51"/>
    <mergeCell ref="P52:P53"/>
    <mergeCell ref="Q54:Q55"/>
    <mergeCell ref="R56:R57"/>
    <mergeCell ref="S58:S59"/>
  </mergeCells>
  <conditionalFormatting sqref="X5:Y97">
    <cfRule type="cellIs" dxfId="10" priority="1" operator="equal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8181B-115F-44F7-8071-04C7AD0A1471}">
  <dimension ref="A1:BQ76"/>
  <sheetViews>
    <sheetView topLeftCell="A46" zoomScale="90" zoomScaleNormal="90" workbookViewId="0">
      <selection activeCell="A75" sqref="A75"/>
    </sheetView>
  </sheetViews>
  <sheetFormatPr defaultRowHeight="14.3" x14ac:dyDescent="0.25"/>
  <cols>
    <col min="1" max="7" width="9" style="1"/>
    <col min="8" max="8" width="8.75" style="1" customWidth="1"/>
    <col min="9" max="21" width="9" style="1" customWidth="1"/>
    <col min="22" max="22" width="8.875" style="1" customWidth="1"/>
    <col min="23" max="30" width="9" style="1" customWidth="1"/>
    <col min="31" max="35" width="9.125" style="1" customWidth="1"/>
    <col min="36" max="36" width="8.25" style="1" customWidth="1"/>
    <col min="37" max="48" width="9" style="1" customWidth="1"/>
    <col min="49" max="49" width="8.125" style="1" customWidth="1"/>
    <col min="50" max="69" width="9" style="1"/>
    <col min="70" max="70" width="12.375" style="1" customWidth="1"/>
    <col min="71" max="16384" width="9" style="1"/>
  </cols>
  <sheetData>
    <row r="1" spans="1:69" x14ac:dyDescent="0.25">
      <c r="A1" s="1" t="s">
        <v>124</v>
      </c>
      <c r="B1" s="1" t="s">
        <v>109</v>
      </c>
      <c r="C1" s="1" t="s">
        <v>0</v>
      </c>
      <c r="D1" s="1" t="s">
        <v>1</v>
      </c>
      <c r="E1" s="1" t="s">
        <v>205</v>
      </c>
      <c r="F1" s="1" t="s">
        <v>206</v>
      </c>
      <c r="G1" s="1" t="s">
        <v>207</v>
      </c>
      <c r="H1" s="1" t="s">
        <v>208</v>
      </c>
      <c r="I1" s="1" t="s">
        <v>209</v>
      </c>
      <c r="J1" s="1" t="s">
        <v>210</v>
      </c>
      <c r="K1" s="1" t="s">
        <v>211</v>
      </c>
      <c r="L1" s="1" t="s">
        <v>212</v>
      </c>
      <c r="M1" s="1" t="s">
        <v>213</v>
      </c>
      <c r="N1" s="1" t="s">
        <v>214</v>
      </c>
      <c r="O1" s="1" t="s">
        <v>215</v>
      </c>
      <c r="P1" s="1" t="s">
        <v>216</v>
      </c>
      <c r="Q1" s="1" t="s">
        <v>217</v>
      </c>
      <c r="R1" s="1" t="s">
        <v>218</v>
      </c>
      <c r="S1" s="1" t="s">
        <v>219</v>
      </c>
      <c r="T1" s="1" t="s">
        <v>220</v>
      </c>
      <c r="U1" s="1" t="s">
        <v>221</v>
      </c>
      <c r="V1" s="1" t="s">
        <v>222</v>
      </c>
      <c r="W1" s="1" t="s">
        <v>223</v>
      </c>
      <c r="X1" s="1" t="s">
        <v>224</v>
      </c>
      <c r="Y1" s="1" t="s">
        <v>225</v>
      </c>
      <c r="Z1" s="1" t="s">
        <v>226</v>
      </c>
      <c r="AA1" s="1" t="s">
        <v>227</v>
      </c>
      <c r="AB1" s="1" t="s">
        <v>228</v>
      </c>
      <c r="AC1" s="1" t="s">
        <v>229</v>
      </c>
      <c r="AD1" s="1" t="s">
        <v>230</v>
      </c>
      <c r="AE1" s="1" t="s">
        <v>231</v>
      </c>
      <c r="AF1" s="1" t="s">
        <v>232</v>
      </c>
      <c r="AG1" s="1" t="s">
        <v>233</v>
      </c>
      <c r="AH1" s="1" t="s">
        <v>234</v>
      </c>
      <c r="AI1" s="1" t="s">
        <v>235</v>
      </c>
      <c r="AJ1" s="1" t="s">
        <v>236</v>
      </c>
      <c r="AK1" s="1" t="s">
        <v>237</v>
      </c>
      <c r="AL1" s="1" t="s">
        <v>238</v>
      </c>
      <c r="AM1" s="1" t="s">
        <v>239</v>
      </c>
      <c r="AN1" s="1" t="s">
        <v>240</v>
      </c>
      <c r="AO1" s="1" t="s">
        <v>241</v>
      </c>
      <c r="AP1" s="1" t="s">
        <v>242</v>
      </c>
      <c r="AQ1" s="1" t="s">
        <v>243</v>
      </c>
      <c r="AR1" s="1" t="s">
        <v>244</v>
      </c>
      <c r="AS1" s="1" t="s">
        <v>245</v>
      </c>
      <c r="AT1" s="1" t="s">
        <v>246</v>
      </c>
      <c r="AU1" s="1" t="s">
        <v>247</v>
      </c>
      <c r="AV1" s="1" t="s">
        <v>248</v>
      </c>
      <c r="AW1" s="1" t="s">
        <v>249</v>
      </c>
      <c r="AX1" s="1" t="s">
        <v>5</v>
      </c>
      <c r="AY1" s="1" t="s">
        <v>6</v>
      </c>
      <c r="AZ1" s="1" t="s">
        <v>7</v>
      </c>
      <c r="BA1" s="1" t="s">
        <v>8</v>
      </c>
      <c r="BB1" s="1" t="s">
        <v>9</v>
      </c>
      <c r="BC1" s="1" t="s">
        <v>10</v>
      </c>
      <c r="BD1" s="1" t="s">
        <v>11</v>
      </c>
      <c r="BE1" s="1" t="s">
        <v>12</v>
      </c>
      <c r="BF1" s="1" t="s">
        <v>13</v>
      </c>
      <c r="BG1" s="1" t="s">
        <v>14</v>
      </c>
      <c r="BH1" s="1" t="s">
        <v>15</v>
      </c>
      <c r="BI1" s="1" t="s">
        <v>16</v>
      </c>
      <c r="BJ1" s="1" t="s">
        <v>17</v>
      </c>
      <c r="BK1" s="1" t="s">
        <v>18</v>
      </c>
      <c r="BL1" s="1" t="s">
        <v>19</v>
      </c>
      <c r="BM1" s="1" t="s">
        <v>20</v>
      </c>
      <c r="BN1" s="1" t="s">
        <v>21</v>
      </c>
      <c r="BO1" s="1" t="s">
        <v>22</v>
      </c>
      <c r="BP1" s="1" t="s">
        <v>23</v>
      </c>
      <c r="BQ1" s="1" t="s">
        <v>24</v>
      </c>
    </row>
    <row r="2" spans="1:69" x14ac:dyDescent="0.25">
      <c r="A2" s="3">
        <v>3</v>
      </c>
      <c r="B2" s="1" t="s">
        <v>25</v>
      </c>
      <c r="C2" s="2">
        <v>-6.0000000000000053E-2</v>
      </c>
      <c r="D2" s="2">
        <v>2.2009316209278289</v>
      </c>
      <c r="E2" s="1" t="s">
        <v>125</v>
      </c>
      <c r="F2" s="2" t="s">
        <v>125</v>
      </c>
      <c r="G2" s="2" t="s">
        <v>125</v>
      </c>
      <c r="H2" s="1">
        <v>0.15546399999999999</v>
      </c>
      <c r="I2" s="1">
        <v>-3.7927000000000002E-2</v>
      </c>
      <c r="J2" s="1">
        <v>-3.7895999999999999E-2</v>
      </c>
      <c r="K2" s="1">
        <v>-0.43332700000000002</v>
      </c>
      <c r="L2" s="1">
        <v>0.39064500000000002</v>
      </c>
      <c r="M2" s="1">
        <v>-0.17117199999999999</v>
      </c>
      <c r="N2" s="1">
        <v>-0.17145299999999999</v>
      </c>
      <c r="O2" s="1">
        <v>6.7978999999999998E-2</v>
      </c>
      <c r="P2" s="1">
        <v>464.04</v>
      </c>
      <c r="Q2" s="1">
        <v>158.369</v>
      </c>
      <c r="R2" s="1">
        <v>1200.6500000000001</v>
      </c>
      <c r="S2" s="1">
        <v>-0.25013999999999997</v>
      </c>
      <c r="T2" s="1">
        <v>2.3949999999999999E-2</v>
      </c>
      <c r="U2" s="1">
        <v>171.9942159</v>
      </c>
      <c r="V2" s="1">
        <v>0.15546399999999999</v>
      </c>
      <c r="W2" s="1">
        <v>-3.7927000000000002E-2</v>
      </c>
      <c r="X2" s="1">
        <v>-3.7895999999999999E-2</v>
      </c>
      <c r="Y2" s="1">
        <v>-0.43332700000000002</v>
      </c>
      <c r="Z2" s="1">
        <v>0.39064500000000002</v>
      </c>
      <c r="AA2" s="1">
        <v>-0.17117199999999999</v>
      </c>
      <c r="AB2" s="1">
        <v>-0.17145299999999999</v>
      </c>
      <c r="AC2" s="1">
        <v>6.7978999999999998E-2</v>
      </c>
      <c r="AD2" s="1">
        <v>464.04</v>
      </c>
      <c r="AE2" s="1">
        <v>158.369</v>
      </c>
      <c r="AF2" s="1">
        <v>1200.6500000000001</v>
      </c>
      <c r="AG2" s="1">
        <v>-0.25013999999999997</v>
      </c>
      <c r="AH2" s="1">
        <v>2.3949999999999999E-2</v>
      </c>
      <c r="AI2" s="1">
        <v>171.9942159</v>
      </c>
      <c r="AJ2" s="1">
        <v>0.15546399999999999</v>
      </c>
      <c r="AK2" s="1">
        <v>-3.7927000000000002E-2</v>
      </c>
      <c r="AL2" s="1">
        <v>-3.7895999999999999E-2</v>
      </c>
      <c r="AM2" s="1">
        <v>-0.43332700000000002</v>
      </c>
      <c r="AN2" s="1">
        <v>0.39064500000000002</v>
      </c>
      <c r="AO2" s="1">
        <v>-0.17117199999999999</v>
      </c>
      <c r="AP2" s="1">
        <v>-0.17145299999999999</v>
      </c>
      <c r="AQ2" s="1">
        <v>6.7978999999999998E-2</v>
      </c>
      <c r="AR2" s="1">
        <v>464.04</v>
      </c>
      <c r="AS2" s="1">
        <v>158.369</v>
      </c>
      <c r="AT2" s="1">
        <v>1200.6500000000001</v>
      </c>
      <c r="AU2" s="1">
        <v>-0.25013999999999997</v>
      </c>
      <c r="AV2" s="1">
        <v>2.3949999999999999E-2</v>
      </c>
      <c r="AW2" s="1">
        <v>171.9942159</v>
      </c>
      <c r="AX2" s="1">
        <v>4.9433039522105098</v>
      </c>
      <c r="AY2" s="1">
        <v>4.9441673273951796</v>
      </c>
      <c r="AZ2" s="1">
        <v>4.0860169076727404</v>
      </c>
      <c r="BA2" s="1">
        <v>4.0864346470159898</v>
      </c>
      <c r="BB2" s="1">
        <v>6.4396501432351796</v>
      </c>
      <c r="BC2" s="1">
        <v>6.4423952442991697</v>
      </c>
      <c r="BD2" s="1">
        <v>50.9</v>
      </c>
      <c r="BE2" s="1">
        <v>51</v>
      </c>
      <c r="BF2" s="1">
        <v>113.43750992400101</v>
      </c>
      <c r="BG2" s="1">
        <v>113.482928358877</v>
      </c>
      <c r="BH2" s="1">
        <v>113.417803103735</v>
      </c>
      <c r="BI2" s="1">
        <v>113.46012912663301</v>
      </c>
      <c r="BJ2" s="1">
        <v>113.409813902685</v>
      </c>
      <c r="BK2" s="1">
        <v>113.46123145505101</v>
      </c>
      <c r="BL2" s="1">
        <v>1.9169574851832201</v>
      </c>
      <c r="BM2" s="1">
        <v>1.91742561785327</v>
      </c>
      <c r="BN2" s="1">
        <v>1.91795828943175</v>
      </c>
      <c r="BO2" s="1">
        <v>1.9169624409466099</v>
      </c>
      <c r="BP2" s="1">
        <v>1.91795828943175</v>
      </c>
      <c r="BQ2" s="1">
        <v>1.9171314508921899</v>
      </c>
    </row>
    <row r="3" spans="1:69" x14ac:dyDescent="0.25">
      <c r="A3" s="1">
        <v>265</v>
      </c>
      <c r="B3" s="1" t="s">
        <v>26</v>
      </c>
      <c r="C3" s="1">
        <v>-0.72</v>
      </c>
      <c r="D3" s="2">
        <v>1.9380660463462023</v>
      </c>
      <c r="E3" s="1" t="s">
        <v>127</v>
      </c>
      <c r="F3" s="2" t="s">
        <v>126</v>
      </c>
      <c r="G3" s="2" t="s">
        <v>126</v>
      </c>
      <c r="H3" s="1">
        <v>0.15173600000000001</v>
      </c>
      <c r="I3" s="1">
        <v>-3.4506000000000002E-2</v>
      </c>
      <c r="J3" s="1">
        <v>-3.4562000000000002E-2</v>
      </c>
      <c r="K3" s="1">
        <v>-0.12188300000000001</v>
      </c>
      <c r="L3" s="1">
        <v>0.41831699999999999</v>
      </c>
      <c r="M3" s="1">
        <v>-0.151834</v>
      </c>
      <c r="N3" s="1">
        <v>-0.15231600000000001</v>
      </c>
      <c r="O3" s="1">
        <v>-8.7807999999999997E-2</v>
      </c>
      <c r="P3" s="1">
        <v>465.73599999999999</v>
      </c>
      <c r="Q3" s="1">
        <v>161.79400000000001</v>
      </c>
      <c r="R3" s="1">
        <v>1249.75</v>
      </c>
      <c r="S3" s="1">
        <v>-0.23638000000000001</v>
      </c>
      <c r="T3" s="1">
        <v>-1.5970000000000002E-2</v>
      </c>
      <c r="U3" s="1">
        <v>138.3094791</v>
      </c>
      <c r="V3" s="1">
        <v>0.17913699999999999</v>
      </c>
      <c r="W3" s="1">
        <v>-4.0078000000000003E-2</v>
      </c>
      <c r="X3" s="1">
        <v>-4.0072000000000003E-2</v>
      </c>
      <c r="Y3" s="1">
        <v>-0.47377799999999998</v>
      </c>
      <c r="Z3" s="1">
        <v>0.41362199999999999</v>
      </c>
      <c r="AA3" s="1">
        <v>-0.17389099999999999</v>
      </c>
      <c r="AB3" s="1">
        <v>-0.17425599999999999</v>
      </c>
      <c r="AC3" s="1">
        <v>-2.4944000000000001E-2</v>
      </c>
      <c r="AD3" s="1">
        <v>465.96600000000001</v>
      </c>
      <c r="AE3" s="1">
        <v>154.71700000000001</v>
      </c>
      <c r="AF3" s="1">
        <v>1379.14</v>
      </c>
      <c r="AG3" s="1">
        <v>-0.24607000000000001</v>
      </c>
      <c r="AH3" s="1">
        <v>2.155E-2</v>
      </c>
      <c r="AI3" s="1">
        <v>167.93422620000001</v>
      </c>
      <c r="AJ3" s="1">
        <v>0.17913699999999999</v>
      </c>
      <c r="AK3" s="1">
        <v>-4.0078000000000003E-2</v>
      </c>
      <c r="AL3" s="1">
        <v>-4.0072000000000003E-2</v>
      </c>
      <c r="AM3" s="1">
        <v>-0.47377799999999998</v>
      </c>
      <c r="AN3" s="1">
        <v>0.41362199999999999</v>
      </c>
      <c r="AO3" s="1">
        <v>-0.17389099999999999</v>
      </c>
      <c r="AP3" s="1">
        <v>-0.17425599999999999</v>
      </c>
      <c r="AQ3" s="1">
        <v>-2.4944000000000001E-2</v>
      </c>
      <c r="AR3" s="1">
        <v>465.96600000000001</v>
      </c>
      <c r="AS3" s="1">
        <v>154.71700000000001</v>
      </c>
      <c r="AT3" s="1">
        <v>1379.14</v>
      </c>
      <c r="AU3" s="1">
        <v>-0.24607000000000001</v>
      </c>
      <c r="AV3" s="1">
        <v>2.155E-2</v>
      </c>
      <c r="AW3" s="1">
        <v>167.93422620000001</v>
      </c>
      <c r="AX3" s="1">
        <v>7.3412173859567602</v>
      </c>
      <c r="AY3" s="1">
        <v>7.4667710696631904</v>
      </c>
      <c r="AZ3" s="1">
        <v>3.7887117219212398</v>
      </c>
      <c r="BA3" s="1">
        <v>3.9992523720433999</v>
      </c>
      <c r="BB3" s="1">
        <v>7.3579187240818698</v>
      </c>
      <c r="BC3" s="1">
        <v>7.44833135202565</v>
      </c>
      <c r="BD3" s="1">
        <v>50.2</v>
      </c>
      <c r="BE3" s="1">
        <v>51.5</v>
      </c>
      <c r="BF3" s="1">
        <v>103.32467895372601</v>
      </c>
      <c r="BG3" s="1">
        <v>107.746571582588</v>
      </c>
      <c r="BH3" s="1">
        <v>115.72044370623</v>
      </c>
      <c r="BI3" s="1">
        <v>118.877560099373</v>
      </c>
      <c r="BJ3" s="1">
        <v>103.307308979159</v>
      </c>
      <c r="BK3" s="1">
        <v>107.71434145296401</v>
      </c>
      <c r="BL3" s="1">
        <v>1.9014470805152499</v>
      </c>
      <c r="BM3" s="1">
        <v>1.90793736794476</v>
      </c>
      <c r="BN3" s="1">
        <v>1.8702588056202201</v>
      </c>
      <c r="BO3" s="1">
        <v>1.86717808470429</v>
      </c>
      <c r="BP3" s="1">
        <v>1.9069454632998799</v>
      </c>
      <c r="BQ3" s="1">
        <v>1.9021926821434201</v>
      </c>
    </row>
    <row r="4" spans="1:69" x14ac:dyDescent="0.25">
      <c r="A4" s="3">
        <v>240</v>
      </c>
      <c r="B4" s="1" t="s">
        <v>27</v>
      </c>
      <c r="C4" s="2">
        <v>-1</v>
      </c>
      <c r="D4" s="2">
        <v>1.0241581909060729</v>
      </c>
      <c r="E4" s="1" t="s">
        <v>126</v>
      </c>
      <c r="F4" s="2" t="s">
        <v>126</v>
      </c>
      <c r="G4" s="2" t="s">
        <v>126</v>
      </c>
      <c r="H4" s="1">
        <v>0.17913699999999999</v>
      </c>
      <c r="I4" s="1">
        <v>-4.0078000000000003E-2</v>
      </c>
      <c r="J4" s="1">
        <v>-4.0072000000000003E-2</v>
      </c>
      <c r="K4" s="1">
        <v>-0.47377799999999998</v>
      </c>
      <c r="L4" s="1">
        <v>0.41362199999999999</v>
      </c>
      <c r="M4" s="1">
        <v>-0.17389099999999999</v>
      </c>
      <c r="N4" s="1">
        <v>-0.17425599999999999</v>
      </c>
      <c r="O4" s="1">
        <v>-2.4944000000000001E-2</v>
      </c>
      <c r="P4" s="1">
        <v>465.96600000000001</v>
      </c>
      <c r="Q4" s="1">
        <v>154.71700000000001</v>
      </c>
      <c r="R4" s="1">
        <v>1379.14</v>
      </c>
      <c r="S4" s="1">
        <v>-0.24607000000000001</v>
      </c>
      <c r="T4" s="1">
        <v>2.155E-2</v>
      </c>
      <c r="U4" s="1">
        <v>167.93422620000001</v>
      </c>
      <c r="V4" s="1">
        <v>0.17913699999999999</v>
      </c>
      <c r="W4" s="1">
        <v>-4.0078000000000003E-2</v>
      </c>
      <c r="X4" s="1">
        <v>-4.0072000000000003E-2</v>
      </c>
      <c r="Y4" s="1">
        <v>-0.47377799999999998</v>
      </c>
      <c r="Z4" s="1">
        <v>0.41362199999999999</v>
      </c>
      <c r="AA4" s="1">
        <v>-0.17389099999999999</v>
      </c>
      <c r="AB4" s="1">
        <v>-0.17425599999999999</v>
      </c>
      <c r="AC4" s="1">
        <v>-2.4944000000000001E-2</v>
      </c>
      <c r="AD4" s="1">
        <v>465.96600000000001</v>
      </c>
      <c r="AE4" s="1">
        <v>154.71700000000001</v>
      </c>
      <c r="AF4" s="1">
        <v>1379.14</v>
      </c>
      <c r="AG4" s="1">
        <v>-0.24607000000000001</v>
      </c>
      <c r="AH4" s="1">
        <v>2.155E-2</v>
      </c>
      <c r="AI4" s="1">
        <v>167.93422620000001</v>
      </c>
      <c r="AJ4" s="1">
        <v>0.17913699999999999</v>
      </c>
      <c r="AK4" s="1">
        <v>-4.0078000000000003E-2</v>
      </c>
      <c r="AL4" s="1">
        <v>-4.0072000000000003E-2</v>
      </c>
      <c r="AM4" s="1">
        <v>-0.47377799999999998</v>
      </c>
      <c r="AN4" s="1">
        <v>0.41362199999999999</v>
      </c>
      <c r="AO4" s="1">
        <v>-0.17389099999999999</v>
      </c>
      <c r="AP4" s="1">
        <v>-0.17425599999999999</v>
      </c>
      <c r="AQ4" s="1">
        <v>-2.4944000000000001E-2</v>
      </c>
      <c r="AR4" s="1">
        <v>465.96600000000001</v>
      </c>
      <c r="AS4" s="1">
        <v>154.71700000000001</v>
      </c>
      <c r="AT4" s="1">
        <v>1379.14</v>
      </c>
      <c r="AU4" s="1">
        <v>-0.24607000000000001</v>
      </c>
      <c r="AV4" s="1">
        <v>2.155E-2</v>
      </c>
      <c r="AW4" s="1">
        <v>167.93422620000001</v>
      </c>
      <c r="AX4" s="1">
        <v>6.9419789485778702</v>
      </c>
      <c r="AY4" s="1">
        <v>6.9428900553929997</v>
      </c>
      <c r="AZ4" s="1">
        <v>5.2571162124263902</v>
      </c>
      <c r="BA4" s="1">
        <v>5.2587509454919701</v>
      </c>
      <c r="BB4" s="1">
        <v>7.1663282348528696</v>
      </c>
      <c r="BC4" s="1">
        <v>7.1726179399854804</v>
      </c>
      <c r="BD4" s="1">
        <v>51.1</v>
      </c>
      <c r="BE4" s="1">
        <v>51.1</v>
      </c>
      <c r="BF4" s="1">
        <v>113.64829419534099</v>
      </c>
      <c r="BG4" s="1">
        <v>113.68887489892801</v>
      </c>
      <c r="BH4" s="1">
        <v>113.657137312003</v>
      </c>
      <c r="BI4" s="1">
        <v>113.729625056576</v>
      </c>
      <c r="BJ4" s="1">
        <v>113.645515874827</v>
      </c>
      <c r="BK4" s="1">
        <v>113.70571596849</v>
      </c>
      <c r="BL4" s="1">
        <v>1.92524388065512</v>
      </c>
      <c r="BM4" s="1">
        <v>1.9262040390363599</v>
      </c>
      <c r="BN4" s="1">
        <v>1.92658921412946</v>
      </c>
      <c r="BO4" s="1">
        <v>1.9253386715069101</v>
      </c>
      <c r="BP4" s="1">
        <v>1.9265835045489199</v>
      </c>
      <c r="BQ4" s="1">
        <v>1.9255973099274899</v>
      </c>
    </row>
    <row r="5" spans="1:69" x14ac:dyDescent="0.25">
      <c r="A5" s="3">
        <v>64</v>
      </c>
      <c r="B5" s="1" t="s">
        <v>28</v>
      </c>
      <c r="C5" s="2">
        <v>0.82000000000000006</v>
      </c>
      <c r="D5" s="2">
        <v>0.24331050121192879</v>
      </c>
      <c r="E5" s="1" t="s">
        <v>127</v>
      </c>
      <c r="F5" s="2" t="s">
        <v>126</v>
      </c>
      <c r="G5" s="2" t="s">
        <v>127</v>
      </c>
      <c r="H5" s="1">
        <v>0.15173600000000001</v>
      </c>
      <c r="I5" s="1">
        <v>-3.4506000000000002E-2</v>
      </c>
      <c r="J5" s="1">
        <v>-3.4562000000000002E-2</v>
      </c>
      <c r="K5" s="1">
        <v>-0.12188300000000001</v>
      </c>
      <c r="L5" s="1">
        <v>0.41831699999999999</v>
      </c>
      <c r="M5" s="1">
        <v>-0.151834</v>
      </c>
      <c r="N5" s="1">
        <v>-0.15231600000000001</v>
      </c>
      <c r="O5" s="1">
        <v>-8.7807999999999997E-2</v>
      </c>
      <c r="P5" s="1">
        <v>465.73599999999999</v>
      </c>
      <c r="Q5" s="1">
        <v>161.79400000000001</v>
      </c>
      <c r="R5" s="1">
        <v>1249.75</v>
      </c>
      <c r="S5" s="1">
        <v>-0.23638000000000001</v>
      </c>
      <c r="T5" s="1">
        <v>-1.5970000000000002E-2</v>
      </c>
      <c r="U5" s="1">
        <v>138.3094791</v>
      </c>
      <c r="V5" s="1">
        <v>0.17913699999999999</v>
      </c>
      <c r="W5" s="1">
        <v>-4.0078000000000003E-2</v>
      </c>
      <c r="X5" s="1">
        <v>-4.0072000000000003E-2</v>
      </c>
      <c r="Y5" s="1">
        <v>-0.47377799999999998</v>
      </c>
      <c r="Z5" s="1">
        <v>0.41362199999999999</v>
      </c>
      <c r="AA5" s="1">
        <v>-0.17389099999999999</v>
      </c>
      <c r="AB5" s="1">
        <v>-0.17425599999999999</v>
      </c>
      <c r="AC5" s="1">
        <v>-2.4944000000000001E-2</v>
      </c>
      <c r="AD5" s="1">
        <v>465.96600000000001</v>
      </c>
      <c r="AE5" s="1">
        <v>154.71700000000001</v>
      </c>
      <c r="AF5" s="1">
        <v>1379.14</v>
      </c>
      <c r="AG5" s="1">
        <v>-0.24607000000000001</v>
      </c>
      <c r="AH5" s="1">
        <v>2.155E-2</v>
      </c>
      <c r="AI5" s="1">
        <v>167.93422620000001</v>
      </c>
      <c r="AJ5" s="1">
        <v>0.15173600000000001</v>
      </c>
      <c r="AK5" s="1">
        <v>-3.4506000000000002E-2</v>
      </c>
      <c r="AL5" s="1">
        <v>-3.4562000000000002E-2</v>
      </c>
      <c r="AM5" s="1">
        <v>-0.12188300000000001</v>
      </c>
      <c r="AN5" s="1">
        <v>0.41831699999999999</v>
      </c>
      <c r="AO5" s="1">
        <v>-0.151834</v>
      </c>
      <c r="AP5" s="1">
        <v>-0.15231600000000001</v>
      </c>
      <c r="AQ5" s="1">
        <v>-8.7807999999999997E-2</v>
      </c>
      <c r="AR5" s="1">
        <v>465.73599999999999</v>
      </c>
      <c r="AS5" s="1">
        <v>161.79400000000001</v>
      </c>
      <c r="AT5" s="1">
        <v>1249.75</v>
      </c>
      <c r="AU5" s="1">
        <v>-0.23638000000000001</v>
      </c>
      <c r="AV5" s="1">
        <v>-1.5970000000000002E-2</v>
      </c>
      <c r="AW5" s="1">
        <v>138.3094791</v>
      </c>
      <c r="AX5" s="1">
        <v>7.4244657984529496</v>
      </c>
      <c r="AY5" s="1">
        <v>7.4847890096166596</v>
      </c>
      <c r="AZ5" s="1">
        <v>3.03230670660004</v>
      </c>
      <c r="BA5" s="1">
        <v>4.4633838669950103</v>
      </c>
      <c r="BB5" s="1">
        <v>6.3122742516364996</v>
      </c>
      <c r="BC5" s="1">
        <v>9.9154241005569101</v>
      </c>
      <c r="BD5" s="1">
        <v>45</v>
      </c>
      <c r="BE5" s="1">
        <v>47.4</v>
      </c>
      <c r="BF5" s="1">
        <v>99.3458947352173</v>
      </c>
      <c r="BG5" s="1">
        <v>104.968416776411</v>
      </c>
      <c r="BH5" s="1">
        <v>99.3691483453686</v>
      </c>
      <c r="BI5" s="1">
        <v>104.543993361456</v>
      </c>
      <c r="BJ5" s="1">
        <v>99.302682203687695</v>
      </c>
      <c r="BK5" s="1">
        <v>103.802987677557</v>
      </c>
      <c r="BL5" s="1">
        <v>1.8573341110311801</v>
      </c>
      <c r="BM5" s="1">
        <v>1.8614064574939</v>
      </c>
      <c r="BN5" s="1">
        <v>1.8614384222960401</v>
      </c>
      <c r="BO5" s="1">
        <v>1.85741702371869</v>
      </c>
      <c r="BP5" s="1">
        <v>1.8594071635873599</v>
      </c>
      <c r="BQ5" s="1">
        <v>1.85728996120691</v>
      </c>
    </row>
    <row r="6" spans="1:69" x14ac:dyDescent="0.25">
      <c r="A6" s="3">
        <v>1</v>
      </c>
      <c r="B6" s="1" t="s">
        <v>29</v>
      </c>
      <c r="C6" s="2">
        <v>0.1100000000000001</v>
      </c>
      <c r="D6" s="2">
        <v>1.3364131097830492</v>
      </c>
      <c r="E6" s="1" t="s">
        <v>125</v>
      </c>
      <c r="F6" s="2" t="s">
        <v>125</v>
      </c>
      <c r="G6" s="2" t="s">
        <v>128</v>
      </c>
      <c r="H6" s="1">
        <v>0.15546399999999999</v>
      </c>
      <c r="I6" s="1">
        <v>-3.7927000000000002E-2</v>
      </c>
      <c r="J6" s="1">
        <v>-3.7895999999999999E-2</v>
      </c>
      <c r="K6" s="1">
        <v>-0.43332700000000002</v>
      </c>
      <c r="L6" s="1">
        <v>0.39064500000000002</v>
      </c>
      <c r="M6" s="1">
        <v>-0.17117199999999999</v>
      </c>
      <c r="N6" s="1">
        <v>-0.17145299999999999</v>
      </c>
      <c r="O6" s="1">
        <v>6.7978999999999998E-2</v>
      </c>
      <c r="P6" s="1">
        <v>464.04</v>
      </c>
      <c r="Q6" s="1">
        <v>158.369</v>
      </c>
      <c r="R6" s="1">
        <v>1200.6500000000001</v>
      </c>
      <c r="S6" s="1">
        <v>-0.25013999999999997</v>
      </c>
      <c r="T6" s="1">
        <v>2.3949999999999999E-2</v>
      </c>
      <c r="U6" s="1">
        <v>171.9942159</v>
      </c>
      <c r="V6" s="1">
        <v>0.15546399999999999</v>
      </c>
      <c r="W6" s="1">
        <v>-3.7927000000000002E-2</v>
      </c>
      <c r="X6" s="1">
        <v>-3.7895999999999999E-2</v>
      </c>
      <c r="Y6" s="1">
        <v>-0.43332700000000002</v>
      </c>
      <c r="Z6" s="1">
        <v>0.39064500000000002</v>
      </c>
      <c r="AA6" s="1">
        <v>-0.17117199999999999</v>
      </c>
      <c r="AB6" s="1">
        <v>-0.17145299999999999</v>
      </c>
      <c r="AC6" s="1">
        <v>6.7978999999999998E-2</v>
      </c>
      <c r="AD6" s="1">
        <v>464.04</v>
      </c>
      <c r="AE6" s="1">
        <v>158.369</v>
      </c>
      <c r="AF6" s="1">
        <v>1200.6500000000001</v>
      </c>
      <c r="AG6" s="1">
        <v>-0.25013999999999997</v>
      </c>
      <c r="AH6" s="1">
        <v>2.3949999999999999E-2</v>
      </c>
      <c r="AI6" s="1">
        <v>171.9942159</v>
      </c>
      <c r="AJ6" s="1">
        <v>0.112469</v>
      </c>
      <c r="AK6" s="1">
        <v>-3.7032000000000002E-2</v>
      </c>
      <c r="AL6" s="1">
        <v>-3.7026999999999997E-2</v>
      </c>
      <c r="AM6" s="1">
        <v>-0.218081</v>
      </c>
      <c r="AN6" s="1">
        <v>0.49265900000000001</v>
      </c>
      <c r="AO6" s="1">
        <v>-0.17632500000000001</v>
      </c>
      <c r="AP6" s="1">
        <v>-0.17619299999999999</v>
      </c>
      <c r="AQ6" s="1">
        <v>-0.13664899999999999</v>
      </c>
      <c r="AR6" s="1">
        <v>533.56399999999996</v>
      </c>
      <c r="AS6" s="1">
        <v>189.25299999999999</v>
      </c>
      <c r="AT6" s="1">
        <v>1297.81</v>
      </c>
      <c r="AU6" s="1">
        <v>-0.25402000000000002</v>
      </c>
      <c r="AV6" s="1">
        <v>3.3210000000000003E-2</v>
      </c>
      <c r="AW6" s="1">
        <v>180.23969729999999</v>
      </c>
      <c r="AX6" s="1">
        <v>4.9260860677777503</v>
      </c>
      <c r="AY6" s="1">
        <v>4.9266833624709703</v>
      </c>
      <c r="AZ6" s="1">
        <v>3.34783146527931</v>
      </c>
      <c r="BA6" s="1">
        <v>3.3480696393706602</v>
      </c>
      <c r="BB6" s="1">
        <v>6.4785647951802199</v>
      </c>
      <c r="BC6" s="1">
        <v>6.4830043484109003</v>
      </c>
      <c r="BD6" s="1">
        <v>45.1</v>
      </c>
      <c r="BE6" s="1">
        <v>45.1</v>
      </c>
      <c r="BF6" s="1">
        <v>103.877014464442</v>
      </c>
      <c r="BG6" s="1">
        <v>105.056721481599</v>
      </c>
      <c r="BH6" s="1">
        <v>116.390616736521</v>
      </c>
      <c r="BI6" s="1">
        <v>116.451439318407</v>
      </c>
      <c r="BJ6" s="1">
        <v>103.853101595373</v>
      </c>
      <c r="BK6" s="1">
        <v>105.03373036924</v>
      </c>
      <c r="BL6" s="1">
        <v>1.8977030853112899</v>
      </c>
      <c r="BM6" s="1">
        <v>1.8980292410813899</v>
      </c>
      <c r="BN6" s="1">
        <v>1.8577766281229799</v>
      </c>
      <c r="BO6" s="1">
        <v>1.85730826735897</v>
      </c>
      <c r="BP6" s="1">
        <v>1.8994285982894901</v>
      </c>
      <c r="BQ6" s="1">
        <v>1.89847228054559</v>
      </c>
    </row>
    <row r="7" spans="1:69" x14ac:dyDescent="0.25">
      <c r="A7" s="3">
        <v>59</v>
      </c>
      <c r="B7" s="1" t="s">
        <v>31</v>
      </c>
      <c r="C7" s="2">
        <v>0.18999999999999995</v>
      </c>
      <c r="D7" s="2">
        <v>1.4668333238647122</v>
      </c>
      <c r="E7" s="1" t="s">
        <v>125</v>
      </c>
      <c r="F7" s="2" t="s">
        <v>125</v>
      </c>
      <c r="G7" s="2" t="s">
        <v>129</v>
      </c>
      <c r="H7" s="1">
        <v>0.15546399999999999</v>
      </c>
      <c r="I7" s="1">
        <v>-3.7927000000000002E-2</v>
      </c>
      <c r="J7" s="1">
        <v>-3.7895999999999999E-2</v>
      </c>
      <c r="K7" s="1">
        <v>-0.43332700000000002</v>
      </c>
      <c r="L7" s="1">
        <v>0.39064500000000002</v>
      </c>
      <c r="M7" s="1">
        <v>-0.17117199999999999</v>
      </c>
      <c r="N7" s="1">
        <v>-0.17145299999999999</v>
      </c>
      <c r="O7" s="1">
        <v>6.7978999999999998E-2</v>
      </c>
      <c r="P7" s="1">
        <v>464.04</v>
      </c>
      <c r="Q7" s="1">
        <v>158.369</v>
      </c>
      <c r="R7" s="1">
        <v>1200.6500000000001</v>
      </c>
      <c r="S7" s="1">
        <v>-0.25013999999999997</v>
      </c>
      <c r="T7" s="1">
        <v>2.3949999999999999E-2</v>
      </c>
      <c r="U7" s="1">
        <v>171.9942159</v>
      </c>
      <c r="V7" s="1">
        <v>0.15546399999999999</v>
      </c>
      <c r="W7" s="1">
        <v>-3.7927000000000002E-2</v>
      </c>
      <c r="X7" s="1">
        <v>-3.7895999999999999E-2</v>
      </c>
      <c r="Y7" s="1">
        <v>-0.43332700000000002</v>
      </c>
      <c r="Z7" s="1">
        <v>0.39064500000000002</v>
      </c>
      <c r="AA7" s="1">
        <v>-0.17117199999999999</v>
      </c>
      <c r="AB7" s="1">
        <v>-0.17145299999999999</v>
      </c>
      <c r="AC7" s="1">
        <v>6.7978999999999998E-2</v>
      </c>
      <c r="AD7" s="1">
        <v>464.04</v>
      </c>
      <c r="AE7" s="1">
        <v>158.369</v>
      </c>
      <c r="AF7" s="1">
        <v>1200.6500000000001</v>
      </c>
      <c r="AG7" s="1">
        <v>-0.25013999999999997</v>
      </c>
      <c r="AH7" s="1">
        <v>2.3949999999999999E-2</v>
      </c>
      <c r="AI7" s="1">
        <v>171.9942159</v>
      </c>
      <c r="AJ7" s="1">
        <v>0.153248</v>
      </c>
      <c r="AK7" s="1">
        <v>-3.7562999999999999E-2</v>
      </c>
      <c r="AL7" s="1">
        <v>-3.7512999999999998E-2</v>
      </c>
      <c r="AM7" s="1">
        <v>-0.273613</v>
      </c>
      <c r="AN7" s="1">
        <v>0.43281799999999998</v>
      </c>
      <c r="AO7" s="1">
        <v>-0.18011099999999999</v>
      </c>
      <c r="AP7" s="1">
        <v>-0.18074100000000001</v>
      </c>
      <c r="AQ7" s="1">
        <v>3.7199999999999999E-4</v>
      </c>
      <c r="AR7" s="1">
        <v>504.39800000000002</v>
      </c>
      <c r="AS7" s="1">
        <v>159.078</v>
      </c>
      <c r="AT7" s="1">
        <v>1213.46</v>
      </c>
      <c r="AU7" s="1">
        <v>-0.25091000000000002</v>
      </c>
      <c r="AV7" s="1">
        <v>2.6839999999999999E-2</v>
      </c>
      <c r="AW7" s="1">
        <v>174.29090249999999</v>
      </c>
      <c r="AX7" s="1">
        <v>6.5844980180210699</v>
      </c>
      <c r="AY7" s="1">
        <v>6.6441475825951697</v>
      </c>
      <c r="AZ7" s="1">
        <v>4.0135511381411897</v>
      </c>
      <c r="BA7" s="1">
        <v>4.0350648690276403</v>
      </c>
      <c r="BB7" s="1">
        <v>7.2820160480529497</v>
      </c>
      <c r="BC7" s="1">
        <v>7.3488943135878202</v>
      </c>
      <c r="BD7" s="1">
        <v>49.3</v>
      </c>
      <c r="BE7" s="1">
        <v>50.7</v>
      </c>
      <c r="BF7" s="1">
        <v>107.142714935996</v>
      </c>
      <c r="BG7" s="1">
        <v>115.272633779044</v>
      </c>
      <c r="BH7" s="1">
        <v>107.141792357897</v>
      </c>
      <c r="BI7" s="1">
        <v>115.19358289451</v>
      </c>
      <c r="BJ7" s="1">
        <v>115.887064473846</v>
      </c>
      <c r="BK7" s="1">
        <v>117.15061926254999</v>
      </c>
      <c r="BL7" s="1">
        <v>1.8841605557913499</v>
      </c>
      <c r="BM7" s="1">
        <v>1.8883278317071901</v>
      </c>
      <c r="BN7" s="1">
        <v>1.90779715902922</v>
      </c>
      <c r="BO7" s="1">
        <v>1.9025009855450801</v>
      </c>
      <c r="BP7" s="1">
        <v>1.9058407593500499</v>
      </c>
      <c r="BQ7" s="1">
        <v>1.90278375019338</v>
      </c>
    </row>
    <row r="8" spans="1:69" x14ac:dyDescent="0.25">
      <c r="A8" s="3">
        <v>58</v>
      </c>
      <c r="B8" s="1" t="s">
        <v>32</v>
      </c>
      <c r="C8" s="2">
        <v>0.25</v>
      </c>
      <c r="D8" s="2">
        <v>0.80118661995817186</v>
      </c>
      <c r="E8" s="1" t="s">
        <v>125</v>
      </c>
      <c r="F8" s="2" t="s">
        <v>129</v>
      </c>
      <c r="G8" s="2" t="s">
        <v>129</v>
      </c>
      <c r="H8" s="1">
        <v>0.15546399999999999</v>
      </c>
      <c r="I8" s="1">
        <v>-3.7927000000000002E-2</v>
      </c>
      <c r="J8" s="1">
        <v>-3.7895999999999999E-2</v>
      </c>
      <c r="K8" s="1">
        <v>-0.43332700000000002</v>
      </c>
      <c r="L8" s="1">
        <v>0.39064500000000002</v>
      </c>
      <c r="M8" s="1">
        <v>-0.17117199999999999</v>
      </c>
      <c r="N8" s="1">
        <v>-0.17145299999999999</v>
      </c>
      <c r="O8" s="1">
        <v>6.7978999999999998E-2</v>
      </c>
      <c r="P8" s="1">
        <v>464.04</v>
      </c>
      <c r="Q8" s="1">
        <v>158.369</v>
      </c>
      <c r="R8" s="1">
        <v>1200.6500000000001</v>
      </c>
      <c r="S8" s="1">
        <v>-0.25013999999999997</v>
      </c>
      <c r="T8" s="1">
        <v>2.3949999999999999E-2</v>
      </c>
      <c r="U8" s="1">
        <v>171.9942159</v>
      </c>
      <c r="V8" s="1">
        <v>0.153248</v>
      </c>
      <c r="W8" s="1">
        <v>-3.7562999999999999E-2</v>
      </c>
      <c r="X8" s="1">
        <v>-3.7512999999999998E-2</v>
      </c>
      <c r="Y8" s="1">
        <v>-0.273613</v>
      </c>
      <c r="Z8" s="1">
        <v>0.43281799999999998</v>
      </c>
      <c r="AA8" s="1">
        <v>-0.18011099999999999</v>
      </c>
      <c r="AB8" s="1">
        <v>-0.18074100000000001</v>
      </c>
      <c r="AC8" s="1">
        <v>3.7199999999999999E-4</v>
      </c>
      <c r="AD8" s="1">
        <v>504.39800000000002</v>
      </c>
      <c r="AE8" s="1">
        <v>159.078</v>
      </c>
      <c r="AF8" s="1">
        <v>1213.46</v>
      </c>
      <c r="AG8" s="1">
        <v>-0.25091000000000002</v>
      </c>
      <c r="AH8" s="1">
        <v>2.6839999999999999E-2</v>
      </c>
      <c r="AI8" s="1">
        <v>174.29090249999999</v>
      </c>
      <c r="AJ8" s="1">
        <v>0.153248</v>
      </c>
      <c r="AK8" s="1">
        <v>-3.7562999999999999E-2</v>
      </c>
      <c r="AL8" s="1">
        <v>-3.7512999999999998E-2</v>
      </c>
      <c r="AM8" s="1">
        <v>-0.273613</v>
      </c>
      <c r="AN8" s="1">
        <v>0.43281799999999998</v>
      </c>
      <c r="AO8" s="1">
        <v>-0.18011099999999999</v>
      </c>
      <c r="AP8" s="1">
        <v>-0.18074100000000001</v>
      </c>
      <c r="AQ8" s="1">
        <v>3.7199999999999999E-4</v>
      </c>
      <c r="AR8" s="1">
        <v>504.39800000000002</v>
      </c>
      <c r="AS8" s="1">
        <v>159.078</v>
      </c>
      <c r="AT8" s="1">
        <v>1213.46</v>
      </c>
      <c r="AU8" s="1">
        <v>-0.25091000000000002</v>
      </c>
      <c r="AV8" s="1">
        <v>2.6839999999999999E-2</v>
      </c>
      <c r="AW8" s="1">
        <v>174.29090249999999</v>
      </c>
      <c r="AX8" s="1">
        <v>6.4366763451222102</v>
      </c>
      <c r="AY8" s="1">
        <v>6.9058209317227197</v>
      </c>
      <c r="AZ8" s="1">
        <v>3.9286241901346002</v>
      </c>
      <c r="BA8" s="1">
        <v>4.3425922857888404</v>
      </c>
      <c r="BB8" s="1">
        <v>6.6215502431253501</v>
      </c>
      <c r="BC8" s="1">
        <v>7.5121266192267697</v>
      </c>
      <c r="BD8" s="1">
        <v>46.2</v>
      </c>
      <c r="BE8" s="1">
        <v>54.1</v>
      </c>
      <c r="BF8" s="1">
        <v>103.908519152309</v>
      </c>
      <c r="BG8" s="1">
        <v>117.24578047337199</v>
      </c>
      <c r="BH8" s="1">
        <v>104.06829966766</v>
      </c>
      <c r="BI8" s="1">
        <v>114.946102010621</v>
      </c>
      <c r="BJ8" s="1">
        <v>103.859584169858</v>
      </c>
      <c r="BK8" s="1">
        <v>117.255546301224</v>
      </c>
      <c r="BL8" s="1">
        <v>1.8784624031371999</v>
      </c>
      <c r="BM8" s="1">
        <v>1.89645695970143</v>
      </c>
      <c r="BN8" s="1">
        <v>1.9112888321758099</v>
      </c>
      <c r="BO8" s="1">
        <v>1.8929096650395101</v>
      </c>
      <c r="BP8" s="1">
        <v>1.8961819532945601</v>
      </c>
      <c r="BQ8" s="1">
        <v>1.87908967321945</v>
      </c>
    </row>
    <row r="9" spans="1:69" x14ac:dyDescent="0.25">
      <c r="A9" s="3">
        <v>249</v>
      </c>
      <c r="B9" s="1" t="s">
        <v>33</v>
      </c>
      <c r="C9" s="2">
        <v>5.0000000000000044E-2</v>
      </c>
      <c r="D9" s="2">
        <v>3.9364069911532269</v>
      </c>
      <c r="E9" s="1" t="s">
        <v>130</v>
      </c>
      <c r="F9" s="2" t="s">
        <v>129</v>
      </c>
      <c r="G9" s="2" t="s">
        <v>129</v>
      </c>
      <c r="H9" s="1">
        <v>0.122739</v>
      </c>
      <c r="I9" s="1">
        <v>-4.0029000000000002E-2</v>
      </c>
      <c r="J9" s="1">
        <v>-4.002E-2</v>
      </c>
      <c r="K9" s="1">
        <v>-0.21212400000000001</v>
      </c>
      <c r="L9" s="1">
        <v>0.43942199999999998</v>
      </c>
      <c r="M9" s="1">
        <v>-0.17041600000000001</v>
      </c>
      <c r="N9" s="1">
        <v>-0.17039000000000001</v>
      </c>
      <c r="O9" s="1">
        <v>-1.2173E-2</v>
      </c>
      <c r="P9" s="1">
        <v>497.351</v>
      </c>
      <c r="Q9" s="1">
        <v>174.46100000000001</v>
      </c>
      <c r="R9" s="1">
        <v>1276.72</v>
      </c>
      <c r="S9" s="1">
        <v>-0.25290000000000001</v>
      </c>
      <c r="T9" s="1">
        <v>3.3649999999999999E-2</v>
      </c>
      <c r="U9" s="1">
        <v>179.81299050000001</v>
      </c>
      <c r="V9" s="1">
        <v>0.153248</v>
      </c>
      <c r="W9" s="1">
        <v>-3.7562999999999999E-2</v>
      </c>
      <c r="X9" s="1">
        <v>-3.7512999999999998E-2</v>
      </c>
      <c r="Y9" s="1">
        <v>-0.273613</v>
      </c>
      <c r="Z9" s="1">
        <v>0.43281799999999998</v>
      </c>
      <c r="AA9" s="1">
        <v>-0.18011099999999999</v>
      </c>
      <c r="AB9" s="1">
        <v>-0.18074100000000001</v>
      </c>
      <c r="AC9" s="1">
        <v>3.7199999999999999E-4</v>
      </c>
      <c r="AD9" s="1">
        <v>504.39800000000002</v>
      </c>
      <c r="AE9" s="1">
        <v>159.078</v>
      </c>
      <c r="AF9" s="1">
        <v>1213.46</v>
      </c>
      <c r="AG9" s="1">
        <v>-0.25091000000000002</v>
      </c>
      <c r="AH9" s="1">
        <v>2.6839999999999999E-2</v>
      </c>
      <c r="AI9" s="1">
        <v>174.29090249999999</v>
      </c>
      <c r="AJ9" s="1">
        <v>0.153248</v>
      </c>
      <c r="AK9" s="1">
        <v>-3.7562999999999999E-2</v>
      </c>
      <c r="AL9" s="1">
        <v>-3.7512999999999998E-2</v>
      </c>
      <c r="AM9" s="1">
        <v>-0.273613</v>
      </c>
      <c r="AN9" s="1">
        <v>0.43281799999999998</v>
      </c>
      <c r="AO9" s="1">
        <v>-0.18011099999999999</v>
      </c>
      <c r="AP9" s="1">
        <v>-0.18074100000000001</v>
      </c>
      <c r="AQ9" s="1">
        <v>3.7199999999999999E-4</v>
      </c>
      <c r="AR9" s="1">
        <v>504.39800000000002</v>
      </c>
      <c r="AS9" s="1">
        <v>159.078</v>
      </c>
      <c r="AT9" s="1">
        <v>1213.46</v>
      </c>
      <c r="AU9" s="1">
        <v>-0.25091000000000002</v>
      </c>
      <c r="AV9" s="1">
        <v>2.6839999999999999E-2</v>
      </c>
      <c r="AW9" s="1">
        <v>174.29090249999999</v>
      </c>
      <c r="AX9" s="1">
        <v>6.54952807403515</v>
      </c>
      <c r="AY9" s="1">
        <v>6.8462731726229098</v>
      </c>
      <c r="AZ9" s="1">
        <v>3.1742233865360299</v>
      </c>
      <c r="BA9" s="1">
        <v>3.6741994411965901</v>
      </c>
      <c r="BB9" s="1">
        <v>6.3344095977548101</v>
      </c>
      <c r="BC9" s="1">
        <v>7.8040082094670202</v>
      </c>
      <c r="BD9" s="1">
        <v>41</v>
      </c>
      <c r="BE9" s="1">
        <v>43.1</v>
      </c>
      <c r="BF9" s="1">
        <v>99.342036090722999</v>
      </c>
      <c r="BG9" s="1">
        <v>110.087509915151</v>
      </c>
      <c r="BH9" s="1">
        <v>103.536245648342</v>
      </c>
      <c r="BI9" s="1">
        <v>114.844657583298</v>
      </c>
      <c r="BJ9" s="1">
        <v>99.311894756386593</v>
      </c>
      <c r="BK9" s="1">
        <v>110.149066386199</v>
      </c>
      <c r="BL9" s="1">
        <v>1.87673279930841</v>
      </c>
      <c r="BM9" s="1">
        <v>1.8882595160623401</v>
      </c>
      <c r="BN9" s="1">
        <v>1.87023287320055</v>
      </c>
      <c r="BO9" s="1">
        <v>1.8627992377065199</v>
      </c>
      <c r="BP9" s="1">
        <v>1.8890256747858101</v>
      </c>
      <c r="BQ9" s="1">
        <v>1.87737343115321</v>
      </c>
    </row>
    <row r="10" spans="1:69" x14ac:dyDescent="0.25">
      <c r="A10" s="3">
        <v>4</v>
      </c>
      <c r="B10" s="1" t="s">
        <v>34</v>
      </c>
      <c r="C10" s="2">
        <v>-0.42</v>
      </c>
      <c r="D10" s="2">
        <v>0.61294371682887816</v>
      </c>
      <c r="E10" s="1" t="s">
        <v>129</v>
      </c>
      <c r="F10" s="2" t="s">
        <v>129</v>
      </c>
      <c r="G10" s="2" t="s">
        <v>129</v>
      </c>
      <c r="H10" s="1">
        <v>0.153248</v>
      </c>
      <c r="I10" s="1">
        <v>-3.7562999999999999E-2</v>
      </c>
      <c r="J10" s="1">
        <v>-3.7512999999999998E-2</v>
      </c>
      <c r="K10" s="1">
        <v>-0.273613</v>
      </c>
      <c r="L10" s="1">
        <v>0.43281799999999998</v>
      </c>
      <c r="M10" s="1">
        <v>-0.18011099999999999</v>
      </c>
      <c r="N10" s="1">
        <v>-0.18074100000000001</v>
      </c>
      <c r="O10" s="1">
        <v>3.7199999999999999E-4</v>
      </c>
      <c r="P10" s="1">
        <v>504.39800000000002</v>
      </c>
      <c r="Q10" s="1">
        <v>159.078</v>
      </c>
      <c r="R10" s="1">
        <v>1213.46</v>
      </c>
      <c r="S10" s="1">
        <v>-0.25091000000000002</v>
      </c>
      <c r="T10" s="1">
        <v>2.6839999999999999E-2</v>
      </c>
      <c r="U10" s="1">
        <v>174.29090249999999</v>
      </c>
      <c r="V10" s="1">
        <v>0.153248</v>
      </c>
      <c r="W10" s="1">
        <v>-3.7562999999999999E-2</v>
      </c>
      <c r="X10" s="1">
        <v>-3.7512999999999998E-2</v>
      </c>
      <c r="Y10" s="1">
        <v>-0.273613</v>
      </c>
      <c r="Z10" s="1">
        <v>0.43281799999999998</v>
      </c>
      <c r="AA10" s="1">
        <v>-0.18011099999999999</v>
      </c>
      <c r="AB10" s="1">
        <v>-0.18074100000000001</v>
      </c>
      <c r="AC10" s="1">
        <v>3.7199999999999999E-4</v>
      </c>
      <c r="AD10" s="1">
        <v>504.39800000000002</v>
      </c>
      <c r="AE10" s="1">
        <v>159.078</v>
      </c>
      <c r="AF10" s="1">
        <v>1213.46</v>
      </c>
      <c r="AG10" s="1">
        <v>-0.25091000000000002</v>
      </c>
      <c r="AH10" s="1">
        <v>2.6839999999999999E-2</v>
      </c>
      <c r="AI10" s="1">
        <v>174.29090249999999</v>
      </c>
      <c r="AJ10" s="1">
        <v>0.153248</v>
      </c>
      <c r="AK10" s="1">
        <v>-3.7562999999999999E-2</v>
      </c>
      <c r="AL10" s="1">
        <v>-3.7512999999999998E-2</v>
      </c>
      <c r="AM10" s="1">
        <v>-0.273613</v>
      </c>
      <c r="AN10" s="1">
        <v>0.43281799999999998</v>
      </c>
      <c r="AO10" s="1">
        <v>-0.18011099999999999</v>
      </c>
      <c r="AP10" s="1">
        <v>-0.18074100000000001</v>
      </c>
      <c r="AQ10" s="1">
        <v>3.7199999999999999E-4</v>
      </c>
      <c r="AR10" s="1">
        <v>504.39800000000002</v>
      </c>
      <c r="AS10" s="1">
        <v>159.078</v>
      </c>
      <c r="AT10" s="1">
        <v>1213.46</v>
      </c>
      <c r="AU10" s="1">
        <v>-0.25091000000000002</v>
      </c>
      <c r="AV10" s="1">
        <v>2.6839999999999999E-2</v>
      </c>
      <c r="AW10" s="1">
        <v>174.29090249999999</v>
      </c>
      <c r="AX10" s="1">
        <v>6.5833278378574098</v>
      </c>
      <c r="AY10" s="1">
        <v>6.9288651366150704</v>
      </c>
      <c r="AZ10" s="1">
        <v>3.5551549844656698</v>
      </c>
      <c r="BA10" s="1">
        <v>4.6396228582353896</v>
      </c>
      <c r="BB10" s="1">
        <v>5.7708197159397097</v>
      </c>
      <c r="BC10" s="1">
        <v>27.988188359159199</v>
      </c>
      <c r="BD10" s="1">
        <v>16.2</v>
      </c>
      <c r="BE10" s="1">
        <v>71.099999999999994</v>
      </c>
      <c r="BF10" s="1">
        <v>12.1967551804153</v>
      </c>
      <c r="BG10" s="1">
        <v>126.58558124200501</v>
      </c>
      <c r="BH10" s="1">
        <v>23.4294627312531</v>
      </c>
      <c r="BI10" s="1">
        <v>113.255377388754</v>
      </c>
      <c r="BJ10" s="1">
        <v>66.486840032294097</v>
      </c>
      <c r="BK10" s="1">
        <v>115.92226891863901</v>
      </c>
      <c r="BL10" s="1">
        <v>1.8396157207416901</v>
      </c>
      <c r="BM10" s="1">
        <v>13.2628479596201</v>
      </c>
      <c r="BN10" s="1">
        <v>13.4710169623529</v>
      </c>
      <c r="BO10" s="1">
        <v>1.8397491676856299</v>
      </c>
      <c r="BP10" s="1">
        <v>1.89417686608194</v>
      </c>
      <c r="BQ10" s="1">
        <v>1.8397103032814699</v>
      </c>
    </row>
    <row r="11" spans="1:69" x14ac:dyDescent="0.25">
      <c r="A11" s="3">
        <v>57</v>
      </c>
      <c r="B11" s="1" t="s">
        <v>35</v>
      </c>
      <c r="C11" s="2">
        <v>-3.0000000000000027E-2</v>
      </c>
      <c r="D11" s="2">
        <v>1.5731814898478815</v>
      </c>
      <c r="E11" s="1" t="s">
        <v>131</v>
      </c>
      <c r="F11" s="2" t="s">
        <v>131</v>
      </c>
      <c r="G11" s="2" t="s">
        <v>131</v>
      </c>
      <c r="H11" s="1">
        <v>0.165352</v>
      </c>
      <c r="I11" s="1">
        <v>-3.8466E-2</v>
      </c>
      <c r="J11" s="1">
        <v>-4.1852E-2</v>
      </c>
      <c r="K11" s="1">
        <v>-0.29164800000000002</v>
      </c>
      <c r="L11" s="1">
        <v>0.44260899999999997</v>
      </c>
      <c r="M11" s="1">
        <v>-0.17845</v>
      </c>
      <c r="N11" s="1">
        <v>-0.16891999999999999</v>
      </c>
      <c r="O11" s="1">
        <v>-1.2258E-2</v>
      </c>
      <c r="P11" s="1">
        <v>500.904</v>
      </c>
      <c r="Q11" s="1">
        <v>154.66</v>
      </c>
      <c r="R11" s="1">
        <v>1165.29</v>
      </c>
      <c r="S11" s="1">
        <v>-0.25062000000000001</v>
      </c>
      <c r="T11" s="1">
        <v>2.9190000000000001E-2</v>
      </c>
      <c r="U11" s="1">
        <v>175.5835731</v>
      </c>
      <c r="V11" s="1">
        <v>0.165352</v>
      </c>
      <c r="W11" s="1">
        <v>-3.8466E-2</v>
      </c>
      <c r="X11" s="1">
        <v>-4.1852E-2</v>
      </c>
      <c r="Y11" s="1">
        <v>-0.29164800000000002</v>
      </c>
      <c r="Z11" s="1">
        <v>0.44260899999999997</v>
      </c>
      <c r="AA11" s="1">
        <v>-0.17845</v>
      </c>
      <c r="AB11" s="1">
        <v>-0.16891999999999999</v>
      </c>
      <c r="AC11" s="1">
        <v>-1.2258E-2</v>
      </c>
      <c r="AD11" s="1">
        <v>500.904</v>
      </c>
      <c r="AE11" s="1">
        <v>154.66</v>
      </c>
      <c r="AF11" s="1">
        <v>1165.29</v>
      </c>
      <c r="AG11" s="1">
        <v>-0.25062000000000001</v>
      </c>
      <c r="AH11" s="1">
        <v>2.9190000000000001E-2</v>
      </c>
      <c r="AI11" s="1">
        <v>175.5835731</v>
      </c>
      <c r="AJ11" s="1">
        <v>0.165352</v>
      </c>
      <c r="AK11" s="1">
        <v>-3.8466E-2</v>
      </c>
      <c r="AL11" s="1">
        <v>-4.1852E-2</v>
      </c>
      <c r="AM11" s="1">
        <v>-0.29164800000000002</v>
      </c>
      <c r="AN11" s="1">
        <v>0.44260899999999997</v>
      </c>
      <c r="AO11" s="1">
        <v>-0.17845</v>
      </c>
      <c r="AP11" s="1">
        <v>-0.16891999999999999</v>
      </c>
      <c r="AQ11" s="1">
        <v>-1.2258E-2</v>
      </c>
      <c r="AR11" s="1">
        <v>500.904</v>
      </c>
      <c r="AS11" s="1">
        <v>154.66</v>
      </c>
      <c r="AT11" s="1">
        <v>1165.29</v>
      </c>
      <c r="AU11" s="1">
        <v>-0.25062000000000001</v>
      </c>
      <c r="AV11" s="1">
        <v>2.9190000000000001E-2</v>
      </c>
      <c r="AW11" s="1">
        <v>175.5835731</v>
      </c>
      <c r="AX11" s="1">
        <v>5.8961496530474502</v>
      </c>
      <c r="AY11" s="1">
        <v>6.05075119127756</v>
      </c>
      <c r="AZ11" s="1">
        <v>3.3589280682348002</v>
      </c>
      <c r="BA11" s="1">
        <v>4.5120792470651798</v>
      </c>
      <c r="BB11" s="1">
        <v>5.6343492582332004</v>
      </c>
      <c r="BC11" s="1">
        <v>7.2760756209362496</v>
      </c>
      <c r="BD11" s="1">
        <v>41.5</v>
      </c>
      <c r="BE11" s="1">
        <v>48.1</v>
      </c>
      <c r="BF11" s="1">
        <v>101.864830892204</v>
      </c>
      <c r="BG11" s="1">
        <v>110.084243436422</v>
      </c>
      <c r="BH11" s="1">
        <v>100.156576148206</v>
      </c>
      <c r="BI11" s="1">
        <v>110.06633845713201</v>
      </c>
      <c r="BJ11" s="1">
        <v>101.80180371951</v>
      </c>
      <c r="BK11" s="1">
        <v>113.234677218988</v>
      </c>
      <c r="BL11" s="1">
        <v>1.86514396227208</v>
      </c>
      <c r="BM11" s="1">
        <v>1.8832044498673</v>
      </c>
      <c r="BN11" s="1">
        <v>1.8832044498673</v>
      </c>
      <c r="BO11" s="1">
        <v>1.86658672447866</v>
      </c>
      <c r="BP11" s="1">
        <v>1.8829731809030099</v>
      </c>
      <c r="BQ11" s="1">
        <v>1.8670206212037399</v>
      </c>
    </row>
    <row r="12" spans="1:69" x14ac:dyDescent="0.25">
      <c r="A12" s="3">
        <v>2</v>
      </c>
      <c r="B12" s="1" t="s">
        <v>36</v>
      </c>
      <c r="C12" s="2">
        <v>5.0000000000000044E-2</v>
      </c>
      <c r="D12" s="2">
        <v>3.5232229563284809</v>
      </c>
      <c r="E12" s="1" t="s">
        <v>132</v>
      </c>
      <c r="F12" s="2" t="s">
        <v>132</v>
      </c>
      <c r="G12" s="2" t="s">
        <v>132</v>
      </c>
      <c r="H12" s="1">
        <v>0.13614100000000001</v>
      </c>
      <c r="I12" s="1">
        <v>-4.0851999999999999E-2</v>
      </c>
      <c r="J12" s="1">
        <v>-4.0846E-2</v>
      </c>
      <c r="K12" s="1">
        <v>-0.18326200000000001</v>
      </c>
      <c r="L12" s="1">
        <v>0.44565300000000002</v>
      </c>
      <c r="M12" s="1">
        <v>-0.170596</v>
      </c>
      <c r="N12" s="1">
        <v>-0.17070199999999999</v>
      </c>
      <c r="O12" s="1">
        <v>-3.5645000000000003E-2</v>
      </c>
      <c r="P12" s="1">
        <v>504.423</v>
      </c>
      <c r="Q12" s="1">
        <v>167.51499999999999</v>
      </c>
      <c r="R12" s="1">
        <v>1237.23</v>
      </c>
      <c r="S12" s="1">
        <v>-0.25135000000000002</v>
      </c>
      <c r="T12" s="1">
        <v>3.4619999999999998E-2</v>
      </c>
      <c r="U12" s="1">
        <v>179.4490347</v>
      </c>
      <c r="V12" s="1">
        <v>0.13614100000000001</v>
      </c>
      <c r="W12" s="1">
        <v>-4.0851999999999999E-2</v>
      </c>
      <c r="X12" s="1">
        <v>-4.0846E-2</v>
      </c>
      <c r="Y12" s="1">
        <v>-0.18326200000000001</v>
      </c>
      <c r="Z12" s="1">
        <v>0.44565300000000002</v>
      </c>
      <c r="AA12" s="1">
        <v>-0.170596</v>
      </c>
      <c r="AB12" s="1">
        <v>-0.17070199999999999</v>
      </c>
      <c r="AC12" s="1">
        <v>-3.5645000000000003E-2</v>
      </c>
      <c r="AD12" s="1">
        <v>504.423</v>
      </c>
      <c r="AE12" s="1">
        <v>167.51499999999999</v>
      </c>
      <c r="AF12" s="1">
        <v>1237.23</v>
      </c>
      <c r="AG12" s="1">
        <v>-0.25135000000000002</v>
      </c>
      <c r="AH12" s="1">
        <v>3.4619999999999998E-2</v>
      </c>
      <c r="AI12" s="1">
        <v>179.4490347</v>
      </c>
      <c r="AJ12" s="1">
        <v>0.13614100000000001</v>
      </c>
      <c r="AK12" s="1">
        <v>-4.0851999999999999E-2</v>
      </c>
      <c r="AL12" s="1">
        <v>-4.0846E-2</v>
      </c>
      <c r="AM12" s="1">
        <v>-0.18326200000000001</v>
      </c>
      <c r="AN12" s="1">
        <v>0.44565300000000002</v>
      </c>
      <c r="AO12" s="1">
        <v>-0.170596</v>
      </c>
      <c r="AP12" s="1">
        <v>-0.17070199999999999</v>
      </c>
      <c r="AQ12" s="1">
        <v>-3.5645000000000003E-2</v>
      </c>
      <c r="AR12" s="1">
        <v>504.423</v>
      </c>
      <c r="AS12" s="1">
        <v>167.51499999999999</v>
      </c>
      <c r="AT12" s="1">
        <v>1237.23</v>
      </c>
      <c r="AU12" s="1">
        <v>-0.25135000000000002</v>
      </c>
      <c r="AV12" s="1">
        <v>3.4619999999999998E-2</v>
      </c>
      <c r="AW12" s="1">
        <v>179.4490347</v>
      </c>
      <c r="AX12" s="1">
        <v>6.2669240688300301</v>
      </c>
      <c r="AY12" s="1">
        <v>7.4428943364980604</v>
      </c>
      <c r="AZ12" s="1">
        <v>3.0182340105782002</v>
      </c>
      <c r="BA12" s="1">
        <v>4.6849530120317198</v>
      </c>
      <c r="BB12" s="1">
        <v>5.7225999154120997</v>
      </c>
      <c r="BC12" s="1">
        <v>8.8788348135491599</v>
      </c>
      <c r="BD12" s="1">
        <v>37.6</v>
      </c>
      <c r="BE12" s="1">
        <v>51.8</v>
      </c>
      <c r="BF12" s="1">
        <v>98.1085660339822</v>
      </c>
      <c r="BG12" s="1">
        <v>106.421804876895</v>
      </c>
      <c r="BH12" s="1">
        <v>98.015391787677103</v>
      </c>
      <c r="BI12" s="1">
        <v>104.38795751076501</v>
      </c>
      <c r="BJ12" s="1">
        <v>98.067602126248801</v>
      </c>
      <c r="BK12" s="1">
        <v>104.310085715537</v>
      </c>
      <c r="BL12" s="1">
        <v>1.8626032857267201</v>
      </c>
      <c r="BM12" s="1">
        <v>1.86785652553936</v>
      </c>
      <c r="BN12" s="1">
        <v>1.8673034033064899</v>
      </c>
      <c r="BO12" s="1">
        <v>1.86231791056199</v>
      </c>
      <c r="BP12" s="1">
        <v>1.8679357590666701</v>
      </c>
      <c r="BQ12" s="1">
        <v>1.8625431538624799</v>
      </c>
    </row>
    <row r="13" spans="1:69" x14ac:dyDescent="0.25">
      <c r="A13" s="3">
        <v>65</v>
      </c>
      <c r="B13" s="1" t="s">
        <v>37</v>
      </c>
      <c r="C13" s="2">
        <v>0.06</v>
      </c>
      <c r="D13" s="2">
        <v>3.6432403159824638</v>
      </c>
      <c r="E13" s="1" t="s">
        <v>125</v>
      </c>
      <c r="F13" s="2" t="s">
        <v>125</v>
      </c>
      <c r="G13" s="2" t="s">
        <v>133</v>
      </c>
      <c r="H13" s="1">
        <v>0.15546399999999999</v>
      </c>
      <c r="I13" s="1">
        <v>-3.7927000000000002E-2</v>
      </c>
      <c r="J13" s="1">
        <v>-3.7895999999999999E-2</v>
      </c>
      <c r="K13" s="1">
        <v>-0.43332700000000002</v>
      </c>
      <c r="L13" s="1">
        <v>0.39064500000000002</v>
      </c>
      <c r="M13" s="1">
        <v>-0.17117199999999999</v>
      </c>
      <c r="N13" s="1">
        <v>-0.17145299999999999</v>
      </c>
      <c r="O13" s="1">
        <v>6.7978999999999998E-2</v>
      </c>
      <c r="P13" s="1">
        <v>464.04</v>
      </c>
      <c r="Q13" s="1">
        <v>158.369</v>
      </c>
      <c r="R13" s="1">
        <v>1200.6500000000001</v>
      </c>
      <c r="S13" s="1">
        <v>-0.25013999999999997</v>
      </c>
      <c r="T13" s="1">
        <v>2.3949999999999999E-2</v>
      </c>
      <c r="U13" s="1">
        <v>171.9942159</v>
      </c>
      <c r="V13" s="1">
        <v>0.15546399999999999</v>
      </c>
      <c r="W13" s="1">
        <v>-3.7927000000000002E-2</v>
      </c>
      <c r="X13" s="1">
        <v>-3.7895999999999999E-2</v>
      </c>
      <c r="Y13" s="1">
        <v>-0.43332700000000002</v>
      </c>
      <c r="Z13" s="1">
        <v>0.39064500000000002</v>
      </c>
      <c r="AA13" s="1">
        <v>-0.17117199999999999</v>
      </c>
      <c r="AB13" s="1">
        <v>-0.17145299999999999</v>
      </c>
      <c r="AC13" s="1">
        <v>6.7978999999999998E-2</v>
      </c>
      <c r="AD13" s="1">
        <v>464.04</v>
      </c>
      <c r="AE13" s="1">
        <v>158.369</v>
      </c>
      <c r="AF13" s="1">
        <v>1200.6500000000001</v>
      </c>
      <c r="AG13" s="1">
        <v>-0.25013999999999997</v>
      </c>
      <c r="AH13" s="1">
        <v>2.3949999999999999E-2</v>
      </c>
      <c r="AI13" s="1">
        <v>171.9942159</v>
      </c>
      <c r="AJ13" s="1">
        <v>0.19575999999999999</v>
      </c>
      <c r="AK13" s="1">
        <v>-1.7198000000000001E-2</v>
      </c>
      <c r="AL13" s="1">
        <v>-2.7101E-2</v>
      </c>
      <c r="AM13" s="1">
        <v>-0.15559300000000001</v>
      </c>
      <c r="AN13" s="1">
        <v>0.52158599999999999</v>
      </c>
      <c r="AO13" s="1">
        <v>-0.184866</v>
      </c>
      <c r="AP13" s="1">
        <v>-0.150033</v>
      </c>
      <c r="AQ13" s="1">
        <v>-8.6227999999999999E-2</v>
      </c>
      <c r="AR13" s="1">
        <v>497.02800000000002</v>
      </c>
      <c r="AS13" s="1">
        <v>58.020899999999997</v>
      </c>
      <c r="AT13" s="1">
        <v>1117.57</v>
      </c>
      <c r="AU13" s="1">
        <v>-0.24285999999999999</v>
      </c>
      <c r="AV13" s="1">
        <v>-2.409E-2</v>
      </c>
      <c r="AW13" s="1">
        <v>137.28036270000001</v>
      </c>
      <c r="AX13" s="1">
        <v>6.3741593647922601</v>
      </c>
      <c r="AY13" s="1">
        <v>6.4418349048368801</v>
      </c>
      <c r="AZ13" s="1">
        <v>3.9605097926437498</v>
      </c>
      <c r="BA13" s="1">
        <v>4.0013595377103401</v>
      </c>
      <c r="BB13" s="1">
        <v>7.4329733541800698</v>
      </c>
      <c r="BC13" s="1">
        <v>7.5513498613735903</v>
      </c>
      <c r="BD13" s="1">
        <v>49.9</v>
      </c>
      <c r="BE13" s="1">
        <v>50.9</v>
      </c>
      <c r="BF13" s="1">
        <v>107.45585111497</v>
      </c>
      <c r="BG13" s="1">
        <v>109.66682194790199</v>
      </c>
      <c r="BH13" s="1">
        <v>107.28977206452601</v>
      </c>
      <c r="BI13" s="1">
        <v>109.47362432364901</v>
      </c>
      <c r="BJ13" s="1">
        <v>118.989991263352</v>
      </c>
      <c r="BK13" s="1">
        <v>122.06458611475399</v>
      </c>
      <c r="BL13" s="1">
        <v>1.8419712267025199</v>
      </c>
      <c r="BM13" s="1">
        <v>1.8431228933524699</v>
      </c>
      <c r="BN13" s="1">
        <v>1.8925482820789501</v>
      </c>
      <c r="BO13" s="1">
        <v>1.8922531543110099</v>
      </c>
      <c r="BP13" s="1">
        <v>1.8928309486058099</v>
      </c>
      <c r="BQ13" s="1">
        <v>1.8925052179584601</v>
      </c>
    </row>
    <row r="14" spans="1:69" x14ac:dyDescent="0.25">
      <c r="A14" s="1">
        <v>260</v>
      </c>
      <c r="B14" s="1" t="s">
        <v>38</v>
      </c>
      <c r="C14" s="1">
        <v>-0.5</v>
      </c>
      <c r="D14" s="2">
        <v>0.46679760067935228</v>
      </c>
      <c r="E14" s="1" t="s">
        <v>125</v>
      </c>
      <c r="F14" s="2" t="s">
        <v>125</v>
      </c>
      <c r="G14" s="2" t="s">
        <v>182</v>
      </c>
      <c r="H14" s="1">
        <v>0.15546399999999999</v>
      </c>
      <c r="I14" s="1">
        <v>-3.7927000000000002E-2</v>
      </c>
      <c r="J14" s="1">
        <v>-3.7895999999999999E-2</v>
      </c>
      <c r="K14" s="1">
        <v>-0.43332700000000002</v>
      </c>
      <c r="L14" s="1">
        <v>0.39064500000000002</v>
      </c>
      <c r="M14" s="1">
        <v>-0.17117199999999999</v>
      </c>
      <c r="N14" s="1">
        <v>-0.17145299999999999</v>
      </c>
      <c r="O14" s="1">
        <v>6.7978999999999998E-2</v>
      </c>
      <c r="P14" s="1">
        <v>464.04</v>
      </c>
      <c r="Q14" s="1">
        <v>158.369</v>
      </c>
      <c r="R14" s="1">
        <v>1200.6500000000001</v>
      </c>
      <c r="S14" s="1">
        <v>-0.25013999999999997</v>
      </c>
      <c r="T14" s="1">
        <v>2.3949999999999999E-2</v>
      </c>
      <c r="U14" s="1">
        <v>171.9942159</v>
      </c>
      <c r="V14" s="1">
        <v>0.15546399999999999</v>
      </c>
      <c r="W14" s="1">
        <v>-3.7927000000000002E-2</v>
      </c>
      <c r="X14" s="1">
        <v>-3.7895999999999999E-2</v>
      </c>
      <c r="Y14" s="1">
        <v>-0.43332700000000002</v>
      </c>
      <c r="Z14" s="1">
        <v>0.39064500000000002</v>
      </c>
      <c r="AA14" s="1">
        <v>-0.17117199999999999</v>
      </c>
      <c r="AB14" s="1">
        <v>-0.17145299999999999</v>
      </c>
      <c r="AC14" s="1">
        <v>6.7978999999999998E-2</v>
      </c>
      <c r="AD14" s="1">
        <v>464.04</v>
      </c>
      <c r="AE14" s="1">
        <v>158.369</v>
      </c>
      <c r="AF14" s="1">
        <v>1200.6500000000001</v>
      </c>
      <c r="AG14" s="1">
        <v>-0.25013999999999997</v>
      </c>
      <c r="AH14" s="1">
        <v>2.3949999999999999E-2</v>
      </c>
      <c r="AI14" s="1">
        <v>171.9942159</v>
      </c>
      <c r="AJ14" s="1">
        <v>0.19836699999999999</v>
      </c>
      <c r="AK14" s="1">
        <v>-3.6912E-2</v>
      </c>
      <c r="AL14" s="1">
        <v>-3.9061999999999999E-2</v>
      </c>
      <c r="AM14" s="1">
        <v>-0.40319700000000003</v>
      </c>
      <c r="AN14" s="1">
        <v>0.53734899999999997</v>
      </c>
      <c r="AO14" s="1">
        <v>-0.18404499999999999</v>
      </c>
      <c r="AP14" s="1">
        <v>-0.19808400000000001</v>
      </c>
      <c r="AQ14" s="1">
        <v>-8.7044999999999997E-2</v>
      </c>
      <c r="AR14" s="1">
        <v>479.16899999999998</v>
      </c>
      <c r="AS14" s="1">
        <v>166.21</v>
      </c>
      <c r="AT14" s="1">
        <v>1220.21</v>
      </c>
      <c r="AU14" s="1">
        <v>-0.23999000000000001</v>
      </c>
      <c r="AV14" s="1">
        <v>-2.7890000000000002E-2</v>
      </c>
      <c r="AW14" s="1">
        <v>133.09487100000001</v>
      </c>
      <c r="AX14" s="1">
        <v>7.7111508155915498</v>
      </c>
      <c r="AY14" s="1">
        <v>7.7231987046655401</v>
      </c>
      <c r="AZ14" s="1">
        <v>3.9722735119187802</v>
      </c>
      <c r="BA14" s="1">
        <v>3.9737002099750298</v>
      </c>
      <c r="BB14" s="1">
        <v>7.3070842721540199</v>
      </c>
      <c r="BC14" s="1">
        <v>7.31397617299654</v>
      </c>
      <c r="BD14" s="1">
        <v>71.3</v>
      </c>
      <c r="BE14" s="1">
        <v>72.099999999999994</v>
      </c>
      <c r="BF14" s="1">
        <v>109.113215588057</v>
      </c>
      <c r="BG14" s="1">
        <v>111.69803889344701</v>
      </c>
      <c r="BH14" s="1">
        <v>109.142150749865</v>
      </c>
      <c r="BI14" s="1">
        <v>111.66305977233</v>
      </c>
      <c r="BJ14" s="1">
        <v>113.499708678597</v>
      </c>
      <c r="BK14" s="1">
        <v>113.623993986252</v>
      </c>
      <c r="BL14" s="1">
        <v>1.86131405195361</v>
      </c>
      <c r="BM14" s="1">
        <v>1.8627165645905399</v>
      </c>
      <c r="BN14" s="1">
        <v>1.910088479626</v>
      </c>
      <c r="BO14" s="1">
        <v>1.8969662622197501</v>
      </c>
      <c r="BP14" s="1">
        <v>1.90965782275254</v>
      </c>
      <c r="BQ14" s="1">
        <v>1.8970210858079499</v>
      </c>
    </row>
    <row r="15" spans="1:69" x14ac:dyDescent="0.25">
      <c r="A15" s="3">
        <v>13</v>
      </c>
      <c r="B15" s="1" t="s">
        <v>40</v>
      </c>
      <c r="C15" s="2">
        <v>-0.60000000000000009</v>
      </c>
      <c r="D15" s="2">
        <v>0.9170605214488301</v>
      </c>
      <c r="E15" s="1" t="s">
        <v>125</v>
      </c>
      <c r="F15" s="2" t="s">
        <v>125</v>
      </c>
      <c r="G15" s="2" t="s">
        <v>134</v>
      </c>
      <c r="H15" s="1">
        <v>0.15546399999999999</v>
      </c>
      <c r="I15" s="1">
        <v>-3.7927000000000002E-2</v>
      </c>
      <c r="J15" s="1">
        <v>-3.7895999999999999E-2</v>
      </c>
      <c r="K15" s="1">
        <v>-0.43332700000000002</v>
      </c>
      <c r="L15" s="1">
        <v>0.39064500000000002</v>
      </c>
      <c r="M15" s="1">
        <v>-0.17117199999999999</v>
      </c>
      <c r="N15" s="1">
        <v>-0.17145299999999999</v>
      </c>
      <c r="O15" s="1">
        <v>6.7978999999999998E-2</v>
      </c>
      <c r="P15" s="1">
        <v>464.04</v>
      </c>
      <c r="Q15" s="1">
        <v>158.369</v>
      </c>
      <c r="R15" s="1">
        <v>1200.6500000000001</v>
      </c>
      <c r="S15" s="1">
        <v>-0.25013999999999997</v>
      </c>
      <c r="T15" s="1">
        <v>2.3949999999999999E-2</v>
      </c>
      <c r="U15" s="1">
        <v>171.9942159</v>
      </c>
      <c r="V15" s="1">
        <v>0.15546399999999999</v>
      </c>
      <c r="W15" s="1">
        <v>-3.7927000000000002E-2</v>
      </c>
      <c r="X15" s="1">
        <v>-3.7895999999999999E-2</v>
      </c>
      <c r="Y15" s="1">
        <v>-0.43332700000000002</v>
      </c>
      <c r="Z15" s="1">
        <v>0.39064500000000002</v>
      </c>
      <c r="AA15" s="1">
        <v>-0.17117199999999999</v>
      </c>
      <c r="AB15" s="1">
        <v>-0.17145299999999999</v>
      </c>
      <c r="AC15" s="1">
        <v>6.7978999999999998E-2</v>
      </c>
      <c r="AD15" s="1">
        <v>464.04</v>
      </c>
      <c r="AE15" s="1">
        <v>158.369</v>
      </c>
      <c r="AF15" s="1">
        <v>1200.6500000000001</v>
      </c>
      <c r="AG15" s="1">
        <v>-0.25013999999999997</v>
      </c>
      <c r="AH15" s="1">
        <v>2.3949999999999999E-2</v>
      </c>
      <c r="AI15" s="1">
        <v>171.9942159</v>
      </c>
      <c r="AJ15" s="1">
        <v>0.19655700000000001</v>
      </c>
      <c r="AK15" s="1">
        <v>-0.15474499999999999</v>
      </c>
      <c r="AL15" s="1">
        <v>-2.1359E-2</v>
      </c>
      <c r="AM15" s="1">
        <v>-2.0971E-2</v>
      </c>
      <c r="AN15" s="1">
        <v>0.58389199999999997</v>
      </c>
      <c r="AO15" s="1">
        <v>-0.24593000000000001</v>
      </c>
      <c r="AP15" s="1">
        <v>-0.16448699999999999</v>
      </c>
      <c r="AQ15" s="1">
        <v>-0.162995</v>
      </c>
      <c r="AR15" s="1">
        <v>509.89400000000001</v>
      </c>
      <c r="AS15" s="1">
        <v>59.310899999999997</v>
      </c>
      <c r="AT15" s="1">
        <v>1057.7</v>
      </c>
      <c r="AU15" s="1">
        <v>-0.23705999999999999</v>
      </c>
      <c r="AV15" s="1">
        <v>-2.997E-2</v>
      </c>
      <c r="AW15" s="1">
        <v>129.9510459</v>
      </c>
      <c r="AX15" s="1">
        <v>6.4311667393650902</v>
      </c>
      <c r="AY15" s="1">
        <v>6.8499407020847203</v>
      </c>
      <c r="AZ15" s="1">
        <v>3.97324257872789</v>
      </c>
      <c r="BA15" s="1">
        <v>4.62740145513947</v>
      </c>
      <c r="BB15" s="1">
        <v>7.5363130084626002</v>
      </c>
      <c r="BC15" s="1">
        <v>7.7740233337099003</v>
      </c>
      <c r="BD15" s="1">
        <v>43.4</v>
      </c>
      <c r="BE15" s="1">
        <v>52</v>
      </c>
      <c r="BF15" s="1">
        <v>98.671170274169498</v>
      </c>
      <c r="BG15" s="1">
        <v>105.047957570893</v>
      </c>
      <c r="BH15" s="1">
        <v>98.718208912939403</v>
      </c>
      <c r="BI15" s="1">
        <v>105.20103731333801</v>
      </c>
      <c r="BJ15" s="1">
        <v>106.732886603756</v>
      </c>
      <c r="BK15" s="1">
        <v>110.324443605025</v>
      </c>
      <c r="BL15" s="1">
        <v>1.84373561011333</v>
      </c>
      <c r="BM15" s="1">
        <v>1.84599837486385</v>
      </c>
      <c r="BN15" s="1">
        <v>1.8831125829328399</v>
      </c>
      <c r="BO15" s="1">
        <v>1.8762489173880901</v>
      </c>
      <c r="BP15" s="1">
        <v>1.8844343979029801</v>
      </c>
      <c r="BQ15" s="1">
        <v>1.87634831521228</v>
      </c>
    </row>
    <row r="16" spans="1:69" x14ac:dyDescent="0.25">
      <c r="A16" s="3">
        <v>10</v>
      </c>
      <c r="B16" s="1" t="s">
        <v>41</v>
      </c>
      <c r="C16" s="2">
        <v>-0.3299999999999999</v>
      </c>
      <c r="D16" s="2">
        <v>7.9538418390108818</v>
      </c>
      <c r="E16" s="1" t="s">
        <v>133</v>
      </c>
      <c r="F16" s="2" t="s">
        <v>129</v>
      </c>
      <c r="G16" s="2" t="s">
        <v>129</v>
      </c>
      <c r="H16" s="1">
        <v>0.19575999999999999</v>
      </c>
      <c r="I16" s="1">
        <v>-1.7198000000000001E-2</v>
      </c>
      <c r="J16" s="1">
        <v>-2.7101E-2</v>
      </c>
      <c r="K16" s="1">
        <v>-0.15559300000000001</v>
      </c>
      <c r="L16" s="1">
        <v>0.52158599999999999</v>
      </c>
      <c r="M16" s="1">
        <v>-0.184866</v>
      </c>
      <c r="N16" s="1">
        <v>-0.150033</v>
      </c>
      <c r="O16" s="1">
        <v>-8.6227999999999999E-2</v>
      </c>
      <c r="P16" s="1">
        <v>497.02800000000002</v>
      </c>
      <c r="Q16" s="1">
        <v>58.020899999999997</v>
      </c>
      <c r="R16" s="1">
        <v>1117.57</v>
      </c>
      <c r="S16" s="1">
        <v>-0.24285999999999999</v>
      </c>
      <c r="T16" s="1">
        <v>-2.409E-2</v>
      </c>
      <c r="U16" s="1">
        <v>137.28036270000001</v>
      </c>
      <c r="V16" s="1">
        <v>0.153248</v>
      </c>
      <c r="W16" s="1">
        <v>-3.7562999999999999E-2</v>
      </c>
      <c r="X16" s="1">
        <v>-3.7512999999999998E-2</v>
      </c>
      <c r="Y16" s="1">
        <v>-0.273613</v>
      </c>
      <c r="Z16" s="1">
        <v>0.43281799999999998</v>
      </c>
      <c r="AA16" s="1">
        <v>-0.18011099999999999</v>
      </c>
      <c r="AB16" s="1">
        <v>-0.18074100000000001</v>
      </c>
      <c r="AC16" s="1">
        <v>3.7199999999999999E-4</v>
      </c>
      <c r="AD16" s="1">
        <v>504.39800000000002</v>
      </c>
      <c r="AE16" s="1">
        <v>159.078</v>
      </c>
      <c r="AF16" s="1">
        <v>1213.46</v>
      </c>
      <c r="AG16" s="1">
        <v>-0.25091000000000002</v>
      </c>
      <c r="AH16" s="1">
        <v>2.6839999999999999E-2</v>
      </c>
      <c r="AI16" s="1">
        <v>174.29090249999999</v>
      </c>
      <c r="AJ16" s="1">
        <v>0.153248</v>
      </c>
      <c r="AK16" s="1">
        <v>-3.7562999999999999E-2</v>
      </c>
      <c r="AL16" s="1">
        <v>-3.7512999999999998E-2</v>
      </c>
      <c r="AM16" s="1">
        <v>-0.273613</v>
      </c>
      <c r="AN16" s="1">
        <v>0.43281799999999998</v>
      </c>
      <c r="AO16" s="1">
        <v>-0.18011099999999999</v>
      </c>
      <c r="AP16" s="1">
        <v>-0.18074100000000001</v>
      </c>
      <c r="AQ16" s="1">
        <v>3.7199999999999999E-4</v>
      </c>
      <c r="AR16" s="1">
        <v>504.39800000000002</v>
      </c>
      <c r="AS16" s="1">
        <v>159.078</v>
      </c>
      <c r="AT16" s="1">
        <v>1213.46</v>
      </c>
      <c r="AU16" s="1">
        <v>-0.25091000000000002</v>
      </c>
      <c r="AV16" s="1">
        <v>2.6839999999999999E-2</v>
      </c>
      <c r="AW16" s="1">
        <v>174.29090249999999</v>
      </c>
      <c r="AX16" s="1">
        <v>8.2463504715781006</v>
      </c>
      <c r="AY16" s="1">
        <v>8.8206962550115993</v>
      </c>
      <c r="AZ16" s="1">
        <v>4.2836397462826197</v>
      </c>
      <c r="BA16" s="1">
        <v>4.9430669333084598</v>
      </c>
      <c r="BB16" s="1">
        <v>8.0850993244217708</v>
      </c>
      <c r="BC16" s="1">
        <v>8.6038458839233307</v>
      </c>
      <c r="BD16" s="1">
        <v>43.3</v>
      </c>
      <c r="BE16" s="1">
        <v>51.9</v>
      </c>
      <c r="BF16" s="1">
        <v>98.600258367635007</v>
      </c>
      <c r="BG16" s="1">
        <v>104.9208818683</v>
      </c>
      <c r="BH16" s="1">
        <v>106.691766465764</v>
      </c>
      <c r="BI16" s="1">
        <v>110.277218314417</v>
      </c>
      <c r="BJ16" s="1">
        <v>98.536070610598799</v>
      </c>
      <c r="BK16" s="1">
        <v>105.12459965407901</v>
      </c>
      <c r="BL16" s="1">
        <v>1.8762489173880901</v>
      </c>
      <c r="BM16" s="1">
        <v>1.8834449819413299</v>
      </c>
      <c r="BN16" s="1">
        <v>1.8447430715413999</v>
      </c>
      <c r="BO16" s="1">
        <v>1.8428179508567799</v>
      </c>
      <c r="BP16" s="1">
        <v>1.88471828133543</v>
      </c>
      <c r="BQ16" s="1">
        <v>1.87594749393473</v>
      </c>
    </row>
    <row r="17" spans="1:69" x14ac:dyDescent="0.25">
      <c r="A17" s="3">
        <v>77</v>
      </c>
      <c r="B17" s="1" t="s">
        <v>42</v>
      </c>
      <c r="C17" s="2">
        <v>-0.12000000000000005</v>
      </c>
      <c r="D17" s="2">
        <v>4.7907097595241561</v>
      </c>
      <c r="E17" s="1" t="s">
        <v>135</v>
      </c>
      <c r="F17" s="2" t="s">
        <v>129</v>
      </c>
      <c r="G17" s="2" t="s">
        <v>129</v>
      </c>
      <c r="H17" s="1">
        <v>0.17983299999999999</v>
      </c>
      <c r="I17" s="1">
        <v>-3.8869000000000001E-2</v>
      </c>
      <c r="J17" s="1">
        <v>-3.8897000000000001E-2</v>
      </c>
      <c r="K17" s="1">
        <v>-0.16137699999999999</v>
      </c>
      <c r="L17" s="1">
        <v>0.73704599999999998</v>
      </c>
      <c r="M17" s="1">
        <v>-0.22905900000000001</v>
      </c>
      <c r="N17" s="1">
        <v>-0.22885</v>
      </c>
      <c r="O17" s="1">
        <v>-0.54333100000000001</v>
      </c>
      <c r="P17" s="1">
        <v>511.279</v>
      </c>
      <c r="Q17" s="1">
        <v>80.517799999999994</v>
      </c>
      <c r="R17" s="1">
        <v>1126.25</v>
      </c>
      <c r="S17" s="1">
        <v>-0.19825000000000001</v>
      </c>
      <c r="T17" s="1">
        <v>-1.5640000000000001E-2</v>
      </c>
      <c r="U17" s="1">
        <v>114.5896011</v>
      </c>
      <c r="V17" s="1">
        <v>0.153248</v>
      </c>
      <c r="W17" s="1">
        <v>-3.7562999999999999E-2</v>
      </c>
      <c r="X17" s="1">
        <v>-3.7512999999999998E-2</v>
      </c>
      <c r="Y17" s="1">
        <v>-0.273613</v>
      </c>
      <c r="Z17" s="1">
        <v>0.43281799999999998</v>
      </c>
      <c r="AA17" s="1">
        <v>-0.18011099999999999</v>
      </c>
      <c r="AB17" s="1">
        <v>-0.18074100000000001</v>
      </c>
      <c r="AC17" s="1">
        <v>3.7199999999999999E-4</v>
      </c>
      <c r="AD17" s="1">
        <v>504.39800000000002</v>
      </c>
      <c r="AE17" s="1">
        <v>159.078</v>
      </c>
      <c r="AF17" s="1">
        <v>1213.46</v>
      </c>
      <c r="AG17" s="1">
        <v>-0.25091000000000002</v>
      </c>
      <c r="AH17" s="1">
        <v>2.6839999999999999E-2</v>
      </c>
      <c r="AI17" s="1">
        <v>174.29090249999999</v>
      </c>
      <c r="AJ17" s="1">
        <v>0.153248</v>
      </c>
      <c r="AK17" s="1">
        <v>-3.7562999999999999E-2</v>
      </c>
      <c r="AL17" s="1">
        <v>-3.7512999999999998E-2</v>
      </c>
      <c r="AM17" s="1">
        <v>-0.273613</v>
      </c>
      <c r="AN17" s="1">
        <v>0.43281799999999998</v>
      </c>
      <c r="AO17" s="1">
        <v>-0.18011099999999999</v>
      </c>
      <c r="AP17" s="1">
        <v>-0.18074100000000001</v>
      </c>
      <c r="AQ17" s="1">
        <v>3.7199999999999999E-4</v>
      </c>
      <c r="AR17" s="1">
        <v>504.39800000000002</v>
      </c>
      <c r="AS17" s="1">
        <v>159.078</v>
      </c>
      <c r="AT17" s="1">
        <v>1213.46</v>
      </c>
      <c r="AU17" s="1">
        <v>-0.25091000000000002</v>
      </c>
      <c r="AV17" s="1">
        <v>2.6839999999999999E-2</v>
      </c>
      <c r="AW17" s="1">
        <v>174.29090249999999</v>
      </c>
      <c r="AX17" s="1">
        <v>6.8667901786041003</v>
      </c>
      <c r="AY17" s="1">
        <v>6.8855171158165298</v>
      </c>
      <c r="AZ17" s="1">
        <v>4.4233477630228304</v>
      </c>
      <c r="BA17" s="1">
        <v>4.8841484375302802</v>
      </c>
      <c r="BB17" s="1">
        <v>8.5726865688119709</v>
      </c>
      <c r="BC17" s="1">
        <v>8.6282799813366395</v>
      </c>
      <c r="BD17" s="1">
        <v>57</v>
      </c>
      <c r="BE17" s="1">
        <v>61.6</v>
      </c>
      <c r="BF17" s="1">
        <v>106.196014483273</v>
      </c>
      <c r="BG17" s="1">
        <v>115.19703431134501</v>
      </c>
      <c r="BH17" s="1">
        <v>112.90026985808301</v>
      </c>
      <c r="BI17" s="1">
        <v>116.82233600792701</v>
      </c>
      <c r="BJ17" s="1">
        <v>107.89487981573799</v>
      </c>
      <c r="BK17" s="1">
        <v>116.123068575335</v>
      </c>
      <c r="BL17" s="1">
        <v>1.87077871486715</v>
      </c>
      <c r="BM17" s="1">
        <v>1.8805610864845601</v>
      </c>
      <c r="BN17" s="1">
        <v>1.8617642170801301</v>
      </c>
      <c r="BO17" s="1">
        <v>1.85560933388469</v>
      </c>
      <c r="BP17" s="1">
        <v>1.8778037703657899</v>
      </c>
      <c r="BQ17" s="1">
        <v>1.87203659152271</v>
      </c>
    </row>
    <row r="18" spans="1:69" x14ac:dyDescent="0.25">
      <c r="A18" s="3">
        <v>238</v>
      </c>
      <c r="B18" s="1" t="s">
        <v>43</v>
      </c>
      <c r="C18" s="2">
        <v>-0.60000000000000009</v>
      </c>
      <c r="D18" s="2">
        <v>0.49416596402423352</v>
      </c>
      <c r="E18" s="1" t="s">
        <v>136</v>
      </c>
      <c r="F18" s="2" t="s">
        <v>129</v>
      </c>
      <c r="G18" s="2" t="s">
        <v>129</v>
      </c>
      <c r="H18" s="1">
        <v>0.17224300000000001</v>
      </c>
      <c r="I18" s="1">
        <v>-1.7232000000000001E-2</v>
      </c>
      <c r="J18" s="1">
        <v>-1.7132000000000001E-2</v>
      </c>
      <c r="K18" s="1">
        <v>-0.208619</v>
      </c>
      <c r="L18" s="1">
        <v>0.453625</v>
      </c>
      <c r="M18" s="1">
        <v>-0.149233</v>
      </c>
      <c r="N18" s="1">
        <v>-0.148867</v>
      </c>
      <c r="O18" s="1">
        <v>-9.0648999999999993E-2</v>
      </c>
      <c r="P18" s="1">
        <v>522.11699999999996</v>
      </c>
      <c r="Q18" s="1">
        <v>59.5777</v>
      </c>
      <c r="R18" s="1">
        <v>1075.02</v>
      </c>
      <c r="S18" s="1">
        <v>-0.23172000000000001</v>
      </c>
      <c r="T18" s="1">
        <v>-1.618E-2</v>
      </c>
      <c r="U18" s="1">
        <v>135.25350539999999</v>
      </c>
      <c r="V18" s="1">
        <v>0.153248</v>
      </c>
      <c r="W18" s="1">
        <v>-3.7562999999999999E-2</v>
      </c>
      <c r="X18" s="1">
        <v>-3.7512999999999998E-2</v>
      </c>
      <c r="Y18" s="1">
        <v>-0.273613</v>
      </c>
      <c r="Z18" s="1">
        <v>0.43281799999999998</v>
      </c>
      <c r="AA18" s="1">
        <v>-0.18011099999999999</v>
      </c>
      <c r="AB18" s="1">
        <v>-0.18074100000000001</v>
      </c>
      <c r="AC18" s="1">
        <v>3.7199999999999999E-4</v>
      </c>
      <c r="AD18" s="1">
        <v>504.39800000000002</v>
      </c>
      <c r="AE18" s="1">
        <v>159.078</v>
      </c>
      <c r="AF18" s="1">
        <v>1213.46</v>
      </c>
      <c r="AG18" s="1">
        <v>-0.25091000000000002</v>
      </c>
      <c r="AH18" s="1">
        <v>2.6839999999999999E-2</v>
      </c>
      <c r="AI18" s="1">
        <v>174.29090249999999</v>
      </c>
      <c r="AJ18" s="1">
        <v>0.153248</v>
      </c>
      <c r="AK18" s="1">
        <v>-3.7562999999999999E-2</v>
      </c>
      <c r="AL18" s="1">
        <v>-3.7512999999999998E-2</v>
      </c>
      <c r="AM18" s="1">
        <v>-0.273613</v>
      </c>
      <c r="AN18" s="1">
        <v>0.43281799999999998</v>
      </c>
      <c r="AO18" s="1">
        <v>-0.18011099999999999</v>
      </c>
      <c r="AP18" s="1">
        <v>-0.18074100000000001</v>
      </c>
      <c r="AQ18" s="1">
        <v>3.7199999999999999E-4</v>
      </c>
      <c r="AR18" s="1">
        <v>504.39800000000002</v>
      </c>
      <c r="AS18" s="1">
        <v>159.078</v>
      </c>
      <c r="AT18" s="1">
        <v>1213.46</v>
      </c>
      <c r="AU18" s="1">
        <v>-0.25091000000000002</v>
      </c>
      <c r="AV18" s="1">
        <v>2.6839999999999999E-2</v>
      </c>
      <c r="AW18" s="1">
        <v>174.29090249999999</v>
      </c>
      <c r="AX18" s="1">
        <v>6.8203600795337804</v>
      </c>
      <c r="AY18" s="1">
        <v>7.1157056866864696</v>
      </c>
      <c r="AZ18" s="1">
        <v>4.35750756016935</v>
      </c>
      <c r="BA18" s="1">
        <v>4.7933222019989801</v>
      </c>
      <c r="BB18" s="1">
        <v>7.6538556097996597</v>
      </c>
      <c r="BC18" s="1">
        <v>11.191996334289</v>
      </c>
      <c r="BD18" s="1">
        <v>46.3</v>
      </c>
      <c r="BE18" s="1">
        <v>64.7</v>
      </c>
      <c r="BF18" s="1">
        <v>97.454616797991903</v>
      </c>
      <c r="BG18" s="1">
        <v>108.252539345633</v>
      </c>
      <c r="BH18" s="1">
        <v>106.301421325698</v>
      </c>
      <c r="BI18" s="1">
        <v>110.462448096853</v>
      </c>
      <c r="BJ18" s="1">
        <v>97.383751728717002</v>
      </c>
      <c r="BK18" s="1">
        <v>108.282479354302</v>
      </c>
      <c r="BL18" s="1">
        <v>1.8749671997131001</v>
      </c>
      <c r="BM18" s="1">
        <v>1.88493448161998</v>
      </c>
      <c r="BN18" s="1">
        <v>1.85607219687166</v>
      </c>
      <c r="BO18" s="1">
        <v>1.8532935547289799</v>
      </c>
      <c r="BP18" s="1">
        <v>1.88491060795996</v>
      </c>
      <c r="BQ18" s="1">
        <v>1.8755484531197799</v>
      </c>
    </row>
    <row r="19" spans="1:69" x14ac:dyDescent="0.25">
      <c r="A19" s="3">
        <v>243</v>
      </c>
      <c r="B19" s="1" t="s">
        <v>44</v>
      </c>
      <c r="C19" s="2">
        <v>-0.10000000000000003</v>
      </c>
      <c r="D19" s="2">
        <v>0.28231188426986209</v>
      </c>
      <c r="E19" s="1" t="s">
        <v>137</v>
      </c>
      <c r="F19" s="2" t="s">
        <v>129</v>
      </c>
      <c r="G19" s="2" t="s">
        <v>129</v>
      </c>
      <c r="H19" s="1">
        <v>0.205571</v>
      </c>
      <c r="I19" s="1">
        <v>-2.1642999999999999E-2</v>
      </c>
      <c r="J19" s="1">
        <v>-1.9637000000000002E-2</v>
      </c>
      <c r="K19" s="1">
        <v>-8.1958000000000003E-2</v>
      </c>
      <c r="L19" s="1">
        <v>0.753996</v>
      </c>
      <c r="M19" s="1">
        <v>-0.20081299999999999</v>
      </c>
      <c r="N19" s="1">
        <v>-0.19378400000000001</v>
      </c>
      <c r="O19" s="1">
        <v>3.4000000000000002E-4</v>
      </c>
      <c r="P19" s="1">
        <v>543.69299999999998</v>
      </c>
      <c r="Q19" s="1">
        <v>61.252299999999998</v>
      </c>
      <c r="R19" s="1">
        <v>1062.58</v>
      </c>
      <c r="S19" s="1">
        <v>-0.21682999999999999</v>
      </c>
      <c r="T19" s="1">
        <v>-3.6139999999999999E-2</v>
      </c>
      <c r="U19" s="1">
        <v>113.38478189999999</v>
      </c>
      <c r="V19" s="1">
        <v>0.153248</v>
      </c>
      <c r="W19" s="1">
        <v>-3.7562999999999999E-2</v>
      </c>
      <c r="X19" s="1">
        <v>-3.7512999999999998E-2</v>
      </c>
      <c r="Y19" s="1">
        <v>-0.273613</v>
      </c>
      <c r="Z19" s="1">
        <v>0.43281799999999998</v>
      </c>
      <c r="AA19" s="1">
        <v>-0.18011099999999999</v>
      </c>
      <c r="AB19" s="1">
        <v>-0.18074100000000001</v>
      </c>
      <c r="AC19" s="1">
        <v>3.7199999999999999E-4</v>
      </c>
      <c r="AD19" s="1">
        <v>504.39800000000002</v>
      </c>
      <c r="AE19" s="1">
        <v>159.078</v>
      </c>
      <c r="AF19" s="1">
        <v>1213.46</v>
      </c>
      <c r="AG19" s="1">
        <v>-0.25091000000000002</v>
      </c>
      <c r="AH19" s="1">
        <v>2.6839999999999999E-2</v>
      </c>
      <c r="AI19" s="1">
        <v>174.29090249999999</v>
      </c>
      <c r="AJ19" s="1">
        <v>0.153248</v>
      </c>
      <c r="AK19" s="1">
        <v>-3.7562999999999999E-2</v>
      </c>
      <c r="AL19" s="1">
        <v>-3.7512999999999998E-2</v>
      </c>
      <c r="AM19" s="1">
        <v>-0.273613</v>
      </c>
      <c r="AN19" s="1">
        <v>0.43281799999999998</v>
      </c>
      <c r="AO19" s="1">
        <v>-0.18011099999999999</v>
      </c>
      <c r="AP19" s="1">
        <v>-0.18074100000000001</v>
      </c>
      <c r="AQ19" s="1">
        <v>3.7199999999999999E-4</v>
      </c>
      <c r="AR19" s="1">
        <v>504.39800000000002</v>
      </c>
      <c r="AS19" s="1">
        <v>159.078</v>
      </c>
      <c r="AT19" s="1">
        <v>1213.46</v>
      </c>
      <c r="AU19" s="1">
        <v>-0.25091000000000002</v>
      </c>
      <c r="AV19" s="1">
        <v>2.6839999999999999E-2</v>
      </c>
      <c r="AW19" s="1">
        <v>174.29090249999999</v>
      </c>
      <c r="AX19" s="1">
        <v>8.0360563463642993</v>
      </c>
      <c r="AY19" s="1">
        <v>8.3829848109878995</v>
      </c>
      <c r="AZ19" s="1">
        <v>4.2719777302227202</v>
      </c>
      <c r="BA19" s="1">
        <v>4.6983204468008903</v>
      </c>
      <c r="BB19" s="1">
        <v>8.0366057867454597</v>
      </c>
      <c r="BC19" s="1">
        <v>10.113826954512099</v>
      </c>
      <c r="BD19" s="1">
        <v>50.1</v>
      </c>
      <c r="BE19" s="1">
        <v>62.6</v>
      </c>
      <c r="BF19" s="1">
        <v>96.146793852291594</v>
      </c>
      <c r="BG19" s="1">
        <v>107.45126753490401</v>
      </c>
      <c r="BH19" s="1">
        <v>97.733964441212294</v>
      </c>
      <c r="BI19" s="1">
        <v>108.228050358476</v>
      </c>
      <c r="BJ19" s="1">
        <v>106.391815580935</v>
      </c>
      <c r="BK19" s="1">
        <v>109.791028550494</v>
      </c>
      <c r="BL19" s="1">
        <v>1.8377146133173099</v>
      </c>
      <c r="BM19" s="1">
        <v>1.8445872166964601</v>
      </c>
      <c r="BN19" s="1">
        <v>1.8852742506065201</v>
      </c>
      <c r="BO19" s="1">
        <v>1.8765593515793699</v>
      </c>
      <c r="BP19" s="1">
        <v>1.88496525166911</v>
      </c>
      <c r="BQ19" s="1">
        <v>1.8767101534333901</v>
      </c>
    </row>
    <row r="20" spans="1:69" x14ac:dyDescent="0.25">
      <c r="A20" s="3">
        <v>30</v>
      </c>
      <c r="B20" s="1" t="s">
        <v>46</v>
      </c>
      <c r="C20" s="2">
        <v>-0.99</v>
      </c>
      <c r="D20" s="2">
        <v>4.8989794855663564E-2</v>
      </c>
      <c r="E20" s="1" t="s">
        <v>200</v>
      </c>
      <c r="F20" s="2" t="s">
        <v>129</v>
      </c>
      <c r="G20" s="2" t="s">
        <v>129</v>
      </c>
      <c r="H20" s="1">
        <v>0.18398300000000001</v>
      </c>
      <c r="I20" s="1">
        <v>-1.4593999999999999E-2</v>
      </c>
      <c r="J20" s="1">
        <v>-1.8844E-2</v>
      </c>
      <c r="K20" s="1">
        <v>-0.17915800000000001</v>
      </c>
      <c r="L20" s="1">
        <v>0.579183</v>
      </c>
      <c r="M20" s="1">
        <v>-0.127859</v>
      </c>
      <c r="N20" s="1">
        <v>-0.18520400000000001</v>
      </c>
      <c r="O20" s="1">
        <v>-0.172601</v>
      </c>
      <c r="P20" s="1">
        <v>530.11199999999997</v>
      </c>
      <c r="Q20" s="1">
        <v>60.668799999999997</v>
      </c>
      <c r="R20" s="1">
        <v>1059.54</v>
      </c>
      <c r="S20" s="1">
        <v>-0.25871</v>
      </c>
      <c r="T20" s="1">
        <v>-3.3959999999999997E-2</v>
      </c>
      <c r="U20" s="1">
        <v>141.0328725</v>
      </c>
      <c r="V20" s="1">
        <v>0.153248</v>
      </c>
      <c r="W20" s="1">
        <v>-3.7562999999999999E-2</v>
      </c>
      <c r="X20" s="1">
        <v>-3.7512999999999998E-2</v>
      </c>
      <c r="Y20" s="1">
        <v>-0.273613</v>
      </c>
      <c r="Z20" s="1">
        <v>0.43281799999999998</v>
      </c>
      <c r="AA20" s="1">
        <v>-0.18011099999999999</v>
      </c>
      <c r="AB20" s="1">
        <v>-0.18074100000000001</v>
      </c>
      <c r="AC20" s="1">
        <v>3.7199999999999999E-4</v>
      </c>
      <c r="AD20" s="1">
        <v>504.39800000000002</v>
      </c>
      <c r="AE20" s="1">
        <v>159.078</v>
      </c>
      <c r="AF20" s="1">
        <v>1213.46</v>
      </c>
      <c r="AG20" s="1">
        <v>-0.25091000000000002</v>
      </c>
      <c r="AH20" s="1">
        <v>2.6839999999999999E-2</v>
      </c>
      <c r="AI20" s="1">
        <v>174.29090249999999</v>
      </c>
      <c r="AJ20" s="1">
        <v>0.153248</v>
      </c>
      <c r="AK20" s="1">
        <v>-3.7562999999999999E-2</v>
      </c>
      <c r="AL20" s="1">
        <v>-3.7512999999999998E-2</v>
      </c>
      <c r="AM20" s="1">
        <v>-0.273613</v>
      </c>
      <c r="AN20" s="1">
        <v>0.43281799999999998</v>
      </c>
      <c r="AO20" s="1">
        <v>-0.18011099999999999</v>
      </c>
      <c r="AP20" s="1">
        <v>-0.18074100000000001</v>
      </c>
      <c r="AQ20" s="1">
        <v>3.7199999999999999E-4</v>
      </c>
      <c r="AR20" s="1">
        <v>504.39800000000002</v>
      </c>
      <c r="AS20" s="1">
        <v>159.078</v>
      </c>
      <c r="AT20" s="1">
        <v>1213.46</v>
      </c>
      <c r="AU20" s="1">
        <v>-0.25091000000000002</v>
      </c>
      <c r="AV20" s="1">
        <v>2.6839999999999999E-2</v>
      </c>
      <c r="AW20" s="1">
        <v>174.29090249999999</v>
      </c>
      <c r="AX20" s="1">
        <v>6.6435558574560902</v>
      </c>
      <c r="AY20" s="1">
        <v>7.0190314610231104</v>
      </c>
      <c r="AZ20" s="1">
        <v>3.5184123177200699</v>
      </c>
      <c r="BA20" s="1">
        <v>4.8219660760799696</v>
      </c>
      <c r="BB20" s="1">
        <v>17.661420081968799</v>
      </c>
      <c r="BC20" s="1">
        <v>26.160170818664401</v>
      </c>
      <c r="BD20" s="1">
        <v>16.2</v>
      </c>
      <c r="BE20" s="1">
        <v>16.2</v>
      </c>
      <c r="BF20" s="1">
        <v>98.952277691844401</v>
      </c>
      <c r="BG20" s="1">
        <v>116.93709280804801</v>
      </c>
      <c r="BH20" s="1">
        <v>96.949444733804995</v>
      </c>
      <c r="BI20" s="1">
        <v>108.964810383572</v>
      </c>
      <c r="BJ20" s="1">
        <v>98.095459766464799</v>
      </c>
      <c r="BK20" s="1">
        <v>115.89935269721001</v>
      </c>
      <c r="BL20" s="1">
        <v>1.8406463538659401</v>
      </c>
      <c r="BM20" s="1">
        <v>1.8881999364474</v>
      </c>
      <c r="BN20" s="1">
        <v>1.90553955613626</v>
      </c>
      <c r="BO20" s="1">
        <v>1.8401176592816</v>
      </c>
      <c r="BP20" s="1">
        <v>1.9042807040980001</v>
      </c>
      <c r="BQ20" s="1">
        <v>1.83966790481325</v>
      </c>
    </row>
    <row r="21" spans="1:69" x14ac:dyDescent="0.25">
      <c r="A21" s="3">
        <v>136</v>
      </c>
      <c r="B21" s="1" t="s">
        <v>47</v>
      </c>
      <c r="C21" s="2">
        <v>-0.15999999999999998</v>
      </c>
      <c r="D21" s="2">
        <v>0.18788294228055935</v>
      </c>
      <c r="E21" s="1" t="s">
        <v>138</v>
      </c>
      <c r="F21" s="2" t="s">
        <v>129</v>
      </c>
      <c r="G21" s="2" t="s">
        <v>129</v>
      </c>
      <c r="H21" s="1">
        <v>0.19153100000000001</v>
      </c>
      <c r="I21" s="1">
        <v>1.1310000000000001E-3</v>
      </c>
      <c r="J21" s="1">
        <v>1.1310000000000001E-3</v>
      </c>
      <c r="K21" s="1">
        <v>1.1310000000000001E-3</v>
      </c>
      <c r="L21" s="1">
        <v>0.55915800000000004</v>
      </c>
      <c r="M21" s="1">
        <v>2.8558E-2</v>
      </c>
      <c r="N21" s="1">
        <v>2.8558E-2</v>
      </c>
      <c r="O21" s="1">
        <v>2.8558E-2</v>
      </c>
      <c r="P21" s="1">
        <v>505.327</v>
      </c>
      <c r="Q21" s="1">
        <v>61.268000000000001</v>
      </c>
      <c r="R21" s="1">
        <v>1058.9100000000001</v>
      </c>
      <c r="S21" s="1">
        <v>-0.24124999999999999</v>
      </c>
      <c r="T21" s="1">
        <v>-3.9399999999999998E-2</v>
      </c>
      <c r="U21" s="1">
        <v>126.6628935</v>
      </c>
      <c r="V21" s="1">
        <v>0.153248</v>
      </c>
      <c r="W21" s="1">
        <v>-3.7562999999999999E-2</v>
      </c>
      <c r="X21" s="1">
        <v>-3.7512999999999998E-2</v>
      </c>
      <c r="Y21" s="1">
        <v>-0.273613</v>
      </c>
      <c r="Z21" s="1">
        <v>0.43281799999999998</v>
      </c>
      <c r="AA21" s="1">
        <v>-0.18011099999999999</v>
      </c>
      <c r="AB21" s="1">
        <v>-0.18074100000000001</v>
      </c>
      <c r="AC21" s="1">
        <v>3.7199999999999999E-4</v>
      </c>
      <c r="AD21" s="1">
        <v>504.39800000000002</v>
      </c>
      <c r="AE21" s="1">
        <v>159.078</v>
      </c>
      <c r="AF21" s="1">
        <v>1213.46</v>
      </c>
      <c r="AG21" s="1">
        <v>-0.25091000000000002</v>
      </c>
      <c r="AH21" s="1">
        <v>2.6839999999999999E-2</v>
      </c>
      <c r="AI21" s="1">
        <v>174.29090249999999</v>
      </c>
      <c r="AJ21" s="1">
        <v>0.153248</v>
      </c>
      <c r="AK21" s="1">
        <v>-3.7562999999999999E-2</v>
      </c>
      <c r="AL21" s="1">
        <v>-3.7512999999999998E-2</v>
      </c>
      <c r="AM21" s="1">
        <v>-0.273613</v>
      </c>
      <c r="AN21" s="1">
        <v>0.43281799999999998</v>
      </c>
      <c r="AO21" s="1">
        <v>-0.18011099999999999</v>
      </c>
      <c r="AP21" s="1">
        <v>-0.18074100000000001</v>
      </c>
      <c r="AQ21" s="1">
        <v>3.7199999999999999E-4</v>
      </c>
      <c r="AR21" s="1">
        <v>504.39800000000002</v>
      </c>
      <c r="AS21" s="1">
        <v>159.078</v>
      </c>
      <c r="AT21" s="1">
        <v>1213.46</v>
      </c>
      <c r="AU21" s="1">
        <v>-0.25091000000000002</v>
      </c>
      <c r="AV21" s="1">
        <v>2.6839999999999999E-2</v>
      </c>
      <c r="AW21" s="1">
        <v>174.29090249999999</v>
      </c>
      <c r="AX21" s="1">
        <v>6.4270545073886396</v>
      </c>
      <c r="AY21" s="1">
        <v>6.8587631929194099</v>
      </c>
      <c r="AZ21" s="1">
        <v>4.3348043174605397</v>
      </c>
      <c r="BA21" s="1">
        <v>4.9521846596177097</v>
      </c>
      <c r="BB21" s="1">
        <v>7.5426287079257301</v>
      </c>
      <c r="BC21" s="1">
        <v>7.8017404786929498</v>
      </c>
      <c r="BD21" s="1">
        <v>60.5</v>
      </c>
      <c r="BE21" s="1">
        <v>70.5</v>
      </c>
      <c r="BF21" s="1">
        <v>100.003388511766</v>
      </c>
      <c r="BG21" s="1">
        <v>107.668039277708</v>
      </c>
      <c r="BH21" s="1">
        <v>106.36729529627</v>
      </c>
      <c r="BI21" s="1">
        <v>111.04341392340901</v>
      </c>
      <c r="BJ21" s="1">
        <v>99.957960638107494</v>
      </c>
      <c r="BK21" s="1">
        <v>106.78064565477401</v>
      </c>
      <c r="BL21" s="1">
        <v>1.8747781202051601</v>
      </c>
      <c r="BM21" s="1">
        <v>1.8841151769464599</v>
      </c>
      <c r="BN21" s="1">
        <v>1.8565152840739001</v>
      </c>
      <c r="BO21" s="1">
        <v>1.85081738699418</v>
      </c>
      <c r="BP21" s="1">
        <v>1.8848546363048699</v>
      </c>
      <c r="BQ21" s="1">
        <v>1.87532130580335</v>
      </c>
    </row>
    <row r="22" spans="1:69" x14ac:dyDescent="0.25">
      <c r="A22" s="3">
        <v>31</v>
      </c>
      <c r="B22" s="1" t="s">
        <v>48</v>
      </c>
      <c r="C22" s="2">
        <v>-0.39999999999999997</v>
      </c>
      <c r="D22" s="2">
        <v>12.730380984086848</v>
      </c>
      <c r="E22" s="1" t="s">
        <v>125</v>
      </c>
      <c r="F22" s="2" t="s">
        <v>125</v>
      </c>
      <c r="G22" s="2" t="s">
        <v>135</v>
      </c>
      <c r="H22" s="1">
        <v>0.15546399999999999</v>
      </c>
      <c r="I22" s="1">
        <v>-3.7927000000000002E-2</v>
      </c>
      <c r="J22" s="1">
        <v>-3.7895999999999999E-2</v>
      </c>
      <c r="K22" s="1">
        <v>-0.43332700000000002</v>
      </c>
      <c r="L22" s="1">
        <v>0.39064500000000002</v>
      </c>
      <c r="M22" s="1">
        <v>-0.17117199999999999</v>
      </c>
      <c r="N22" s="1">
        <v>-0.17145299999999999</v>
      </c>
      <c r="O22" s="1">
        <v>6.7978999999999998E-2</v>
      </c>
      <c r="P22" s="1">
        <v>464.04</v>
      </c>
      <c r="Q22" s="1">
        <v>158.369</v>
      </c>
      <c r="R22" s="1">
        <v>1200.6500000000001</v>
      </c>
      <c r="S22" s="1">
        <v>-0.25013999999999997</v>
      </c>
      <c r="T22" s="1">
        <v>2.3949999999999999E-2</v>
      </c>
      <c r="U22" s="1">
        <v>171.9942159</v>
      </c>
      <c r="V22" s="1">
        <v>0.15546399999999999</v>
      </c>
      <c r="W22" s="1">
        <v>-3.7927000000000002E-2</v>
      </c>
      <c r="X22" s="1">
        <v>-3.7895999999999999E-2</v>
      </c>
      <c r="Y22" s="1">
        <v>-0.43332700000000002</v>
      </c>
      <c r="Z22" s="1">
        <v>0.39064500000000002</v>
      </c>
      <c r="AA22" s="1">
        <v>-0.17117199999999999</v>
      </c>
      <c r="AB22" s="1">
        <v>-0.17145299999999999</v>
      </c>
      <c r="AC22" s="1">
        <v>6.7978999999999998E-2</v>
      </c>
      <c r="AD22" s="1">
        <v>464.04</v>
      </c>
      <c r="AE22" s="1">
        <v>158.369</v>
      </c>
      <c r="AF22" s="1">
        <v>1200.6500000000001</v>
      </c>
      <c r="AG22" s="1">
        <v>-0.25013999999999997</v>
      </c>
      <c r="AH22" s="1">
        <v>2.3949999999999999E-2</v>
      </c>
      <c r="AI22" s="1">
        <v>171.9942159</v>
      </c>
      <c r="AJ22" s="1">
        <v>0.17983299999999999</v>
      </c>
      <c r="AK22" s="1">
        <v>-3.8869000000000001E-2</v>
      </c>
      <c r="AL22" s="1">
        <v>-3.8897000000000001E-2</v>
      </c>
      <c r="AM22" s="1">
        <v>-0.16137699999999999</v>
      </c>
      <c r="AN22" s="1">
        <v>0.73704599999999998</v>
      </c>
      <c r="AO22" s="1">
        <v>-0.22905900000000001</v>
      </c>
      <c r="AP22" s="1">
        <v>-0.22885</v>
      </c>
      <c r="AQ22" s="1">
        <v>-0.54333100000000001</v>
      </c>
      <c r="AR22" s="1">
        <v>511.279</v>
      </c>
      <c r="AS22" s="1">
        <v>80.517799999999994</v>
      </c>
      <c r="AT22" s="1">
        <v>1126.25</v>
      </c>
      <c r="AU22" s="1">
        <v>-0.19825000000000001</v>
      </c>
      <c r="AV22" s="1">
        <v>-1.5640000000000001E-2</v>
      </c>
      <c r="AW22" s="1">
        <v>114.5896011</v>
      </c>
      <c r="AX22" s="1">
        <v>8.48969300299715</v>
      </c>
      <c r="AY22" s="1">
        <v>8.83626405900519</v>
      </c>
      <c r="AZ22" s="1">
        <v>3.9599416679994799</v>
      </c>
      <c r="BA22" s="1">
        <v>3.9610349796019602</v>
      </c>
      <c r="BB22" s="1">
        <v>7.4323336877594199</v>
      </c>
      <c r="BC22" s="1">
        <v>8.0918680343934497</v>
      </c>
      <c r="BD22" s="1">
        <v>49.8</v>
      </c>
      <c r="BE22" s="1">
        <v>49.9</v>
      </c>
      <c r="BF22" s="1">
        <v>107.26293956244299</v>
      </c>
      <c r="BG22" s="1">
        <v>109.33296305818899</v>
      </c>
      <c r="BH22" s="1">
        <v>107.384773775366</v>
      </c>
      <c r="BI22" s="1">
        <v>109.521672180641</v>
      </c>
      <c r="BJ22" s="1">
        <v>118.952143018534</v>
      </c>
      <c r="BK22" s="1">
        <v>118.99508576143801</v>
      </c>
      <c r="BL22" s="1">
        <v>1.8418778461124901</v>
      </c>
      <c r="BM22" s="1">
        <v>1.84239463742163</v>
      </c>
      <c r="BN22" s="1">
        <v>1.8930095086924399</v>
      </c>
      <c r="BO22" s="1">
        <v>1.8917476047295501</v>
      </c>
      <c r="BP22" s="1">
        <v>1.8931869955184</v>
      </c>
      <c r="BQ22" s="1">
        <v>1.89205734585397</v>
      </c>
    </row>
    <row r="23" spans="1:69" x14ac:dyDescent="0.25">
      <c r="A23" s="3">
        <v>25</v>
      </c>
      <c r="B23" s="1" t="s">
        <v>50</v>
      </c>
      <c r="C23" s="2">
        <v>-0.43999999999999995</v>
      </c>
      <c r="D23" s="2">
        <v>0.27892651361962706</v>
      </c>
      <c r="E23" s="1" t="s">
        <v>139</v>
      </c>
      <c r="F23" s="2" t="s">
        <v>129</v>
      </c>
      <c r="G23" s="2" t="s">
        <v>129</v>
      </c>
      <c r="H23" s="1">
        <v>0.210537</v>
      </c>
      <c r="I23" s="1">
        <v>-0.18282599999999999</v>
      </c>
      <c r="J23" s="1">
        <v>-2.5245E-2</v>
      </c>
      <c r="K23" s="1">
        <v>-8.1609999999999999E-3</v>
      </c>
      <c r="L23" s="1">
        <v>0.50115699999999996</v>
      </c>
      <c r="M23" s="1">
        <v>-0.142571</v>
      </c>
      <c r="N23" s="1">
        <v>-0.15087999999999999</v>
      </c>
      <c r="O23" s="1">
        <v>-0.130694</v>
      </c>
      <c r="P23" s="1">
        <v>524.41399999999999</v>
      </c>
      <c r="Q23" s="1">
        <v>65.549800000000005</v>
      </c>
      <c r="R23" s="1">
        <v>1095.94</v>
      </c>
      <c r="S23" s="1">
        <v>-0.20849000000000001</v>
      </c>
      <c r="T23" s="1">
        <v>-2.1530000000000001E-2</v>
      </c>
      <c r="U23" s="1">
        <v>117.3192696</v>
      </c>
      <c r="V23" s="1">
        <v>0.153248</v>
      </c>
      <c r="W23" s="1">
        <v>-3.7562999999999999E-2</v>
      </c>
      <c r="X23" s="1">
        <v>-3.7512999999999998E-2</v>
      </c>
      <c r="Y23" s="1">
        <v>-0.273613</v>
      </c>
      <c r="Z23" s="1">
        <v>0.43281799999999998</v>
      </c>
      <c r="AA23" s="1">
        <v>-0.18011099999999999</v>
      </c>
      <c r="AB23" s="1">
        <v>-0.18074100000000001</v>
      </c>
      <c r="AC23" s="1">
        <v>3.7199999999999999E-4</v>
      </c>
      <c r="AD23" s="1">
        <v>504.39800000000002</v>
      </c>
      <c r="AE23" s="1">
        <v>159.078</v>
      </c>
      <c r="AF23" s="1">
        <v>1213.46</v>
      </c>
      <c r="AG23" s="1">
        <v>-0.25091000000000002</v>
      </c>
      <c r="AH23" s="1">
        <v>2.6839999999999999E-2</v>
      </c>
      <c r="AI23" s="1">
        <v>174.29090249999999</v>
      </c>
      <c r="AJ23" s="1">
        <v>0.153248</v>
      </c>
      <c r="AK23" s="1">
        <v>-3.7562999999999999E-2</v>
      </c>
      <c r="AL23" s="1">
        <v>-3.7512999999999998E-2</v>
      </c>
      <c r="AM23" s="1">
        <v>-0.273613</v>
      </c>
      <c r="AN23" s="1">
        <v>0.43281799999999998</v>
      </c>
      <c r="AO23" s="1">
        <v>-0.18011099999999999</v>
      </c>
      <c r="AP23" s="1">
        <v>-0.18074100000000001</v>
      </c>
      <c r="AQ23" s="1">
        <v>3.7199999999999999E-4</v>
      </c>
      <c r="AR23" s="1">
        <v>504.39800000000002</v>
      </c>
      <c r="AS23" s="1">
        <v>159.078</v>
      </c>
      <c r="AT23" s="1">
        <v>1213.46</v>
      </c>
      <c r="AU23" s="1">
        <v>-0.25091000000000002</v>
      </c>
      <c r="AV23" s="1">
        <v>2.6839999999999999E-2</v>
      </c>
      <c r="AW23" s="1">
        <v>174.29090249999999</v>
      </c>
      <c r="AX23" s="1">
        <v>7.8388603579337799</v>
      </c>
      <c r="AY23" s="1">
        <v>8.7724287885107408</v>
      </c>
      <c r="AZ23" s="1">
        <v>4.3414798813244104</v>
      </c>
      <c r="BA23" s="1">
        <v>5.0515390126559696</v>
      </c>
      <c r="BB23" s="1">
        <v>7.4569048413018697</v>
      </c>
      <c r="BC23" s="1">
        <v>7.8011799094540502</v>
      </c>
      <c r="BD23" s="1">
        <v>61.2</v>
      </c>
      <c r="BE23" s="1">
        <v>72.3</v>
      </c>
      <c r="BF23" s="1">
        <v>99.340742548370699</v>
      </c>
      <c r="BG23" s="1">
        <v>109.65161311852501</v>
      </c>
      <c r="BH23" s="1">
        <v>104.63412135980801</v>
      </c>
      <c r="BI23" s="1">
        <v>111.29275956761199</v>
      </c>
      <c r="BJ23" s="1">
        <v>99.208140219997802</v>
      </c>
      <c r="BK23" s="1">
        <v>109.64559150052</v>
      </c>
      <c r="BL23" s="1">
        <v>1.8746951752218199</v>
      </c>
      <c r="BM23" s="1">
        <v>1.8849628643556799</v>
      </c>
      <c r="BN23" s="1">
        <v>1.85646384290133</v>
      </c>
      <c r="BO23" s="1">
        <v>1.8496975428431499</v>
      </c>
      <c r="BP23" s="1">
        <v>1.88513792598844</v>
      </c>
      <c r="BQ23" s="1">
        <v>1.87431400784393</v>
      </c>
    </row>
    <row r="24" spans="1:69" x14ac:dyDescent="0.25">
      <c r="A24" s="3">
        <v>24</v>
      </c>
      <c r="B24" s="1" t="s">
        <v>51</v>
      </c>
      <c r="C24" s="2">
        <v>0.26</v>
      </c>
      <c r="D24" s="2">
        <v>0.29154759474226505</v>
      </c>
      <c r="E24" s="1" t="s">
        <v>140</v>
      </c>
      <c r="F24" s="2" t="s">
        <v>129</v>
      </c>
      <c r="G24" s="2" t="s">
        <v>129</v>
      </c>
      <c r="H24" s="1">
        <v>0.18133099999999999</v>
      </c>
      <c r="I24" s="1">
        <v>1.2633E-2</v>
      </c>
      <c r="J24" s="1">
        <v>1.2633E-2</v>
      </c>
      <c r="K24" s="1">
        <v>1.2633E-2</v>
      </c>
      <c r="L24" s="1">
        <v>0.57125400000000004</v>
      </c>
      <c r="M24" s="1">
        <v>-6.8256999999999998E-2</v>
      </c>
      <c r="N24" s="1">
        <v>-6.8256999999999998E-2</v>
      </c>
      <c r="O24" s="1">
        <v>-6.8256999999999998E-2</v>
      </c>
      <c r="P24" s="1">
        <v>517.27599999999995</v>
      </c>
      <c r="Q24" s="1">
        <v>59.159599999999998</v>
      </c>
      <c r="R24" s="1">
        <v>1090.79</v>
      </c>
      <c r="S24" s="1">
        <v>-0.22214999999999999</v>
      </c>
      <c r="T24" s="1">
        <v>-2.6800000000000001E-2</v>
      </c>
      <c r="U24" s="1">
        <v>122.5840785</v>
      </c>
      <c r="V24" s="1">
        <v>0.153248</v>
      </c>
      <c r="W24" s="1">
        <v>-3.7562999999999999E-2</v>
      </c>
      <c r="X24" s="1">
        <v>-3.7512999999999998E-2</v>
      </c>
      <c r="Y24" s="1">
        <v>-0.273613</v>
      </c>
      <c r="Z24" s="1">
        <v>0.43281799999999998</v>
      </c>
      <c r="AA24" s="1">
        <v>-0.18011099999999999</v>
      </c>
      <c r="AB24" s="1">
        <v>-0.18074100000000001</v>
      </c>
      <c r="AC24" s="1">
        <v>3.7199999999999999E-4</v>
      </c>
      <c r="AD24" s="1">
        <v>504.39800000000002</v>
      </c>
      <c r="AE24" s="1">
        <v>159.078</v>
      </c>
      <c r="AF24" s="1">
        <v>1213.46</v>
      </c>
      <c r="AG24" s="1">
        <v>-0.25091000000000002</v>
      </c>
      <c r="AH24" s="1">
        <v>2.6839999999999999E-2</v>
      </c>
      <c r="AI24" s="1">
        <v>174.29090249999999</v>
      </c>
      <c r="AJ24" s="1">
        <v>0.153248</v>
      </c>
      <c r="AK24" s="1">
        <v>-3.7562999999999999E-2</v>
      </c>
      <c r="AL24" s="1">
        <v>-3.7512999999999998E-2</v>
      </c>
      <c r="AM24" s="1">
        <v>-0.273613</v>
      </c>
      <c r="AN24" s="1">
        <v>0.43281799999999998</v>
      </c>
      <c r="AO24" s="1">
        <v>-0.18011099999999999</v>
      </c>
      <c r="AP24" s="1">
        <v>-0.18074100000000001</v>
      </c>
      <c r="AQ24" s="1">
        <v>3.7199999999999999E-4</v>
      </c>
      <c r="AR24" s="1">
        <v>504.39800000000002</v>
      </c>
      <c r="AS24" s="1">
        <v>159.078</v>
      </c>
      <c r="AT24" s="1">
        <v>1213.46</v>
      </c>
      <c r="AU24" s="1">
        <v>-0.25091000000000002</v>
      </c>
      <c r="AV24" s="1">
        <v>2.6839999999999999E-2</v>
      </c>
      <c r="AW24" s="1">
        <v>174.29090249999999</v>
      </c>
      <c r="AX24" s="1">
        <v>6.9654893219496303</v>
      </c>
      <c r="AY24" s="1">
        <v>7.5909624628375996</v>
      </c>
      <c r="AZ24" s="1">
        <v>4.37887660433445</v>
      </c>
      <c r="BA24" s="1">
        <v>5.0832053590049098</v>
      </c>
      <c r="BB24" s="1">
        <v>7.4858341132481403</v>
      </c>
      <c r="BC24" s="1">
        <v>7.6484406720043898</v>
      </c>
      <c r="BD24" s="1">
        <v>65.2</v>
      </c>
      <c r="BE24" s="1">
        <v>71.5</v>
      </c>
      <c r="BF24" s="1">
        <v>102.24465688369899</v>
      </c>
      <c r="BG24" s="1">
        <v>114.736321771622</v>
      </c>
      <c r="BH24" s="1">
        <v>100.973032552354</v>
      </c>
      <c r="BI24" s="1">
        <v>116.81835390807601</v>
      </c>
      <c r="BJ24" s="1">
        <v>102.50652932194799</v>
      </c>
      <c r="BK24" s="1">
        <v>114.767072538045</v>
      </c>
      <c r="BL24" s="1">
        <v>1.8707781803303101</v>
      </c>
      <c r="BM24" s="1">
        <v>1.8887247020145601</v>
      </c>
      <c r="BN24" s="1">
        <v>1.8595176793996799</v>
      </c>
      <c r="BO24" s="1">
        <v>1.8479226174274701</v>
      </c>
      <c r="BP24" s="1">
        <v>1.88827831635063</v>
      </c>
      <c r="BQ24" s="1">
        <v>1.87018207669734</v>
      </c>
    </row>
    <row r="25" spans="1:69" x14ac:dyDescent="0.25">
      <c r="A25" s="3">
        <v>258</v>
      </c>
      <c r="B25" s="1" t="s">
        <v>52</v>
      </c>
      <c r="C25" s="2">
        <v>-1</v>
      </c>
      <c r="D25" s="2">
        <v>1.4992664873197157</v>
      </c>
      <c r="E25" s="1" t="s">
        <v>141</v>
      </c>
      <c r="F25" s="2" t="s">
        <v>129</v>
      </c>
      <c r="G25" s="2" t="s">
        <v>129</v>
      </c>
      <c r="H25" s="1">
        <v>0.217833</v>
      </c>
      <c r="I25" s="1">
        <v>-3.7524000000000002E-2</v>
      </c>
      <c r="J25" s="1">
        <v>-3.7675E-2</v>
      </c>
      <c r="K25" s="1">
        <v>-0.24013000000000001</v>
      </c>
      <c r="L25" s="1">
        <v>0.67638600000000004</v>
      </c>
      <c r="M25" s="1">
        <v>-0.17860500000000001</v>
      </c>
      <c r="N25" s="1">
        <v>-0.189442</v>
      </c>
      <c r="O25" s="1">
        <v>-0.54935</v>
      </c>
      <c r="P25" s="1">
        <v>552.529</v>
      </c>
      <c r="Q25" s="1">
        <v>82.523200000000003</v>
      </c>
      <c r="R25" s="1">
        <v>1112.6300000000001</v>
      </c>
      <c r="S25" s="1">
        <v>-0.20848</v>
      </c>
      <c r="T25" s="1">
        <v>-5.2249999999999998E-2</v>
      </c>
      <c r="U25" s="1">
        <v>98.035887299999999</v>
      </c>
      <c r="V25" s="1">
        <v>0.153248</v>
      </c>
      <c r="W25" s="1">
        <v>-3.7562999999999999E-2</v>
      </c>
      <c r="X25" s="1">
        <v>-3.7512999999999998E-2</v>
      </c>
      <c r="Y25" s="1">
        <v>-0.273613</v>
      </c>
      <c r="Z25" s="1">
        <v>0.43281799999999998</v>
      </c>
      <c r="AA25" s="1">
        <v>-0.18011099999999999</v>
      </c>
      <c r="AB25" s="1">
        <v>-0.18074100000000001</v>
      </c>
      <c r="AC25" s="1">
        <v>3.7199999999999999E-4</v>
      </c>
      <c r="AD25" s="1">
        <v>504.39800000000002</v>
      </c>
      <c r="AE25" s="1">
        <v>159.078</v>
      </c>
      <c r="AF25" s="1">
        <v>1213.46</v>
      </c>
      <c r="AG25" s="1">
        <v>-0.25091000000000002</v>
      </c>
      <c r="AH25" s="1">
        <v>2.6839999999999999E-2</v>
      </c>
      <c r="AI25" s="1">
        <v>174.29090249999999</v>
      </c>
      <c r="AJ25" s="1">
        <v>0.153248</v>
      </c>
      <c r="AK25" s="1">
        <v>-3.7562999999999999E-2</v>
      </c>
      <c r="AL25" s="1">
        <v>-3.7512999999999998E-2</v>
      </c>
      <c r="AM25" s="1">
        <v>-0.273613</v>
      </c>
      <c r="AN25" s="1">
        <v>0.43281799999999998</v>
      </c>
      <c r="AO25" s="1">
        <v>-0.18011099999999999</v>
      </c>
      <c r="AP25" s="1">
        <v>-0.18074100000000001</v>
      </c>
      <c r="AQ25" s="1">
        <v>3.7199999999999999E-4</v>
      </c>
      <c r="AR25" s="1">
        <v>504.39800000000002</v>
      </c>
      <c r="AS25" s="1">
        <v>159.078</v>
      </c>
      <c r="AT25" s="1">
        <v>1213.46</v>
      </c>
      <c r="AU25" s="1">
        <v>-0.25091000000000002</v>
      </c>
      <c r="AV25" s="1">
        <v>2.6839999999999999E-2</v>
      </c>
      <c r="AW25" s="1">
        <v>174.29090249999999</v>
      </c>
      <c r="AX25" s="1">
        <v>8.7152804546273703</v>
      </c>
      <c r="AY25" s="1">
        <v>9.04396079465082</v>
      </c>
      <c r="AZ25" s="1">
        <v>4.22089014580901</v>
      </c>
      <c r="BA25" s="1">
        <v>4.8828606474801104</v>
      </c>
      <c r="BB25" s="1">
        <v>6.6929237244830198</v>
      </c>
      <c r="BC25" s="1">
        <v>7.5592105138665904</v>
      </c>
      <c r="BD25" s="1">
        <v>65</v>
      </c>
      <c r="BE25" s="1">
        <v>69.3</v>
      </c>
      <c r="BF25" s="1">
        <v>103.421694769342</v>
      </c>
      <c r="BG25" s="1">
        <v>110.60299384436399</v>
      </c>
      <c r="BH25" s="1">
        <v>102.577417540643</v>
      </c>
      <c r="BI25" s="1">
        <v>109.263219851266</v>
      </c>
      <c r="BJ25" s="1">
        <v>101.38619973462001</v>
      </c>
      <c r="BK25" s="1">
        <v>105.461107153464</v>
      </c>
      <c r="BL25" s="1">
        <v>1.8764106693365299</v>
      </c>
      <c r="BM25" s="1">
        <v>1.88450152560299</v>
      </c>
      <c r="BN25" s="1">
        <v>1.87790787846475</v>
      </c>
      <c r="BO25" s="1">
        <v>1.8680588855814999</v>
      </c>
      <c r="BP25" s="1">
        <v>1.8898449671864599</v>
      </c>
      <c r="BQ25" s="1">
        <v>1.8790167641615101</v>
      </c>
    </row>
    <row r="26" spans="1:69" x14ac:dyDescent="0.25">
      <c r="A26" s="3">
        <v>255</v>
      </c>
      <c r="B26" s="1" t="s">
        <v>53</v>
      </c>
      <c r="C26" s="2">
        <v>-1</v>
      </c>
      <c r="D26" s="2">
        <v>0.55000000000000004</v>
      </c>
      <c r="E26" s="1" t="s">
        <v>196</v>
      </c>
      <c r="F26" s="2" t="s">
        <v>129</v>
      </c>
      <c r="G26" s="2" t="s">
        <v>129</v>
      </c>
      <c r="H26" s="1">
        <v>0.18584800000000001</v>
      </c>
      <c r="I26" s="1">
        <v>-0.31559500000000001</v>
      </c>
      <c r="J26" s="1">
        <v>-2.8812999999999998E-2</v>
      </c>
      <c r="K26" s="1">
        <v>-1.2566000000000001E-2</v>
      </c>
      <c r="L26" s="1">
        <v>0.40208300000000002</v>
      </c>
      <c r="M26" s="1">
        <v>-1.2944000000000001E-2</v>
      </c>
      <c r="N26" s="1">
        <v>-0.164905</v>
      </c>
      <c r="O26" s="1">
        <v>-0.12545700000000001</v>
      </c>
      <c r="P26" s="1">
        <v>496.947</v>
      </c>
      <c r="Q26" s="1">
        <v>55.977800000000002</v>
      </c>
      <c r="R26" s="1">
        <v>1144.75</v>
      </c>
      <c r="S26" s="1">
        <v>-0.22276000000000001</v>
      </c>
      <c r="T26" s="1">
        <v>-3.5130000000000002E-2</v>
      </c>
      <c r="U26" s="1">
        <v>117.73970129999999</v>
      </c>
      <c r="V26" s="1">
        <v>0.153248</v>
      </c>
      <c r="W26" s="1">
        <v>-3.7562999999999999E-2</v>
      </c>
      <c r="X26" s="1">
        <v>-3.7512999999999998E-2</v>
      </c>
      <c r="Y26" s="1">
        <v>-0.273613</v>
      </c>
      <c r="Z26" s="1">
        <v>0.43281799999999998</v>
      </c>
      <c r="AA26" s="1">
        <v>-0.18011099999999999</v>
      </c>
      <c r="AB26" s="1">
        <v>-0.18074100000000001</v>
      </c>
      <c r="AC26" s="1">
        <v>3.7199999999999999E-4</v>
      </c>
      <c r="AD26" s="1">
        <v>504.39800000000002</v>
      </c>
      <c r="AE26" s="1">
        <v>159.078</v>
      </c>
      <c r="AF26" s="1">
        <v>1213.46</v>
      </c>
      <c r="AG26" s="1">
        <v>-0.25091000000000002</v>
      </c>
      <c r="AH26" s="1">
        <v>2.6839999999999999E-2</v>
      </c>
      <c r="AI26" s="1">
        <v>174.29090249999999</v>
      </c>
      <c r="AJ26" s="1">
        <v>0.153248</v>
      </c>
      <c r="AK26" s="1">
        <v>-3.7562999999999999E-2</v>
      </c>
      <c r="AL26" s="1">
        <v>-3.7512999999999998E-2</v>
      </c>
      <c r="AM26" s="1">
        <v>-0.273613</v>
      </c>
      <c r="AN26" s="1">
        <v>0.43281799999999998</v>
      </c>
      <c r="AO26" s="1">
        <v>-0.18011099999999999</v>
      </c>
      <c r="AP26" s="1">
        <v>-0.18074100000000001</v>
      </c>
      <c r="AQ26" s="1">
        <v>3.7199999999999999E-4</v>
      </c>
      <c r="AR26" s="1">
        <v>504.39800000000002</v>
      </c>
      <c r="AS26" s="1">
        <v>159.078</v>
      </c>
      <c r="AT26" s="1">
        <v>1213.46</v>
      </c>
      <c r="AU26" s="1">
        <v>-0.25091000000000002</v>
      </c>
      <c r="AV26" s="1">
        <v>2.6839999999999999E-2</v>
      </c>
      <c r="AW26" s="1">
        <v>174.29090249999999</v>
      </c>
      <c r="AX26" s="1">
        <v>8.7006466311719493</v>
      </c>
      <c r="AY26" s="1">
        <v>8.9852693905086998</v>
      </c>
      <c r="AZ26" s="1">
        <v>4.3628167705549803</v>
      </c>
      <c r="BA26" s="1">
        <v>4.8261248428708701</v>
      </c>
      <c r="BB26" s="1">
        <v>6.7486733991414303</v>
      </c>
      <c r="BC26" s="1">
        <v>7.74832761623263</v>
      </c>
      <c r="BD26" s="1">
        <v>65.3</v>
      </c>
      <c r="BE26" s="1">
        <v>69.3</v>
      </c>
      <c r="BF26" s="1">
        <v>98.721081987577705</v>
      </c>
      <c r="BG26" s="1">
        <v>108.911140188986</v>
      </c>
      <c r="BH26" s="1">
        <v>106.25988594298499</v>
      </c>
      <c r="BI26" s="1">
        <v>110.836394832796</v>
      </c>
      <c r="BJ26" s="1">
        <v>97.089319137005901</v>
      </c>
      <c r="BK26" s="1">
        <v>111.114322348738</v>
      </c>
      <c r="BL26" s="1">
        <v>1.8758278172582801</v>
      </c>
      <c r="BM26" s="1">
        <v>1.88469467023175</v>
      </c>
      <c r="BN26" s="1">
        <v>1.8654259567187299</v>
      </c>
      <c r="BO26" s="1">
        <v>1.8590637428555199</v>
      </c>
      <c r="BP26" s="1">
        <v>1.8861023302037401</v>
      </c>
      <c r="BQ26" s="1">
        <v>1.87684549177602</v>
      </c>
    </row>
    <row r="27" spans="1:69" x14ac:dyDescent="0.25">
      <c r="A27" s="3">
        <v>259</v>
      </c>
      <c r="B27" s="1" t="s">
        <v>54</v>
      </c>
      <c r="C27" s="2">
        <v>-1</v>
      </c>
      <c r="D27" s="2">
        <v>0.6</v>
      </c>
      <c r="E27" s="1" t="s">
        <v>182</v>
      </c>
      <c r="F27" s="2" t="s">
        <v>129</v>
      </c>
      <c r="G27" s="2" t="s">
        <v>129</v>
      </c>
      <c r="H27" s="1">
        <v>0.19836699999999999</v>
      </c>
      <c r="I27" s="1">
        <v>-3.6912E-2</v>
      </c>
      <c r="J27" s="1">
        <v>-3.9061999999999999E-2</v>
      </c>
      <c r="K27" s="1">
        <v>-0.40319700000000003</v>
      </c>
      <c r="L27" s="1">
        <v>0.53734899999999997</v>
      </c>
      <c r="M27" s="1">
        <v>-0.18404499999999999</v>
      </c>
      <c r="N27" s="1">
        <v>-0.19808400000000001</v>
      </c>
      <c r="O27" s="1">
        <v>-8.7044999999999997E-2</v>
      </c>
      <c r="P27" s="1">
        <v>479.16899999999998</v>
      </c>
      <c r="Q27" s="1">
        <v>166.21</v>
      </c>
      <c r="R27" s="1">
        <v>1220.21</v>
      </c>
      <c r="S27" s="1">
        <v>-0.23999000000000001</v>
      </c>
      <c r="T27" s="1">
        <v>-2.7890000000000002E-2</v>
      </c>
      <c r="U27" s="1">
        <v>133.09487100000001</v>
      </c>
      <c r="V27" s="1">
        <v>0.153248</v>
      </c>
      <c r="W27" s="1">
        <v>-3.7562999999999999E-2</v>
      </c>
      <c r="X27" s="1">
        <v>-3.7512999999999998E-2</v>
      </c>
      <c r="Y27" s="1">
        <v>-0.273613</v>
      </c>
      <c r="Z27" s="1">
        <v>0.43281799999999998</v>
      </c>
      <c r="AA27" s="1">
        <v>-0.18011099999999999</v>
      </c>
      <c r="AB27" s="1">
        <v>-0.18074100000000001</v>
      </c>
      <c r="AC27" s="1">
        <v>3.7199999999999999E-4</v>
      </c>
      <c r="AD27" s="1">
        <v>504.39800000000002</v>
      </c>
      <c r="AE27" s="1">
        <v>159.078</v>
      </c>
      <c r="AF27" s="1">
        <v>1213.46</v>
      </c>
      <c r="AG27" s="1">
        <v>-0.25091000000000002</v>
      </c>
      <c r="AH27" s="1">
        <v>2.6839999999999999E-2</v>
      </c>
      <c r="AI27" s="1">
        <v>174.29090249999999</v>
      </c>
      <c r="AJ27" s="1">
        <v>0.153248</v>
      </c>
      <c r="AK27" s="1">
        <v>-3.7562999999999999E-2</v>
      </c>
      <c r="AL27" s="1">
        <v>-3.7512999999999998E-2</v>
      </c>
      <c r="AM27" s="1">
        <v>-0.273613</v>
      </c>
      <c r="AN27" s="1">
        <v>0.43281799999999998</v>
      </c>
      <c r="AO27" s="1">
        <v>-0.18011099999999999</v>
      </c>
      <c r="AP27" s="1">
        <v>-0.18074100000000001</v>
      </c>
      <c r="AQ27" s="1">
        <v>3.7199999999999999E-4</v>
      </c>
      <c r="AR27" s="1">
        <v>504.39800000000002</v>
      </c>
      <c r="AS27" s="1">
        <v>159.078</v>
      </c>
      <c r="AT27" s="1">
        <v>1213.46</v>
      </c>
      <c r="AU27" s="1">
        <v>-0.25091000000000002</v>
      </c>
      <c r="AV27" s="1">
        <v>2.6839999999999999E-2</v>
      </c>
      <c r="AW27" s="1">
        <v>174.29090249999999</v>
      </c>
      <c r="AX27" s="1">
        <v>6.81279871236723</v>
      </c>
      <c r="AY27" s="1">
        <v>7.1104088259623603</v>
      </c>
      <c r="AZ27" s="1">
        <v>4.3465737829565603</v>
      </c>
      <c r="BA27" s="1">
        <v>4.8754474824338496</v>
      </c>
      <c r="BB27" s="1">
        <v>7.60685788410174</v>
      </c>
      <c r="BC27" s="1">
        <v>11.399960988758901</v>
      </c>
      <c r="BD27" s="1">
        <v>45.8</v>
      </c>
      <c r="BE27" s="1">
        <v>63.8</v>
      </c>
      <c r="BF27" s="1">
        <v>97.568286197609694</v>
      </c>
      <c r="BG27" s="1">
        <v>107.864867002441</v>
      </c>
      <c r="BH27" s="1">
        <v>106.352309981668</v>
      </c>
      <c r="BI27" s="1">
        <v>110.36916443636299</v>
      </c>
      <c r="BJ27" s="1">
        <v>97.511032913871503</v>
      </c>
      <c r="BK27" s="1">
        <v>107.953856333578</v>
      </c>
      <c r="BL27" s="1">
        <v>1.87649167330952</v>
      </c>
      <c r="BM27" s="1">
        <v>1.88439194436826</v>
      </c>
      <c r="BN27" s="1">
        <v>1.8533874392581799</v>
      </c>
      <c r="BO27" s="1">
        <v>1.84830814530478</v>
      </c>
      <c r="BP27" s="1">
        <v>1.8849564981717699</v>
      </c>
      <c r="BQ27" s="1">
        <v>1.8756742787595</v>
      </c>
    </row>
    <row r="28" spans="1:69" x14ac:dyDescent="0.25">
      <c r="A28" s="1">
        <v>267</v>
      </c>
      <c r="B28" s="1" t="s">
        <v>55</v>
      </c>
      <c r="C28" s="1">
        <v>-0.19</v>
      </c>
      <c r="D28" s="2">
        <v>2.1867555876229057</v>
      </c>
      <c r="E28" s="1" t="s">
        <v>193</v>
      </c>
      <c r="F28" s="2" t="s">
        <v>129</v>
      </c>
      <c r="G28" s="2" t="s">
        <v>129</v>
      </c>
      <c r="H28" s="1">
        <v>0.19276299999999999</v>
      </c>
      <c r="I28" s="1">
        <v>-1.9554999999999999E-2</v>
      </c>
      <c r="J28" s="1">
        <v>-1.0926E-2</v>
      </c>
      <c r="K28" s="1">
        <v>-0.15773499999999999</v>
      </c>
      <c r="L28" s="1">
        <v>0.54418800000000001</v>
      </c>
      <c r="M28" s="1">
        <v>-0.16728299999999999</v>
      </c>
      <c r="N28" s="1">
        <v>-0.12489500000000001</v>
      </c>
      <c r="O28" s="1">
        <v>-0.21477499999999999</v>
      </c>
      <c r="P28" s="1">
        <v>516.52700000000004</v>
      </c>
      <c r="Q28" s="1">
        <v>56.584899999999998</v>
      </c>
      <c r="R28" s="1">
        <v>1042.53</v>
      </c>
      <c r="S28" s="1">
        <v>-0.20943999999999999</v>
      </c>
      <c r="T28" s="1">
        <v>-3.909E-2</v>
      </c>
      <c r="U28" s="1">
        <v>106.8963285</v>
      </c>
      <c r="V28" s="1">
        <v>0.153248</v>
      </c>
      <c r="W28" s="1">
        <v>-3.7562999999999999E-2</v>
      </c>
      <c r="X28" s="1">
        <v>-3.7512999999999998E-2</v>
      </c>
      <c r="Y28" s="1">
        <v>-0.273613</v>
      </c>
      <c r="Z28" s="1">
        <v>0.43281799999999998</v>
      </c>
      <c r="AA28" s="1">
        <v>-0.18011099999999999</v>
      </c>
      <c r="AB28" s="1">
        <v>-0.18074100000000001</v>
      </c>
      <c r="AC28" s="1">
        <v>3.7199999999999999E-4</v>
      </c>
      <c r="AD28" s="1">
        <v>504.39800000000002</v>
      </c>
      <c r="AE28" s="1">
        <v>159.078</v>
      </c>
      <c r="AF28" s="1">
        <v>1213.46</v>
      </c>
      <c r="AG28" s="1">
        <v>-0.25091000000000002</v>
      </c>
      <c r="AH28" s="1">
        <v>2.6839999999999999E-2</v>
      </c>
      <c r="AI28" s="1">
        <v>174.29090249999999</v>
      </c>
      <c r="AJ28" s="1">
        <v>0.153248</v>
      </c>
      <c r="AK28" s="1">
        <v>-3.7562999999999999E-2</v>
      </c>
      <c r="AL28" s="1">
        <v>-3.7512999999999998E-2</v>
      </c>
      <c r="AM28" s="1">
        <v>-0.273613</v>
      </c>
      <c r="AN28" s="1">
        <v>0.43281799999999998</v>
      </c>
      <c r="AO28" s="1">
        <v>-0.18011099999999999</v>
      </c>
      <c r="AP28" s="1">
        <v>-0.18074100000000001</v>
      </c>
      <c r="AQ28" s="1">
        <v>3.7199999999999999E-4</v>
      </c>
      <c r="AR28" s="1">
        <v>504.39800000000002</v>
      </c>
      <c r="AS28" s="1">
        <v>159.078</v>
      </c>
      <c r="AT28" s="1">
        <v>1213.46</v>
      </c>
      <c r="AU28" s="1">
        <v>-0.25091000000000002</v>
      </c>
      <c r="AV28" s="1">
        <v>2.6839999999999999E-2</v>
      </c>
      <c r="AW28" s="1">
        <v>174.29090249999999</v>
      </c>
      <c r="AX28" s="1">
        <v>6.56104662286414</v>
      </c>
      <c r="AY28" s="1">
        <v>7.3166704636720503</v>
      </c>
      <c r="AZ28" s="1">
        <v>3.4537293850038999</v>
      </c>
      <c r="BA28" s="1">
        <v>3.9987770146658899</v>
      </c>
      <c r="BB28" s="1">
        <v>7.4090385900677704</v>
      </c>
      <c r="BC28" s="1">
        <v>7.7450336291876001</v>
      </c>
      <c r="BD28" s="1">
        <v>63.9</v>
      </c>
      <c r="BE28" s="1">
        <v>67.8</v>
      </c>
      <c r="BF28" s="1">
        <v>105.86847720462301</v>
      </c>
      <c r="BG28" s="1">
        <v>110.629288476632</v>
      </c>
      <c r="BH28" s="1">
        <v>102.695329560158</v>
      </c>
      <c r="BI28" s="1">
        <v>105.92295009122201</v>
      </c>
      <c r="BJ28" s="1">
        <v>100.22887981624901</v>
      </c>
      <c r="BK28" s="1">
        <v>105.85444813417</v>
      </c>
      <c r="BL28" s="1">
        <v>1.8757531820578099</v>
      </c>
      <c r="BM28" s="1">
        <v>1.8804377150014799</v>
      </c>
      <c r="BN28" s="1">
        <v>1.88300451406787</v>
      </c>
      <c r="BO28" s="1">
        <v>1.87564015738627</v>
      </c>
      <c r="BP28" s="1">
        <v>1.85061881542364</v>
      </c>
      <c r="BQ28" s="1">
        <v>1.8472950495251099</v>
      </c>
    </row>
    <row r="29" spans="1:69" x14ac:dyDescent="0.25">
      <c r="A29" s="1">
        <v>273</v>
      </c>
      <c r="B29" s="1" t="s">
        <v>56</v>
      </c>
      <c r="C29" s="1">
        <v>-0.22999999999999998</v>
      </c>
      <c r="D29" s="2">
        <v>1.6496666329898293</v>
      </c>
      <c r="E29" s="1" t="s">
        <v>191</v>
      </c>
      <c r="F29" s="2" t="s">
        <v>184</v>
      </c>
      <c r="G29" s="2" t="s">
        <v>184</v>
      </c>
      <c r="H29" s="1">
        <v>0.200651</v>
      </c>
      <c r="I29" s="1">
        <v>-1.5966999999999999E-2</v>
      </c>
      <c r="J29" s="1">
        <v>-1.175E-2</v>
      </c>
      <c r="K29" s="1">
        <v>-0.14016899999999999</v>
      </c>
      <c r="L29" s="1">
        <v>0.585449</v>
      </c>
      <c r="M29" s="1">
        <v>-0.14718600000000001</v>
      </c>
      <c r="N29" s="1">
        <v>-0.14935899999999999</v>
      </c>
      <c r="O29" s="1">
        <v>-0.233066</v>
      </c>
      <c r="P29" s="1">
        <v>532.86800000000005</v>
      </c>
      <c r="Q29" s="1">
        <v>56.599800000000002</v>
      </c>
      <c r="R29" s="1">
        <v>1082.3499999999999</v>
      </c>
      <c r="S29" s="1">
        <v>-0.21384</v>
      </c>
      <c r="T29" s="1">
        <v>-4.2790000000000002E-2</v>
      </c>
      <c r="U29" s="1">
        <v>107.33558549999999</v>
      </c>
      <c r="V29" s="1">
        <v>0.137624</v>
      </c>
      <c r="W29" s="1">
        <v>-3.7663000000000002E-2</v>
      </c>
      <c r="X29" s="1">
        <v>-4.0806000000000002E-2</v>
      </c>
      <c r="Y29" s="1">
        <v>-0.27689200000000003</v>
      </c>
      <c r="Z29" s="1">
        <v>0.40879100000000002</v>
      </c>
      <c r="AA29" s="1">
        <v>-0.173319</v>
      </c>
      <c r="AB29" s="1">
        <v>-0.16671800000000001</v>
      </c>
      <c r="AC29" s="1">
        <v>5.4883000000000001E-2</v>
      </c>
      <c r="AD29" s="1">
        <v>480.26</v>
      </c>
      <c r="AE29" s="1">
        <v>164.738</v>
      </c>
      <c r="AF29" s="1">
        <v>1264.95</v>
      </c>
      <c r="AG29" s="1">
        <v>-0.25147999999999998</v>
      </c>
      <c r="AH29" s="1">
        <v>2.8500000000000001E-2</v>
      </c>
      <c r="AI29" s="1">
        <v>175.6902498</v>
      </c>
      <c r="AJ29" s="1">
        <v>0.137624</v>
      </c>
      <c r="AK29" s="1">
        <v>-3.7663000000000002E-2</v>
      </c>
      <c r="AL29" s="1">
        <v>-4.0806000000000002E-2</v>
      </c>
      <c r="AM29" s="1">
        <v>-0.27689200000000003</v>
      </c>
      <c r="AN29" s="1">
        <v>0.40879100000000002</v>
      </c>
      <c r="AO29" s="1">
        <v>-0.173319</v>
      </c>
      <c r="AP29" s="1">
        <v>-0.16671800000000001</v>
      </c>
      <c r="AQ29" s="1">
        <v>5.4883000000000001E-2</v>
      </c>
      <c r="AR29" s="1">
        <v>480.26</v>
      </c>
      <c r="AS29" s="1">
        <v>164.738</v>
      </c>
      <c r="AT29" s="1">
        <v>1264.95</v>
      </c>
      <c r="AU29" s="1">
        <v>-0.25147999999999998</v>
      </c>
      <c r="AV29" s="1">
        <v>2.8500000000000001E-2</v>
      </c>
      <c r="AW29" s="1">
        <v>175.6902498</v>
      </c>
      <c r="AX29" s="1">
        <v>8.7629471029274004</v>
      </c>
      <c r="AY29" s="1">
        <v>8.7641237899605695</v>
      </c>
      <c r="AZ29" s="1">
        <v>3.2108616017606302</v>
      </c>
      <c r="BA29" s="1">
        <v>3.2119481429130601</v>
      </c>
      <c r="BB29" s="1">
        <v>7.6792632539134198</v>
      </c>
      <c r="BC29" s="1">
        <v>7.6848398231035402</v>
      </c>
      <c r="BD29" s="1">
        <v>54.7</v>
      </c>
      <c r="BE29" s="1">
        <v>54.7</v>
      </c>
      <c r="BF29" s="1">
        <v>103.263861030812</v>
      </c>
      <c r="BG29" s="1">
        <v>103.334289992725</v>
      </c>
      <c r="BH29" s="1">
        <v>86.377405343355704</v>
      </c>
      <c r="BI29" s="1">
        <v>86.429310941382894</v>
      </c>
      <c r="BJ29" s="1">
        <v>103.58503601154101</v>
      </c>
      <c r="BK29" s="1">
        <v>103.649321973181</v>
      </c>
      <c r="BL29" s="1">
        <v>1.85701265477648</v>
      </c>
      <c r="BM29" s="1">
        <v>1.85750208613611</v>
      </c>
      <c r="BN29" s="1">
        <v>1.8956017514235399</v>
      </c>
      <c r="BO29" s="1">
        <v>1.8950200526643499</v>
      </c>
      <c r="BP29" s="1">
        <v>1.83221095946946</v>
      </c>
      <c r="BQ29" s="1">
        <v>1.83178246525071</v>
      </c>
    </row>
    <row r="30" spans="1:69" x14ac:dyDescent="0.25">
      <c r="A30" s="1">
        <v>261</v>
      </c>
      <c r="B30" s="1" t="s">
        <v>57</v>
      </c>
      <c r="C30" s="1">
        <v>-0.33999999999999991</v>
      </c>
      <c r="D30" s="2">
        <v>1.0187737727287645</v>
      </c>
      <c r="E30" s="1" t="s">
        <v>133</v>
      </c>
      <c r="F30" s="2" t="s">
        <v>188</v>
      </c>
      <c r="G30" s="2" t="s">
        <v>188</v>
      </c>
      <c r="H30" s="1">
        <v>0.19575999999999999</v>
      </c>
      <c r="I30" s="1">
        <v>-1.7198000000000001E-2</v>
      </c>
      <c r="J30" s="1">
        <v>-2.7101E-2</v>
      </c>
      <c r="K30" s="1">
        <v>-0.15559300000000001</v>
      </c>
      <c r="L30" s="1">
        <v>0.52158599999999999</v>
      </c>
      <c r="M30" s="1">
        <v>-0.184866</v>
      </c>
      <c r="N30" s="1">
        <v>-0.150033</v>
      </c>
      <c r="O30" s="1">
        <v>-8.6227999999999999E-2</v>
      </c>
      <c r="P30" s="1">
        <v>497.02800000000002</v>
      </c>
      <c r="Q30" s="1">
        <v>58.020899999999997</v>
      </c>
      <c r="R30" s="1">
        <v>1117.57</v>
      </c>
      <c r="S30" s="1">
        <v>-0.24285999999999999</v>
      </c>
      <c r="T30" s="1">
        <v>-2.409E-2</v>
      </c>
      <c r="U30" s="1">
        <v>137.28036270000001</v>
      </c>
      <c r="V30" s="1">
        <v>0.171186</v>
      </c>
      <c r="W30" s="1">
        <v>-2.4067000000000002E-2</v>
      </c>
      <c r="X30" s="1">
        <v>-1.6951999999999998E-2</v>
      </c>
      <c r="Y30" s="1">
        <v>-0.15290400000000001</v>
      </c>
      <c r="Z30" s="1">
        <v>0.48694100000000001</v>
      </c>
      <c r="AA30" s="1">
        <v>-0.15027099999999999</v>
      </c>
      <c r="AB30" s="1">
        <v>-0.16713600000000001</v>
      </c>
      <c r="AC30" s="1">
        <v>-2.9562999999999999E-2</v>
      </c>
      <c r="AD30" s="1">
        <v>514.08100000000002</v>
      </c>
      <c r="AE30" s="1">
        <v>148.84100000000001</v>
      </c>
      <c r="AF30" s="1">
        <v>1112.69</v>
      </c>
      <c r="AG30" s="1">
        <v>-0.22484000000000001</v>
      </c>
      <c r="AH30" s="1">
        <v>-5.5070000000000001E-2</v>
      </c>
      <c r="AI30" s="1">
        <v>106.5323727</v>
      </c>
      <c r="AJ30" s="1">
        <v>0.171186</v>
      </c>
      <c r="AK30" s="1">
        <v>-2.4067000000000002E-2</v>
      </c>
      <c r="AL30" s="1">
        <v>-1.6951999999999998E-2</v>
      </c>
      <c r="AM30" s="1">
        <v>-0.15290400000000001</v>
      </c>
      <c r="AN30" s="1">
        <v>0.48694100000000001</v>
      </c>
      <c r="AO30" s="1">
        <v>-0.15027099999999999</v>
      </c>
      <c r="AP30" s="1">
        <v>-0.16713600000000001</v>
      </c>
      <c r="AQ30" s="1">
        <v>-2.9562999999999999E-2</v>
      </c>
      <c r="AR30" s="1">
        <v>514.08100000000002</v>
      </c>
      <c r="AS30" s="1">
        <v>148.84100000000001</v>
      </c>
      <c r="AT30" s="1">
        <v>1112.69</v>
      </c>
      <c r="AU30" s="1">
        <v>-0.22484000000000001</v>
      </c>
      <c r="AV30" s="1">
        <v>-5.5070000000000001E-2</v>
      </c>
      <c r="AW30" s="1">
        <v>106.5323727</v>
      </c>
      <c r="AX30" s="1">
        <v>6.97378853648567</v>
      </c>
      <c r="AY30" s="1">
        <v>7.5861398973778504</v>
      </c>
      <c r="AZ30" s="1">
        <v>4.6231136710478502</v>
      </c>
      <c r="BA30" s="1">
        <v>5.5759191364687704</v>
      </c>
      <c r="BB30" s="1">
        <v>6.02337125554544</v>
      </c>
      <c r="BC30" s="1">
        <v>9.3362336855785504</v>
      </c>
      <c r="BD30" s="1">
        <v>53.8</v>
      </c>
      <c r="BE30" s="1">
        <v>83.4</v>
      </c>
      <c r="BF30" s="1">
        <v>81.159290768986295</v>
      </c>
      <c r="BG30" s="1">
        <v>132.27975042857901</v>
      </c>
      <c r="BH30" s="1">
        <v>101.03059767475899</v>
      </c>
      <c r="BI30" s="1">
        <v>130.052088063112</v>
      </c>
      <c r="BJ30" s="1">
        <v>84.799906130092495</v>
      </c>
      <c r="BK30" s="1">
        <v>144.06215992908</v>
      </c>
      <c r="BL30" s="1">
        <v>1.8653165951119399</v>
      </c>
      <c r="BM30" s="1">
        <v>12.547801122109</v>
      </c>
      <c r="BN30" s="1">
        <v>19.250965196581699</v>
      </c>
      <c r="BO30" s="1">
        <v>1.86651814885363</v>
      </c>
      <c r="BP30" s="1">
        <v>1.8448579891146</v>
      </c>
      <c r="BQ30" s="1">
        <v>1.83932297327032</v>
      </c>
    </row>
    <row r="31" spans="1:69" x14ac:dyDescent="0.25">
      <c r="A31" s="1">
        <v>264</v>
      </c>
      <c r="B31" s="1" t="s">
        <v>58</v>
      </c>
      <c r="C31" s="1">
        <v>-0.10000000000000003</v>
      </c>
      <c r="D31" s="2">
        <v>2.2766642264506203</v>
      </c>
      <c r="E31" s="1" t="s">
        <v>125</v>
      </c>
      <c r="F31" s="2" t="s">
        <v>125</v>
      </c>
      <c r="G31" s="2" t="s">
        <v>198</v>
      </c>
      <c r="H31" s="1">
        <v>0.15546399999999999</v>
      </c>
      <c r="I31" s="1">
        <v>-3.7927000000000002E-2</v>
      </c>
      <c r="J31" s="1">
        <v>-3.7895999999999999E-2</v>
      </c>
      <c r="K31" s="1">
        <v>-0.43332700000000002</v>
      </c>
      <c r="L31" s="1">
        <v>0.39064500000000002</v>
      </c>
      <c r="M31" s="1">
        <v>-0.17117199999999999</v>
      </c>
      <c r="N31" s="1">
        <v>-0.17145299999999999</v>
      </c>
      <c r="O31" s="1">
        <v>6.7978999999999998E-2</v>
      </c>
      <c r="P31" s="1">
        <v>464.04</v>
      </c>
      <c r="Q31" s="1">
        <v>158.369</v>
      </c>
      <c r="R31" s="1">
        <v>1200.6500000000001</v>
      </c>
      <c r="S31" s="1">
        <v>-0.25013999999999997</v>
      </c>
      <c r="T31" s="1">
        <v>2.3949999999999999E-2</v>
      </c>
      <c r="U31" s="1">
        <v>171.9942159</v>
      </c>
      <c r="V31" s="1">
        <v>0.15546399999999999</v>
      </c>
      <c r="W31" s="1">
        <v>-3.7927000000000002E-2</v>
      </c>
      <c r="X31" s="1">
        <v>-3.7895999999999999E-2</v>
      </c>
      <c r="Y31" s="1">
        <v>-0.43332700000000002</v>
      </c>
      <c r="Z31" s="1">
        <v>0.39064500000000002</v>
      </c>
      <c r="AA31" s="1">
        <v>-0.17117199999999999</v>
      </c>
      <c r="AB31" s="1">
        <v>-0.17145299999999999</v>
      </c>
      <c r="AC31" s="1">
        <v>6.7978999999999998E-2</v>
      </c>
      <c r="AD31" s="1">
        <v>464.04</v>
      </c>
      <c r="AE31" s="1">
        <v>158.369</v>
      </c>
      <c r="AF31" s="1">
        <v>1200.6500000000001</v>
      </c>
      <c r="AG31" s="1">
        <v>-0.25013999999999997</v>
      </c>
      <c r="AH31" s="1">
        <v>2.3949999999999999E-2</v>
      </c>
      <c r="AI31" s="1">
        <v>171.9942159</v>
      </c>
      <c r="AJ31" s="1">
        <v>0.17557</v>
      </c>
      <c r="AK31" s="1">
        <v>-2.4226000000000001E-2</v>
      </c>
      <c r="AL31" s="1">
        <v>-1.9980999999999999E-2</v>
      </c>
      <c r="AM31" s="1">
        <v>-0.18281</v>
      </c>
      <c r="AN31" s="1">
        <v>0.55959899999999996</v>
      </c>
      <c r="AO31" s="1">
        <v>-0.107753</v>
      </c>
      <c r="AP31" s="1">
        <v>-0.192914</v>
      </c>
      <c r="AQ31" s="1">
        <v>-0.30962200000000001</v>
      </c>
      <c r="AR31" s="1">
        <v>525.35299999999995</v>
      </c>
      <c r="AS31" s="1">
        <v>63.886299999999999</v>
      </c>
      <c r="AT31" s="1">
        <v>1079.8900000000001</v>
      </c>
      <c r="AU31" s="1">
        <v>-0.21102000000000001</v>
      </c>
      <c r="AV31" s="1">
        <v>-2.444E-2</v>
      </c>
      <c r="AW31" s="1">
        <v>117.0808158</v>
      </c>
      <c r="AX31" s="1">
        <v>6.3316566949087596</v>
      </c>
      <c r="AY31" s="1">
        <v>6.4048298055458099</v>
      </c>
      <c r="AZ31" s="1">
        <v>3.9467870935853</v>
      </c>
      <c r="BA31" s="1">
        <v>3.9649017243935698</v>
      </c>
      <c r="BB31" s="1">
        <v>7.4365180391995098</v>
      </c>
      <c r="BC31" s="1">
        <v>7.5308862003443</v>
      </c>
      <c r="BD31" s="1">
        <v>59.5</v>
      </c>
      <c r="BE31" s="1">
        <v>62.1</v>
      </c>
      <c r="BF31" s="1">
        <v>106.819909231906</v>
      </c>
      <c r="BG31" s="1">
        <v>111.652723057678</v>
      </c>
      <c r="BH31" s="1">
        <v>107.041507156973</v>
      </c>
      <c r="BI31" s="1">
        <v>111.77715953664401</v>
      </c>
      <c r="BJ31" s="1">
        <v>116.69933466202799</v>
      </c>
      <c r="BK31" s="1">
        <v>118.269258731378</v>
      </c>
      <c r="BL31" s="1">
        <v>1.85304236325023</v>
      </c>
      <c r="BM31" s="1">
        <v>1.8566265106369599</v>
      </c>
      <c r="BN31" s="1">
        <v>1.90173499731166</v>
      </c>
      <c r="BO31" s="1">
        <v>1.89236835737654</v>
      </c>
      <c r="BP31" s="1">
        <v>1.90138002513963</v>
      </c>
      <c r="BQ31" s="1">
        <v>1.89266848655542</v>
      </c>
    </row>
    <row r="32" spans="1:69" x14ac:dyDescent="0.25">
      <c r="A32" s="3">
        <v>242</v>
      </c>
      <c r="B32" s="1" t="s">
        <v>61</v>
      </c>
      <c r="C32" s="2">
        <v>2.0000000000000018E-2</v>
      </c>
      <c r="D32" s="2">
        <v>6.9989213454645993</v>
      </c>
      <c r="E32" s="1" t="s">
        <v>125</v>
      </c>
      <c r="F32" s="2" t="s">
        <v>125</v>
      </c>
      <c r="G32" s="2" t="s">
        <v>142</v>
      </c>
      <c r="H32" s="1">
        <v>0.15546399999999999</v>
      </c>
      <c r="I32" s="1">
        <v>-3.7927000000000002E-2</v>
      </c>
      <c r="J32" s="1">
        <v>-3.7895999999999999E-2</v>
      </c>
      <c r="K32" s="1">
        <v>-0.43332700000000002</v>
      </c>
      <c r="L32" s="1">
        <v>0.39064500000000002</v>
      </c>
      <c r="M32" s="1">
        <v>-0.17117199999999999</v>
      </c>
      <c r="N32" s="1">
        <v>-0.17145299999999999</v>
      </c>
      <c r="O32" s="1">
        <v>6.7978999999999998E-2</v>
      </c>
      <c r="P32" s="1">
        <v>464.04</v>
      </c>
      <c r="Q32" s="1">
        <v>158.369</v>
      </c>
      <c r="R32" s="1">
        <v>1200.6500000000001</v>
      </c>
      <c r="S32" s="1">
        <v>-0.25013999999999997</v>
      </c>
      <c r="T32" s="1">
        <v>2.3949999999999999E-2</v>
      </c>
      <c r="U32" s="1">
        <v>171.9942159</v>
      </c>
      <c r="V32" s="1">
        <v>0.15546399999999999</v>
      </c>
      <c r="W32" s="1">
        <v>-3.7927000000000002E-2</v>
      </c>
      <c r="X32" s="1">
        <v>-3.7895999999999999E-2</v>
      </c>
      <c r="Y32" s="1">
        <v>-0.43332700000000002</v>
      </c>
      <c r="Z32" s="1">
        <v>0.39064500000000002</v>
      </c>
      <c r="AA32" s="1">
        <v>-0.17117199999999999</v>
      </c>
      <c r="AB32" s="1">
        <v>-0.17145299999999999</v>
      </c>
      <c r="AC32" s="1">
        <v>6.7978999999999998E-2</v>
      </c>
      <c r="AD32" s="1">
        <v>464.04</v>
      </c>
      <c r="AE32" s="1">
        <v>158.369</v>
      </c>
      <c r="AF32" s="1">
        <v>1200.6500000000001</v>
      </c>
      <c r="AG32" s="1">
        <v>-0.25013999999999997</v>
      </c>
      <c r="AH32" s="1">
        <v>2.3949999999999999E-2</v>
      </c>
      <c r="AI32" s="1">
        <v>171.9942159</v>
      </c>
      <c r="AJ32" s="1">
        <v>0.194577</v>
      </c>
      <c r="AK32" s="1">
        <v>-2.8783E-2</v>
      </c>
      <c r="AL32" s="1">
        <v>-2.5545999999999999E-2</v>
      </c>
      <c r="AM32" s="1">
        <v>-0.11171499999999999</v>
      </c>
      <c r="AN32" s="1">
        <v>0.71044399999999996</v>
      </c>
      <c r="AO32" s="1">
        <v>-0.19928399999999999</v>
      </c>
      <c r="AP32" s="1">
        <v>-0.18545300000000001</v>
      </c>
      <c r="AQ32" s="1">
        <v>-0.12066499999999999</v>
      </c>
      <c r="AR32" s="1">
        <v>543.87699999999995</v>
      </c>
      <c r="AS32" s="1">
        <v>72.446399999999997</v>
      </c>
      <c r="AT32" s="1">
        <v>1082.3499999999999</v>
      </c>
      <c r="AU32" s="1">
        <v>-0.22567000000000001</v>
      </c>
      <c r="AV32" s="1">
        <v>-2.964E-2</v>
      </c>
      <c r="AW32" s="1">
        <v>123.01078529999999</v>
      </c>
      <c r="AX32" s="1">
        <v>6.5207895136190803</v>
      </c>
      <c r="AY32" s="1">
        <v>6.66082876510717</v>
      </c>
      <c r="AZ32" s="1">
        <v>3.9299201673180102</v>
      </c>
      <c r="BA32" s="1">
        <v>3.9603735959102799</v>
      </c>
      <c r="BB32" s="1">
        <v>6.9623163235423098</v>
      </c>
      <c r="BC32" s="1">
        <v>6.9970895299982496</v>
      </c>
      <c r="BD32" s="1">
        <v>61</v>
      </c>
      <c r="BE32" s="1">
        <v>61.1</v>
      </c>
      <c r="BF32" s="1">
        <v>106.220661661028</v>
      </c>
      <c r="BG32" s="1">
        <v>109.889822287453</v>
      </c>
      <c r="BH32" s="1">
        <v>105.916965785643</v>
      </c>
      <c r="BI32" s="1">
        <v>109.50377806773101</v>
      </c>
      <c r="BJ32" s="1">
        <v>118.364532769416</v>
      </c>
      <c r="BK32" s="1">
        <v>118.44448660942101</v>
      </c>
      <c r="BL32" s="1">
        <v>1.8396589357813</v>
      </c>
      <c r="BM32" s="1">
        <v>1.84107522931573</v>
      </c>
      <c r="BN32" s="1">
        <v>1.8941079694674201</v>
      </c>
      <c r="BO32" s="1">
        <v>1.89320125713036</v>
      </c>
      <c r="BP32" s="1">
        <v>1.89777448607573</v>
      </c>
      <c r="BQ32" s="1">
        <v>1.8921810167106099</v>
      </c>
    </row>
    <row r="33" spans="1:69" x14ac:dyDescent="0.25">
      <c r="A33" s="3">
        <v>27</v>
      </c>
      <c r="B33" s="1" t="s">
        <v>62</v>
      </c>
      <c r="C33" s="2">
        <v>-0.13999999999999996</v>
      </c>
      <c r="D33" s="2">
        <v>1.100227249253535</v>
      </c>
      <c r="E33" s="1" t="s">
        <v>125</v>
      </c>
      <c r="F33" s="2" t="s">
        <v>125</v>
      </c>
      <c r="G33" s="2" t="s">
        <v>138</v>
      </c>
      <c r="H33" s="1">
        <v>0.15546399999999999</v>
      </c>
      <c r="I33" s="1">
        <v>-3.7927000000000002E-2</v>
      </c>
      <c r="J33" s="1">
        <v>-3.7895999999999999E-2</v>
      </c>
      <c r="K33" s="1">
        <v>-0.43332700000000002</v>
      </c>
      <c r="L33" s="1">
        <v>0.39064500000000002</v>
      </c>
      <c r="M33" s="1">
        <v>-0.17117199999999999</v>
      </c>
      <c r="N33" s="1">
        <v>-0.17145299999999999</v>
      </c>
      <c r="O33" s="1">
        <v>6.7978999999999998E-2</v>
      </c>
      <c r="P33" s="1">
        <v>464.04</v>
      </c>
      <c r="Q33" s="1">
        <v>158.369</v>
      </c>
      <c r="R33" s="1">
        <v>1200.6500000000001</v>
      </c>
      <c r="S33" s="1">
        <v>-0.25013999999999997</v>
      </c>
      <c r="T33" s="1">
        <v>2.3949999999999999E-2</v>
      </c>
      <c r="U33" s="1">
        <v>171.9942159</v>
      </c>
      <c r="V33" s="1">
        <v>0.15546399999999999</v>
      </c>
      <c r="W33" s="1">
        <v>-3.7927000000000002E-2</v>
      </c>
      <c r="X33" s="1">
        <v>-3.7895999999999999E-2</v>
      </c>
      <c r="Y33" s="1">
        <v>-0.43332700000000002</v>
      </c>
      <c r="Z33" s="1">
        <v>0.39064500000000002</v>
      </c>
      <c r="AA33" s="1">
        <v>-0.17117199999999999</v>
      </c>
      <c r="AB33" s="1">
        <v>-0.17145299999999999</v>
      </c>
      <c r="AC33" s="1">
        <v>6.7978999999999998E-2</v>
      </c>
      <c r="AD33" s="1">
        <v>464.04</v>
      </c>
      <c r="AE33" s="1">
        <v>158.369</v>
      </c>
      <c r="AF33" s="1">
        <v>1200.6500000000001</v>
      </c>
      <c r="AG33" s="1">
        <v>-0.25013999999999997</v>
      </c>
      <c r="AH33" s="1">
        <v>2.3949999999999999E-2</v>
      </c>
      <c r="AI33" s="1">
        <v>171.9942159</v>
      </c>
      <c r="AJ33" s="1">
        <v>0.19153100000000001</v>
      </c>
      <c r="AK33" s="1">
        <v>1.1310000000000001E-3</v>
      </c>
      <c r="AL33" s="1">
        <v>1.1310000000000001E-3</v>
      </c>
      <c r="AM33" s="1">
        <v>1.1310000000000001E-3</v>
      </c>
      <c r="AN33" s="1">
        <v>0.55915800000000004</v>
      </c>
      <c r="AO33" s="1">
        <v>2.8558E-2</v>
      </c>
      <c r="AP33" s="1">
        <v>2.8558E-2</v>
      </c>
      <c r="AQ33" s="1">
        <v>2.8558E-2</v>
      </c>
      <c r="AR33" s="1">
        <v>505.327</v>
      </c>
      <c r="AS33" s="1">
        <v>61.268000000000001</v>
      </c>
      <c r="AT33" s="1">
        <v>1058.9100000000001</v>
      </c>
      <c r="AU33" s="1">
        <v>-0.24124999999999999</v>
      </c>
      <c r="AV33" s="1">
        <v>-3.9399999999999998E-2</v>
      </c>
      <c r="AW33" s="1">
        <v>126.6628935</v>
      </c>
      <c r="AX33" s="1">
        <v>6.3926677142313197</v>
      </c>
      <c r="AY33" s="1">
        <v>6.3958843222708204</v>
      </c>
      <c r="AZ33" s="1">
        <v>3.9490910292226298</v>
      </c>
      <c r="BA33" s="1">
        <v>3.9498974229964698</v>
      </c>
      <c r="BB33" s="1">
        <v>7.4585431771912596</v>
      </c>
      <c r="BC33" s="1">
        <v>7.4600220351273396</v>
      </c>
      <c r="BD33" s="1">
        <v>67.2</v>
      </c>
      <c r="BE33" s="1">
        <v>67.400000000000006</v>
      </c>
      <c r="BF33" s="1">
        <v>107.171379347521</v>
      </c>
      <c r="BG33" s="1">
        <v>111.526433455226</v>
      </c>
      <c r="BH33" s="1">
        <v>107.30772242428399</v>
      </c>
      <c r="BI33" s="1">
        <v>111.602638601408</v>
      </c>
      <c r="BJ33" s="1">
        <v>118.65292261070201</v>
      </c>
      <c r="BK33" s="1">
        <v>118.657181600315</v>
      </c>
      <c r="BL33" s="1">
        <v>1.8501705326807001</v>
      </c>
      <c r="BM33" s="1">
        <v>1.8501721541521401</v>
      </c>
      <c r="BN33" s="1">
        <v>1.89333409624397</v>
      </c>
      <c r="BO33" s="1">
        <v>1.8924666443559801</v>
      </c>
      <c r="BP33" s="1">
        <v>1.89389915254218</v>
      </c>
      <c r="BQ33" s="1">
        <v>1.89186204571052</v>
      </c>
    </row>
    <row r="34" spans="1:69" x14ac:dyDescent="0.25">
      <c r="A34" s="3">
        <v>26</v>
      </c>
      <c r="B34" s="1" t="s">
        <v>64</v>
      </c>
      <c r="C34" s="2">
        <v>4.0000000000000036E-2</v>
      </c>
      <c r="D34" s="2">
        <v>0.4701063709417263</v>
      </c>
      <c r="E34" s="1" t="s">
        <v>125</v>
      </c>
      <c r="F34" s="2" t="s">
        <v>125</v>
      </c>
      <c r="G34" s="2" t="s">
        <v>139</v>
      </c>
      <c r="H34" s="1">
        <v>0.15546399999999999</v>
      </c>
      <c r="I34" s="1">
        <v>-3.7927000000000002E-2</v>
      </c>
      <c r="J34" s="1">
        <v>-3.7895999999999999E-2</v>
      </c>
      <c r="K34" s="1">
        <v>-0.43332700000000002</v>
      </c>
      <c r="L34" s="1">
        <v>0.39064500000000002</v>
      </c>
      <c r="M34" s="1">
        <v>-0.17117199999999999</v>
      </c>
      <c r="N34" s="1">
        <v>-0.17145299999999999</v>
      </c>
      <c r="O34" s="1">
        <v>6.7978999999999998E-2</v>
      </c>
      <c r="P34" s="1">
        <v>464.04</v>
      </c>
      <c r="Q34" s="1">
        <v>158.369</v>
      </c>
      <c r="R34" s="1">
        <v>1200.6500000000001</v>
      </c>
      <c r="S34" s="1">
        <v>-0.25013999999999997</v>
      </c>
      <c r="T34" s="1">
        <v>2.3949999999999999E-2</v>
      </c>
      <c r="U34" s="1">
        <v>171.9942159</v>
      </c>
      <c r="V34" s="1">
        <v>0.15546399999999999</v>
      </c>
      <c r="W34" s="1">
        <v>-3.7927000000000002E-2</v>
      </c>
      <c r="X34" s="1">
        <v>-3.7895999999999999E-2</v>
      </c>
      <c r="Y34" s="1">
        <v>-0.43332700000000002</v>
      </c>
      <c r="Z34" s="1">
        <v>0.39064500000000002</v>
      </c>
      <c r="AA34" s="1">
        <v>-0.17117199999999999</v>
      </c>
      <c r="AB34" s="1">
        <v>-0.17145299999999999</v>
      </c>
      <c r="AC34" s="1">
        <v>6.7978999999999998E-2</v>
      </c>
      <c r="AD34" s="1">
        <v>464.04</v>
      </c>
      <c r="AE34" s="1">
        <v>158.369</v>
      </c>
      <c r="AF34" s="1">
        <v>1200.6500000000001</v>
      </c>
      <c r="AG34" s="1">
        <v>-0.25013999999999997</v>
      </c>
      <c r="AH34" s="1">
        <v>2.3949999999999999E-2</v>
      </c>
      <c r="AI34" s="1">
        <v>171.9942159</v>
      </c>
      <c r="AJ34" s="1">
        <v>0.210537</v>
      </c>
      <c r="AK34" s="1">
        <v>-0.18282599999999999</v>
      </c>
      <c r="AL34" s="1">
        <v>-2.5245E-2</v>
      </c>
      <c r="AM34" s="1">
        <v>-8.1609999999999999E-3</v>
      </c>
      <c r="AN34" s="1">
        <v>0.50115699999999996</v>
      </c>
      <c r="AO34" s="1">
        <v>-0.142571</v>
      </c>
      <c r="AP34" s="1">
        <v>-0.15087999999999999</v>
      </c>
      <c r="AQ34" s="1">
        <v>-0.130694</v>
      </c>
      <c r="AR34" s="1">
        <v>524.41399999999999</v>
      </c>
      <c r="AS34" s="1">
        <v>65.549800000000005</v>
      </c>
      <c r="AT34" s="1">
        <v>1095.94</v>
      </c>
      <c r="AU34" s="1">
        <v>-0.20849000000000001</v>
      </c>
      <c r="AV34" s="1">
        <v>-2.1530000000000001E-2</v>
      </c>
      <c r="AW34" s="1">
        <v>117.3192696</v>
      </c>
      <c r="AX34" s="1">
        <v>8.1796337355310502</v>
      </c>
      <c r="AY34" s="1">
        <v>8.2064444939489896</v>
      </c>
      <c r="AZ34" s="1">
        <v>3.9530111369649599</v>
      </c>
      <c r="BA34" s="1">
        <v>3.9806689614081399</v>
      </c>
      <c r="BB34" s="1">
        <v>8.3464521375040608</v>
      </c>
      <c r="BC34" s="1">
        <v>8.5012915875627808</v>
      </c>
      <c r="BD34" s="1">
        <v>74.900000000000006</v>
      </c>
      <c r="BE34" s="1">
        <v>79.400000000000006</v>
      </c>
      <c r="BF34" s="1">
        <v>113.435359035292</v>
      </c>
      <c r="BG34" s="1">
        <v>117.866569461395</v>
      </c>
      <c r="BH34" s="1">
        <v>113.427478280597</v>
      </c>
      <c r="BI34" s="1">
        <v>117.771734676921</v>
      </c>
      <c r="BJ34" s="1">
        <v>113.092007910595</v>
      </c>
      <c r="BK34" s="1">
        <v>118.13949937691</v>
      </c>
      <c r="BL34" s="1">
        <v>1.8686224872884301</v>
      </c>
      <c r="BM34" s="1">
        <v>1.8793256769383999</v>
      </c>
      <c r="BN34" s="1">
        <v>1.9125297383308799</v>
      </c>
      <c r="BO34" s="1">
        <v>1.8902304092358599</v>
      </c>
      <c r="BP34" s="1">
        <v>1.91193540685871</v>
      </c>
      <c r="BQ34" s="1">
        <v>1.8894959645365701</v>
      </c>
    </row>
    <row r="35" spans="1:69" x14ac:dyDescent="0.25">
      <c r="A35" s="3">
        <v>9</v>
      </c>
      <c r="B35" s="1" t="s">
        <v>65</v>
      </c>
      <c r="C35" s="2">
        <v>-8.9999999999999969E-2</v>
      </c>
      <c r="D35" s="2">
        <v>9.4935504422739552</v>
      </c>
      <c r="E35" s="1" t="s">
        <v>125</v>
      </c>
      <c r="F35" s="2" t="s">
        <v>133</v>
      </c>
      <c r="G35" s="2" t="s">
        <v>133</v>
      </c>
      <c r="H35" s="1">
        <v>0.15546399999999999</v>
      </c>
      <c r="I35" s="1">
        <v>-3.7927000000000002E-2</v>
      </c>
      <c r="J35" s="1">
        <v>-3.7895999999999999E-2</v>
      </c>
      <c r="K35" s="1">
        <v>-0.43332700000000002</v>
      </c>
      <c r="L35" s="1">
        <v>0.39064500000000002</v>
      </c>
      <c r="M35" s="1">
        <v>-0.17117199999999999</v>
      </c>
      <c r="N35" s="1">
        <v>-0.17145299999999999</v>
      </c>
      <c r="O35" s="1">
        <v>6.7978999999999998E-2</v>
      </c>
      <c r="P35" s="1">
        <v>464.04</v>
      </c>
      <c r="Q35" s="1">
        <v>158.369</v>
      </c>
      <c r="R35" s="1">
        <v>1200.6500000000001</v>
      </c>
      <c r="S35" s="1">
        <v>-0.25013999999999997</v>
      </c>
      <c r="T35" s="1">
        <v>2.3949999999999999E-2</v>
      </c>
      <c r="U35" s="1">
        <v>171.9942159</v>
      </c>
      <c r="V35" s="1">
        <v>0.19575999999999999</v>
      </c>
      <c r="W35" s="1">
        <v>-1.7198000000000001E-2</v>
      </c>
      <c r="X35" s="1">
        <v>-2.7101E-2</v>
      </c>
      <c r="Y35" s="1">
        <v>-0.15559300000000001</v>
      </c>
      <c r="Z35" s="1">
        <v>0.52158599999999999</v>
      </c>
      <c r="AA35" s="1">
        <v>-0.184866</v>
      </c>
      <c r="AB35" s="1">
        <v>-0.150033</v>
      </c>
      <c r="AC35" s="1">
        <v>-8.6227999999999999E-2</v>
      </c>
      <c r="AD35" s="1">
        <v>497.02800000000002</v>
      </c>
      <c r="AE35" s="1">
        <v>58.020899999999997</v>
      </c>
      <c r="AF35" s="1">
        <v>1117.57</v>
      </c>
      <c r="AG35" s="1">
        <v>-0.24285999999999999</v>
      </c>
      <c r="AH35" s="1">
        <v>-2.409E-2</v>
      </c>
      <c r="AI35" s="1">
        <v>137.28036270000001</v>
      </c>
      <c r="AJ35" s="1">
        <v>0.19575999999999999</v>
      </c>
      <c r="AK35" s="1">
        <v>-1.7198000000000001E-2</v>
      </c>
      <c r="AL35" s="1">
        <v>-2.7101E-2</v>
      </c>
      <c r="AM35" s="1">
        <v>-0.15559300000000001</v>
      </c>
      <c r="AN35" s="1">
        <v>0.52158599999999999</v>
      </c>
      <c r="AO35" s="1">
        <v>-0.184866</v>
      </c>
      <c r="AP35" s="1">
        <v>-0.150033</v>
      </c>
      <c r="AQ35" s="1">
        <v>-8.6227999999999999E-2</v>
      </c>
      <c r="AR35" s="1">
        <v>497.02800000000002</v>
      </c>
      <c r="AS35" s="1">
        <v>58.020899999999997</v>
      </c>
      <c r="AT35" s="1">
        <v>1117.57</v>
      </c>
      <c r="AU35" s="1">
        <v>-0.24285999999999999</v>
      </c>
      <c r="AV35" s="1">
        <v>-2.409E-2</v>
      </c>
      <c r="AW35" s="1">
        <v>137.28036270000001</v>
      </c>
      <c r="AX35" s="1">
        <v>8.6532612485309706</v>
      </c>
      <c r="AY35" s="1">
        <v>8.9856125340367896</v>
      </c>
      <c r="AZ35" s="1">
        <v>4.2187913095458498</v>
      </c>
      <c r="BA35" s="1">
        <v>4.4018542849997102</v>
      </c>
      <c r="BB35" s="1">
        <v>7.4786419085281803</v>
      </c>
      <c r="BC35" s="1">
        <v>8.7609135001225802</v>
      </c>
      <c r="BD35" s="1">
        <v>42.8</v>
      </c>
      <c r="BE35" s="1">
        <v>47.3</v>
      </c>
      <c r="BF35" s="1">
        <v>101.81965553299</v>
      </c>
      <c r="BG35" s="1">
        <v>116.863336097366</v>
      </c>
      <c r="BH35" s="1">
        <v>101.218186780906</v>
      </c>
      <c r="BI35" s="1">
        <v>111.149301173856</v>
      </c>
      <c r="BJ35" s="1">
        <v>101.803858945076</v>
      </c>
      <c r="BK35" s="1">
        <v>116.87119847748799</v>
      </c>
      <c r="BL35" s="1">
        <v>1.8401415706406901</v>
      </c>
      <c r="BM35" s="1">
        <v>1.8500927003801699</v>
      </c>
      <c r="BN35" s="1">
        <v>1.8974646241761599</v>
      </c>
      <c r="BO35" s="1">
        <v>1.8862081009263001</v>
      </c>
      <c r="BP35" s="1">
        <v>1.8498499939184201</v>
      </c>
      <c r="BQ35" s="1">
        <v>1.8396097412223</v>
      </c>
    </row>
    <row r="36" spans="1:69" x14ac:dyDescent="0.25">
      <c r="A36" s="3">
        <v>232</v>
      </c>
      <c r="B36" s="1" t="s">
        <v>66</v>
      </c>
      <c r="C36" s="2">
        <v>0.24</v>
      </c>
      <c r="D36" s="2">
        <v>1.3262729734108283</v>
      </c>
      <c r="E36" s="1" t="s">
        <v>125</v>
      </c>
      <c r="F36" s="2" t="s">
        <v>143</v>
      </c>
      <c r="G36" s="2" t="s">
        <v>143</v>
      </c>
      <c r="H36" s="1">
        <v>0.15546399999999999</v>
      </c>
      <c r="I36" s="1">
        <v>-3.7927000000000002E-2</v>
      </c>
      <c r="J36" s="1">
        <v>-3.7895999999999999E-2</v>
      </c>
      <c r="K36" s="1">
        <v>-0.43332700000000002</v>
      </c>
      <c r="L36" s="1">
        <v>0.39064500000000002</v>
      </c>
      <c r="M36" s="1">
        <v>-0.17117199999999999</v>
      </c>
      <c r="N36" s="1">
        <v>-0.17145299999999999</v>
      </c>
      <c r="O36" s="1">
        <v>6.7978999999999998E-2</v>
      </c>
      <c r="P36" s="1">
        <v>464.04</v>
      </c>
      <c r="Q36" s="1">
        <v>158.369</v>
      </c>
      <c r="R36" s="1">
        <v>1200.6500000000001</v>
      </c>
      <c r="S36" s="1">
        <v>-0.25013999999999997</v>
      </c>
      <c r="T36" s="1">
        <v>2.3949999999999999E-2</v>
      </c>
      <c r="U36" s="1">
        <v>171.9942159</v>
      </c>
      <c r="V36" s="1">
        <v>0.189276</v>
      </c>
      <c r="W36" s="1">
        <v>-3.2170999999999998E-2</v>
      </c>
      <c r="X36" s="1">
        <v>-2.7081000000000001E-2</v>
      </c>
      <c r="Y36" s="1">
        <v>-0.15323200000000001</v>
      </c>
      <c r="Z36" s="1">
        <v>0.63487000000000005</v>
      </c>
      <c r="AA36" s="1">
        <v>-0.17457600000000001</v>
      </c>
      <c r="AB36" s="1">
        <v>-0.21673400000000001</v>
      </c>
      <c r="AC36" s="1">
        <v>-0.34277200000000002</v>
      </c>
      <c r="AD36" s="1">
        <v>505.37</v>
      </c>
      <c r="AE36" s="1">
        <v>71.623099999999994</v>
      </c>
      <c r="AF36" s="1">
        <v>1121.3499999999999</v>
      </c>
      <c r="AG36" s="1">
        <v>-0.22781999999999999</v>
      </c>
      <c r="AH36" s="1">
        <v>-2.137E-2</v>
      </c>
      <c r="AI36" s="1">
        <v>129.54943950000001</v>
      </c>
      <c r="AJ36" s="1">
        <v>0.189276</v>
      </c>
      <c r="AK36" s="1">
        <v>-3.2170999999999998E-2</v>
      </c>
      <c r="AL36" s="1">
        <v>-2.7081000000000001E-2</v>
      </c>
      <c r="AM36" s="1">
        <v>-0.15323200000000001</v>
      </c>
      <c r="AN36" s="1">
        <v>0.63487000000000005</v>
      </c>
      <c r="AO36" s="1">
        <v>-0.17457600000000001</v>
      </c>
      <c r="AP36" s="1">
        <v>-0.21673400000000001</v>
      </c>
      <c r="AQ36" s="1">
        <v>-0.34277200000000002</v>
      </c>
      <c r="AR36" s="1">
        <v>505.37</v>
      </c>
      <c r="AS36" s="1">
        <v>71.623099999999994</v>
      </c>
      <c r="AT36" s="1">
        <v>1121.3499999999999</v>
      </c>
      <c r="AU36" s="1">
        <v>-0.22781999999999999</v>
      </c>
      <c r="AV36" s="1">
        <v>-2.137E-2</v>
      </c>
      <c r="AW36" s="1">
        <v>129.54943950000001</v>
      </c>
      <c r="AX36" s="1">
        <v>8.2783174862858893</v>
      </c>
      <c r="AY36" s="1">
        <v>8.5932459702698498</v>
      </c>
      <c r="AZ36" s="1">
        <v>4.2923376029471303</v>
      </c>
      <c r="BA36" s="1">
        <v>5.4638350859247904</v>
      </c>
      <c r="BB36" s="1">
        <v>9.5433802222849398</v>
      </c>
      <c r="BC36" s="1">
        <v>10.199969879982399</v>
      </c>
      <c r="BD36" s="1">
        <v>39.6</v>
      </c>
      <c r="BE36" s="1">
        <v>48</v>
      </c>
      <c r="BF36" s="1">
        <v>98.1705689505105</v>
      </c>
      <c r="BG36" s="1">
        <v>106.476989676169</v>
      </c>
      <c r="BH36" s="1">
        <v>96.702128042009505</v>
      </c>
      <c r="BI36" s="1">
        <v>112.859132999407</v>
      </c>
      <c r="BJ36" s="1">
        <v>96.705032186379498</v>
      </c>
      <c r="BK36" s="1">
        <v>115.182824337021</v>
      </c>
      <c r="BL36" s="1">
        <v>1.8404915104395301</v>
      </c>
      <c r="BM36" s="1">
        <v>1.8515725748670999</v>
      </c>
      <c r="BN36" s="1">
        <v>1.8513014341268099</v>
      </c>
      <c r="BO36" s="1">
        <v>1.84028204360092</v>
      </c>
      <c r="BP36" s="1">
        <v>1.8776794188572199</v>
      </c>
      <c r="BQ36" s="1">
        <v>1.8632436770320699</v>
      </c>
    </row>
    <row r="37" spans="1:69" x14ac:dyDescent="0.25">
      <c r="A37" s="3">
        <v>61</v>
      </c>
      <c r="B37" s="1" t="s">
        <v>67</v>
      </c>
      <c r="C37" s="2">
        <v>0.94</v>
      </c>
      <c r="D37" s="2">
        <v>4.4335651568461243</v>
      </c>
      <c r="E37" s="1" t="s">
        <v>129</v>
      </c>
      <c r="F37" s="2" t="s">
        <v>133</v>
      </c>
      <c r="G37" s="2" t="s">
        <v>133</v>
      </c>
      <c r="H37" s="1">
        <v>0.153248</v>
      </c>
      <c r="I37" s="1">
        <v>-3.7562999999999999E-2</v>
      </c>
      <c r="J37" s="1">
        <v>-3.7512999999999998E-2</v>
      </c>
      <c r="K37" s="1">
        <v>-0.273613</v>
      </c>
      <c r="L37" s="1">
        <v>0.43281799999999998</v>
      </c>
      <c r="M37" s="1">
        <v>-0.18011099999999999</v>
      </c>
      <c r="N37" s="1">
        <v>-0.18074100000000001</v>
      </c>
      <c r="O37" s="1">
        <v>3.7199999999999999E-4</v>
      </c>
      <c r="P37" s="1">
        <v>504.39800000000002</v>
      </c>
      <c r="Q37" s="1">
        <v>159.078</v>
      </c>
      <c r="R37" s="1">
        <v>1213.46</v>
      </c>
      <c r="S37" s="1">
        <v>-0.25091000000000002</v>
      </c>
      <c r="T37" s="1">
        <v>2.6839999999999999E-2</v>
      </c>
      <c r="U37" s="1">
        <v>174.29090249999999</v>
      </c>
      <c r="V37" s="1">
        <v>0.19575999999999999</v>
      </c>
      <c r="W37" s="1">
        <v>-1.7198000000000001E-2</v>
      </c>
      <c r="X37" s="1">
        <v>-2.7101E-2</v>
      </c>
      <c r="Y37" s="1">
        <v>-0.15559300000000001</v>
      </c>
      <c r="Z37" s="1">
        <v>0.52158599999999999</v>
      </c>
      <c r="AA37" s="1">
        <v>-0.184866</v>
      </c>
      <c r="AB37" s="1">
        <v>-0.150033</v>
      </c>
      <c r="AC37" s="1">
        <v>-8.6227999999999999E-2</v>
      </c>
      <c r="AD37" s="1">
        <v>497.02800000000002</v>
      </c>
      <c r="AE37" s="1">
        <v>58.020899999999997</v>
      </c>
      <c r="AF37" s="1">
        <v>1117.57</v>
      </c>
      <c r="AG37" s="1">
        <v>-0.24285999999999999</v>
      </c>
      <c r="AH37" s="1">
        <v>-2.409E-2</v>
      </c>
      <c r="AI37" s="1">
        <v>137.28036270000001</v>
      </c>
      <c r="AJ37" s="1">
        <v>0.19575999999999999</v>
      </c>
      <c r="AK37" s="1">
        <v>-1.7198000000000001E-2</v>
      </c>
      <c r="AL37" s="1">
        <v>-2.7101E-2</v>
      </c>
      <c r="AM37" s="1">
        <v>-0.15559300000000001</v>
      </c>
      <c r="AN37" s="1">
        <v>0.52158599999999999</v>
      </c>
      <c r="AO37" s="1">
        <v>-0.184866</v>
      </c>
      <c r="AP37" s="1">
        <v>-0.150033</v>
      </c>
      <c r="AQ37" s="1">
        <v>-8.6227999999999999E-2</v>
      </c>
      <c r="AR37" s="1">
        <v>497.02800000000002</v>
      </c>
      <c r="AS37" s="1">
        <v>58.020899999999997</v>
      </c>
      <c r="AT37" s="1">
        <v>1117.57</v>
      </c>
      <c r="AU37" s="1">
        <v>-0.24285999999999999</v>
      </c>
      <c r="AV37" s="1">
        <v>-2.409E-2</v>
      </c>
      <c r="AW37" s="1">
        <v>137.28036270000001</v>
      </c>
      <c r="AX37" s="1">
        <v>6.3288825923295997</v>
      </c>
      <c r="AY37" s="1">
        <v>6.4683014576536797</v>
      </c>
      <c r="AZ37" s="1">
        <v>3.1806925625857998</v>
      </c>
      <c r="BA37" s="1">
        <v>3.4233399458848299</v>
      </c>
      <c r="BB37" s="1">
        <v>7.4026783301065899</v>
      </c>
      <c r="BC37" s="1">
        <v>7.86356050210438</v>
      </c>
      <c r="BD37" s="1">
        <v>38.200000000000003</v>
      </c>
      <c r="BE37" s="1">
        <v>41.1</v>
      </c>
      <c r="BF37" s="1">
        <v>96.406781437155402</v>
      </c>
      <c r="BG37" s="1">
        <v>107.23935024175</v>
      </c>
      <c r="BH37" s="1">
        <v>99.6509519067952</v>
      </c>
      <c r="BI37" s="1">
        <v>106.156677365061</v>
      </c>
      <c r="BJ37" s="1">
        <v>96.192462132171698</v>
      </c>
      <c r="BK37" s="1">
        <v>107.05059467134301</v>
      </c>
      <c r="BL37" s="1">
        <v>1.8405789849935801</v>
      </c>
      <c r="BM37" s="1">
        <v>1.8489483497382999</v>
      </c>
      <c r="BN37" s="1">
        <v>1.8673577589738899</v>
      </c>
      <c r="BO37" s="1">
        <v>1.8635506432614</v>
      </c>
      <c r="BP37" s="1">
        <v>1.8476758373697399</v>
      </c>
      <c r="BQ37" s="1">
        <v>1.8403831122893901</v>
      </c>
    </row>
    <row r="38" spans="1:69" x14ac:dyDescent="0.25">
      <c r="A38" s="3">
        <v>237</v>
      </c>
      <c r="B38" s="1" t="s">
        <v>68</v>
      </c>
      <c r="C38" s="2">
        <v>0.72</v>
      </c>
      <c r="D38" s="2">
        <v>0.55371472799628518</v>
      </c>
      <c r="E38" s="1" t="s">
        <v>131</v>
      </c>
      <c r="F38" s="2" t="s">
        <v>144</v>
      </c>
      <c r="G38" s="2" t="s">
        <v>144</v>
      </c>
      <c r="H38" s="1">
        <v>0.165352</v>
      </c>
      <c r="I38" s="1">
        <v>-3.8466E-2</v>
      </c>
      <c r="J38" s="1">
        <v>-4.1852E-2</v>
      </c>
      <c r="K38" s="1">
        <v>-0.29164800000000002</v>
      </c>
      <c r="L38" s="1">
        <v>0.44260899999999997</v>
      </c>
      <c r="M38" s="1">
        <v>-0.17845</v>
      </c>
      <c r="N38" s="1">
        <v>-0.16891999999999999</v>
      </c>
      <c r="O38" s="1">
        <v>-1.2258E-2</v>
      </c>
      <c r="P38" s="1">
        <v>500.904</v>
      </c>
      <c r="Q38" s="1">
        <v>154.66</v>
      </c>
      <c r="R38" s="1">
        <v>1165.29</v>
      </c>
      <c r="S38" s="1">
        <v>-0.25062000000000001</v>
      </c>
      <c r="T38" s="1">
        <v>2.9190000000000001E-2</v>
      </c>
      <c r="U38" s="1">
        <v>175.5835731</v>
      </c>
      <c r="V38" s="1">
        <v>0.18934200000000001</v>
      </c>
      <c r="W38" s="1">
        <v>-2.9399999999999999E-2</v>
      </c>
      <c r="X38" s="1">
        <v>-2.0822E-2</v>
      </c>
      <c r="Y38" s="1">
        <v>-0.14033300000000001</v>
      </c>
      <c r="Z38" s="1">
        <v>0.530366</v>
      </c>
      <c r="AA38" s="1">
        <v>-0.15603900000000001</v>
      </c>
      <c r="AB38" s="1">
        <v>-0.19473099999999999</v>
      </c>
      <c r="AC38" s="1">
        <v>-3.7366000000000003E-2</v>
      </c>
      <c r="AD38" s="1">
        <v>496.012</v>
      </c>
      <c r="AE38" s="1">
        <v>59.413800000000002</v>
      </c>
      <c r="AF38" s="1">
        <v>1162.29</v>
      </c>
      <c r="AG38" s="1">
        <v>-0.23701</v>
      </c>
      <c r="AH38" s="1">
        <v>-1.976E-2</v>
      </c>
      <c r="AI38" s="1">
        <v>136.3265475</v>
      </c>
      <c r="AJ38" s="1">
        <v>0.18934200000000001</v>
      </c>
      <c r="AK38" s="1">
        <v>-2.9399999999999999E-2</v>
      </c>
      <c r="AL38" s="1">
        <v>-2.0822E-2</v>
      </c>
      <c r="AM38" s="1">
        <v>-0.14033300000000001</v>
      </c>
      <c r="AN38" s="1">
        <v>0.530366</v>
      </c>
      <c r="AO38" s="1">
        <v>-0.15603900000000001</v>
      </c>
      <c r="AP38" s="1">
        <v>-0.19473099999999999</v>
      </c>
      <c r="AQ38" s="1">
        <v>-3.7366000000000003E-2</v>
      </c>
      <c r="AR38" s="1">
        <v>496.012</v>
      </c>
      <c r="AS38" s="1">
        <v>59.413800000000002</v>
      </c>
      <c r="AT38" s="1">
        <v>1162.29</v>
      </c>
      <c r="AU38" s="1">
        <v>-0.23701</v>
      </c>
      <c r="AV38" s="1">
        <v>-1.976E-2</v>
      </c>
      <c r="AW38" s="1">
        <v>136.3265475</v>
      </c>
      <c r="AX38" s="1">
        <v>6.44452628113575</v>
      </c>
      <c r="AY38" s="1">
        <v>6.7803417769963197</v>
      </c>
      <c r="AZ38" s="1">
        <v>3.8320816544416898</v>
      </c>
      <c r="BA38" s="1">
        <v>4.3104581637973398</v>
      </c>
      <c r="BB38" s="1">
        <v>7.4028477208947798</v>
      </c>
      <c r="BC38" s="1">
        <v>7.7755481747292396</v>
      </c>
      <c r="BD38" s="1">
        <v>40.5</v>
      </c>
      <c r="BE38" s="1">
        <v>49.5</v>
      </c>
      <c r="BF38" s="1">
        <v>100.290991851329</v>
      </c>
      <c r="BG38" s="1">
        <v>108.130729189569</v>
      </c>
      <c r="BH38" s="1">
        <v>99.094215967539796</v>
      </c>
      <c r="BI38" s="1">
        <v>114.950053922341</v>
      </c>
      <c r="BJ38" s="1">
        <v>99.599059045469104</v>
      </c>
      <c r="BK38" s="1">
        <v>110.77310407109699</v>
      </c>
      <c r="BL38" s="1">
        <v>1.84122649340052</v>
      </c>
      <c r="BM38" s="1">
        <v>1.84644306708872</v>
      </c>
      <c r="BN38" s="1">
        <v>1.84867790596415</v>
      </c>
      <c r="BO38" s="1">
        <v>1.8404594535061001</v>
      </c>
      <c r="BP38" s="1">
        <v>1.8801981278577999</v>
      </c>
      <c r="BQ38" s="1">
        <v>1.8746925081196599</v>
      </c>
    </row>
    <row r="39" spans="1:69" x14ac:dyDescent="0.25">
      <c r="A39" s="3">
        <v>247</v>
      </c>
      <c r="B39" s="1" t="s">
        <v>69</v>
      </c>
      <c r="C39" s="2">
        <v>0.15999999999999992</v>
      </c>
      <c r="D39" s="2">
        <v>2.1659639886203093</v>
      </c>
      <c r="E39" s="1" t="s">
        <v>145</v>
      </c>
      <c r="F39" s="2" t="s">
        <v>133</v>
      </c>
      <c r="G39" s="2" t="s">
        <v>133</v>
      </c>
      <c r="H39" s="1">
        <v>-9.8630999999999996E-2</v>
      </c>
      <c r="I39" s="1">
        <v>-1.9910000000000001E-2</v>
      </c>
      <c r="J39" s="1">
        <v>-1.9909E-2</v>
      </c>
      <c r="K39" s="1">
        <v>0.375722</v>
      </c>
      <c r="L39" s="1">
        <v>-5.6609E-2</v>
      </c>
      <c r="M39" s="1">
        <v>-0.144231</v>
      </c>
      <c r="N39" s="1">
        <v>-0.14419599999999999</v>
      </c>
      <c r="O39" s="1">
        <v>1.721312</v>
      </c>
      <c r="P39" s="1">
        <v>603.56700000000001</v>
      </c>
      <c r="Q39" s="1">
        <v>82.83749499999999</v>
      </c>
      <c r="R39" s="1">
        <v>846</v>
      </c>
      <c r="S39" s="1">
        <v>-0.24764</v>
      </c>
      <c r="T39" s="1">
        <v>3.3029999999999997E-2</v>
      </c>
      <c r="U39" s="1">
        <v>176.12323169999999</v>
      </c>
      <c r="V39" s="1">
        <v>0.19575999999999999</v>
      </c>
      <c r="W39" s="1">
        <v>-1.7198000000000001E-2</v>
      </c>
      <c r="X39" s="1">
        <v>-2.7101E-2</v>
      </c>
      <c r="Y39" s="1">
        <v>-0.15559300000000001</v>
      </c>
      <c r="Z39" s="1">
        <v>0.52158599999999999</v>
      </c>
      <c r="AA39" s="1">
        <v>-0.184866</v>
      </c>
      <c r="AB39" s="1">
        <v>-0.150033</v>
      </c>
      <c r="AC39" s="1">
        <v>-8.6227999999999999E-2</v>
      </c>
      <c r="AD39" s="1">
        <v>497.02800000000002</v>
      </c>
      <c r="AE39" s="1">
        <v>58.020899999999997</v>
      </c>
      <c r="AF39" s="1">
        <v>1117.57</v>
      </c>
      <c r="AG39" s="1">
        <v>-0.24285999999999999</v>
      </c>
      <c r="AH39" s="1">
        <v>-2.409E-2</v>
      </c>
      <c r="AI39" s="1">
        <v>137.28036270000001</v>
      </c>
      <c r="AJ39" s="1">
        <v>0.19575999999999999</v>
      </c>
      <c r="AK39" s="1">
        <v>-1.7198000000000001E-2</v>
      </c>
      <c r="AL39" s="1">
        <v>-2.7101E-2</v>
      </c>
      <c r="AM39" s="1">
        <v>-0.15559300000000001</v>
      </c>
      <c r="AN39" s="1">
        <v>0.52158599999999999</v>
      </c>
      <c r="AO39" s="1">
        <v>-0.184866</v>
      </c>
      <c r="AP39" s="1">
        <v>-0.150033</v>
      </c>
      <c r="AQ39" s="1">
        <v>-8.6227999999999999E-2</v>
      </c>
      <c r="AR39" s="1">
        <v>497.02800000000002</v>
      </c>
      <c r="AS39" s="1">
        <v>58.020899999999997</v>
      </c>
      <c r="AT39" s="1">
        <v>1117.57</v>
      </c>
      <c r="AU39" s="1">
        <v>-0.24285999999999999</v>
      </c>
      <c r="AV39" s="1">
        <v>-2.409E-2</v>
      </c>
      <c r="AW39" s="1">
        <v>137.28036270000001</v>
      </c>
      <c r="AX39" s="1">
        <v>6.5103394114744599</v>
      </c>
      <c r="AY39" s="1">
        <v>7.4443563803740496</v>
      </c>
      <c r="AZ39" s="1">
        <v>3.22111484633233</v>
      </c>
      <c r="BA39" s="1">
        <v>3.4227084466520998</v>
      </c>
      <c r="BB39" s="1">
        <v>7.6407251248946899</v>
      </c>
      <c r="BC39" s="1">
        <v>9.9908754874920902</v>
      </c>
      <c r="BD39" s="1">
        <v>38.799999999999997</v>
      </c>
      <c r="BE39" s="1">
        <v>45.1</v>
      </c>
      <c r="BF39" s="1">
        <v>101.323137831674</v>
      </c>
      <c r="BG39" s="1">
        <v>107.05141627432501</v>
      </c>
      <c r="BH39" s="1">
        <v>95.594146414245799</v>
      </c>
      <c r="BI39" s="1">
        <v>106.332021477853</v>
      </c>
      <c r="BJ39" s="1">
        <v>95.680166423297507</v>
      </c>
      <c r="BK39" s="1">
        <v>105.885561436744</v>
      </c>
      <c r="BL39" s="1">
        <v>1.8418669875970901</v>
      </c>
      <c r="BM39" s="1">
        <v>1.8471085512226899</v>
      </c>
      <c r="BN39" s="1">
        <v>1.8465527341508501</v>
      </c>
      <c r="BO39" s="1">
        <v>1.8396048488737999</v>
      </c>
      <c r="BP39" s="1">
        <v>1.86567333689475</v>
      </c>
      <c r="BQ39" s="1">
        <v>1.8609817301628699</v>
      </c>
    </row>
    <row r="40" spans="1:69" x14ac:dyDescent="0.25">
      <c r="A40" s="3">
        <v>63</v>
      </c>
      <c r="B40" s="1" t="s">
        <v>70</v>
      </c>
      <c r="C40" s="2">
        <v>1</v>
      </c>
      <c r="D40" s="2">
        <v>0.18</v>
      </c>
      <c r="E40" s="1" t="s">
        <v>127</v>
      </c>
      <c r="F40" s="2" t="s">
        <v>133</v>
      </c>
      <c r="G40" s="2" t="s">
        <v>133</v>
      </c>
      <c r="H40" s="1">
        <v>0.15173600000000001</v>
      </c>
      <c r="I40" s="1">
        <v>-3.4506000000000002E-2</v>
      </c>
      <c r="J40" s="1">
        <v>-3.4562000000000002E-2</v>
      </c>
      <c r="K40" s="1">
        <v>-0.12188300000000001</v>
      </c>
      <c r="L40" s="1">
        <v>0.41831699999999999</v>
      </c>
      <c r="M40" s="1">
        <v>-0.151834</v>
      </c>
      <c r="N40" s="1">
        <v>-0.15231600000000001</v>
      </c>
      <c r="O40" s="1">
        <v>-8.7807999999999997E-2</v>
      </c>
      <c r="P40" s="1">
        <v>465.73599999999999</v>
      </c>
      <c r="Q40" s="1">
        <v>161.79400000000001</v>
      </c>
      <c r="R40" s="1">
        <v>1249.75</v>
      </c>
      <c r="S40" s="1">
        <v>-0.23638000000000001</v>
      </c>
      <c r="T40" s="1">
        <v>-1.5970000000000002E-2</v>
      </c>
      <c r="U40" s="1">
        <v>138.3094791</v>
      </c>
      <c r="V40" s="1">
        <v>0.19575999999999999</v>
      </c>
      <c r="W40" s="1">
        <v>-1.7198000000000001E-2</v>
      </c>
      <c r="X40" s="1">
        <v>-2.7101E-2</v>
      </c>
      <c r="Y40" s="1">
        <v>-0.15559300000000001</v>
      </c>
      <c r="Z40" s="1">
        <v>0.52158599999999999</v>
      </c>
      <c r="AA40" s="1">
        <v>-0.184866</v>
      </c>
      <c r="AB40" s="1">
        <v>-0.150033</v>
      </c>
      <c r="AC40" s="1">
        <v>-8.6227999999999999E-2</v>
      </c>
      <c r="AD40" s="1">
        <v>497.02800000000002</v>
      </c>
      <c r="AE40" s="1">
        <v>58.020899999999997</v>
      </c>
      <c r="AF40" s="1">
        <v>1117.57</v>
      </c>
      <c r="AG40" s="1">
        <v>-0.24285999999999999</v>
      </c>
      <c r="AH40" s="1">
        <v>-2.409E-2</v>
      </c>
      <c r="AI40" s="1">
        <v>137.28036270000001</v>
      </c>
      <c r="AJ40" s="1">
        <v>0.19575999999999999</v>
      </c>
      <c r="AK40" s="1">
        <v>-1.7198000000000001E-2</v>
      </c>
      <c r="AL40" s="1">
        <v>-2.7101E-2</v>
      </c>
      <c r="AM40" s="1">
        <v>-0.15559300000000001</v>
      </c>
      <c r="AN40" s="1">
        <v>0.52158599999999999</v>
      </c>
      <c r="AO40" s="1">
        <v>-0.184866</v>
      </c>
      <c r="AP40" s="1">
        <v>-0.150033</v>
      </c>
      <c r="AQ40" s="1">
        <v>-8.6227999999999999E-2</v>
      </c>
      <c r="AR40" s="1">
        <v>497.02800000000002</v>
      </c>
      <c r="AS40" s="1">
        <v>58.020899999999997</v>
      </c>
      <c r="AT40" s="1">
        <v>1117.57</v>
      </c>
      <c r="AU40" s="1">
        <v>-0.24285999999999999</v>
      </c>
      <c r="AV40" s="1">
        <v>-2.409E-2</v>
      </c>
      <c r="AW40" s="1">
        <v>137.28036270000001</v>
      </c>
      <c r="AX40" s="1">
        <v>7.4539286675425602</v>
      </c>
      <c r="AY40" s="1">
        <v>7.5793965685188702</v>
      </c>
      <c r="AZ40" s="1">
        <v>3.9700676616455501</v>
      </c>
      <c r="BA40" s="1">
        <v>4.4654012339790201</v>
      </c>
      <c r="BB40" s="1">
        <v>7.1717305844630301</v>
      </c>
      <c r="BC40" s="1">
        <v>7.8400769939507597</v>
      </c>
      <c r="BD40" s="1">
        <v>46.6</v>
      </c>
      <c r="BE40" s="1">
        <v>55.3</v>
      </c>
      <c r="BF40" s="1">
        <v>98.1579517027712</v>
      </c>
      <c r="BG40" s="1">
        <v>108.295252124692</v>
      </c>
      <c r="BH40" s="1">
        <v>98.732320641816102</v>
      </c>
      <c r="BI40" s="1">
        <v>109.38400254676</v>
      </c>
      <c r="BJ40" s="1">
        <v>99.190003977480401</v>
      </c>
      <c r="BK40" s="1">
        <v>106.162395806316</v>
      </c>
      <c r="BL40" s="1">
        <v>1.86916799673009</v>
      </c>
      <c r="BM40" s="1">
        <v>1.87549620100921</v>
      </c>
      <c r="BN40" s="1">
        <v>1.8461998808363</v>
      </c>
      <c r="BO40" s="1">
        <v>1.8389412714929201</v>
      </c>
      <c r="BP40" s="1">
        <v>1.8489948620804699</v>
      </c>
      <c r="BQ40" s="1">
        <v>1.8397103032814699</v>
      </c>
    </row>
    <row r="41" spans="1:69" x14ac:dyDescent="0.25">
      <c r="A41" s="1">
        <v>263</v>
      </c>
      <c r="B41" s="1" t="s">
        <v>71</v>
      </c>
      <c r="C41" s="1">
        <v>-0.77</v>
      </c>
      <c r="D41" s="2">
        <v>0.38065732621348564</v>
      </c>
      <c r="E41" s="1" t="s">
        <v>188</v>
      </c>
      <c r="F41" s="2" t="s">
        <v>133</v>
      </c>
      <c r="G41" s="2" t="s">
        <v>133</v>
      </c>
      <c r="H41" s="1">
        <v>0.171186</v>
      </c>
      <c r="I41" s="1">
        <v>-2.4067000000000002E-2</v>
      </c>
      <c r="J41" s="1">
        <v>-1.6951999999999998E-2</v>
      </c>
      <c r="K41" s="1">
        <v>-0.15290400000000001</v>
      </c>
      <c r="L41" s="1">
        <v>0.48694100000000001</v>
      </c>
      <c r="M41" s="1">
        <v>-0.15027099999999999</v>
      </c>
      <c r="N41" s="1">
        <v>-0.16713600000000001</v>
      </c>
      <c r="O41" s="1">
        <v>-2.9562999999999999E-2</v>
      </c>
      <c r="P41" s="1">
        <v>514.08100000000002</v>
      </c>
      <c r="Q41" s="1">
        <v>148.84100000000001</v>
      </c>
      <c r="R41" s="1">
        <v>1112.69</v>
      </c>
      <c r="S41" s="1">
        <v>-0.22484000000000001</v>
      </c>
      <c r="T41" s="1">
        <v>-5.5070000000000001E-2</v>
      </c>
      <c r="U41" s="1">
        <v>106.5323727</v>
      </c>
      <c r="V41" s="1">
        <v>0.19575999999999999</v>
      </c>
      <c r="W41" s="1">
        <v>-1.7198000000000001E-2</v>
      </c>
      <c r="X41" s="1">
        <v>-2.7101E-2</v>
      </c>
      <c r="Y41" s="1">
        <v>-0.15559300000000001</v>
      </c>
      <c r="Z41" s="1">
        <v>0.52158599999999999</v>
      </c>
      <c r="AA41" s="1">
        <v>-0.184866</v>
      </c>
      <c r="AB41" s="1">
        <v>-0.150033</v>
      </c>
      <c r="AC41" s="1">
        <v>-8.6227999999999999E-2</v>
      </c>
      <c r="AD41" s="1">
        <v>497.02800000000002</v>
      </c>
      <c r="AE41" s="1">
        <v>58.020899999999997</v>
      </c>
      <c r="AF41" s="1">
        <v>1117.57</v>
      </c>
      <c r="AG41" s="1">
        <v>-0.24285999999999999</v>
      </c>
      <c r="AH41" s="1">
        <v>-2.409E-2</v>
      </c>
      <c r="AI41" s="1">
        <v>137.28036270000001</v>
      </c>
      <c r="AJ41" s="1">
        <v>0.19575999999999999</v>
      </c>
      <c r="AK41" s="1">
        <v>-1.7198000000000001E-2</v>
      </c>
      <c r="AL41" s="1">
        <v>-2.7101E-2</v>
      </c>
      <c r="AM41" s="1">
        <v>-0.15559300000000001</v>
      </c>
      <c r="AN41" s="1">
        <v>0.52158599999999999</v>
      </c>
      <c r="AO41" s="1">
        <v>-0.184866</v>
      </c>
      <c r="AP41" s="1">
        <v>-0.150033</v>
      </c>
      <c r="AQ41" s="1">
        <v>-8.6227999999999999E-2</v>
      </c>
      <c r="AR41" s="1">
        <v>497.02800000000002</v>
      </c>
      <c r="AS41" s="1">
        <v>58.020899999999997</v>
      </c>
      <c r="AT41" s="1">
        <v>1117.57</v>
      </c>
      <c r="AU41" s="1">
        <v>-0.24285999999999999</v>
      </c>
      <c r="AV41" s="1">
        <v>-2.409E-2</v>
      </c>
      <c r="AW41" s="1">
        <v>137.28036270000001</v>
      </c>
      <c r="AX41" s="1">
        <v>6.3611627635519001</v>
      </c>
      <c r="AY41" s="1">
        <v>6.4363620629483904</v>
      </c>
      <c r="AZ41" s="1">
        <v>4.19290651199604</v>
      </c>
      <c r="BA41" s="1">
        <v>4.2697817630977903</v>
      </c>
      <c r="BB41" s="1">
        <v>7.20572015278678</v>
      </c>
      <c r="BC41" s="1">
        <v>7.6628985061741597</v>
      </c>
      <c r="BD41" s="1">
        <v>40.5</v>
      </c>
      <c r="BE41" s="1">
        <v>41</v>
      </c>
      <c r="BF41" s="1">
        <v>99.108449349813398</v>
      </c>
      <c r="BG41" s="1">
        <v>104.847973711634</v>
      </c>
      <c r="BH41" s="1">
        <v>99.464926804418894</v>
      </c>
      <c r="BI41" s="1">
        <v>105.118114941614</v>
      </c>
      <c r="BJ41" s="1">
        <v>99.821448293993797</v>
      </c>
      <c r="BK41" s="1">
        <v>104.904119761522</v>
      </c>
      <c r="BL41" s="1">
        <v>1.84014048376747</v>
      </c>
      <c r="BM41" s="1">
        <v>1.8433268836535699</v>
      </c>
      <c r="BN41" s="1">
        <v>1.8433908972325901</v>
      </c>
      <c r="BO41" s="1">
        <v>1.84153034186244</v>
      </c>
      <c r="BP41" s="1">
        <v>1.8432170246609501</v>
      </c>
      <c r="BQ41" s="1">
        <v>1.8408663721193801</v>
      </c>
    </row>
    <row r="42" spans="1:69" x14ac:dyDescent="0.25">
      <c r="A42" s="3">
        <v>218</v>
      </c>
      <c r="B42" s="1" t="s">
        <v>72</v>
      </c>
      <c r="C42" s="2">
        <v>-0.33</v>
      </c>
      <c r="D42" s="2">
        <v>1.7867008703193716</v>
      </c>
      <c r="E42" s="1" t="s">
        <v>125</v>
      </c>
      <c r="F42" s="2" t="s">
        <v>135</v>
      </c>
      <c r="G42" s="2" t="s">
        <v>135</v>
      </c>
      <c r="H42" s="1">
        <v>0.15546399999999999</v>
      </c>
      <c r="I42" s="1">
        <v>-3.7927000000000002E-2</v>
      </c>
      <c r="J42" s="1">
        <v>-3.7895999999999999E-2</v>
      </c>
      <c r="K42" s="1">
        <v>-0.43332700000000002</v>
      </c>
      <c r="L42" s="1">
        <v>0.39064500000000002</v>
      </c>
      <c r="M42" s="1">
        <v>-0.17117199999999999</v>
      </c>
      <c r="N42" s="1">
        <v>-0.17145299999999999</v>
      </c>
      <c r="O42" s="1">
        <v>6.7978999999999998E-2</v>
      </c>
      <c r="P42" s="1">
        <v>464.04</v>
      </c>
      <c r="Q42" s="1">
        <v>158.369</v>
      </c>
      <c r="R42" s="1">
        <v>1200.6500000000001</v>
      </c>
      <c r="S42" s="1">
        <v>-0.25013999999999997</v>
      </c>
      <c r="T42" s="1">
        <v>2.3949999999999999E-2</v>
      </c>
      <c r="U42" s="1">
        <v>171.9942159</v>
      </c>
      <c r="V42" s="1">
        <v>0.17983299999999999</v>
      </c>
      <c r="W42" s="1">
        <v>-3.8869000000000001E-2</v>
      </c>
      <c r="X42" s="1">
        <v>-3.8897000000000001E-2</v>
      </c>
      <c r="Y42" s="1">
        <v>-0.16137699999999999</v>
      </c>
      <c r="Z42" s="1">
        <v>0.73704599999999998</v>
      </c>
      <c r="AA42" s="1">
        <v>-0.22905900000000001</v>
      </c>
      <c r="AB42" s="1">
        <v>-0.22885</v>
      </c>
      <c r="AC42" s="1">
        <v>-0.54333100000000001</v>
      </c>
      <c r="AD42" s="1">
        <v>511.279</v>
      </c>
      <c r="AE42" s="1">
        <v>80.517799999999994</v>
      </c>
      <c r="AF42" s="1">
        <v>1126.25</v>
      </c>
      <c r="AG42" s="1">
        <v>-0.19825000000000001</v>
      </c>
      <c r="AH42" s="1">
        <v>-1.5640000000000001E-2</v>
      </c>
      <c r="AI42" s="1">
        <v>114.5896011</v>
      </c>
      <c r="AJ42" s="1">
        <v>0.17983299999999999</v>
      </c>
      <c r="AK42" s="1">
        <v>-3.8869000000000001E-2</v>
      </c>
      <c r="AL42" s="1">
        <v>-3.8897000000000001E-2</v>
      </c>
      <c r="AM42" s="1">
        <v>-0.16137699999999999</v>
      </c>
      <c r="AN42" s="1">
        <v>0.73704599999999998</v>
      </c>
      <c r="AO42" s="1">
        <v>-0.22905900000000001</v>
      </c>
      <c r="AP42" s="1">
        <v>-0.22885</v>
      </c>
      <c r="AQ42" s="1">
        <v>-0.54333100000000001</v>
      </c>
      <c r="AR42" s="1">
        <v>511.279</v>
      </c>
      <c r="AS42" s="1">
        <v>80.517799999999994</v>
      </c>
      <c r="AT42" s="1">
        <v>1126.25</v>
      </c>
      <c r="AU42" s="1">
        <v>-0.19825000000000001</v>
      </c>
      <c r="AV42" s="1">
        <v>-1.5640000000000001E-2</v>
      </c>
      <c r="AW42" s="1">
        <v>114.5896011</v>
      </c>
      <c r="AX42" s="1">
        <v>8.6716846630536004</v>
      </c>
      <c r="AY42" s="1">
        <v>8.8506032045470402</v>
      </c>
      <c r="AZ42" s="1">
        <v>4.4672234390033001</v>
      </c>
      <c r="BA42" s="1">
        <v>4.5797795696602099</v>
      </c>
      <c r="BB42" s="1">
        <v>8.0155102095652904</v>
      </c>
      <c r="BC42" s="1">
        <v>8.8485201894283296</v>
      </c>
      <c r="BD42" s="1">
        <v>42.8</v>
      </c>
      <c r="BE42" s="1">
        <v>47.5</v>
      </c>
      <c r="BF42" s="1">
        <v>101.870139550313</v>
      </c>
      <c r="BG42" s="1">
        <v>117.12151237645701</v>
      </c>
      <c r="BH42" s="1">
        <v>100.854092320926</v>
      </c>
      <c r="BI42" s="1">
        <v>111.781010319668</v>
      </c>
      <c r="BJ42" s="1">
        <v>101.837958883879</v>
      </c>
      <c r="BK42" s="1">
        <v>116.786321759393</v>
      </c>
      <c r="BL42" s="1">
        <v>1.84042766769031</v>
      </c>
      <c r="BM42" s="1">
        <v>1.8514343088535401</v>
      </c>
      <c r="BN42" s="1">
        <v>1.8972234976406901</v>
      </c>
      <c r="BO42" s="1">
        <v>1.8856447173314399</v>
      </c>
      <c r="BP42" s="1">
        <v>1.8512066335231101</v>
      </c>
      <c r="BQ42" s="1">
        <v>1.8408438282483299</v>
      </c>
    </row>
    <row r="43" spans="1:69" x14ac:dyDescent="0.25">
      <c r="A43" s="3">
        <v>219</v>
      </c>
      <c r="B43" s="1" t="s">
        <v>73</v>
      </c>
      <c r="C43" s="2">
        <v>0.22999999999999998</v>
      </c>
      <c r="D43" s="2">
        <v>1.0048880534666536</v>
      </c>
      <c r="E43" s="1" t="s">
        <v>125</v>
      </c>
      <c r="F43" s="2" t="s">
        <v>146</v>
      </c>
      <c r="G43" s="2" t="s">
        <v>146</v>
      </c>
      <c r="H43" s="1">
        <v>0.15546399999999999</v>
      </c>
      <c r="I43" s="1">
        <v>-3.7927000000000002E-2</v>
      </c>
      <c r="J43" s="1">
        <v>-3.7895999999999999E-2</v>
      </c>
      <c r="K43" s="1">
        <v>-0.43332700000000002</v>
      </c>
      <c r="L43" s="1">
        <v>0.39064500000000002</v>
      </c>
      <c r="M43" s="1">
        <v>-0.17117199999999999</v>
      </c>
      <c r="N43" s="1">
        <v>-0.17145299999999999</v>
      </c>
      <c r="O43" s="1">
        <v>6.7978999999999998E-2</v>
      </c>
      <c r="P43" s="1">
        <v>464.04</v>
      </c>
      <c r="Q43" s="1">
        <v>158.369</v>
      </c>
      <c r="R43" s="1">
        <v>1200.6500000000001</v>
      </c>
      <c r="S43" s="1">
        <v>-0.25013999999999997</v>
      </c>
      <c r="T43" s="1">
        <v>2.3949999999999999E-2</v>
      </c>
      <c r="U43" s="1">
        <v>171.9942159</v>
      </c>
      <c r="V43" s="1">
        <v>0.18577199999999999</v>
      </c>
      <c r="W43" s="1">
        <v>-3.3121999999999999E-2</v>
      </c>
      <c r="X43" s="1">
        <v>-2.7512999999999999E-2</v>
      </c>
      <c r="Y43" s="1">
        <v>-0.121568</v>
      </c>
      <c r="Z43" s="1">
        <v>0.62966699999999998</v>
      </c>
      <c r="AA43" s="1">
        <v>-0.17815500000000001</v>
      </c>
      <c r="AB43" s="1">
        <v>-0.22019</v>
      </c>
      <c r="AC43" s="1">
        <v>-0.20809800000000001</v>
      </c>
      <c r="AD43" s="1">
        <v>503.92700000000002</v>
      </c>
      <c r="AE43" s="1">
        <v>66.731200000000001</v>
      </c>
      <c r="AF43" s="1">
        <v>1183.18</v>
      </c>
      <c r="AG43" s="1">
        <v>-0.20313999999999999</v>
      </c>
      <c r="AH43" s="1">
        <v>-2.1530000000000001E-2</v>
      </c>
      <c r="AI43" s="1">
        <v>113.96209109999999</v>
      </c>
      <c r="AJ43" s="1">
        <v>0.18577199999999999</v>
      </c>
      <c r="AK43" s="1">
        <v>-3.3121999999999999E-2</v>
      </c>
      <c r="AL43" s="1">
        <v>-2.7512999999999999E-2</v>
      </c>
      <c r="AM43" s="1">
        <v>-0.121568</v>
      </c>
      <c r="AN43" s="1">
        <v>0.62966699999999998</v>
      </c>
      <c r="AO43" s="1">
        <v>-0.17815500000000001</v>
      </c>
      <c r="AP43" s="1">
        <v>-0.22019</v>
      </c>
      <c r="AQ43" s="1">
        <v>-0.20809800000000001</v>
      </c>
      <c r="AR43" s="1">
        <v>503.92700000000002</v>
      </c>
      <c r="AS43" s="1">
        <v>66.731200000000001</v>
      </c>
      <c r="AT43" s="1">
        <v>1183.18</v>
      </c>
      <c r="AU43" s="1">
        <v>-0.20313999999999999</v>
      </c>
      <c r="AV43" s="1">
        <v>-2.1530000000000001E-2</v>
      </c>
      <c r="AW43" s="1">
        <v>113.96209109999999</v>
      </c>
      <c r="AX43" s="1">
        <v>8.7301255511175597</v>
      </c>
      <c r="AY43" s="1">
        <v>8.8440593433213408</v>
      </c>
      <c r="AZ43" s="1">
        <v>4.5342038894513701</v>
      </c>
      <c r="BA43" s="1">
        <v>4.6869879710387101</v>
      </c>
      <c r="BB43" s="1">
        <v>9.5944732491342908</v>
      </c>
      <c r="BC43" s="1">
        <v>10.1260516366963</v>
      </c>
      <c r="BD43" s="1">
        <v>42.9</v>
      </c>
      <c r="BE43" s="1">
        <v>46.5</v>
      </c>
      <c r="BF43" s="1">
        <v>101.607129867235</v>
      </c>
      <c r="BG43" s="1">
        <v>115.96825627040801</v>
      </c>
      <c r="BH43" s="1">
        <v>100.64118570435301</v>
      </c>
      <c r="BI43" s="1">
        <v>108.044033045406</v>
      </c>
      <c r="BJ43" s="1">
        <v>101.58557612586699</v>
      </c>
      <c r="BK43" s="1">
        <v>116.606847519404</v>
      </c>
      <c r="BL43" s="1">
        <v>1.8395600017395399</v>
      </c>
      <c r="BM43" s="1">
        <v>1.84947262753467</v>
      </c>
      <c r="BN43" s="1">
        <v>1.8959791665521999</v>
      </c>
      <c r="BO43" s="1">
        <v>1.8881008977276601</v>
      </c>
      <c r="BP43" s="1">
        <v>1.84913980001513</v>
      </c>
      <c r="BQ43" s="1">
        <v>1.8400861392880401</v>
      </c>
    </row>
    <row r="44" spans="1:69" x14ac:dyDescent="0.25">
      <c r="A44" s="3">
        <v>220</v>
      </c>
      <c r="B44" s="1" t="s">
        <v>74</v>
      </c>
      <c r="C44" s="2">
        <v>0.15999999999999992</v>
      </c>
      <c r="D44" s="2">
        <v>2.229170249218305</v>
      </c>
      <c r="E44" s="1" t="s">
        <v>125</v>
      </c>
      <c r="F44" s="2" t="s">
        <v>147</v>
      </c>
      <c r="G44" s="2" t="s">
        <v>147</v>
      </c>
      <c r="H44" s="1">
        <v>0.15546399999999999</v>
      </c>
      <c r="I44" s="1">
        <v>-3.7927000000000002E-2</v>
      </c>
      <c r="J44" s="1">
        <v>-3.7895999999999999E-2</v>
      </c>
      <c r="K44" s="1">
        <v>-0.43332700000000002</v>
      </c>
      <c r="L44" s="1">
        <v>0.39064500000000002</v>
      </c>
      <c r="M44" s="1">
        <v>-0.17117199999999999</v>
      </c>
      <c r="N44" s="1">
        <v>-0.17145299999999999</v>
      </c>
      <c r="O44" s="1">
        <v>6.7978999999999998E-2</v>
      </c>
      <c r="P44" s="1">
        <v>464.04</v>
      </c>
      <c r="Q44" s="1">
        <v>158.369</v>
      </c>
      <c r="R44" s="1">
        <v>1200.6500000000001</v>
      </c>
      <c r="S44" s="1">
        <v>-0.25013999999999997</v>
      </c>
      <c r="T44" s="1">
        <v>2.3949999999999999E-2</v>
      </c>
      <c r="U44" s="1">
        <v>171.9942159</v>
      </c>
      <c r="V44" s="1">
        <v>0.19062100000000001</v>
      </c>
      <c r="W44" s="1">
        <v>-2.1784999999999999E-2</v>
      </c>
      <c r="X44" s="1">
        <v>-3.0521E-2</v>
      </c>
      <c r="Y44" s="1">
        <v>-0.111499</v>
      </c>
      <c r="Z44" s="1">
        <v>0.56892100000000001</v>
      </c>
      <c r="AA44" s="1">
        <v>-0.20616999999999999</v>
      </c>
      <c r="AB44" s="1">
        <v>-0.16203699999999999</v>
      </c>
      <c r="AC44" s="1">
        <v>-9.5824000000000006E-2</v>
      </c>
      <c r="AD44" s="1">
        <v>500.55</v>
      </c>
      <c r="AE44" s="1">
        <v>62.513300000000001</v>
      </c>
      <c r="AF44" s="1">
        <v>1139.77</v>
      </c>
      <c r="AG44" s="1">
        <v>-0.20032</v>
      </c>
      <c r="AH44" s="1">
        <v>-2.1180000000000001E-2</v>
      </c>
      <c r="AI44" s="1">
        <v>112.4121414</v>
      </c>
      <c r="AJ44" s="1">
        <v>0.19062100000000001</v>
      </c>
      <c r="AK44" s="1">
        <v>-2.1784999999999999E-2</v>
      </c>
      <c r="AL44" s="1">
        <v>-3.0521E-2</v>
      </c>
      <c r="AM44" s="1">
        <v>-0.111499</v>
      </c>
      <c r="AN44" s="1">
        <v>0.56892100000000001</v>
      </c>
      <c r="AO44" s="1">
        <v>-0.20616999999999999</v>
      </c>
      <c r="AP44" s="1">
        <v>-0.16203699999999999</v>
      </c>
      <c r="AQ44" s="1">
        <v>-9.5824000000000006E-2</v>
      </c>
      <c r="AR44" s="1">
        <v>500.55</v>
      </c>
      <c r="AS44" s="1">
        <v>62.513300000000001</v>
      </c>
      <c r="AT44" s="1">
        <v>1139.77</v>
      </c>
      <c r="AU44" s="1">
        <v>-0.20032</v>
      </c>
      <c r="AV44" s="1">
        <v>-2.1180000000000001E-2</v>
      </c>
      <c r="AW44" s="1">
        <v>112.4121414</v>
      </c>
      <c r="AX44" s="1">
        <v>8.0704923092702501</v>
      </c>
      <c r="AY44" s="1">
        <v>8.8027022252257492</v>
      </c>
      <c r="AZ44" s="1">
        <v>4.1933274888831598</v>
      </c>
      <c r="BA44" s="1">
        <v>4.57692910764899</v>
      </c>
      <c r="BB44" s="1">
        <v>8.0373984631775599</v>
      </c>
      <c r="BC44" s="1">
        <v>8.8632280378838306</v>
      </c>
      <c r="BD44" s="1">
        <v>42.9</v>
      </c>
      <c r="BE44" s="1">
        <v>47.6</v>
      </c>
      <c r="BF44" s="1">
        <v>101.963578246751</v>
      </c>
      <c r="BG44" s="1">
        <v>117.143694628109</v>
      </c>
      <c r="BH44" s="1">
        <v>100.825889926423</v>
      </c>
      <c r="BI44" s="1">
        <v>111.634287720156</v>
      </c>
      <c r="BJ44" s="1">
        <v>101.996598430728</v>
      </c>
      <c r="BK44" s="1">
        <v>117.092702582557</v>
      </c>
      <c r="BL44" s="1">
        <v>1.8396157207416901</v>
      </c>
      <c r="BM44" s="1">
        <v>1.8504783165441301</v>
      </c>
      <c r="BN44" s="1">
        <v>1.8973038765574599</v>
      </c>
      <c r="BO44" s="1">
        <v>1.8856516115125801</v>
      </c>
      <c r="BP44" s="1">
        <v>1.8502307964143201</v>
      </c>
      <c r="BQ44" s="1">
        <v>1.8392754008032599</v>
      </c>
    </row>
    <row r="45" spans="1:69" x14ac:dyDescent="0.25">
      <c r="A45" s="3">
        <v>221</v>
      </c>
      <c r="B45" s="1" t="s">
        <v>75</v>
      </c>
      <c r="C45" s="2">
        <v>0.48</v>
      </c>
      <c r="D45" s="2">
        <v>3.3559350410876552</v>
      </c>
      <c r="E45" s="1" t="s">
        <v>125</v>
      </c>
      <c r="F45" s="2" t="s">
        <v>148</v>
      </c>
      <c r="G45" s="2" t="s">
        <v>148</v>
      </c>
      <c r="H45" s="1">
        <v>0.15546399999999999</v>
      </c>
      <c r="I45" s="1">
        <v>-3.7927000000000002E-2</v>
      </c>
      <c r="J45" s="1">
        <v>-3.7895999999999999E-2</v>
      </c>
      <c r="K45" s="1">
        <v>-0.43332700000000002</v>
      </c>
      <c r="L45" s="1">
        <v>0.39064500000000002</v>
      </c>
      <c r="M45" s="1">
        <v>-0.17117199999999999</v>
      </c>
      <c r="N45" s="1">
        <v>-0.17145299999999999</v>
      </c>
      <c r="O45" s="1">
        <v>6.7978999999999998E-2</v>
      </c>
      <c r="P45" s="1">
        <v>464.04</v>
      </c>
      <c r="Q45" s="1">
        <v>158.369</v>
      </c>
      <c r="R45" s="1">
        <v>1200.6500000000001</v>
      </c>
      <c r="S45" s="1">
        <v>-0.25013999999999997</v>
      </c>
      <c r="T45" s="1">
        <v>2.3949999999999999E-2</v>
      </c>
      <c r="U45" s="1">
        <v>171.9942159</v>
      </c>
      <c r="V45" s="1">
        <v>0.18898000000000001</v>
      </c>
      <c r="W45" s="1">
        <v>-3.1278E-2</v>
      </c>
      <c r="X45" s="1">
        <v>-2.4514000000000001E-2</v>
      </c>
      <c r="Y45" s="1">
        <v>-0.121665</v>
      </c>
      <c r="Z45" s="1">
        <v>0.60114100000000004</v>
      </c>
      <c r="AA45" s="1">
        <v>-0.16911000000000001</v>
      </c>
      <c r="AB45" s="1">
        <v>-0.209231</v>
      </c>
      <c r="AC45" s="1">
        <v>-0.17353199999999999</v>
      </c>
      <c r="AD45" s="1">
        <v>501.87200000000001</v>
      </c>
      <c r="AE45" s="1">
        <v>65.958600000000004</v>
      </c>
      <c r="AF45" s="1">
        <v>1145.3800000000001</v>
      </c>
      <c r="AG45" s="1">
        <v>-0.23574000000000001</v>
      </c>
      <c r="AH45" s="1">
        <v>-2.0820000000000002E-2</v>
      </c>
      <c r="AI45" s="1">
        <v>134.8644492</v>
      </c>
      <c r="AJ45" s="1">
        <v>0.18898000000000001</v>
      </c>
      <c r="AK45" s="1">
        <v>-3.1278E-2</v>
      </c>
      <c r="AL45" s="1">
        <v>-2.4514000000000001E-2</v>
      </c>
      <c r="AM45" s="1">
        <v>-0.121665</v>
      </c>
      <c r="AN45" s="1">
        <v>0.60114100000000004</v>
      </c>
      <c r="AO45" s="1">
        <v>-0.16911000000000001</v>
      </c>
      <c r="AP45" s="1">
        <v>-0.209231</v>
      </c>
      <c r="AQ45" s="1">
        <v>-0.17353199999999999</v>
      </c>
      <c r="AR45" s="1">
        <v>501.87200000000001</v>
      </c>
      <c r="AS45" s="1">
        <v>65.958600000000004</v>
      </c>
      <c r="AT45" s="1">
        <v>1145.3800000000001</v>
      </c>
      <c r="AU45" s="1">
        <v>-0.23574000000000001</v>
      </c>
      <c r="AV45" s="1">
        <v>-2.0820000000000002E-2</v>
      </c>
      <c r="AW45" s="1">
        <v>134.8644492</v>
      </c>
      <c r="AX45" s="1">
        <v>8.4201195224548098</v>
      </c>
      <c r="AY45" s="1">
        <v>8.7585169809681709</v>
      </c>
      <c r="AZ45" s="1">
        <v>4.4157087177996104</v>
      </c>
      <c r="BA45" s="1">
        <v>4.6900622345327401</v>
      </c>
      <c r="BB45" s="1">
        <v>9.4200894026103192</v>
      </c>
      <c r="BC45" s="1">
        <v>10.2863162430916</v>
      </c>
      <c r="BD45" s="1">
        <v>42.7</v>
      </c>
      <c r="BE45" s="1">
        <v>49.6</v>
      </c>
      <c r="BF45" s="1">
        <v>101.414195261903</v>
      </c>
      <c r="BG45" s="1">
        <v>117.06334141535601</v>
      </c>
      <c r="BH45" s="1">
        <v>99.619895124967002</v>
      </c>
      <c r="BI45" s="1">
        <v>113.34934189110599</v>
      </c>
      <c r="BJ45" s="1">
        <v>101.391073447591</v>
      </c>
      <c r="BK45" s="1">
        <v>117.085043233573</v>
      </c>
      <c r="BL45" s="1">
        <v>1.8393371088519901</v>
      </c>
      <c r="BM45" s="1">
        <v>1.8523425709085199</v>
      </c>
      <c r="BN45" s="1">
        <v>1.89804531031269</v>
      </c>
      <c r="BO45" s="1">
        <v>1.8845874880195901</v>
      </c>
      <c r="BP45" s="1">
        <v>1.85123985480002</v>
      </c>
      <c r="BQ45" s="1">
        <v>1.83937326282622</v>
      </c>
    </row>
    <row r="46" spans="1:69" x14ac:dyDescent="0.25">
      <c r="A46" s="3">
        <v>222</v>
      </c>
      <c r="B46" s="1" t="s">
        <v>76</v>
      </c>
      <c r="C46" s="2">
        <v>-0.13000000000000006</v>
      </c>
      <c r="D46" s="2">
        <v>19.504304653075948</v>
      </c>
      <c r="E46" s="1" t="s">
        <v>125</v>
      </c>
      <c r="F46" s="2" t="s">
        <v>149</v>
      </c>
      <c r="G46" s="2" t="s">
        <v>149</v>
      </c>
      <c r="H46" s="1">
        <v>0.15546399999999999</v>
      </c>
      <c r="I46" s="1">
        <v>-3.7927000000000002E-2</v>
      </c>
      <c r="J46" s="1">
        <v>-3.7895999999999999E-2</v>
      </c>
      <c r="K46" s="1">
        <v>-0.43332700000000002</v>
      </c>
      <c r="L46" s="1">
        <v>0.39064500000000002</v>
      </c>
      <c r="M46" s="1">
        <v>-0.17117199999999999</v>
      </c>
      <c r="N46" s="1">
        <v>-0.17145299999999999</v>
      </c>
      <c r="O46" s="1">
        <v>6.7978999999999998E-2</v>
      </c>
      <c r="P46" s="1">
        <v>464.04</v>
      </c>
      <c r="Q46" s="1">
        <v>158.369</v>
      </c>
      <c r="R46" s="1">
        <v>1200.6500000000001</v>
      </c>
      <c r="S46" s="1">
        <v>-0.25013999999999997</v>
      </c>
      <c r="T46" s="1">
        <v>2.3949999999999999E-2</v>
      </c>
      <c r="U46" s="1">
        <v>171.9942159</v>
      </c>
      <c r="V46" s="1">
        <v>0.190025</v>
      </c>
      <c r="W46" s="1">
        <v>-3.1390000000000001E-2</v>
      </c>
      <c r="X46" s="1">
        <v>-2.5706E-2</v>
      </c>
      <c r="Y46" s="1">
        <v>-0.120212</v>
      </c>
      <c r="Z46" s="1">
        <v>0.60478600000000005</v>
      </c>
      <c r="AA46" s="1">
        <v>-0.171732</v>
      </c>
      <c r="AB46" s="1">
        <v>-0.21021899999999999</v>
      </c>
      <c r="AC46" s="1">
        <v>-0.167461</v>
      </c>
      <c r="AD46" s="1">
        <v>502.14</v>
      </c>
      <c r="AE46" s="1">
        <v>67.039100000000005</v>
      </c>
      <c r="AF46" s="1">
        <v>1168.76</v>
      </c>
      <c r="AG46" s="1">
        <v>-0.23633000000000001</v>
      </c>
      <c r="AH46" s="1">
        <v>-2.068E-2</v>
      </c>
      <c r="AI46" s="1">
        <v>135.3225315</v>
      </c>
      <c r="AJ46" s="1">
        <v>0.190025</v>
      </c>
      <c r="AK46" s="1">
        <v>-3.1390000000000001E-2</v>
      </c>
      <c r="AL46" s="1">
        <v>-2.5706E-2</v>
      </c>
      <c r="AM46" s="1">
        <v>-0.120212</v>
      </c>
      <c r="AN46" s="1">
        <v>0.60478600000000005</v>
      </c>
      <c r="AO46" s="1">
        <v>-0.171732</v>
      </c>
      <c r="AP46" s="1">
        <v>-0.21021899999999999</v>
      </c>
      <c r="AQ46" s="1">
        <v>-0.167461</v>
      </c>
      <c r="AR46" s="1">
        <v>502.14</v>
      </c>
      <c r="AS46" s="1">
        <v>67.039100000000005</v>
      </c>
      <c r="AT46" s="1">
        <v>1168.76</v>
      </c>
      <c r="AU46" s="1">
        <v>-0.23633000000000001</v>
      </c>
      <c r="AV46" s="1">
        <v>-2.068E-2</v>
      </c>
      <c r="AW46" s="1">
        <v>135.3225315</v>
      </c>
      <c r="AX46" s="1">
        <v>7.5551149997829201</v>
      </c>
      <c r="AY46" s="1">
        <v>7.9152968761105296</v>
      </c>
      <c r="AZ46" s="1">
        <v>4.3625974714988196</v>
      </c>
      <c r="BA46" s="1">
        <v>4.6836321583515703</v>
      </c>
      <c r="BB46" s="1">
        <v>8.61333828842365</v>
      </c>
      <c r="BC46" s="1">
        <v>9.2885733606446408</v>
      </c>
      <c r="BD46" s="1">
        <v>43.4</v>
      </c>
      <c r="BE46" s="1">
        <v>48.5</v>
      </c>
      <c r="BF46" s="1">
        <v>102.33814152742799</v>
      </c>
      <c r="BG46" s="1">
        <v>117.046496439349</v>
      </c>
      <c r="BH46" s="1">
        <v>101.460038380406</v>
      </c>
      <c r="BI46" s="1">
        <v>111.434416168393</v>
      </c>
      <c r="BJ46" s="1">
        <v>102.532666791528</v>
      </c>
      <c r="BK46" s="1">
        <v>117.925134167457</v>
      </c>
      <c r="BL46" s="1">
        <v>1.83726399844986</v>
      </c>
      <c r="BM46" s="1">
        <v>1.8472547198478</v>
      </c>
      <c r="BN46" s="1">
        <v>1.8956465915354499</v>
      </c>
      <c r="BO46" s="1">
        <v>1.88646256257578</v>
      </c>
      <c r="BP46" s="1">
        <v>1.8480500534347</v>
      </c>
      <c r="BQ46" s="1">
        <v>1.8383617707078199</v>
      </c>
    </row>
    <row r="47" spans="1:69" x14ac:dyDescent="0.25">
      <c r="A47" s="3">
        <v>223</v>
      </c>
      <c r="B47" s="1" t="s">
        <v>77</v>
      </c>
      <c r="C47" s="2">
        <v>0.28000000000000003</v>
      </c>
      <c r="D47" s="2">
        <v>2.0305171754998774</v>
      </c>
      <c r="E47" s="1" t="s">
        <v>125</v>
      </c>
      <c r="F47" s="2" t="s">
        <v>150</v>
      </c>
      <c r="G47" s="2" t="s">
        <v>150</v>
      </c>
      <c r="H47" s="1">
        <v>0.15546399999999999</v>
      </c>
      <c r="I47" s="1">
        <v>-3.7927000000000002E-2</v>
      </c>
      <c r="J47" s="1">
        <v>-3.7895999999999999E-2</v>
      </c>
      <c r="K47" s="1">
        <v>-0.43332700000000002</v>
      </c>
      <c r="L47" s="1">
        <v>0.39064500000000002</v>
      </c>
      <c r="M47" s="1">
        <v>-0.17117199999999999</v>
      </c>
      <c r="N47" s="1">
        <v>-0.17145299999999999</v>
      </c>
      <c r="O47" s="1">
        <v>6.7978999999999998E-2</v>
      </c>
      <c r="P47" s="1">
        <v>464.04</v>
      </c>
      <c r="Q47" s="1">
        <v>158.369</v>
      </c>
      <c r="R47" s="1">
        <v>1200.6500000000001</v>
      </c>
      <c r="S47" s="1">
        <v>-0.25013999999999997</v>
      </c>
      <c r="T47" s="1">
        <v>2.3949999999999999E-2</v>
      </c>
      <c r="U47" s="1">
        <v>171.9942159</v>
      </c>
      <c r="V47" s="1">
        <v>0.22301699999999999</v>
      </c>
      <c r="W47" s="1">
        <v>-1.1913E-2</v>
      </c>
      <c r="X47" s="1">
        <v>-4.6870000000000002E-3</v>
      </c>
      <c r="Y47" s="1">
        <v>-0.14432</v>
      </c>
      <c r="Z47" s="1">
        <v>0.46884199999999998</v>
      </c>
      <c r="AA47" s="1">
        <v>-0.13273799999999999</v>
      </c>
      <c r="AB47" s="1">
        <v>-0.147151</v>
      </c>
      <c r="AC47" s="1">
        <v>-4.0252000000000003E-2</v>
      </c>
      <c r="AD47" s="1">
        <v>491.35899999999998</v>
      </c>
      <c r="AE47" s="1">
        <v>51.790700000000001</v>
      </c>
      <c r="AF47" s="1">
        <v>1117.94</v>
      </c>
      <c r="AG47" s="1">
        <v>-0.25564999999999999</v>
      </c>
      <c r="AH47" s="1">
        <v>-5.527E-2</v>
      </c>
      <c r="AI47" s="1">
        <v>125.7404538</v>
      </c>
      <c r="AJ47" s="1">
        <v>0.22301699999999999</v>
      </c>
      <c r="AK47" s="1">
        <v>-1.1913E-2</v>
      </c>
      <c r="AL47" s="1">
        <v>-4.6870000000000002E-3</v>
      </c>
      <c r="AM47" s="1">
        <v>-0.14432</v>
      </c>
      <c r="AN47" s="1">
        <v>0.46884199999999998</v>
      </c>
      <c r="AO47" s="1">
        <v>-0.13273799999999999</v>
      </c>
      <c r="AP47" s="1">
        <v>-0.147151</v>
      </c>
      <c r="AQ47" s="1">
        <v>-4.0252000000000003E-2</v>
      </c>
      <c r="AR47" s="1">
        <v>491.35899999999998</v>
      </c>
      <c r="AS47" s="1">
        <v>51.790700000000001</v>
      </c>
      <c r="AT47" s="1">
        <v>1117.94</v>
      </c>
      <c r="AU47" s="1">
        <v>-0.25564999999999999</v>
      </c>
      <c r="AV47" s="1">
        <v>-5.527E-2</v>
      </c>
      <c r="AW47" s="1">
        <v>125.7404538</v>
      </c>
      <c r="AX47" s="1">
        <v>7.2634710785951704</v>
      </c>
      <c r="AY47" s="1">
        <v>8.28225524648232</v>
      </c>
      <c r="AZ47" s="1">
        <v>4.0166474102606102</v>
      </c>
      <c r="BA47" s="1">
        <v>4.5519249824476802</v>
      </c>
      <c r="BB47" s="1">
        <v>8.7757885807953393</v>
      </c>
      <c r="BC47" s="1">
        <v>9.7928795071998493</v>
      </c>
      <c r="BD47" s="1">
        <v>42.8</v>
      </c>
      <c r="BE47" s="1">
        <v>47.8</v>
      </c>
      <c r="BF47" s="1">
        <v>101.67454085481801</v>
      </c>
      <c r="BG47" s="1">
        <v>117.27626633459499</v>
      </c>
      <c r="BH47" s="1">
        <v>100.981830705018</v>
      </c>
      <c r="BI47" s="1">
        <v>111.11430080153799</v>
      </c>
      <c r="BJ47" s="1">
        <v>101.71660054903801</v>
      </c>
      <c r="BK47" s="1">
        <v>117.260030576559</v>
      </c>
      <c r="BL47" s="1">
        <v>1.83908156425972</v>
      </c>
      <c r="BM47" s="1">
        <v>1.8518155955710001</v>
      </c>
      <c r="BN47" s="1">
        <v>1.89803609027858</v>
      </c>
      <c r="BO47" s="1">
        <v>1.8860872196163101</v>
      </c>
      <c r="BP47" s="1">
        <v>1.8518020952574801</v>
      </c>
      <c r="BQ47" s="1">
        <v>1.83911772325754</v>
      </c>
    </row>
    <row r="48" spans="1:69" x14ac:dyDescent="0.25">
      <c r="A48" s="3">
        <v>226</v>
      </c>
      <c r="B48" s="1" t="s">
        <v>78</v>
      </c>
      <c r="C48" s="2">
        <v>0.53</v>
      </c>
      <c r="D48" s="2">
        <v>29.362016279540477</v>
      </c>
      <c r="E48" s="1" t="s">
        <v>125</v>
      </c>
      <c r="F48" s="2" t="s">
        <v>151</v>
      </c>
      <c r="G48" s="2" t="s">
        <v>151</v>
      </c>
      <c r="H48" s="1">
        <v>0.15546399999999999</v>
      </c>
      <c r="I48" s="1">
        <v>-3.7927000000000002E-2</v>
      </c>
      <c r="J48" s="1">
        <v>-3.7895999999999999E-2</v>
      </c>
      <c r="K48" s="1">
        <v>-0.43332700000000002</v>
      </c>
      <c r="L48" s="1">
        <v>0.39064500000000002</v>
      </c>
      <c r="M48" s="1">
        <v>-0.17117199999999999</v>
      </c>
      <c r="N48" s="1">
        <v>-0.17145299999999999</v>
      </c>
      <c r="O48" s="1">
        <v>6.7978999999999998E-2</v>
      </c>
      <c r="P48" s="1">
        <v>464.04</v>
      </c>
      <c r="Q48" s="1">
        <v>158.369</v>
      </c>
      <c r="R48" s="1">
        <v>1200.6500000000001</v>
      </c>
      <c r="S48" s="1">
        <v>-0.25013999999999997</v>
      </c>
      <c r="T48" s="1">
        <v>2.3949999999999999E-2</v>
      </c>
      <c r="U48" s="1">
        <v>171.9942159</v>
      </c>
      <c r="V48" s="1">
        <v>0.199405</v>
      </c>
      <c r="W48" s="1">
        <v>-2.2942000000000001E-2</v>
      </c>
      <c r="X48" s="1">
        <v>-1.9630000000000002E-2</v>
      </c>
      <c r="Y48" s="1">
        <v>-0.150806</v>
      </c>
      <c r="Z48" s="1">
        <v>0.48179300000000003</v>
      </c>
      <c r="AA48" s="1">
        <v>-0.147257</v>
      </c>
      <c r="AB48" s="1">
        <v>-0.16714300000000001</v>
      </c>
      <c r="AC48" s="1">
        <v>0.20347599999999999</v>
      </c>
      <c r="AD48" s="1">
        <v>492.03800000000001</v>
      </c>
      <c r="AE48" s="1">
        <v>54.646599999999999</v>
      </c>
      <c r="AF48" s="1">
        <v>1083.8499999999999</v>
      </c>
      <c r="AG48" s="1">
        <v>-0.22331999999999999</v>
      </c>
      <c r="AH48" s="1">
        <v>-1.67E-2</v>
      </c>
      <c r="AI48" s="1">
        <v>129.65611620000001</v>
      </c>
      <c r="AJ48" s="1">
        <v>0.199405</v>
      </c>
      <c r="AK48" s="1">
        <v>-2.2942000000000001E-2</v>
      </c>
      <c r="AL48" s="1">
        <v>-1.9630000000000002E-2</v>
      </c>
      <c r="AM48" s="1">
        <v>-0.150806</v>
      </c>
      <c r="AN48" s="1">
        <v>0.48179300000000003</v>
      </c>
      <c r="AO48" s="1">
        <v>-0.147257</v>
      </c>
      <c r="AP48" s="1">
        <v>-0.16714300000000001</v>
      </c>
      <c r="AQ48" s="1">
        <v>0.20347599999999999</v>
      </c>
      <c r="AR48" s="1">
        <v>492.03800000000001</v>
      </c>
      <c r="AS48" s="1">
        <v>54.646599999999999</v>
      </c>
      <c r="AT48" s="1">
        <v>1083.8499999999999</v>
      </c>
      <c r="AU48" s="1">
        <v>-0.22331999999999999</v>
      </c>
      <c r="AV48" s="1">
        <v>-1.67E-2</v>
      </c>
      <c r="AW48" s="1">
        <v>129.65611620000001</v>
      </c>
      <c r="AX48" s="1">
        <v>7.6613909998938201</v>
      </c>
      <c r="AY48" s="1">
        <v>8.2911073345594897</v>
      </c>
      <c r="AZ48" s="1">
        <v>4.4709434563122601</v>
      </c>
      <c r="BA48" s="1">
        <v>4.6912560250117501</v>
      </c>
      <c r="BB48" s="1">
        <v>9.1205593320962297</v>
      </c>
      <c r="BC48" s="1">
        <v>10.168535704203901</v>
      </c>
      <c r="BD48" s="1">
        <v>42.7</v>
      </c>
      <c r="BE48" s="1">
        <v>47.7</v>
      </c>
      <c r="BF48" s="1">
        <v>101.52292920158099</v>
      </c>
      <c r="BG48" s="1">
        <v>117.136862054728</v>
      </c>
      <c r="BH48" s="1">
        <v>100.55401048292499</v>
      </c>
      <c r="BI48" s="1">
        <v>111.80176409459899</v>
      </c>
      <c r="BJ48" s="1">
        <v>101.532940802835</v>
      </c>
      <c r="BK48" s="1">
        <v>117.017723936039</v>
      </c>
      <c r="BL48" s="1">
        <v>1.83971465178706</v>
      </c>
      <c r="BM48" s="1">
        <v>1.8517991251752901</v>
      </c>
      <c r="BN48" s="1">
        <v>1.8973173166341899</v>
      </c>
      <c r="BO48" s="1">
        <v>1.8848387198909</v>
      </c>
      <c r="BP48" s="1">
        <v>1.8516622262172899</v>
      </c>
      <c r="BQ48" s="1">
        <v>1.83902963543277</v>
      </c>
    </row>
    <row r="49" spans="1:69" x14ac:dyDescent="0.25">
      <c r="A49" s="3">
        <v>231</v>
      </c>
      <c r="B49" s="1" t="s">
        <v>79</v>
      </c>
      <c r="C49" s="2">
        <v>-4.0000000000000036E-2</v>
      </c>
      <c r="D49" s="2">
        <v>1.8197252539875355</v>
      </c>
      <c r="E49" s="1" t="s">
        <v>125</v>
      </c>
      <c r="F49" s="2" t="s">
        <v>152</v>
      </c>
      <c r="G49" s="2" t="s">
        <v>152</v>
      </c>
      <c r="H49" s="1">
        <v>0.15546399999999999</v>
      </c>
      <c r="I49" s="1">
        <v>-3.7927000000000002E-2</v>
      </c>
      <c r="J49" s="1">
        <v>-3.7895999999999999E-2</v>
      </c>
      <c r="K49" s="1">
        <v>-0.43332700000000002</v>
      </c>
      <c r="L49" s="1">
        <v>0.39064500000000002</v>
      </c>
      <c r="M49" s="1">
        <v>-0.17117199999999999</v>
      </c>
      <c r="N49" s="1">
        <v>-0.17145299999999999</v>
      </c>
      <c r="O49" s="1">
        <v>6.7978999999999998E-2</v>
      </c>
      <c r="P49" s="1">
        <v>464.04</v>
      </c>
      <c r="Q49" s="1">
        <v>158.369</v>
      </c>
      <c r="R49" s="1">
        <v>1200.6500000000001</v>
      </c>
      <c r="S49" s="1">
        <v>-0.25013999999999997</v>
      </c>
      <c r="T49" s="1">
        <v>2.3949999999999999E-2</v>
      </c>
      <c r="U49" s="1">
        <v>171.9942159</v>
      </c>
      <c r="V49" s="1">
        <v>0.1903</v>
      </c>
      <c r="W49" s="1">
        <v>-2.9322999999999998E-2</v>
      </c>
      <c r="X49" s="1">
        <v>-2.0268000000000001E-2</v>
      </c>
      <c r="Y49" s="1">
        <v>-0.137407</v>
      </c>
      <c r="Z49" s="1">
        <v>0.53920900000000005</v>
      </c>
      <c r="AA49" s="1">
        <v>-0.157026</v>
      </c>
      <c r="AB49" s="1">
        <v>-0.19617399999999999</v>
      </c>
      <c r="AC49" s="1">
        <v>-5.4676000000000002E-2</v>
      </c>
      <c r="AD49" s="1">
        <v>498.15300000000002</v>
      </c>
      <c r="AE49" s="1">
        <v>58.757599999999996</v>
      </c>
      <c r="AF49" s="1">
        <v>1149.04</v>
      </c>
      <c r="AG49" s="1">
        <v>-0.23794999999999999</v>
      </c>
      <c r="AH49" s="1">
        <v>-2.273E-2</v>
      </c>
      <c r="AI49" s="1">
        <v>135.0527022</v>
      </c>
      <c r="AJ49" s="1">
        <v>0.1903</v>
      </c>
      <c r="AK49" s="1">
        <v>-2.9322999999999998E-2</v>
      </c>
      <c r="AL49" s="1">
        <v>-2.0268000000000001E-2</v>
      </c>
      <c r="AM49" s="1">
        <v>-0.137407</v>
      </c>
      <c r="AN49" s="1">
        <v>0.53920900000000005</v>
      </c>
      <c r="AO49" s="1">
        <v>-0.157026</v>
      </c>
      <c r="AP49" s="1">
        <v>-0.19617399999999999</v>
      </c>
      <c r="AQ49" s="1">
        <v>-5.4676000000000002E-2</v>
      </c>
      <c r="AR49" s="1">
        <v>498.15300000000002</v>
      </c>
      <c r="AS49" s="1">
        <v>58.757599999999996</v>
      </c>
      <c r="AT49" s="1">
        <v>1149.04</v>
      </c>
      <c r="AU49" s="1">
        <v>-0.23794999999999999</v>
      </c>
      <c r="AV49" s="1">
        <v>-2.273E-2</v>
      </c>
      <c r="AW49" s="1">
        <v>135.0527022</v>
      </c>
      <c r="AX49" s="1">
        <v>8.5176625358377596</v>
      </c>
      <c r="AY49" s="1">
        <v>8.9182604269486898</v>
      </c>
      <c r="AZ49" s="1">
        <v>4.0505959004505501</v>
      </c>
      <c r="BA49" s="1">
        <v>4.3255759145393204</v>
      </c>
      <c r="BB49" s="1">
        <v>7.2470624820591096</v>
      </c>
      <c r="BC49" s="1">
        <v>8.6492117748349298</v>
      </c>
      <c r="BD49" s="1">
        <v>42.9</v>
      </c>
      <c r="BE49" s="1">
        <v>46.5</v>
      </c>
      <c r="BF49" s="1">
        <v>102.049149773265</v>
      </c>
      <c r="BG49" s="1">
        <v>116.92325011323901</v>
      </c>
      <c r="BH49" s="1">
        <v>101.328622706941</v>
      </c>
      <c r="BI49" s="1">
        <v>108.14887276727799</v>
      </c>
      <c r="BJ49" s="1">
        <v>102.03613405229601</v>
      </c>
      <c r="BK49" s="1">
        <v>116.875550380231</v>
      </c>
      <c r="BL49" s="1">
        <v>1.83940506686265</v>
      </c>
      <c r="BM49" s="1">
        <v>1.85050641717341</v>
      </c>
      <c r="BN49" s="1">
        <v>1.89745566483119</v>
      </c>
      <c r="BO49" s="1">
        <v>1.8879719277574001</v>
      </c>
      <c r="BP49" s="1">
        <v>1.8498183694622501</v>
      </c>
      <c r="BQ49" s="1">
        <v>1.8395746791038401</v>
      </c>
    </row>
    <row r="50" spans="1:69" x14ac:dyDescent="0.25">
      <c r="A50" s="3">
        <v>17</v>
      </c>
      <c r="B50" s="1" t="s">
        <v>80</v>
      </c>
      <c r="C50" s="2">
        <v>0.52</v>
      </c>
      <c r="D50" s="2">
        <v>2.4583937845674764</v>
      </c>
      <c r="E50" s="1" t="s">
        <v>133</v>
      </c>
      <c r="F50" s="2" t="s">
        <v>133</v>
      </c>
      <c r="G50" s="2" t="s">
        <v>133</v>
      </c>
      <c r="H50" s="1">
        <v>0.19575999999999999</v>
      </c>
      <c r="I50" s="1">
        <v>-1.7198000000000001E-2</v>
      </c>
      <c r="J50" s="1">
        <v>-2.7101E-2</v>
      </c>
      <c r="K50" s="1">
        <v>-0.15559300000000001</v>
      </c>
      <c r="L50" s="1">
        <v>0.52158599999999999</v>
      </c>
      <c r="M50" s="1">
        <v>-0.184866</v>
      </c>
      <c r="N50" s="1">
        <v>-0.150033</v>
      </c>
      <c r="O50" s="1">
        <v>-8.6227999999999999E-2</v>
      </c>
      <c r="P50" s="1">
        <v>497.02800000000002</v>
      </c>
      <c r="Q50" s="1">
        <v>58.020899999999997</v>
      </c>
      <c r="R50" s="1">
        <v>1117.57</v>
      </c>
      <c r="S50" s="1">
        <v>-0.24285999999999999</v>
      </c>
      <c r="T50" s="1">
        <v>-2.409E-2</v>
      </c>
      <c r="U50" s="1">
        <v>137.28036270000001</v>
      </c>
      <c r="V50" s="1">
        <v>0.19575999999999999</v>
      </c>
      <c r="W50" s="1">
        <v>-1.7198000000000001E-2</v>
      </c>
      <c r="X50" s="1">
        <v>-2.7101E-2</v>
      </c>
      <c r="Y50" s="1">
        <v>-0.15559300000000001</v>
      </c>
      <c r="Z50" s="1">
        <v>0.52158599999999999</v>
      </c>
      <c r="AA50" s="1">
        <v>-0.184866</v>
      </c>
      <c r="AB50" s="1">
        <v>-0.150033</v>
      </c>
      <c r="AC50" s="1">
        <v>-8.6227999999999999E-2</v>
      </c>
      <c r="AD50" s="1">
        <v>497.02800000000002</v>
      </c>
      <c r="AE50" s="1">
        <v>58.020899999999997</v>
      </c>
      <c r="AF50" s="1">
        <v>1117.57</v>
      </c>
      <c r="AG50" s="1">
        <v>-0.24285999999999999</v>
      </c>
      <c r="AH50" s="1">
        <v>-2.409E-2</v>
      </c>
      <c r="AI50" s="1">
        <v>137.28036270000001</v>
      </c>
      <c r="AJ50" s="1">
        <v>0.19575999999999999</v>
      </c>
      <c r="AK50" s="1">
        <v>-1.7198000000000001E-2</v>
      </c>
      <c r="AL50" s="1">
        <v>-2.7101E-2</v>
      </c>
      <c r="AM50" s="1">
        <v>-0.15559300000000001</v>
      </c>
      <c r="AN50" s="1">
        <v>0.52158599999999999</v>
      </c>
      <c r="AO50" s="1">
        <v>-0.184866</v>
      </c>
      <c r="AP50" s="1">
        <v>-0.150033</v>
      </c>
      <c r="AQ50" s="1">
        <v>-8.6227999999999999E-2</v>
      </c>
      <c r="AR50" s="1">
        <v>497.02800000000002</v>
      </c>
      <c r="AS50" s="1">
        <v>58.020899999999997</v>
      </c>
      <c r="AT50" s="1">
        <v>1117.57</v>
      </c>
      <c r="AU50" s="1">
        <v>-0.24285999999999999</v>
      </c>
      <c r="AV50" s="1">
        <v>-2.409E-2</v>
      </c>
      <c r="AW50" s="1">
        <v>137.28036270000001</v>
      </c>
      <c r="AX50" s="1">
        <v>6.3502514456402599</v>
      </c>
      <c r="AY50" s="1">
        <v>6.4279290994742597</v>
      </c>
      <c r="AZ50" s="1">
        <v>4.0565263782586003</v>
      </c>
      <c r="BA50" s="1">
        <v>4.2663450003787897</v>
      </c>
      <c r="BB50" s="1">
        <v>7.2505160451043498</v>
      </c>
      <c r="BC50" s="1">
        <v>7.7656314596118898</v>
      </c>
      <c r="BD50" s="1">
        <v>39.6</v>
      </c>
      <c r="BE50" s="1">
        <v>40.299999999999997</v>
      </c>
      <c r="BF50" s="1">
        <v>97.0666009588099</v>
      </c>
      <c r="BG50" s="1">
        <v>103.78718861463</v>
      </c>
      <c r="BH50" s="1">
        <v>97.229998483766806</v>
      </c>
      <c r="BI50" s="1">
        <v>104.22925020234101</v>
      </c>
      <c r="BJ50" s="1">
        <v>102.050305452335</v>
      </c>
      <c r="BK50" s="1">
        <v>105.32113863689599</v>
      </c>
      <c r="BL50" s="1">
        <v>1.83306355590852</v>
      </c>
      <c r="BM50" s="1">
        <v>1.8366507561319301</v>
      </c>
      <c r="BN50" s="1">
        <v>1.8435389879251201</v>
      </c>
      <c r="BO50" s="1">
        <v>1.8397980867475601</v>
      </c>
      <c r="BP50" s="1">
        <v>1.8428643466082899</v>
      </c>
      <c r="BQ50" s="1">
        <v>1.83999782608567</v>
      </c>
    </row>
    <row r="51" spans="1:69" x14ac:dyDescent="0.25">
      <c r="A51" s="1">
        <v>270</v>
      </c>
      <c r="B51" s="1" t="s">
        <v>81</v>
      </c>
      <c r="C51" s="1">
        <v>0.33</v>
      </c>
      <c r="D51" s="2">
        <v>5.2135112927853138</v>
      </c>
      <c r="E51" s="1" t="s">
        <v>166</v>
      </c>
      <c r="F51" s="2" t="s">
        <v>166</v>
      </c>
      <c r="G51" s="2" t="s">
        <v>166</v>
      </c>
      <c r="H51" s="1">
        <v>0.205095</v>
      </c>
      <c r="I51" s="1">
        <v>-3.3905999999999999E-2</v>
      </c>
      <c r="J51" s="1">
        <v>-3.3947999999999999E-2</v>
      </c>
      <c r="K51" s="1">
        <v>-0.19326699999999999</v>
      </c>
      <c r="L51" s="1">
        <v>0.64466000000000001</v>
      </c>
      <c r="M51" s="1">
        <v>-0.180085</v>
      </c>
      <c r="N51" s="1">
        <v>-0.18143699999999999</v>
      </c>
      <c r="O51" s="1">
        <v>-0.37676900000000002</v>
      </c>
      <c r="P51" s="1">
        <v>535.63699999999994</v>
      </c>
      <c r="Q51" s="1">
        <v>73.402199999999993</v>
      </c>
      <c r="R51" s="1">
        <v>1096.0999999999999</v>
      </c>
      <c r="S51" s="1">
        <v>-0.23189000000000001</v>
      </c>
      <c r="T51" s="1">
        <v>-2.5159999999999998E-2</v>
      </c>
      <c r="U51" s="1">
        <v>129.72514229999999</v>
      </c>
      <c r="V51" s="1">
        <v>0.205095</v>
      </c>
      <c r="W51" s="1">
        <v>-3.3905999999999999E-2</v>
      </c>
      <c r="X51" s="1">
        <v>-3.3947999999999999E-2</v>
      </c>
      <c r="Y51" s="1">
        <v>-0.19326699999999999</v>
      </c>
      <c r="Z51" s="1">
        <v>0.64466000000000001</v>
      </c>
      <c r="AA51" s="1">
        <v>-0.180085</v>
      </c>
      <c r="AB51" s="1">
        <v>-0.18143699999999999</v>
      </c>
      <c r="AC51" s="1">
        <v>-0.37676900000000002</v>
      </c>
      <c r="AD51" s="1">
        <v>535.63699999999994</v>
      </c>
      <c r="AE51" s="1">
        <v>73.402199999999993</v>
      </c>
      <c r="AF51" s="1">
        <v>1096.0999999999999</v>
      </c>
      <c r="AG51" s="1">
        <v>-0.23189000000000001</v>
      </c>
      <c r="AH51" s="1">
        <v>-2.5159999999999998E-2</v>
      </c>
      <c r="AI51" s="1">
        <v>129.72514229999999</v>
      </c>
      <c r="AJ51" s="1">
        <v>0.205095</v>
      </c>
      <c r="AK51" s="1">
        <v>-3.3905999999999999E-2</v>
      </c>
      <c r="AL51" s="1">
        <v>-3.3947999999999999E-2</v>
      </c>
      <c r="AM51" s="1">
        <v>-0.19326699999999999</v>
      </c>
      <c r="AN51" s="1">
        <v>0.64466000000000001</v>
      </c>
      <c r="AO51" s="1">
        <v>-0.180085</v>
      </c>
      <c r="AP51" s="1">
        <v>-0.18143699999999999</v>
      </c>
      <c r="AQ51" s="1">
        <v>-0.37676900000000002</v>
      </c>
      <c r="AR51" s="1">
        <v>535.63699999999994</v>
      </c>
      <c r="AS51" s="1">
        <v>73.402199999999993</v>
      </c>
      <c r="AT51" s="1">
        <v>1096.0999999999999</v>
      </c>
      <c r="AU51" s="1">
        <v>-0.23189000000000001</v>
      </c>
      <c r="AV51" s="1">
        <v>-2.5159999999999998E-2</v>
      </c>
      <c r="AW51" s="1">
        <v>129.72514229999999</v>
      </c>
      <c r="AX51" s="1">
        <v>6.2444471574769604</v>
      </c>
      <c r="AY51" s="1">
        <v>6.3238252572231097</v>
      </c>
      <c r="AZ51" s="1">
        <v>3.8019414279061898</v>
      </c>
      <c r="BA51" s="1">
        <v>4.0621218726268999</v>
      </c>
      <c r="BB51" s="1">
        <v>7.1434090458035904</v>
      </c>
      <c r="BC51" s="1">
        <v>7.6213947211373796</v>
      </c>
      <c r="BD51" s="1">
        <v>38.799999999999997</v>
      </c>
      <c r="BE51" s="1">
        <v>40</v>
      </c>
      <c r="BF51" s="1">
        <v>98.835702424392593</v>
      </c>
      <c r="BG51" s="1">
        <v>103.41432281013699</v>
      </c>
      <c r="BH51" s="1">
        <v>99.629963842997299</v>
      </c>
      <c r="BI51" s="1">
        <v>103.81178928719601</v>
      </c>
      <c r="BJ51" s="1">
        <v>100.230666890625</v>
      </c>
      <c r="BK51" s="1">
        <v>104.3238478626</v>
      </c>
      <c r="BL51" s="1">
        <v>1.83282295926256</v>
      </c>
      <c r="BM51" s="1">
        <v>1.8353727141918601</v>
      </c>
      <c r="BN51" s="1">
        <v>1.8354729635709699</v>
      </c>
      <c r="BO51" s="1">
        <v>1.8332228451554899</v>
      </c>
      <c r="BP51" s="1">
        <v>1.84548990785644</v>
      </c>
      <c r="BQ51" s="1">
        <v>1.84107658721738</v>
      </c>
    </row>
    <row r="52" spans="1:69" x14ac:dyDescent="0.25">
      <c r="A52" s="3">
        <v>253</v>
      </c>
      <c r="B52" s="1" t="s">
        <v>82</v>
      </c>
      <c r="C52" s="2">
        <v>0.65999999999999992</v>
      </c>
      <c r="D52" s="2">
        <v>2.5336337541168024</v>
      </c>
      <c r="E52" s="1" t="s">
        <v>153</v>
      </c>
      <c r="F52" s="2" t="s">
        <v>153</v>
      </c>
      <c r="G52" s="2" t="s">
        <v>153</v>
      </c>
      <c r="H52" s="1">
        <v>0.19906499999999999</v>
      </c>
      <c r="I52" s="1">
        <v>-2.3805E-2</v>
      </c>
      <c r="J52" s="1">
        <v>-1.8016000000000001E-2</v>
      </c>
      <c r="K52" s="1">
        <v>-0.14951200000000001</v>
      </c>
      <c r="L52" s="1">
        <v>0.48587799999999998</v>
      </c>
      <c r="M52" s="1">
        <v>-0.14762</v>
      </c>
      <c r="N52" s="1">
        <v>-0.170344</v>
      </c>
      <c r="O52" s="1">
        <v>7.9916000000000001E-2</v>
      </c>
      <c r="P52" s="1">
        <v>493.58199999999999</v>
      </c>
      <c r="Q52" s="1">
        <v>55.748699999999999</v>
      </c>
      <c r="R52" s="1">
        <v>1127.6500000000001</v>
      </c>
      <c r="S52" s="1">
        <v>-0.2283</v>
      </c>
      <c r="T52" s="1">
        <v>-2.0219999999999998E-2</v>
      </c>
      <c r="U52" s="1">
        <v>130.57228079999999</v>
      </c>
      <c r="V52" s="1">
        <v>0.19906499999999999</v>
      </c>
      <c r="W52" s="1">
        <v>-2.3805E-2</v>
      </c>
      <c r="X52" s="1">
        <v>-1.8016000000000001E-2</v>
      </c>
      <c r="Y52" s="1">
        <v>-0.14951200000000001</v>
      </c>
      <c r="Z52" s="1">
        <v>0.48587799999999998</v>
      </c>
      <c r="AA52" s="1">
        <v>-0.14762</v>
      </c>
      <c r="AB52" s="1">
        <v>-0.170344</v>
      </c>
      <c r="AC52" s="1">
        <v>7.9916000000000001E-2</v>
      </c>
      <c r="AD52" s="1">
        <v>493.58199999999999</v>
      </c>
      <c r="AE52" s="1">
        <v>55.748699999999999</v>
      </c>
      <c r="AF52" s="1">
        <v>1127.6500000000001</v>
      </c>
      <c r="AG52" s="1">
        <v>-0.2283</v>
      </c>
      <c r="AH52" s="1">
        <v>-2.0219999999999998E-2</v>
      </c>
      <c r="AI52" s="1">
        <v>130.57228079999999</v>
      </c>
      <c r="AJ52" s="1">
        <v>0.19906499999999999</v>
      </c>
      <c r="AK52" s="1">
        <v>-2.3805E-2</v>
      </c>
      <c r="AL52" s="1">
        <v>-1.8016000000000001E-2</v>
      </c>
      <c r="AM52" s="1">
        <v>-0.14951200000000001</v>
      </c>
      <c r="AN52" s="1">
        <v>0.48587799999999998</v>
      </c>
      <c r="AO52" s="1">
        <v>-0.14762</v>
      </c>
      <c r="AP52" s="1">
        <v>-0.170344</v>
      </c>
      <c r="AQ52" s="1">
        <v>7.9916000000000001E-2</v>
      </c>
      <c r="AR52" s="1">
        <v>493.58199999999999</v>
      </c>
      <c r="AS52" s="1">
        <v>55.748699999999999</v>
      </c>
      <c r="AT52" s="1">
        <v>1127.6500000000001</v>
      </c>
      <c r="AU52" s="1">
        <v>-0.2283</v>
      </c>
      <c r="AV52" s="1">
        <v>-2.0219999999999998E-2</v>
      </c>
      <c r="AW52" s="1">
        <v>130.57228079999999</v>
      </c>
      <c r="AX52" s="1">
        <v>6.5908754214891401</v>
      </c>
      <c r="AY52" s="1">
        <v>6.7193879025262504</v>
      </c>
      <c r="AZ52" s="1">
        <v>4.9319764812975304</v>
      </c>
      <c r="BA52" s="1">
        <v>5.1591570581175699</v>
      </c>
      <c r="BB52" s="1">
        <v>8.1881551104815298</v>
      </c>
      <c r="BC52" s="1">
        <v>8.5823483253006998</v>
      </c>
      <c r="BD52" s="1">
        <v>56.6</v>
      </c>
      <c r="BE52" s="1">
        <v>60</v>
      </c>
      <c r="BF52" s="1">
        <v>105.767525235815</v>
      </c>
      <c r="BG52" s="1">
        <v>113.88505511878201</v>
      </c>
      <c r="BH52" s="1">
        <v>100.681757349214</v>
      </c>
      <c r="BI52" s="1">
        <v>114.112714618646</v>
      </c>
      <c r="BJ52" s="1">
        <v>105.759669345955</v>
      </c>
      <c r="BK52" s="1">
        <v>113.52002983408001</v>
      </c>
      <c r="BL52" s="1">
        <v>1.85855481490323</v>
      </c>
      <c r="BM52" s="1">
        <v>1.86082401102307</v>
      </c>
      <c r="BN52" s="1">
        <v>1.8628354731430199</v>
      </c>
      <c r="BO52" s="1">
        <v>1.85880526145155</v>
      </c>
      <c r="BP52" s="1">
        <v>1.86091644089679</v>
      </c>
      <c r="BQ52" s="1">
        <v>1.85896126909626</v>
      </c>
    </row>
    <row r="53" spans="1:69" x14ac:dyDescent="0.25">
      <c r="A53" s="3">
        <v>11</v>
      </c>
      <c r="B53" s="1" t="s">
        <v>83</v>
      </c>
      <c r="C53" s="2">
        <v>0.45999999999999996</v>
      </c>
      <c r="D53" s="2">
        <v>0.23430749027719963</v>
      </c>
      <c r="E53" s="1" t="s">
        <v>143</v>
      </c>
      <c r="F53" s="2" t="s">
        <v>143</v>
      </c>
      <c r="G53" s="2" t="s">
        <v>143</v>
      </c>
      <c r="H53" s="1">
        <v>0.189276</v>
      </c>
      <c r="I53" s="1">
        <v>-3.2170999999999998E-2</v>
      </c>
      <c r="J53" s="1">
        <v>-2.7081000000000001E-2</v>
      </c>
      <c r="K53" s="1">
        <v>-0.15323200000000001</v>
      </c>
      <c r="L53" s="1">
        <v>0.63487000000000005</v>
      </c>
      <c r="M53" s="1">
        <v>-0.17457600000000001</v>
      </c>
      <c r="N53" s="1">
        <v>-0.21673400000000001</v>
      </c>
      <c r="O53" s="1">
        <v>-0.34277200000000002</v>
      </c>
      <c r="P53" s="1">
        <v>505.37</v>
      </c>
      <c r="Q53" s="1">
        <v>71.623099999999994</v>
      </c>
      <c r="R53" s="1">
        <v>1121.3499999999999</v>
      </c>
      <c r="S53" s="1">
        <v>-0.22781999999999999</v>
      </c>
      <c r="T53" s="1">
        <v>-2.137E-2</v>
      </c>
      <c r="U53" s="1">
        <v>129.54943950000001</v>
      </c>
      <c r="V53" s="1">
        <v>0.189276</v>
      </c>
      <c r="W53" s="1">
        <v>-3.2170999999999998E-2</v>
      </c>
      <c r="X53" s="1">
        <v>-2.7081000000000001E-2</v>
      </c>
      <c r="Y53" s="1">
        <v>-0.15323200000000001</v>
      </c>
      <c r="Z53" s="1">
        <v>0.63487000000000005</v>
      </c>
      <c r="AA53" s="1">
        <v>-0.17457600000000001</v>
      </c>
      <c r="AB53" s="1">
        <v>-0.21673400000000001</v>
      </c>
      <c r="AC53" s="1">
        <v>-0.34277200000000002</v>
      </c>
      <c r="AD53" s="1">
        <v>505.37</v>
      </c>
      <c r="AE53" s="1">
        <v>71.623099999999994</v>
      </c>
      <c r="AF53" s="1">
        <v>1121.3499999999999</v>
      </c>
      <c r="AG53" s="1">
        <v>-0.22781999999999999</v>
      </c>
      <c r="AH53" s="1">
        <v>-2.137E-2</v>
      </c>
      <c r="AI53" s="1">
        <v>129.54943950000001</v>
      </c>
      <c r="AJ53" s="1">
        <v>0.189276</v>
      </c>
      <c r="AK53" s="1">
        <v>-3.2170999999999998E-2</v>
      </c>
      <c r="AL53" s="1">
        <v>-2.7081000000000001E-2</v>
      </c>
      <c r="AM53" s="1">
        <v>-0.15323200000000001</v>
      </c>
      <c r="AN53" s="1">
        <v>0.63487000000000005</v>
      </c>
      <c r="AO53" s="1">
        <v>-0.17457600000000001</v>
      </c>
      <c r="AP53" s="1">
        <v>-0.21673400000000001</v>
      </c>
      <c r="AQ53" s="1">
        <v>-0.34277200000000002</v>
      </c>
      <c r="AR53" s="1">
        <v>505.37</v>
      </c>
      <c r="AS53" s="1">
        <v>71.623099999999994</v>
      </c>
      <c r="AT53" s="1">
        <v>1121.3499999999999</v>
      </c>
      <c r="AU53" s="1">
        <v>-0.22781999999999999</v>
      </c>
      <c r="AV53" s="1">
        <v>-2.137E-2</v>
      </c>
      <c r="AW53" s="1">
        <v>129.54943950000001</v>
      </c>
      <c r="AX53" s="1">
        <v>8.4760171300577092</v>
      </c>
      <c r="AY53" s="1">
        <v>8.9056008875670702</v>
      </c>
      <c r="AZ53" s="1">
        <v>5.17162069659285</v>
      </c>
      <c r="BA53" s="1">
        <v>5.6334146292783203</v>
      </c>
      <c r="BB53" s="1">
        <v>8.1466345617226992</v>
      </c>
      <c r="BC53" s="1">
        <v>8.5491726815866702</v>
      </c>
      <c r="BD53" s="1">
        <v>55.4</v>
      </c>
      <c r="BE53" s="1">
        <v>60.3</v>
      </c>
      <c r="BF53" s="1">
        <v>106.197262099848</v>
      </c>
      <c r="BG53" s="1">
        <v>113.408939700121</v>
      </c>
      <c r="BH53" s="1">
        <v>106.31680803188701</v>
      </c>
      <c r="BI53" s="1">
        <v>113.65834100722699</v>
      </c>
      <c r="BJ53" s="1">
        <v>105.74356607067899</v>
      </c>
      <c r="BK53" s="1">
        <v>113.049996467499</v>
      </c>
      <c r="BL53" s="1">
        <v>1.85661708491546</v>
      </c>
      <c r="BM53" s="1">
        <v>1.8605636242816299</v>
      </c>
      <c r="BN53" s="1">
        <v>1.86056496796</v>
      </c>
      <c r="BO53" s="1">
        <v>1.85765604997265</v>
      </c>
      <c r="BP53" s="1">
        <v>1.86051229504134</v>
      </c>
      <c r="BQ53" s="1">
        <v>1.8581660313330399</v>
      </c>
    </row>
    <row r="54" spans="1:69" x14ac:dyDescent="0.25">
      <c r="A54" s="1">
        <v>266</v>
      </c>
      <c r="B54" s="1" t="s">
        <v>84</v>
      </c>
      <c r="C54" s="1">
        <v>-0.14000000000000007</v>
      </c>
      <c r="D54" s="2">
        <v>2.871741631832502</v>
      </c>
      <c r="E54" s="1" t="s">
        <v>197</v>
      </c>
      <c r="F54" s="2" t="s">
        <v>197</v>
      </c>
      <c r="G54" s="2" t="s">
        <v>197</v>
      </c>
      <c r="H54" s="1">
        <v>0.216776</v>
      </c>
      <c r="I54" s="1">
        <v>-2.8167999999999999E-2</v>
      </c>
      <c r="J54" s="1">
        <v>-2.8122000000000001E-2</v>
      </c>
      <c r="K54" s="1">
        <v>-0.21782299999999999</v>
      </c>
      <c r="L54" s="1">
        <v>0.53580399999999995</v>
      </c>
      <c r="M54" s="1">
        <v>-0.15110899999999999</v>
      </c>
      <c r="N54" s="1">
        <v>-0.15065899999999999</v>
      </c>
      <c r="O54" s="1">
        <v>-0.40696199999999999</v>
      </c>
      <c r="P54" s="1">
        <v>542.00900000000001</v>
      </c>
      <c r="Q54" s="1">
        <v>83.445800000000006</v>
      </c>
      <c r="R54" s="1">
        <v>1068.48</v>
      </c>
      <c r="S54" s="1">
        <v>-0.22120999999999999</v>
      </c>
      <c r="T54" s="1">
        <v>-1.46E-2</v>
      </c>
      <c r="U54" s="1">
        <v>129.6498411</v>
      </c>
      <c r="V54" s="1">
        <v>0.216776</v>
      </c>
      <c r="W54" s="1">
        <v>-2.8167999999999999E-2</v>
      </c>
      <c r="X54" s="1">
        <v>-2.8122000000000001E-2</v>
      </c>
      <c r="Y54" s="1">
        <v>-0.21782299999999999</v>
      </c>
      <c r="Z54" s="1">
        <v>0.53580399999999995</v>
      </c>
      <c r="AA54" s="1">
        <v>-0.15110899999999999</v>
      </c>
      <c r="AB54" s="1">
        <v>-0.15065899999999999</v>
      </c>
      <c r="AC54" s="1">
        <v>-0.40696199999999999</v>
      </c>
      <c r="AD54" s="1">
        <v>542.00900000000001</v>
      </c>
      <c r="AE54" s="1">
        <v>83.445800000000006</v>
      </c>
      <c r="AF54" s="1">
        <v>1068.48</v>
      </c>
      <c r="AG54" s="1">
        <v>-0.22120999999999999</v>
      </c>
      <c r="AH54" s="1">
        <v>-1.46E-2</v>
      </c>
      <c r="AI54" s="1">
        <v>129.6498411</v>
      </c>
      <c r="AJ54" s="1">
        <v>0.216776</v>
      </c>
      <c r="AK54" s="1">
        <v>-2.8167999999999999E-2</v>
      </c>
      <c r="AL54" s="1">
        <v>-2.8122000000000001E-2</v>
      </c>
      <c r="AM54" s="1">
        <v>-0.21782299999999999</v>
      </c>
      <c r="AN54" s="1">
        <v>0.53580399999999995</v>
      </c>
      <c r="AO54" s="1">
        <v>-0.15110899999999999</v>
      </c>
      <c r="AP54" s="1">
        <v>-0.15065899999999999</v>
      </c>
      <c r="AQ54" s="1">
        <v>-0.40696199999999999</v>
      </c>
      <c r="AR54" s="1">
        <v>542.00900000000001</v>
      </c>
      <c r="AS54" s="1">
        <v>83.445800000000006</v>
      </c>
      <c r="AT54" s="1">
        <v>1068.48</v>
      </c>
      <c r="AU54" s="1">
        <v>-0.22120999999999999</v>
      </c>
      <c r="AV54" s="1">
        <v>-1.46E-2</v>
      </c>
      <c r="AW54" s="1">
        <v>129.6498411</v>
      </c>
      <c r="AX54" s="1">
        <v>6.3752212805897903</v>
      </c>
      <c r="AY54" s="1">
        <v>6.52794001691964</v>
      </c>
      <c r="AZ54" s="1">
        <v>4.1904626760386501</v>
      </c>
      <c r="BA54" s="1">
        <v>4.3130721369857001</v>
      </c>
      <c r="BB54" s="1">
        <v>7.2718186117159602</v>
      </c>
      <c r="BC54" s="1">
        <v>7.95615706166602</v>
      </c>
      <c r="BD54" s="1">
        <v>41.8</v>
      </c>
      <c r="BE54" s="1">
        <v>45.6</v>
      </c>
      <c r="BF54" s="1">
        <v>100.313789821367</v>
      </c>
      <c r="BG54" s="1">
        <v>107.015522292208</v>
      </c>
      <c r="BH54" s="1">
        <v>104.126303706912</v>
      </c>
      <c r="BI54" s="1">
        <v>108.41944569879701</v>
      </c>
      <c r="BJ54" s="1">
        <v>100.231622646556</v>
      </c>
      <c r="BK54" s="1">
        <v>106.99390088651499</v>
      </c>
      <c r="BL54" s="1">
        <v>1.8415520627991999</v>
      </c>
      <c r="BM54" s="1">
        <v>1.8428203927675599</v>
      </c>
      <c r="BN54" s="1">
        <v>1.84791612363765</v>
      </c>
      <c r="BO54" s="1">
        <v>1.84582935289262</v>
      </c>
      <c r="BP54" s="1">
        <v>1.8423642419456501</v>
      </c>
      <c r="BQ54" s="1">
        <v>1.84101982607466</v>
      </c>
    </row>
    <row r="55" spans="1:69" x14ac:dyDescent="0.25">
      <c r="A55" s="3">
        <v>229</v>
      </c>
      <c r="B55" s="1" t="s">
        <v>85</v>
      </c>
      <c r="C55" s="2">
        <v>0.12000000000000005</v>
      </c>
      <c r="D55" s="2">
        <v>8.6023252670426278E-2</v>
      </c>
      <c r="E55" s="1" t="s">
        <v>154</v>
      </c>
      <c r="F55" s="2" t="s">
        <v>154</v>
      </c>
      <c r="G55" s="2" t="s">
        <v>154</v>
      </c>
      <c r="H55" s="1">
        <v>0.21414900000000001</v>
      </c>
      <c r="I55" s="1">
        <v>-3.1698999999999998E-2</v>
      </c>
      <c r="J55" s="1">
        <v>-3.1940999999999997E-2</v>
      </c>
      <c r="K55" s="1">
        <v>-0.22345200000000001</v>
      </c>
      <c r="L55" s="1">
        <v>0.56962199999999996</v>
      </c>
      <c r="M55" s="1">
        <v>-0.161803</v>
      </c>
      <c r="N55" s="1">
        <v>-0.16188</v>
      </c>
      <c r="O55" s="1">
        <v>-0.57655599999999996</v>
      </c>
      <c r="P55" s="1">
        <v>542.76700000000005</v>
      </c>
      <c r="Q55" s="1">
        <v>93.748699999999999</v>
      </c>
      <c r="R55" s="1">
        <v>1063.6600000000001</v>
      </c>
      <c r="S55" s="1">
        <v>-0.20771999999999999</v>
      </c>
      <c r="T55" s="1">
        <v>-1.6999999999999999E-3</v>
      </c>
      <c r="U55" s="1">
        <v>129.27961020000001</v>
      </c>
      <c r="V55" s="1">
        <v>0.21414900000000001</v>
      </c>
      <c r="W55" s="1">
        <v>-3.1698999999999998E-2</v>
      </c>
      <c r="X55" s="1">
        <v>-3.1940999999999997E-2</v>
      </c>
      <c r="Y55" s="1">
        <v>-0.22345200000000001</v>
      </c>
      <c r="Z55" s="1">
        <v>0.56962199999999996</v>
      </c>
      <c r="AA55" s="1">
        <v>-0.161803</v>
      </c>
      <c r="AB55" s="1">
        <v>-0.16188</v>
      </c>
      <c r="AC55" s="1">
        <v>-0.57655599999999996</v>
      </c>
      <c r="AD55" s="1">
        <v>542.76700000000005</v>
      </c>
      <c r="AE55" s="1">
        <v>93.748699999999999</v>
      </c>
      <c r="AF55" s="1">
        <v>1063.6600000000001</v>
      </c>
      <c r="AG55" s="1">
        <v>-0.20771999999999999</v>
      </c>
      <c r="AH55" s="1">
        <v>-1.6999999999999999E-3</v>
      </c>
      <c r="AI55" s="1">
        <v>129.27961020000001</v>
      </c>
      <c r="AJ55" s="1">
        <v>0.21414900000000001</v>
      </c>
      <c r="AK55" s="1">
        <v>-3.1698999999999998E-2</v>
      </c>
      <c r="AL55" s="1">
        <v>-3.1940999999999997E-2</v>
      </c>
      <c r="AM55" s="1">
        <v>-0.22345200000000001</v>
      </c>
      <c r="AN55" s="1">
        <v>0.56962199999999996</v>
      </c>
      <c r="AO55" s="1">
        <v>-0.161803</v>
      </c>
      <c r="AP55" s="1">
        <v>-0.16188</v>
      </c>
      <c r="AQ55" s="1">
        <v>-0.57655599999999996</v>
      </c>
      <c r="AR55" s="1">
        <v>542.76700000000005</v>
      </c>
      <c r="AS55" s="1">
        <v>93.748699999999999</v>
      </c>
      <c r="AT55" s="1">
        <v>1063.6600000000001</v>
      </c>
      <c r="AU55" s="1">
        <v>-0.20771999999999999</v>
      </c>
      <c r="AV55" s="1">
        <v>-1.6999999999999999E-3</v>
      </c>
      <c r="AW55" s="1">
        <v>129.27961020000001</v>
      </c>
      <c r="AX55" s="1">
        <v>6.3518900766747102</v>
      </c>
      <c r="AY55" s="1">
        <v>6.6377052421609202</v>
      </c>
      <c r="AZ55" s="1">
        <v>4.2492684902333497</v>
      </c>
      <c r="BA55" s="1">
        <v>4.3204624604172199</v>
      </c>
      <c r="BB55" s="1">
        <v>7.18079460920631</v>
      </c>
      <c r="BC55" s="1">
        <v>7.7215307823017403</v>
      </c>
      <c r="BD55" s="1">
        <v>50.7</v>
      </c>
      <c r="BE55" s="1">
        <v>54.1</v>
      </c>
      <c r="BF55" s="1">
        <v>103.955980622715</v>
      </c>
      <c r="BG55" s="1">
        <v>108.55418728379</v>
      </c>
      <c r="BH55" s="1">
        <v>104.506521502018</v>
      </c>
      <c r="BI55" s="1">
        <v>115.545809160584</v>
      </c>
      <c r="BJ55" s="1">
        <v>103.541714686592</v>
      </c>
      <c r="BK55" s="1">
        <v>108.466750965153</v>
      </c>
      <c r="BL55" s="1">
        <v>1.84597237249098</v>
      </c>
      <c r="BM55" s="1">
        <v>1.8502656566017699</v>
      </c>
      <c r="BN55" s="1">
        <v>1.8480132575282</v>
      </c>
      <c r="BO55" s="1">
        <v>1.84565787728928</v>
      </c>
      <c r="BP55" s="1">
        <v>1.8467338736266199</v>
      </c>
      <c r="BQ55" s="1">
        <v>1.8446628418223201</v>
      </c>
    </row>
    <row r="56" spans="1:69" x14ac:dyDescent="0.25">
      <c r="A56" s="3">
        <v>235</v>
      </c>
      <c r="B56" s="1" t="s">
        <v>86</v>
      </c>
      <c r="C56" s="2">
        <v>0.57000000000000006</v>
      </c>
      <c r="D56" s="2">
        <v>0.66400301204136114</v>
      </c>
      <c r="E56" s="1" t="s">
        <v>155</v>
      </c>
      <c r="F56" s="2" t="s">
        <v>133</v>
      </c>
      <c r="G56" s="2" t="s">
        <v>133</v>
      </c>
      <c r="H56" s="1">
        <v>0.192499</v>
      </c>
      <c r="I56" s="1">
        <v>-2.8559999999999999E-2</v>
      </c>
      <c r="J56" s="1">
        <v>-2.8577999999999999E-2</v>
      </c>
      <c r="K56" s="1">
        <v>-0.19442300000000001</v>
      </c>
      <c r="L56" s="1">
        <v>0.61518899999999999</v>
      </c>
      <c r="M56" s="1">
        <v>-0.18667</v>
      </c>
      <c r="N56" s="1">
        <v>-0.18692500000000001</v>
      </c>
      <c r="O56" s="1">
        <v>-0.230076</v>
      </c>
      <c r="P56" s="1">
        <v>523.923</v>
      </c>
      <c r="Q56" s="1">
        <v>60.247799999999998</v>
      </c>
      <c r="R56" s="1">
        <v>1062.54</v>
      </c>
      <c r="S56" s="1">
        <v>-0.25189</v>
      </c>
      <c r="T56" s="1">
        <v>-2.6440000000000002E-2</v>
      </c>
      <c r="U56" s="1">
        <v>141.47212949999999</v>
      </c>
      <c r="V56" s="1">
        <v>0.19575999999999999</v>
      </c>
      <c r="W56" s="1">
        <v>-1.7198000000000001E-2</v>
      </c>
      <c r="X56" s="1">
        <v>-2.7101E-2</v>
      </c>
      <c r="Y56" s="1">
        <v>-0.15559300000000001</v>
      </c>
      <c r="Z56" s="1">
        <v>0.52158599999999999</v>
      </c>
      <c r="AA56" s="1">
        <v>-0.184866</v>
      </c>
      <c r="AB56" s="1">
        <v>-0.150033</v>
      </c>
      <c r="AC56" s="1">
        <v>-8.6227999999999999E-2</v>
      </c>
      <c r="AD56" s="1">
        <v>497.02800000000002</v>
      </c>
      <c r="AE56" s="1">
        <v>58.020899999999997</v>
      </c>
      <c r="AF56" s="1">
        <v>1117.57</v>
      </c>
      <c r="AG56" s="1">
        <v>-0.24285999999999999</v>
      </c>
      <c r="AH56" s="1">
        <v>-2.409E-2</v>
      </c>
      <c r="AI56" s="1">
        <v>137.28036270000001</v>
      </c>
      <c r="AJ56" s="1">
        <v>0.19575999999999999</v>
      </c>
      <c r="AK56" s="1">
        <v>-1.7198000000000001E-2</v>
      </c>
      <c r="AL56" s="1">
        <v>-2.7101E-2</v>
      </c>
      <c r="AM56" s="1">
        <v>-0.15559300000000001</v>
      </c>
      <c r="AN56" s="1">
        <v>0.52158599999999999</v>
      </c>
      <c r="AO56" s="1">
        <v>-0.184866</v>
      </c>
      <c r="AP56" s="1">
        <v>-0.150033</v>
      </c>
      <c r="AQ56" s="1">
        <v>-8.6227999999999999E-2</v>
      </c>
      <c r="AR56" s="1">
        <v>497.02800000000002</v>
      </c>
      <c r="AS56" s="1">
        <v>58.020899999999997</v>
      </c>
      <c r="AT56" s="1">
        <v>1117.57</v>
      </c>
      <c r="AU56" s="1">
        <v>-0.24285999999999999</v>
      </c>
      <c r="AV56" s="1">
        <v>-2.409E-2</v>
      </c>
      <c r="AW56" s="1">
        <v>137.28036270000001</v>
      </c>
      <c r="AX56" s="1">
        <v>7.3354414371794903</v>
      </c>
      <c r="AY56" s="1">
        <v>7.5187711500461401</v>
      </c>
      <c r="AZ56" s="1">
        <v>4.2310460346602801</v>
      </c>
      <c r="BA56" s="1">
        <v>4.4294915356817999</v>
      </c>
      <c r="BB56" s="1">
        <v>7.1585664083359601</v>
      </c>
      <c r="BC56" s="1">
        <v>7.6562881828433396</v>
      </c>
      <c r="BD56" s="1">
        <v>40.4</v>
      </c>
      <c r="BE56" s="1">
        <v>40.9</v>
      </c>
      <c r="BF56" s="1">
        <v>99.823527062040995</v>
      </c>
      <c r="BG56" s="1">
        <v>104.66917138745499</v>
      </c>
      <c r="BH56" s="1">
        <v>99.7668240374541</v>
      </c>
      <c r="BI56" s="1">
        <v>105.187366063214</v>
      </c>
      <c r="BJ56" s="1">
        <v>99.114129672336702</v>
      </c>
      <c r="BK56" s="1">
        <v>104.754756079378</v>
      </c>
      <c r="BL56" s="1">
        <v>1.84110781867874</v>
      </c>
      <c r="BM56" s="1">
        <v>1.8435148494113001</v>
      </c>
      <c r="BN56" s="1">
        <v>1.8427400793383699</v>
      </c>
      <c r="BO56" s="1">
        <v>1.8402255296566199</v>
      </c>
      <c r="BP56" s="1">
        <v>1.8432289602759599</v>
      </c>
      <c r="BQ56" s="1">
        <v>1.8413761158438</v>
      </c>
    </row>
    <row r="57" spans="1:69" x14ac:dyDescent="0.25">
      <c r="A57" s="3">
        <v>257</v>
      </c>
      <c r="B57" s="1" t="s">
        <v>87</v>
      </c>
      <c r="C57" s="2">
        <v>0.51</v>
      </c>
      <c r="D57" s="2">
        <v>2.3129418496797531</v>
      </c>
      <c r="E57" s="1" t="s">
        <v>156</v>
      </c>
      <c r="F57" s="2" t="s">
        <v>133</v>
      </c>
      <c r="G57" s="2" t="s">
        <v>133</v>
      </c>
      <c r="H57" s="1">
        <v>0.19147400000000001</v>
      </c>
      <c r="I57" s="1">
        <v>-3.0151000000000001E-2</v>
      </c>
      <c r="J57" s="1">
        <v>-2.1555000000000001E-2</v>
      </c>
      <c r="K57" s="1">
        <v>-0.15657699999999999</v>
      </c>
      <c r="L57" s="1">
        <v>0.57689900000000005</v>
      </c>
      <c r="M57" s="1">
        <v>-0.16217500000000001</v>
      </c>
      <c r="N57" s="1">
        <v>-0.203789</v>
      </c>
      <c r="O57" s="1">
        <v>-0.17744499999999999</v>
      </c>
      <c r="P57" s="1">
        <v>501.43700000000001</v>
      </c>
      <c r="Q57" s="1">
        <v>63.287399999999998</v>
      </c>
      <c r="R57" s="1">
        <v>1028.17</v>
      </c>
      <c r="S57" s="1">
        <v>-0.23956</v>
      </c>
      <c r="T57" s="1">
        <v>-2.257E-2</v>
      </c>
      <c r="U57" s="1">
        <v>136.16339489999999</v>
      </c>
      <c r="V57" s="1">
        <v>0.19575999999999999</v>
      </c>
      <c r="W57" s="1">
        <v>-1.7198000000000001E-2</v>
      </c>
      <c r="X57" s="1">
        <v>-2.7101E-2</v>
      </c>
      <c r="Y57" s="1">
        <v>-0.15559300000000001</v>
      </c>
      <c r="Z57" s="1">
        <v>0.52158599999999999</v>
      </c>
      <c r="AA57" s="1">
        <v>-0.184866</v>
      </c>
      <c r="AB57" s="1">
        <v>-0.150033</v>
      </c>
      <c r="AC57" s="1">
        <v>-8.6227999999999999E-2</v>
      </c>
      <c r="AD57" s="1">
        <v>497.02800000000002</v>
      </c>
      <c r="AE57" s="1">
        <v>58.020899999999997</v>
      </c>
      <c r="AF57" s="1">
        <v>1117.57</v>
      </c>
      <c r="AG57" s="1">
        <v>-0.24285999999999999</v>
      </c>
      <c r="AH57" s="1">
        <v>-2.409E-2</v>
      </c>
      <c r="AI57" s="1">
        <v>137.28036270000001</v>
      </c>
      <c r="AJ57" s="1">
        <v>0.19575999999999999</v>
      </c>
      <c r="AK57" s="1">
        <v>-1.7198000000000001E-2</v>
      </c>
      <c r="AL57" s="1">
        <v>-2.7101E-2</v>
      </c>
      <c r="AM57" s="1">
        <v>-0.15559300000000001</v>
      </c>
      <c r="AN57" s="1">
        <v>0.52158599999999999</v>
      </c>
      <c r="AO57" s="1">
        <v>-0.184866</v>
      </c>
      <c r="AP57" s="1">
        <v>-0.150033</v>
      </c>
      <c r="AQ57" s="1">
        <v>-8.6227999999999999E-2</v>
      </c>
      <c r="AR57" s="1">
        <v>497.02800000000002</v>
      </c>
      <c r="AS57" s="1">
        <v>58.020899999999997</v>
      </c>
      <c r="AT57" s="1">
        <v>1117.57</v>
      </c>
      <c r="AU57" s="1">
        <v>-0.24285999999999999</v>
      </c>
      <c r="AV57" s="1">
        <v>-2.409E-2</v>
      </c>
      <c r="AW57" s="1">
        <v>137.28036270000001</v>
      </c>
      <c r="AX57" s="1">
        <v>6.3671392857496203</v>
      </c>
      <c r="AY57" s="1">
        <v>7.3170511366520499</v>
      </c>
      <c r="AZ57" s="1">
        <v>4.2276708569512502</v>
      </c>
      <c r="BA57" s="1">
        <v>4.8095152440634799</v>
      </c>
      <c r="BB57" s="1">
        <v>7.1995120686327203</v>
      </c>
      <c r="BC57" s="1">
        <v>8.6759993546624496</v>
      </c>
      <c r="BD57" s="1">
        <v>40.4</v>
      </c>
      <c r="BE57" s="1">
        <v>40.9</v>
      </c>
      <c r="BF57" s="1">
        <v>98.511347438856703</v>
      </c>
      <c r="BG57" s="1">
        <v>105.25768416782699</v>
      </c>
      <c r="BH57" s="1">
        <v>98.424087255123297</v>
      </c>
      <c r="BI57" s="1">
        <v>105.18880730098</v>
      </c>
      <c r="BJ57" s="1">
        <v>98.566423113547799</v>
      </c>
      <c r="BK57" s="1">
        <v>105.264065996867</v>
      </c>
      <c r="BL57" s="1">
        <v>1.84052275182894</v>
      </c>
      <c r="BM57" s="1">
        <v>1.8439471250553701</v>
      </c>
      <c r="BN57" s="1">
        <v>1.8439224495623401</v>
      </c>
      <c r="BO57" s="1">
        <v>1.8406034336597299</v>
      </c>
      <c r="BP57" s="1">
        <v>1.8437204234915801</v>
      </c>
      <c r="BQ57" s="1">
        <v>1.8400557056784901</v>
      </c>
    </row>
    <row r="58" spans="1:69" x14ac:dyDescent="0.25">
      <c r="A58" s="3">
        <v>19</v>
      </c>
      <c r="B58" s="1" t="s">
        <v>88</v>
      </c>
      <c r="C58" s="2">
        <v>0.39999999999999997</v>
      </c>
      <c r="D58" s="2">
        <v>15.248219568198774</v>
      </c>
      <c r="E58" s="1" t="s">
        <v>155</v>
      </c>
      <c r="F58" s="2" t="s">
        <v>155</v>
      </c>
      <c r="G58" s="2" t="s">
        <v>155</v>
      </c>
      <c r="H58" s="1">
        <v>0.192499</v>
      </c>
      <c r="I58" s="1">
        <v>-2.8559999999999999E-2</v>
      </c>
      <c r="J58" s="1">
        <v>-2.8577999999999999E-2</v>
      </c>
      <c r="K58" s="1">
        <v>-0.19442300000000001</v>
      </c>
      <c r="L58" s="1">
        <v>0.61518899999999999</v>
      </c>
      <c r="M58" s="1">
        <v>-0.18667</v>
      </c>
      <c r="N58" s="1">
        <v>-0.18692500000000001</v>
      </c>
      <c r="O58" s="1">
        <v>-0.230076</v>
      </c>
      <c r="P58" s="1">
        <v>523.923</v>
      </c>
      <c r="Q58" s="1">
        <v>60.247799999999998</v>
      </c>
      <c r="R58" s="1">
        <v>1062.54</v>
      </c>
      <c r="S58" s="1">
        <v>-0.25189</v>
      </c>
      <c r="T58" s="1">
        <v>-2.6440000000000002E-2</v>
      </c>
      <c r="U58" s="1">
        <v>141.47212949999999</v>
      </c>
      <c r="V58" s="1">
        <v>0.192499</v>
      </c>
      <c r="W58" s="1">
        <v>-2.8559999999999999E-2</v>
      </c>
      <c r="X58" s="1">
        <v>-2.8577999999999999E-2</v>
      </c>
      <c r="Y58" s="1">
        <v>-0.19442300000000001</v>
      </c>
      <c r="Z58" s="1">
        <v>0.61518899999999999</v>
      </c>
      <c r="AA58" s="1">
        <v>-0.18667</v>
      </c>
      <c r="AB58" s="1">
        <v>-0.18692500000000001</v>
      </c>
      <c r="AC58" s="1">
        <v>-0.230076</v>
      </c>
      <c r="AD58" s="1">
        <v>523.923</v>
      </c>
      <c r="AE58" s="1">
        <v>60.247799999999998</v>
      </c>
      <c r="AF58" s="1">
        <v>1062.54</v>
      </c>
      <c r="AG58" s="1">
        <v>-0.25189</v>
      </c>
      <c r="AH58" s="1">
        <v>-2.6440000000000002E-2</v>
      </c>
      <c r="AI58" s="1">
        <v>141.47212949999999</v>
      </c>
      <c r="AJ58" s="1">
        <v>0.192499</v>
      </c>
      <c r="AK58" s="1">
        <v>-2.8559999999999999E-2</v>
      </c>
      <c r="AL58" s="1">
        <v>-2.8577999999999999E-2</v>
      </c>
      <c r="AM58" s="1">
        <v>-0.19442300000000001</v>
      </c>
      <c r="AN58" s="1">
        <v>0.61518899999999999</v>
      </c>
      <c r="AO58" s="1">
        <v>-0.18667</v>
      </c>
      <c r="AP58" s="1">
        <v>-0.18692500000000001</v>
      </c>
      <c r="AQ58" s="1">
        <v>-0.230076</v>
      </c>
      <c r="AR58" s="1">
        <v>523.923</v>
      </c>
      <c r="AS58" s="1">
        <v>60.247799999999998</v>
      </c>
      <c r="AT58" s="1">
        <v>1062.54</v>
      </c>
      <c r="AU58" s="1">
        <v>-0.25189</v>
      </c>
      <c r="AV58" s="1">
        <v>-2.6440000000000002E-2</v>
      </c>
      <c r="AW58" s="1">
        <v>141.47212949999999</v>
      </c>
      <c r="AX58" s="1">
        <v>7.4760007160339699</v>
      </c>
      <c r="AY58" s="1">
        <v>7.53241097478098</v>
      </c>
      <c r="AZ58" s="1">
        <v>4.7607677505803903</v>
      </c>
      <c r="BA58" s="1">
        <v>4.8439970101280796</v>
      </c>
      <c r="BB58" s="1">
        <v>7.3200907342972004</v>
      </c>
      <c r="BC58" s="1">
        <v>7.66564466764987</v>
      </c>
      <c r="BD58" s="1">
        <v>40.4</v>
      </c>
      <c r="BE58" s="1">
        <v>40.9</v>
      </c>
      <c r="BF58" s="1">
        <v>99.227240266740097</v>
      </c>
      <c r="BG58" s="1">
        <v>103.44366518365401</v>
      </c>
      <c r="BH58" s="1">
        <v>102.78623282897399</v>
      </c>
      <c r="BI58" s="1">
        <v>104.92536185018</v>
      </c>
      <c r="BJ58" s="1">
        <v>103.12563107738499</v>
      </c>
      <c r="BK58" s="1">
        <v>104.70120178912499</v>
      </c>
      <c r="BL58" s="1">
        <v>1.8404852620980101</v>
      </c>
      <c r="BM58" s="1">
        <v>1.84202578700733</v>
      </c>
      <c r="BN58" s="1">
        <v>1.8422212136439999</v>
      </c>
      <c r="BO58" s="1">
        <v>1.8413351134435001</v>
      </c>
      <c r="BP58" s="1">
        <v>1.8424139057225899</v>
      </c>
      <c r="BQ58" s="1">
        <v>1.8410396519358201</v>
      </c>
    </row>
    <row r="59" spans="1:69" x14ac:dyDescent="0.25">
      <c r="A59" s="3">
        <v>224</v>
      </c>
      <c r="B59" s="1" t="s">
        <v>89</v>
      </c>
      <c r="C59" s="2">
        <v>0.7</v>
      </c>
      <c r="D59" s="2">
        <v>0.35142566781611162</v>
      </c>
      <c r="E59" s="1" t="s">
        <v>157</v>
      </c>
      <c r="F59" s="2" t="s">
        <v>157</v>
      </c>
      <c r="G59" s="2" t="s">
        <v>157</v>
      </c>
      <c r="H59" s="1">
        <v>0.19226599999999999</v>
      </c>
      <c r="I59" s="1">
        <v>-2.8295000000000001E-2</v>
      </c>
      <c r="J59" s="1">
        <v>-1.8936000000000001E-2</v>
      </c>
      <c r="K59" s="1">
        <v>-0.14726600000000001</v>
      </c>
      <c r="L59" s="1">
        <v>0.534663</v>
      </c>
      <c r="M59" s="1">
        <v>-0.15335399999999999</v>
      </c>
      <c r="N59" s="1">
        <v>-0.19051000000000001</v>
      </c>
      <c r="O59" s="1">
        <v>-7.1774000000000004E-2</v>
      </c>
      <c r="P59" s="1">
        <v>497.154</v>
      </c>
      <c r="Q59" s="1">
        <v>58.847099999999998</v>
      </c>
      <c r="R59" s="1">
        <v>1135.1400000000001</v>
      </c>
      <c r="S59" s="1">
        <v>-0.24057999999999999</v>
      </c>
      <c r="T59" s="1">
        <v>-2.3380000000000001E-2</v>
      </c>
      <c r="U59" s="1">
        <v>136.29517200000001</v>
      </c>
      <c r="V59" s="1">
        <v>0.19226599999999999</v>
      </c>
      <c r="W59" s="1">
        <v>-2.8295000000000001E-2</v>
      </c>
      <c r="X59" s="1">
        <v>-1.8936000000000001E-2</v>
      </c>
      <c r="Y59" s="1">
        <v>-0.14726600000000001</v>
      </c>
      <c r="Z59" s="1">
        <v>0.534663</v>
      </c>
      <c r="AA59" s="1">
        <v>-0.15335399999999999</v>
      </c>
      <c r="AB59" s="1">
        <v>-0.19051000000000001</v>
      </c>
      <c r="AC59" s="1">
        <v>-7.1774000000000004E-2</v>
      </c>
      <c r="AD59" s="1">
        <v>497.154</v>
      </c>
      <c r="AE59" s="1">
        <v>58.847099999999998</v>
      </c>
      <c r="AF59" s="1">
        <v>1135.1400000000001</v>
      </c>
      <c r="AG59" s="1">
        <v>-0.24057999999999999</v>
      </c>
      <c r="AH59" s="1">
        <v>-2.3380000000000001E-2</v>
      </c>
      <c r="AI59" s="1">
        <v>136.29517200000001</v>
      </c>
      <c r="AJ59" s="1">
        <v>0.19226599999999999</v>
      </c>
      <c r="AK59" s="1">
        <v>-2.8295000000000001E-2</v>
      </c>
      <c r="AL59" s="1">
        <v>-1.8936000000000001E-2</v>
      </c>
      <c r="AM59" s="1">
        <v>-0.14726600000000001</v>
      </c>
      <c r="AN59" s="1">
        <v>0.534663</v>
      </c>
      <c r="AO59" s="1">
        <v>-0.15335399999999999</v>
      </c>
      <c r="AP59" s="1">
        <v>-0.19051000000000001</v>
      </c>
      <c r="AQ59" s="1">
        <v>-7.1774000000000004E-2</v>
      </c>
      <c r="AR59" s="1">
        <v>497.154</v>
      </c>
      <c r="AS59" s="1">
        <v>58.847099999999998</v>
      </c>
      <c r="AT59" s="1">
        <v>1135.1400000000001</v>
      </c>
      <c r="AU59" s="1">
        <v>-0.24057999999999999</v>
      </c>
      <c r="AV59" s="1">
        <v>-2.3380000000000001E-2</v>
      </c>
      <c r="AW59" s="1">
        <v>136.29517200000001</v>
      </c>
      <c r="AX59" s="1">
        <v>7.0995204692368397</v>
      </c>
      <c r="AY59" s="1">
        <v>7.3062727757932402</v>
      </c>
      <c r="AZ59" s="1">
        <v>5.0146874303219802</v>
      </c>
      <c r="BA59" s="1">
        <v>5.5004881818528499</v>
      </c>
      <c r="BB59" s="1">
        <v>8.3115967790621905</v>
      </c>
      <c r="BC59" s="1">
        <v>8.6708579057498305</v>
      </c>
      <c r="BD59" s="1">
        <v>40.5</v>
      </c>
      <c r="BE59" s="1">
        <v>40.799999999999997</v>
      </c>
      <c r="BF59" s="1">
        <v>98.6449996072961</v>
      </c>
      <c r="BG59" s="1">
        <v>105.198629943396</v>
      </c>
      <c r="BH59" s="1">
        <v>99.506289323977896</v>
      </c>
      <c r="BI59" s="1">
        <v>105.459308692568</v>
      </c>
      <c r="BJ59" s="1">
        <v>98.596883034142294</v>
      </c>
      <c r="BK59" s="1">
        <v>105.211497126308</v>
      </c>
      <c r="BL59" s="1">
        <v>1.84142662085677</v>
      </c>
      <c r="BM59" s="1">
        <v>1.84303282662029</v>
      </c>
      <c r="BN59" s="1">
        <v>1.84423452955419</v>
      </c>
      <c r="BO59" s="1">
        <v>1.84108935144386</v>
      </c>
      <c r="BP59" s="1">
        <v>1.8436434036982301</v>
      </c>
      <c r="BQ59" s="1">
        <v>1.84132669561922</v>
      </c>
    </row>
    <row r="60" spans="1:69" x14ac:dyDescent="0.25">
      <c r="A60" s="3">
        <v>225</v>
      </c>
      <c r="B60" s="1" t="s">
        <v>90</v>
      </c>
      <c r="C60" s="2">
        <v>0.8</v>
      </c>
      <c r="D60" s="2">
        <v>0.97324200484771517</v>
      </c>
      <c r="E60" s="1" t="s">
        <v>156</v>
      </c>
      <c r="F60" s="2" t="s">
        <v>156</v>
      </c>
      <c r="G60" s="2" t="s">
        <v>156</v>
      </c>
      <c r="H60" s="1">
        <v>0.19147400000000001</v>
      </c>
      <c r="I60" s="1">
        <v>-3.0151000000000001E-2</v>
      </c>
      <c r="J60" s="1">
        <v>-2.1555000000000001E-2</v>
      </c>
      <c r="K60" s="1">
        <v>-0.15657699999999999</v>
      </c>
      <c r="L60" s="1">
        <v>0.57689900000000005</v>
      </c>
      <c r="M60" s="1">
        <v>-0.16217500000000001</v>
      </c>
      <c r="N60" s="1">
        <v>-0.203789</v>
      </c>
      <c r="O60" s="1">
        <v>-0.17744499999999999</v>
      </c>
      <c r="P60" s="1">
        <v>501.43700000000001</v>
      </c>
      <c r="Q60" s="1">
        <v>63.287399999999998</v>
      </c>
      <c r="R60" s="1">
        <v>1028.17</v>
      </c>
      <c r="S60" s="1">
        <v>-0.23956</v>
      </c>
      <c r="T60" s="1">
        <v>-2.257E-2</v>
      </c>
      <c r="U60" s="1">
        <v>136.16339489999999</v>
      </c>
      <c r="V60" s="1">
        <v>0.19147400000000001</v>
      </c>
      <c r="W60" s="1">
        <v>-3.0151000000000001E-2</v>
      </c>
      <c r="X60" s="1">
        <v>-2.1555000000000001E-2</v>
      </c>
      <c r="Y60" s="1">
        <v>-0.15657699999999999</v>
      </c>
      <c r="Z60" s="1">
        <v>0.57689900000000005</v>
      </c>
      <c r="AA60" s="1">
        <v>-0.16217500000000001</v>
      </c>
      <c r="AB60" s="1">
        <v>-0.203789</v>
      </c>
      <c r="AC60" s="1">
        <v>-0.17744499999999999</v>
      </c>
      <c r="AD60" s="1">
        <v>501.43700000000001</v>
      </c>
      <c r="AE60" s="1">
        <v>63.287399999999998</v>
      </c>
      <c r="AF60" s="1">
        <v>1028.17</v>
      </c>
      <c r="AG60" s="1">
        <v>-0.23956</v>
      </c>
      <c r="AH60" s="1">
        <v>-2.257E-2</v>
      </c>
      <c r="AI60" s="1">
        <v>136.16339489999999</v>
      </c>
      <c r="AJ60" s="1">
        <v>0.19147400000000001</v>
      </c>
      <c r="AK60" s="1">
        <v>-3.0151000000000001E-2</v>
      </c>
      <c r="AL60" s="1">
        <v>-2.1555000000000001E-2</v>
      </c>
      <c r="AM60" s="1">
        <v>-0.15657699999999999</v>
      </c>
      <c r="AN60" s="1">
        <v>0.57689900000000005</v>
      </c>
      <c r="AO60" s="1">
        <v>-0.16217500000000001</v>
      </c>
      <c r="AP60" s="1">
        <v>-0.203789</v>
      </c>
      <c r="AQ60" s="1">
        <v>-0.17744499999999999</v>
      </c>
      <c r="AR60" s="1">
        <v>501.43700000000001</v>
      </c>
      <c r="AS60" s="1">
        <v>63.287399999999998</v>
      </c>
      <c r="AT60" s="1">
        <v>1028.17</v>
      </c>
      <c r="AU60" s="1">
        <v>-0.23956</v>
      </c>
      <c r="AV60" s="1">
        <v>-2.257E-2</v>
      </c>
      <c r="AW60" s="1">
        <v>136.16339489999999</v>
      </c>
      <c r="AX60" s="1">
        <v>7.4885750878963098</v>
      </c>
      <c r="AY60" s="1">
        <v>7.6596890526192496</v>
      </c>
      <c r="AZ60" s="1">
        <v>4.7419049599445797</v>
      </c>
      <c r="BA60" s="1">
        <v>4.8254833162160899</v>
      </c>
      <c r="BB60" s="1">
        <v>7.1982572818983099</v>
      </c>
      <c r="BC60" s="1">
        <v>7.7357109690923496</v>
      </c>
      <c r="BD60" s="1">
        <v>50.5</v>
      </c>
      <c r="BE60" s="1">
        <v>53.9</v>
      </c>
      <c r="BF60" s="1">
        <v>104.420247075305</v>
      </c>
      <c r="BG60" s="1">
        <v>115.173049581672</v>
      </c>
      <c r="BH60" s="1">
        <v>103.499541494425</v>
      </c>
      <c r="BI60" s="1">
        <v>107.822474512444</v>
      </c>
      <c r="BJ60" s="1">
        <v>103.894959101559</v>
      </c>
      <c r="BK60" s="1">
        <v>108.085258511242</v>
      </c>
      <c r="BL60" s="1">
        <v>1.8453663592902001</v>
      </c>
      <c r="BM60" s="1">
        <v>1.8502459295996301</v>
      </c>
      <c r="BN60" s="1">
        <v>1.84719517106341</v>
      </c>
      <c r="BO60" s="1">
        <v>1.84459046945385</v>
      </c>
      <c r="BP60" s="1">
        <v>1.8470814816894201</v>
      </c>
      <c r="BQ60" s="1">
        <v>1.8437920164704</v>
      </c>
    </row>
    <row r="61" spans="1:69" x14ac:dyDescent="0.25">
      <c r="A61" s="3">
        <v>18</v>
      </c>
      <c r="B61" s="1" t="s">
        <v>91</v>
      </c>
      <c r="C61" s="2">
        <v>-0.99</v>
      </c>
      <c r="D61" s="2">
        <v>1.949307569369185</v>
      </c>
      <c r="E61" s="1" t="s">
        <v>158</v>
      </c>
      <c r="F61" s="2" t="s">
        <v>133</v>
      </c>
      <c r="G61" s="2" t="s">
        <v>133</v>
      </c>
      <c r="H61" s="1">
        <v>0.211315</v>
      </c>
      <c r="I61" s="1">
        <v>-1.2241999999999999E-2</v>
      </c>
      <c r="J61" s="1">
        <v>-2.5786E-2</v>
      </c>
      <c r="K61" s="1">
        <v>-0.17399600000000001</v>
      </c>
      <c r="L61" s="1">
        <v>0.42102099999999998</v>
      </c>
      <c r="M61" s="1">
        <v>-0.14943100000000001</v>
      </c>
      <c r="N61" s="1">
        <v>-0.14927199999999999</v>
      </c>
      <c r="O61" s="1">
        <v>0.32790900000000001</v>
      </c>
      <c r="P61" s="1">
        <v>495.55799999999999</v>
      </c>
      <c r="Q61" s="1">
        <v>28.220099999999999</v>
      </c>
      <c r="R61" s="1">
        <v>1160.07</v>
      </c>
      <c r="S61" s="1">
        <v>-0.24703</v>
      </c>
      <c r="T61" s="1">
        <v>-3.9059999999999997E-2</v>
      </c>
      <c r="U61" s="1">
        <v>130.50325470000001</v>
      </c>
      <c r="V61" s="1">
        <v>0.19575999999999999</v>
      </c>
      <c r="W61" s="1">
        <v>-1.7198000000000001E-2</v>
      </c>
      <c r="X61" s="1">
        <v>-2.7101E-2</v>
      </c>
      <c r="Y61" s="1">
        <v>-0.15559300000000001</v>
      </c>
      <c r="Z61" s="1">
        <v>0.52158599999999999</v>
      </c>
      <c r="AA61" s="1">
        <v>-0.184866</v>
      </c>
      <c r="AB61" s="1">
        <v>-0.150033</v>
      </c>
      <c r="AC61" s="1">
        <v>-8.6227999999999999E-2</v>
      </c>
      <c r="AD61" s="1">
        <v>497.02800000000002</v>
      </c>
      <c r="AE61" s="1">
        <v>58.020899999999997</v>
      </c>
      <c r="AF61" s="1">
        <v>1117.57</v>
      </c>
      <c r="AG61" s="1">
        <v>-0.24285999999999999</v>
      </c>
      <c r="AH61" s="1">
        <v>-2.409E-2</v>
      </c>
      <c r="AI61" s="1">
        <v>137.28036270000001</v>
      </c>
      <c r="AJ61" s="1">
        <v>0.19575999999999999</v>
      </c>
      <c r="AK61" s="1">
        <v>-1.7198000000000001E-2</v>
      </c>
      <c r="AL61" s="1">
        <v>-2.7101E-2</v>
      </c>
      <c r="AM61" s="1">
        <v>-0.15559300000000001</v>
      </c>
      <c r="AN61" s="1">
        <v>0.52158599999999999</v>
      </c>
      <c r="AO61" s="1">
        <v>-0.184866</v>
      </c>
      <c r="AP61" s="1">
        <v>-0.150033</v>
      </c>
      <c r="AQ61" s="1">
        <v>-8.6227999999999999E-2</v>
      </c>
      <c r="AR61" s="1">
        <v>497.02800000000002</v>
      </c>
      <c r="AS61" s="1">
        <v>58.020899999999997</v>
      </c>
      <c r="AT61" s="1">
        <v>1117.57</v>
      </c>
      <c r="AU61" s="1">
        <v>-0.24285999999999999</v>
      </c>
      <c r="AV61" s="1">
        <v>-2.409E-2</v>
      </c>
      <c r="AW61" s="1">
        <v>137.28036270000001</v>
      </c>
      <c r="AX61" s="1">
        <v>7.50501181044506</v>
      </c>
      <c r="AY61" s="1">
        <v>7.6031734996034297</v>
      </c>
      <c r="AZ61" s="1">
        <v>4.2140258165828</v>
      </c>
      <c r="BA61" s="1">
        <v>5.0637655464697904</v>
      </c>
      <c r="BB61" s="1">
        <v>7.0951754566917398</v>
      </c>
      <c r="BC61" s="1">
        <v>9.4115499557237694</v>
      </c>
      <c r="BD61" s="1">
        <v>49.3</v>
      </c>
      <c r="BE61" s="1">
        <v>52.7</v>
      </c>
      <c r="BF61" s="1">
        <v>102.80468289319801</v>
      </c>
      <c r="BG61" s="1">
        <v>109.152500806365</v>
      </c>
      <c r="BH61" s="1">
        <v>103.61070451911399</v>
      </c>
      <c r="BI61" s="1">
        <v>109.206744310139</v>
      </c>
      <c r="BJ61" s="1">
        <v>101.410214970496</v>
      </c>
      <c r="BK61" s="1">
        <v>109.40360615668899</v>
      </c>
      <c r="BL61" s="1">
        <v>1.85214362294072</v>
      </c>
      <c r="BM61" s="1">
        <v>1.85508166936121</v>
      </c>
      <c r="BN61" s="1">
        <v>1.8554441516790501</v>
      </c>
      <c r="BO61" s="1">
        <v>1.8533895974673</v>
      </c>
      <c r="BP61" s="1">
        <v>1.8557933613417199</v>
      </c>
      <c r="BQ61" s="1">
        <v>1.85251693649477</v>
      </c>
    </row>
    <row r="62" spans="1:69" x14ac:dyDescent="0.25">
      <c r="A62" s="1">
        <v>269</v>
      </c>
      <c r="B62" s="1" t="s">
        <v>92</v>
      </c>
      <c r="C62" s="1">
        <v>4.0000000000000036E-2</v>
      </c>
      <c r="D62" s="2">
        <v>6.4484571798221628</v>
      </c>
      <c r="E62" s="1" t="s">
        <v>201</v>
      </c>
      <c r="F62" s="2" t="s">
        <v>201</v>
      </c>
      <c r="G62" s="2" t="s">
        <v>201</v>
      </c>
      <c r="H62" s="1">
        <v>0.19090399999999999</v>
      </c>
      <c r="I62" s="1">
        <v>-2.8833000000000001E-2</v>
      </c>
      <c r="J62" s="1">
        <v>-1.9848999999999999E-2</v>
      </c>
      <c r="K62" s="1">
        <v>-0.13694300000000001</v>
      </c>
      <c r="L62" s="1">
        <v>0.52522100000000005</v>
      </c>
      <c r="M62" s="1">
        <v>-0.153777</v>
      </c>
      <c r="N62" s="1">
        <v>-0.19081300000000001</v>
      </c>
      <c r="O62" s="1">
        <v>-3.5145000000000003E-2</v>
      </c>
      <c r="P62" s="1">
        <v>496.34300000000002</v>
      </c>
      <c r="Q62" s="1">
        <v>58.903300000000002</v>
      </c>
      <c r="R62" s="1">
        <v>1157.7</v>
      </c>
      <c r="S62" s="1">
        <v>-0.23744999999999999</v>
      </c>
      <c r="T62" s="1">
        <v>-2.0740000000000001E-2</v>
      </c>
      <c r="U62" s="1">
        <v>135.9876921</v>
      </c>
      <c r="V62" s="1">
        <v>0.19090399999999999</v>
      </c>
      <c r="W62" s="1">
        <v>-2.8833000000000001E-2</v>
      </c>
      <c r="X62" s="1">
        <v>-1.9848999999999999E-2</v>
      </c>
      <c r="Y62" s="1">
        <v>-0.13694300000000001</v>
      </c>
      <c r="Z62" s="1">
        <v>0.52522100000000005</v>
      </c>
      <c r="AA62" s="1">
        <v>-0.153777</v>
      </c>
      <c r="AB62" s="1">
        <v>-0.19081300000000001</v>
      </c>
      <c r="AC62" s="1">
        <v>-3.5145000000000003E-2</v>
      </c>
      <c r="AD62" s="1">
        <v>496.34300000000002</v>
      </c>
      <c r="AE62" s="1">
        <v>58.903300000000002</v>
      </c>
      <c r="AF62" s="1">
        <v>1157.7</v>
      </c>
      <c r="AG62" s="1">
        <v>-0.23744999999999999</v>
      </c>
      <c r="AH62" s="1">
        <v>-2.0740000000000001E-2</v>
      </c>
      <c r="AI62" s="1">
        <v>135.9876921</v>
      </c>
      <c r="AJ62" s="1">
        <v>0.19090399999999999</v>
      </c>
      <c r="AK62" s="1">
        <v>-2.8833000000000001E-2</v>
      </c>
      <c r="AL62" s="1">
        <v>-1.9848999999999999E-2</v>
      </c>
      <c r="AM62" s="1">
        <v>-0.13694300000000001</v>
      </c>
      <c r="AN62" s="1">
        <v>0.52522100000000005</v>
      </c>
      <c r="AO62" s="1">
        <v>-0.153777</v>
      </c>
      <c r="AP62" s="1">
        <v>-0.19081300000000001</v>
      </c>
      <c r="AQ62" s="1">
        <v>-3.5145000000000003E-2</v>
      </c>
      <c r="AR62" s="1">
        <v>496.34300000000002</v>
      </c>
      <c r="AS62" s="1">
        <v>58.903300000000002</v>
      </c>
      <c r="AT62" s="1">
        <v>1157.7</v>
      </c>
      <c r="AU62" s="1">
        <v>-0.23744999999999999</v>
      </c>
      <c r="AV62" s="1">
        <v>-2.0740000000000001E-2</v>
      </c>
      <c r="AW62" s="1">
        <v>135.9876921</v>
      </c>
      <c r="AX62" s="1">
        <v>7.8590114680410101</v>
      </c>
      <c r="AY62" s="1">
        <v>7.8610309382620498</v>
      </c>
      <c r="AZ62" s="1">
        <v>4.9416928864411798</v>
      </c>
      <c r="BA62" s="1">
        <v>4.98992438650669</v>
      </c>
      <c r="BB62" s="1">
        <v>7.0676666666666597</v>
      </c>
      <c r="BC62" s="1">
        <v>7.2508926678600201</v>
      </c>
      <c r="BD62" s="1">
        <v>69.8</v>
      </c>
      <c r="BE62" s="1">
        <v>70.2</v>
      </c>
      <c r="BF62" s="1">
        <v>119.905943553855</v>
      </c>
      <c r="BG62" s="1">
        <v>120.01313901536</v>
      </c>
      <c r="BH62" s="1">
        <v>119.96669773836101</v>
      </c>
      <c r="BI62" s="1">
        <v>120.09659733572001</v>
      </c>
      <c r="BJ62" s="1">
        <v>119.996207626794</v>
      </c>
      <c r="BK62" s="1">
        <v>120.020087465556</v>
      </c>
      <c r="BL62" s="1">
        <v>1.8438660471954</v>
      </c>
      <c r="BM62" s="1">
        <v>1.8441317740335099</v>
      </c>
      <c r="BN62" s="1">
        <v>1.8443700821689699</v>
      </c>
      <c r="BO62" s="1">
        <v>1.84422476938143</v>
      </c>
      <c r="BP62" s="1">
        <v>1.84463112843733</v>
      </c>
      <c r="BQ62" s="1">
        <v>1.84441291472381</v>
      </c>
    </row>
    <row r="63" spans="1:69" x14ac:dyDescent="0.25">
      <c r="A63" s="3">
        <v>245</v>
      </c>
      <c r="B63" s="1" t="s">
        <v>93</v>
      </c>
      <c r="C63" s="2">
        <v>0.32</v>
      </c>
      <c r="D63" s="2">
        <v>16.960492327759827</v>
      </c>
      <c r="E63" s="1" t="s">
        <v>159</v>
      </c>
      <c r="F63" s="2" t="s">
        <v>159</v>
      </c>
      <c r="G63" s="2" t="s">
        <v>159</v>
      </c>
      <c r="H63" s="1">
        <v>0.19003300000000001</v>
      </c>
      <c r="I63" s="1">
        <v>-3.0731000000000001E-2</v>
      </c>
      <c r="J63" s="1">
        <v>-3.0792E-2</v>
      </c>
      <c r="K63" s="1">
        <v>-0.19786599999999999</v>
      </c>
      <c r="L63" s="1">
        <v>0.64036099999999996</v>
      </c>
      <c r="M63" s="1">
        <v>-0.195796</v>
      </c>
      <c r="N63" s="1">
        <v>-0.19608900000000001</v>
      </c>
      <c r="O63" s="1">
        <v>-0.288049</v>
      </c>
      <c r="P63" s="1">
        <v>525.70299999999997</v>
      </c>
      <c r="Q63" s="1">
        <v>64.111400000000003</v>
      </c>
      <c r="R63" s="1">
        <v>1073.43</v>
      </c>
      <c r="S63" s="1">
        <v>-0.24625</v>
      </c>
      <c r="T63" s="1">
        <v>-2.2839999999999999E-2</v>
      </c>
      <c r="U63" s="1">
        <v>140.19200910000001</v>
      </c>
      <c r="V63" s="1">
        <v>0.19003300000000001</v>
      </c>
      <c r="W63" s="1">
        <v>-3.0731000000000001E-2</v>
      </c>
      <c r="X63" s="1">
        <v>-3.0792E-2</v>
      </c>
      <c r="Y63" s="1">
        <v>-0.19786599999999999</v>
      </c>
      <c r="Z63" s="1">
        <v>0.64036099999999996</v>
      </c>
      <c r="AA63" s="1">
        <v>-0.195796</v>
      </c>
      <c r="AB63" s="1">
        <v>-0.19608900000000001</v>
      </c>
      <c r="AC63" s="1">
        <v>-0.288049</v>
      </c>
      <c r="AD63" s="1">
        <v>525.70299999999997</v>
      </c>
      <c r="AE63" s="1">
        <v>64.111400000000003</v>
      </c>
      <c r="AF63" s="1">
        <v>1073.43</v>
      </c>
      <c r="AG63" s="1">
        <v>-0.24625</v>
      </c>
      <c r="AH63" s="1">
        <v>-2.2839999999999999E-2</v>
      </c>
      <c r="AI63" s="1">
        <v>140.19200910000001</v>
      </c>
      <c r="AJ63" s="1">
        <v>0.19003300000000001</v>
      </c>
      <c r="AK63" s="1">
        <v>-3.0731000000000001E-2</v>
      </c>
      <c r="AL63" s="1">
        <v>-3.0792E-2</v>
      </c>
      <c r="AM63" s="1">
        <v>-0.19786599999999999</v>
      </c>
      <c r="AN63" s="1">
        <v>0.64036099999999996</v>
      </c>
      <c r="AO63" s="1">
        <v>-0.195796</v>
      </c>
      <c r="AP63" s="1">
        <v>-0.19608900000000001</v>
      </c>
      <c r="AQ63" s="1">
        <v>-0.288049</v>
      </c>
      <c r="AR63" s="1">
        <v>525.70299999999997</v>
      </c>
      <c r="AS63" s="1">
        <v>64.111400000000003</v>
      </c>
      <c r="AT63" s="1">
        <v>1073.43</v>
      </c>
      <c r="AU63" s="1">
        <v>-0.24625</v>
      </c>
      <c r="AV63" s="1">
        <v>-2.2839999999999999E-2</v>
      </c>
      <c r="AW63" s="1">
        <v>140.19200910000001</v>
      </c>
      <c r="AX63" s="1">
        <v>8.2859088594114301</v>
      </c>
      <c r="AY63" s="1">
        <v>8.59441637043175</v>
      </c>
      <c r="AZ63" s="1">
        <v>6.0789886421224901</v>
      </c>
      <c r="BA63" s="1">
        <v>6.5618235679114196</v>
      </c>
      <c r="BB63" s="1">
        <v>9.6993271226366105</v>
      </c>
      <c r="BC63" s="1">
        <v>10.024743948133001</v>
      </c>
      <c r="BD63" s="1">
        <v>40</v>
      </c>
      <c r="BE63" s="1">
        <v>41.1</v>
      </c>
      <c r="BF63" s="1">
        <v>97.049146026600496</v>
      </c>
      <c r="BG63" s="1">
        <v>105.605247441589</v>
      </c>
      <c r="BH63" s="1">
        <v>97.494910516334102</v>
      </c>
      <c r="BI63" s="1">
        <v>105.694458881553</v>
      </c>
      <c r="BJ63" s="1">
        <v>97.753056880237693</v>
      </c>
      <c r="BK63" s="1">
        <v>105.842116469602</v>
      </c>
      <c r="BL63" s="1">
        <v>1.8406775926272301</v>
      </c>
      <c r="BM63" s="1">
        <v>1.84539806004016</v>
      </c>
      <c r="BN63" s="1">
        <v>1.8451325155662901</v>
      </c>
      <c r="BO63" s="1">
        <v>1.8404724936819801</v>
      </c>
      <c r="BP63" s="1">
        <v>1.8453232779109401</v>
      </c>
      <c r="BQ63" s="1">
        <v>1.8408267164510601</v>
      </c>
    </row>
    <row r="64" spans="1:69" x14ac:dyDescent="0.25">
      <c r="A64" s="3">
        <v>228</v>
      </c>
      <c r="B64" s="1" t="s">
        <v>94</v>
      </c>
      <c r="C64" s="2">
        <v>0.28000000000000003</v>
      </c>
      <c r="D64" s="2">
        <v>9.9835264310763474</v>
      </c>
      <c r="E64" s="1" t="s">
        <v>160</v>
      </c>
      <c r="F64" s="2" t="s">
        <v>160</v>
      </c>
      <c r="G64" s="2" t="s">
        <v>160</v>
      </c>
      <c r="H64" s="1">
        <v>0.17724599999999999</v>
      </c>
      <c r="I64" s="1">
        <v>-2.9998E-2</v>
      </c>
      <c r="J64" s="1">
        <v>-3.0117000000000001E-2</v>
      </c>
      <c r="K64" s="1">
        <v>-0.22006999999999999</v>
      </c>
      <c r="L64" s="1">
        <v>0.61323799999999995</v>
      </c>
      <c r="M64" s="1">
        <v>-0.18851399999999999</v>
      </c>
      <c r="N64" s="1">
        <v>-0.18893499999999999</v>
      </c>
      <c r="O64" s="1">
        <v>-0.30469200000000002</v>
      </c>
      <c r="P64" s="1">
        <v>538.20899999999995</v>
      </c>
      <c r="Q64" s="1">
        <v>64.740600000000001</v>
      </c>
      <c r="R64" s="1">
        <v>1070.8900000000001</v>
      </c>
      <c r="S64" s="1">
        <v>-0.24277000000000001</v>
      </c>
      <c r="T64" s="1">
        <v>-2.3910000000000001E-2</v>
      </c>
      <c r="U64" s="1">
        <v>137.33683859999999</v>
      </c>
      <c r="V64" s="1">
        <v>0.17724599999999999</v>
      </c>
      <c r="W64" s="1">
        <v>-2.9998E-2</v>
      </c>
      <c r="X64" s="1">
        <v>-3.0117000000000001E-2</v>
      </c>
      <c r="Y64" s="1">
        <v>-0.22006999999999999</v>
      </c>
      <c r="Z64" s="1">
        <v>0.61323799999999995</v>
      </c>
      <c r="AA64" s="1">
        <v>-0.18851399999999999</v>
      </c>
      <c r="AB64" s="1">
        <v>-0.18893499999999999</v>
      </c>
      <c r="AC64" s="1">
        <v>-0.30469200000000002</v>
      </c>
      <c r="AD64" s="1">
        <v>538.20899999999995</v>
      </c>
      <c r="AE64" s="1">
        <v>64.740600000000001</v>
      </c>
      <c r="AF64" s="1">
        <v>1070.8900000000001</v>
      </c>
      <c r="AG64" s="1">
        <v>-0.24277000000000001</v>
      </c>
      <c r="AH64" s="1">
        <v>-2.3910000000000001E-2</v>
      </c>
      <c r="AI64" s="1">
        <v>137.33683859999999</v>
      </c>
      <c r="AJ64" s="1">
        <v>0.17724599999999999</v>
      </c>
      <c r="AK64" s="1">
        <v>-2.9998E-2</v>
      </c>
      <c r="AL64" s="1">
        <v>-3.0117000000000001E-2</v>
      </c>
      <c r="AM64" s="1">
        <v>-0.22006999999999999</v>
      </c>
      <c r="AN64" s="1">
        <v>0.61323799999999995</v>
      </c>
      <c r="AO64" s="1">
        <v>-0.18851399999999999</v>
      </c>
      <c r="AP64" s="1">
        <v>-0.18893499999999999</v>
      </c>
      <c r="AQ64" s="1">
        <v>-0.30469200000000002</v>
      </c>
      <c r="AR64" s="1">
        <v>538.20899999999995</v>
      </c>
      <c r="AS64" s="1">
        <v>64.740600000000001</v>
      </c>
      <c r="AT64" s="1">
        <v>1070.8900000000001</v>
      </c>
      <c r="AU64" s="1">
        <v>-0.24277000000000001</v>
      </c>
      <c r="AV64" s="1">
        <v>-2.3910000000000001E-2</v>
      </c>
      <c r="AW64" s="1">
        <v>137.33683859999999</v>
      </c>
      <c r="AX64" s="1">
        <v>7.8913365296617402</v>
      </c>
      <c r="AY64" s="1">
        <v>8.7062667806219398</v>
      </c>
      <c r="AZ64" s="1">
        <v>5.1138129475446403</v>
      </c>
      <c r="BA64" s="1">
        <v>5.7407613023760904</v>
      </c>
      <c r="BB64" s="1">
        <v>8.2027649052516001</v>
      </c>
      <c r="BC64" s="1">
        <v>8.6852709896260603</v>
      </c>
      <c r="BD64" s="1">
        <v>40.4</v>
      </c>
      <c r="BE64" s="1">
        <v>41</v>
      </c>
      <c r="BF64" s="1">
        <v>98.406646273946507</v>
      </c>
      <c r="BG64" s="1">
        <v>105.276732581388</v>
      </c>
      <c r="BH64" s="1">
        <v>98.482941344761898</v>
      </c>
      <c r="BI64" s="1">
        <v>105.35151023569399</v>
      </c>
      <c r="BJ64" s="1">
        <v>98.565146240716999</v>
      </c>
      <c r="BK64" s="1">
        <v>105.317482642969</v>
      </c>
      <c r="BL64" s="1">
        <v>1.8398733652074999</v>
      </c>
      <c r="BM64" s="1">
        <v>1.84349369404942</v>
      </c>
      <c r="BN64" s="1">
        <v>1.84295659200101</v>
      </c>
      <c r="BO64" s="1">
        <v>1.84074876069495</v>
      </c>
      <c r="BP64" s="1">
        <v>1.8431749781287701</v>
      </c>
      <c r="BQ64" s="1">
        <v>1.84093508848085</v>
      </c>
    </row>
    <row r="65" spans="1:69" x14ac:dyDescent="0.25">
      <c r="A65" s="3">
        <v>32</v>
      </c>
      <c r="B65" s="1" t="s">
        <v>95</v>
      </c>
      <c r="C65" s="2">
        <v>0.53</v>
      </c>
      <c r="D65" s="2">
        <v>8.3449325940956527</v>
      </c>
      <c r="E65" s="1" t="s">
        <v>144</v>
      </c>
      <c r="F65" s="2" t="s">
        <v>144</v>
      </c>
      <c r="G65" s="2" t="s">
        <v>144</v>
      </c>
      <c r="H65" s="1">
        <v>0.18934200000000001</v>
      </c>
      <c r="I65" s="1">
        <v>-2.9399999999999999E-2</v>
      </c>
      <c r="J65" s="1">
        <v>-2.0822E-2</v>
      </c>
      <c r="K65" s="1">
        <v>-0.14033300000000001</v>
      </c>
      <c r="L65" s="1">
        <v>0.530366</v>
      </c>
      <c r="M65" s="1">
        <v>-0.15603900000000001</v>
      </c>
      <c r="N65" s="1">
        <v>-0.19473099999999999</v>
      </c>
      <c r="O65" s="1">
        <v>-3.7366000000000003E-2</v>
      </c>
      <c r="P65" s="1">
        <v>496.012</v>
      </c>
      <c r="Q65" s="1">
        <v>59.413800000000002</v>
      </c>
      <c r="R65" s="1">
        <v>1162.29</v>
      </c>
      <c r="S65" s="1">
        <v>-0.23701</v>
      </c>
      <c r="T65" s="1">
        <v>-1.976E-2</v>
      </c>
      <c r="U65" s="1">
        <v>136.3265475</v>
      </c>
      <c r="V65" s="1">
        <v>0.18934200000000001</v>
      </c>
      <c r="W65" s="1">
        <v>-2.9399999999999999E-2</v>
      </c>
      <c r="X65" s="1">
        <v>-2.0822E-2</v>
      </c>
      <c r="Y65" s="1">
        <v>-0.14033300000000001</v>
      </c>
      <c r="Z65" s="1">
        <v>0.530366</v>
      </c>
      <c r="AA65" s="1">
        <v>-0.15603900000000001</v>
      </c>
      <c r="AB65" s="1">
        <v>-0.19473099999999999</v>
      </c>
      <c r="AC65" s="1">
        <v>-3.7366000000000003E-2</v>
      </c>
      <c r="AD65" s="1">
        <v>496.012</v>
      </c>
      <c r="AE65" s="1">
        <v>59.413800000000002</v>
      </c>
      <c r="AF65" s="1">
        <v>1162.29</v>
      </c>
      <c r="AG65" s="1">
        <v>-0.23701</v>
      </c>
      <c r="AH65" s="1">
        <v>-1.976E-2</v>
      </c>
      <c r="AI65" s="1">
        <v>136.3265475</v>
      </c>
      <c r="AJ65" s="1">
        <v>0.18934200000000001</v>
      </c>
      <c r="AK65" s="1">
        <v>-2.9399999999999999E-2</v>
      </c>
      <c r="AL65" s="1">
        <v>-2.0822E-2</v>
      </c>
      <c r="AM65" s="1">
        <v>-0.14033300000000001</v>
      </c>
      <c r="AN65" s="1">
        <v>0.530366</v>
      </c>
      <c r="AO65" s="1">
        <v>-0.15603900000000001</v>
      </c>
      <c r="AP65" s="1">
        <v>-0.19473099999999999</v>
      </c>
      <c r="AQ65" s="1">
        <v>-3.7366000000000003E-2</v>
      </c>
      <c r="AR65" s="1">
        <v>496.012</v>
      </c>
      <c r="AS65" s="1">
        <v>59.413800000000002</v>
      </c>
      <c r="AT65" s="1">
        <v>1162.29</v>
      </c>
      <c r="AU65" s="1">
        <v>-0.23701</v>
      </c>
      <c r="AV65" s="1">
        <v>-1.976E-2</v>
      </c>
      <c r="AW65" s="1">
        <v>136.3265475</v>
      </c>
      <c r="AX65" s="1">
        <v>8.28581893367571</v>
      </c>
      <c r="AY65" s="1">
        <v>8.2935193773718403</v>
      </c>
      <c r="AZ65" s="1">
        <v>6.1563185071364099</v>
      </c>
      <c r="BA65" s="1">
        <v>6.2447904719797904</v>
      </c>
      <c r="BB65" s="1">
        <v>8.6144601194150194</v>
      </c>
      <c r="BC65" s="1">
        <v>8.7805309223507209</v>
      </c>
      <c r="BD65" s="1">
        <v>66.900000000000006</v>
      </c>
      <c r="BE65" s="1">
        <v>68.2</v>
      </c>
      <c r="BF65" s="1">
        <v>103.670144014702</v>
      </c>
      <c r="BG65" s="1">
        <v>105.935860782875</v>
      </c>
      <c r="BH65" s="1">
        <v>106.08963495236</v>
      </c>
      <c r="BI65" s="1">
        <v>106.50459397649399</v>
      </c>
      <c r="BJ65" s="1">
        <v>103.58889083491999</v>
      </c>
      <c r="BK65" s="1">
        <v>105.95723087696599</v>
      </c>
      <c r="BL65" s="1">
        <v>1.8373951670775599</v>
      </c>
      <c r="BM65" s="1">
        <v>1.84126261027589</v>
      </c>
      <c r="BN65" s="1">
        <v>1.8606799832319301</v>
      </c>
      <c r="BO65" s="1">
        <v>1.8591463094657099</v>
      </c>
      <c r="BP65" s="1">
        <v>1.8411423084596099</v>
      </c>
      <c r="BQ65" s="1">
        <v>1.8372046701442899</v>
      </c>
    </row>
    <row r="66" spans="1:69" x14ac:dyDescent="0.25">
      <c r="A66" s="3">
        <v>256</v>
      </c>
      <c r="B66" s="1" t="s">
        <v>96</v>
      </c>
      <c r="C66" s="2">
        <v>0.51</v>
      </c>
      <c r="D66" s="2">
        <v>5.8650916446377881</v>
      </c>
      <c r="E66" s="1" t="s">
        <v>148</v>
      </c>
      <c r="F66" s="2" t="s">
        <v>148</v>
      </c>
      <c r="G66" s="2" t="s">
        <v>148</v>
      </c>
      <c r="H66" s="1">
        <v>0.18898000000000001</v>
      </c>
      <c r="I66" s="1">
        <v>-3.1278E-2</v>
      </c>
      <c r="J66" s="1">
        <v>-2.4514000000000001E-2</v>
      </c>
      <c r="K66" s="1">
        <v>-0.121665</v>
      </c>
      <c r="L66" s="1">
        <v>0.60114100000000004</v>
      </c>
      <c r="M66" s="1">
        <v>-0.16911000000000001</v>
      </c>
      <c r="N66" s="1">
        <v>-0.209231</v>
      </c>
      <c r="O66" s="1">
        <v>-0.17353199999999999</v>
      </c>
      <c r="P66" s="1">
        <v>501.87200000000001</v>
      </c>
      <c r="Q66" s="1">
        <v>65.958600000000004</v>
      </c>
      <c r="R66" s="1">
        <v>1145.3800000000001</v>
      </c>
      <c r="S66" s="1">
        <v>-0.23574000000000001</v>
      </c>
      <c r="T66" s="1">
        <v>-2.0820000000000002E-2</v>
      </c>
      <c r="U66" s="1">
        <v>134.8644492</v>
      </c>
      <c r="V66" s="1">
        <v>0.18898000000000001</v>
      </c>
      <c r="W66" s="1">
        <v>-3.1278E-2</v>
      </c>
      <c r="X66" s="1">
        <v>-2.4514000000000001E-2</v>
      </c>
      <c r="Y66" s="1">
        <v>-0.121665</v>
      </c>
      <c r="Z66" s="1">
        <v>0.60114100000000004</v>
      </c>
      <c r="AA66" s="1">
        <v>-0.16911000000000001</v>
      </c>
      <c r="AB66" s="1">
        <v>-0.209231</v>
      </c>
      <c r="AC66" s="1">
        <v>-0.17353199999999999</v>
      </c>
      <c r="AD66" s="1">
        <v>501.87200000000001</v>
      </c>
      <c r="AE66" s="1">
        <v>65.958600000000004</v>
      </c>
      <c r="AF66" s="1">
        <v>1145.3800000000001</v>
      </c>
      <c r="AG66" s="1">
        <v>-0.23574000000000001</v>
      </c>
      <c r="AH66" s="1">
        <v>-2.0820000000000002E-2</v>
      </c>
      <c r="AI66" s="1">
        <v>134.8644492</v>
      </c>
      <c r="AJ66" s="1">
        <v>0.18898000000000001</v>
      </c>
      <c r="AK66" s="1">
        <v>-3.1278E-2</v>
      </c>
      <c r="AL66" s="1">
        <v>-2.4514000000000001E-2</v>
      </c>
      <c r="AM66" s="1">
        <v>-0.121665</v>
      </c>
      <c r="AN66" s="1">
        <v>0.60114100000000004</v>
      </c>
      <c r="AO66" s="1">
        <v>-0.16911000000000001</v>
      </c>
      <c r="AP66" s="1">
        <v>-0.209231</v>
      </c>
      <c r="AQ66" s="1">
        <v>-0.17353199999999999</v>
      </c>
      <c r="AR66" s="1">
        <v>501.87200000000001</v>
      </c>
      <c r="AS66" s="1">
        <v>65.958600000000004</v>
      </c>
      <c r="AT66" s="1">
        <v>1145.3800000000001</v>
      </c>
      <c r="AU66" s="1">
        <v>-0.23574000000000001</v>
      </c>
      <c r="AV66" s="1">
        <v>-2.0820000000000002E-2</v>
      </c>
      <c r="AW66" s="1">
        <v>134.8644492</v>
      </c>
      <c r="AX66" s="1">
        <v>6.4043232999619004</v>
      </c>
      <c r="AY66" s="1">
        <v>6.5649351773812903</v>
      </c>
      <c r="AZ66" s="1">
        <v>4.1973707233863999</v>
      </c>
      <c r="BA66" s="1">
        <v>4.4146800453521404</v>
      </c>
      <c r="BB66" s="1">
        <v>7.3889226061430398</v>
      </c>
      <c r="BC66" s="1">
        <v>8.1221689336836995</v>
      </c>
      <c r="BD66" s="1">
        <v>41.6</v>
      </c>
      <c r="BE66" s="1">
        <v>47.6</v>
      </c>
      <c r="BF66" s="1">
        <v>98.8317920177292</v>
      </c>
      <c r="BG66" s="1">
        <v>108.023070563508</v>
      </c>
      <c r="BH66" s="1">
        <v>104.101210230221</v>
      </c>
      <c r="BI66" s="1">
        <v>108.742585446487</v>
      </c>
      <c r="BJ66" s="1">
        <v>98.736770665622601</v>
      </c>
      <c r="BK66" s="1">
        <v>108.04556603235</v>
      </c>
      <c r="BL66" s="1">
        <v>1.84070801595473</v>
      </c>
      <c r="BM66" s="1">
        <v>1.84281035378033</v>
      </c>
      <c r="BN66" s="1">
        <v>1.8466699759296401</v>
      </c>
      <c r="BO66" s="1">
        <v>1.84476177323794</v>
      </c>
      <c r="BP66" s="1">
        <v>1.8435294952888599</v>
      </c>
      <c r="BQ66" s="1">
        <v>1.84021221602292</v>
      </c>
    </row>
    <row r="67" spans="1:69" x14ac:dyDescent="0.25">
      <c r="A67" s="3">
        <v>29</v>
      </c>
      <c r="B67" s="1" t="s">
        <v>97</v>
      </c>
      <c r="C67" s="2">
        <v>0.15999999999999998</v>
      </c>
      <c r="D67" s="2">
        <v>1.8185983613761449</v>
      </c>
      <c r="E67" s="1" t="s">
        <v>150</v>
      </c>
      <c r="F67" s="2" t="s">
        <v>150</v>
      </c>
      <c r="G67" s="2" t="s">
        <v>139</v>
      </c>
      <c r="H67" s="1">
        <v>0.22301699999999999</v>
      </c>
      <c r="I67" s="1">
        <v>-1.1913E-2</v>
      </c>
      <c r="J67" s="1">
        <v>-4.6870000000000002E-3</v>
      </c>
      <c r="K67" s="1">
        <v>-0.14432</v>
      </c>
      <c r="L67" s="1">
        <v>0.46884199999999998</v>
      </c>
      <c r="M67" s="1">
        <v>-0.13273799999999999</v>
      </c>
      <c r="N67" s="1">
        <v>-0.147151</v>
      </c>
      <c r="O67" s="1">
        <v>-4.0252000000000003E-2</v>
      </c>
      <c r="P67" s="1">
        <v>491.35899999999998</v>
      </c>
      <c r="Q67" s="1">
        <v>51.790700000000001</v>
      </c>
      <c r="R67" s="1">
        <v>1117.94</v>
      </c>
      <c r="S67" s="1">
        <v>-0.25564999999999999</v>
      </c>
      <c r="T67" s="1">
        <v>-5.527E-2</v>
      </c>
      <c r="U67" s="1">
        <v>125.7404538</v>
      </c>
      <c r="V67" s="1">
        <v>0.22301699999999999</v>
      </c>
      <c r="W67" s="1">
        <v>-1.1913E-2</v>
      </c>
      <c r="X67" s="1">
        <v>-4.6870000000000002E-3</v>
      </c>
      <c r="Y67" s="1">
        <v>-0.14432</v>
      </c>
      <c r="Z67" s="1">
        <v>0.46884199999999998</v>
      </c>
      <c r="AA67" s="1">
        <v>-0.13273799999999999</v>
      </c>
      <c r="AB67" s="1">
        <v>-0.147151</v>
      </c>
      <c r="AC67" s="1">
        <v>-4.0252000000000003E-2</v>
      </c>
      <c r="AD67" s="1">
        <v>491.35899999999998</v>
      </c>
      <c r="AE67" s="1">
        <v>51.790700000000001</v>
      </c>
      <c r="AF67" s="1">
        <v>1117.94</v>
      </c>
      <c r="AG67" s="1">
        <v>-0.25564999999999999</v>
      </c>
      <c r="AH67" s="1">
        <v>-5.527E-2</v>
      </c>
      <c r="AI67" s="1">
        <v>125.7404538</v>
      </c>
      <c r="AJ67" s="1">
        <v>0.210537</v>
      </c>
      <c r="AK67" s="1">
        <v>-0.18282599999999999</v>
      </c>
      <c r="AL67" s="1">
        <v>-2.5245E-2</v>
      </c>
      <c r="AM67" s="1">
        <v>-8.1609999999999999E-3</v>
      </c>
      <c r="AN67" s="1">
        <v>0.50115699999999996</v>
      </c>
      <c r="AO67" s="1">
        <v>-0.142571</v>
      </c>
      <c r="AP67" s="1">
        <v>-0.15087999999999999</v>
      </c>
      <c r="AQ67" s="1">
        <v>-0.130694</v>
      </c>
      <c r="AR67" s="1">
        <v>524.41399999999999</v>
      </c>
      <c r="AS67" s="1">
        <v>65.549800000000005</v>
      </c>
      <c r="AT67" s="1">
        <v>1095.94</v>
      </c>
      <c r="AU67" s="1">
        <v>-0.20849000000000001</v>
      </c>
      <c r="AV67" s="1">
        <v>-2.1530000000000001E-2</v>
      </c>
      <c r="AW67" s="1">
        <v>117.3192696</v>
      </c>
      <c r="AX67" s="1">
        <v>6.9646866275059498</v>
      </c>
      <c r="AY67" s="1">
        <v>7.0349806518924396</v>
      </c>
      <c r="AZ67" s="1">
        <v>4.33879161540733</v>
      </c>
      <c r="BA67" s="1">
        <v>4.4547691812097296</v>
      </c>
      <c r="BB67" s="1">
        <v>7.1695015746748796</v>
      </c>
      <c r="BC67" s="1">
        <v>7.64134457009414</v>
      </c>
      <c r="BD67" s="1">
        <v>40.5</v>
      </c>
      <c r="BE67" s="1">
        <v>41.3</v>
      </c>
      <c r="BF67" s="1">
        <v>99.0751952355821</v>
      </c>
      <c r="BG67" s="1">
        <v>105.585725168379</v>
      </c>
      <c r="BH67" s="1">
        <v>103.157766893104</v>
      </c>
      <c r="BI67" s="1">
        <v>105.151895893107</v>
      </c>
      <c r="BJ67" s="1">
        <v>99.315085426183799</v>
      </c>
      <c r="BK67" s="1">
        <v>105.398706962665</v>
      </c>
      <c r="BL67" s="1">
        <v>1.84009619313773</v>
      </c>
      <c r="BM67" s="1">
        <v>1.84125690765846</v>
      </c>
      <c r="BN67" s="1">
        <v>1.8407601690605899</v>
      </c>
      <c r="BO67" s="1">
        <v>1.83973530704827</v>
      </c>
      <c r="BP67" s="1">
        <v>1.8414901574540099</v>
      </c>
      <c r="BQ67" s="1">
        <v>1.8395776689229499</v>
      </c>
    </row>
    <row r="68" spans="1:69" x14ac:dyDescent="0.25">
      <c r="A68" s="3">
        <v>254</v>
      </c>
      <c r="B68" s="1" t="s">
        <v>98</v>
      </c>
      <c r="C68" s="2">
        <v>-1</v>
      </c>
      <c r="D68" s="2">
        <v>0.15</v>
      </c>
      <c r="E68" s="1" t="s">
        <v>133</v>
      </c>
      <c r="F68" s="2" t="s">
        <v>133</v>
      </c>
      <c r="G68" s="2" t="s">
        <v>199</v>
      </c>
      <c r="H68" s="1">
        <v>0.19575999999999999</v>
      </c>
      <c r="I68" s="1">
        <v>-1.7198000000000001E-2</v>
      </c>
      <c r="J68" s="1">
        <v>-2.7101E-2</v>
      </c>
      <c r="K68" s="1">
        <v>-0.15559300000000001</v>
      </c>
      <c r="L68" s="1">
        <v>0.52158599999999999</v>
      </c>
      <c r="M68" s="1">
        <v>-0.184866</v>
      </c>
      <c r="N68" s="1">
        <v>-0.150033</v>
      </c>
      <c r="O68" s="1">
        <v>-8.6227999999999999E-2</v>
      </c>
      <c r="P68" s="1">
        <v>497.02800000000002</v>
      </c>
      <c r="Q68" s="1">
        <v>58.020899999999997</v>
      </c>
      <c r="R68" s="1">
        <v>1117.57</v>
      </c>
      <c r="S68" s="1">
        <v>-0.24285999999999999</v>
      </c>
      <c r="T68" s="1">
        <v>-2.409E-2</v>
      </c>
      <c r="U68" s="1">
        <v>137.28036270000001</v>
      </c>
      <c r="V68" s="1">
        <v>0.19575999999999999</v>
      </c>
      <c r="W68" s="1">
        <v>-1.7198000000000001E-2</v>
      </c>
      <c r="X68" s="1">
        <v>-2.7101E-2</v>
      </c>
      <c r="Y68" s="1">
        <v>-0.15559300000000001</v>
      </c>
      <c r="Z68" s="1">
        <v>0.52158599999999999</v>
      </c>
      <c r="AA68" s="1">
        <v>-0.184866</v>
      </c>
      <c r="AB68" s="1">
        <v>-0.150033</v>
      </c>
      <c r="AC68" s="1">
        <v>-8.6227999999999999E-2</v>
      </c>
      <c r="AD68" s="1">
        <v>497.02800000000002</v>
      </c>
      <c r="AE68" s="1">
        <v>58.020899999999997</v>
      </c>
      <c r="AF68" s="1">
        <v>1117.57</v>
      </c>
      <c r="AG68" s="1">
        <v>-0.24285999999999999</v>
      </c>
      <c r="AH68" s="1">
        <v>-2.409E-2</v>
      </c>
      <c r="AI68" s="1">
        <v>137.28036270000001</v>
      </c>
      <c r="AJ68" s="1">
        <v>0.222747</v>
      </c>
      <c r="AK68" s="1">
        <v>-1.2442E-2</v>
      </c>
      <c r="AL68" s="1">
        <v>-1.2357999999999999E-2</v>
      </c>
      <c r="AM68" s="1">
        <v>-0.138345</v>
      </c>
      <c r="AN68" s="1">
        <v>0.61233499999999996</v>
      </c>
      <c r="AO68" s="1">
        <v>-0.159859</v>
      </c>
      <c r="AP68" s="1">
        <v>-0.15992899999999999</v>
      </c>
      <c r="AQ68" s="1">
        <v>-0.13484099999999999</v>
      </c>
      <c r="AR68" s="1">
        <v>512.83500000000004</v>
      </c>
      <c r="AS68" s="1">
        <v>54.666699999999999</v>
      </c>
      <c r="AT68" s="1">
        <v>1078.4000000000001</v>
      </c>
      <c r="AU68" s="1">
        <v>-0.27390999999999999</v>
      </c>
      <c r="AV68" s="1">
        <v>-6.8250000000000005E-2</v>
      </c>
      <c r="AW68" s="1">
        <v>129.0537066</v>
      </c>
      <c r="AX68" s="1">
        <v>7.6070742831473401</v>
      </c>
      <c r="AY68" s="1">
        <v>7.9119742336012102</v>
      </c>
      <c r="AZ68" s="1">
        <v>5.5175853099852796</v>
      </c>
      <c r="BA68" s="1">
        <v>6.03358767865637</v>
      </c>
      <c r="BB68" s="1">
        <v>8.8222413497201195</v>
      </c>
      <c r="BC68" s="1">
        <v>9.1436067191347803</v>
      </c>
      <c r="BD68" s="1">
        <v>40.700000000000003</v>
      </c>
      <c r="BE68" s="1">
        <v>41.5</v>
      </c>
      <c r="BF68" s="1">
        <v>98.904549998072795</v>
      </c>
      <c r="BG68" s="1">
        <v>106.639393344754</v>
      </c>
      <c r="BH68" s="1">
        <v>98.777650408423597</v>
      </c>
      <c r="BI68" s="1">
        <v>106.37888534854901</v>
      </c>
      <c r="BJ68" s="1">
        <v>98.939693101886505</v>
      </c>
      <c r="BK68" s="1">
        <v>106.477798774474</v>
      </c>
      <c r="BL68" s="1">
        <v>1.8386084411858801</v>
      </c>
      <c r="BM68" s="1">
        <v>1.8425053595580101</v>
      </c>
      <c r="BN68" s="1">
        <v>1.84209907442569</v>
      </c>
      <c r="BO68" s="1">
        <v>1.83875338204991</v>
      </c>
      <c r="BP68" s="1">
        <v>1.84251458610237</v>
      </c>
      <c r="BQ68" s="1">
        <v>1.8393373806890301</v>
      </c>
    </row>
    <row r="69" spans="1:69" x14ac:dyDescent="0.25">
      <c r="A69" s="3">
        <v>227</v>
      </c>
      <c r="B69" s="1" t="s">
        <v>99</v>
      </c>
      <c r="C69" s="2">
        <v>0.67999999999999994</v>
      </c>
      <c r="D69" s="2">
        <v>15.764631299209</v>
      </c>
      <c r="E69" s="1" t="s">
        <v>161</v>
      </c>
      <c r="F69" s="2" t="s">
        <v>161</v>
      </c>
      <c r="G69" s="2" t="s">
        <v>161</v>
      </c>
      <c r="H69" s="1">
        <v>0.19837199999999999</v>
      </c>
      <c r="I69" s="1">
        <v>-2.6991000000000001E-2</v>
      </c>
      <c r="J69" s="1">
        <v>-1.8414E-2</v>
      </c>
      <c r="K69" s="1">
        <v>-0.148539</v>
      </c>
      <c r="L69" s="1">
        <v>0.576847</v>
      </c>
      <c r="M69" s="1">
        <v>-0.157473</v>
      </c>
      <c r="N69" s="1">
        <v>-0.19330900000000001</v>
      </c>
      <c r="O69" s="1">
        <v>-0.21340200000000001</v>
      </c>
      <c r="P69" s="1">
        <v>501.68700000000001</v>
      </c>
      <c r="Q69" s="1">
        <v>64.464399999999998</v>
      </c>
      <c r="R69" s="1">
        <v>1112.25</v>
      </c>
      <c r="S69" s="1">
        <v>-0.24559</v>
      </c>
      <c r="T69" s="1">
        <v>-2.6339999999999999E-2</v>
      </c>
      <c r="U69" s="1">
        <v>137.58156750000001</v>
      </c>
      <c r="V69" s="1">
        <v>0.19837199999999999</v>
      </c>
      <c r="W69" s="1">
        <v>-2.6991000000000001E-2</v>
      </c>
      <c r="X69" s="1">
        <v>-1.8414E-2</v>
      </c>
      <c r="Y69" s="1">
        <v>-0.148539</v>
      </c>
      <c r="Z69" s="1">
        <v>0.576847</v>
      </c>
      <c r="AA69" s="1">
        <v>-0.157473</v>
      </c>
      <c r="AB69" s="1">
        <v>-0.19330900000000001</v>
      </c>
      <c r="AC69" s="1">
        <v>-0.21340200000000001</v>
      </c>
      <c r="AD69" s="1">
        <v>501.68700000000001</v>
      </c>
      <c r="AE69" s="1">
        <v>64.464399999999998</v>
      </c>
      <c r="AF69" s="1">
        <v>1112.25</v>
      </c>
      <c r="AG69" s="1">
        <v>-0.24559</v>
      </c>
      <c r="AH69" s="1">
        <v>-2.6339999999999999E-2</v>
      </c>
      <c r="AI69" s="1">
        <v>137.58156750000001</v>
      </c>
      <c r="AJ69" s="1">
        <v>0.19837199999999999</v>
      </c>
      <c r="AK69" s="1">
        <v>-2.6991000000000001E-2</v>
      </c>
      <c r="AL69" s="1">
        <v>-1.8414E-2</v>
      </c>
      <c r="AM69" s="1">
        <v>-0.148539</v>
      </c>
      <c r="AN69" s="1">
        <v>0.576847</v>
      </c>
      <c r="AO69" s="1">
        <v>-0.157473</v>
      </c>
      <c r="AP69" s="1">
        <v>-0.19330900000000001</v>
      </c>
      <c r="AQ69" s="1">
        <v>-0.21340200000000001</v>
      </c>
      <c r="AR69" s="1">
        <v>501.68700000000001</v>
      </c>
      <c r="AS69" s="1">
        <v>64.464399999999998</v>
      </c>
      <c r="AT69" s="1">
        <v>1112.25</v>
      </c>
      <c r="AU69" s="1">
        <v>-0.24559</v>
      </c>
      <c r="AV69" s="1">
        <v>-2.6339999999999999E-2</v>
      </c>
      <c r="AW69" s="1">
        <v>137.58156750000001</v>
      </c>
      <c r="AX69" s="1">
        <v>6.9274020953777402</v>
      </c>
      <c r="AY69" s="1">
        <v>7.1505000755835502</v>
      </c>
      <c r="AZ69" s="1">
        <v>4.1653384823675301</v>
      </c>
      <c r="BA69" s="1">
        <v>4.4477105281434097</v>
      </c>
      <c r="BB69" s="1">
        <v>7.5804114196499599</v>
      </c>
      <c r="BC69" s="1">
        <v>8.1353018846738507</v>
      </c>
      <c r="BD69" s="1">
        <v>42.1</v>
      </c>
      <c r="BE69" s="1">
        <v>45.3</v>
      </c>
      <c r="BF69" s="1">
        <v>98.998587122661704</v>
      </c>
      <c r="BG69" s="1">
        <v>108.44713699222299</v>
      </c>
      <c r="BH69" s="1">
        <v>98.758974677550597</v>
      </c>
      <c r="BI69" s="1">
        <v>106.659891809966</v>
      </c>
      <c r="BJ69" s="1">
        <v>98.997915953866197</v>
      </c>
      <c r="BK69" s="1">
        <v>108.547273564199</v>
      </c>
      <c r="BL69" s="1">
        <v>1.8410556754210301</v>
      </c>
      <c r="BM69" s="1">
        <v>1.8434917954794301</v>
      </c>
      <c r="BN69" s="1">
        <v>1.8625973800045901</v>
      </c>
      <c r="BO69" s="1">
        <v>1.8568117836765199</v>
      </c>
      <c r="BP69" s="1">
        <v>1.8438842154538799</v>
      </c>
      <c r="BQ69" s="1">
        <v>1.84111379333272</v>
      </c>
    </row>
    <row r="70" spans="1:69" x14ac:dyDescent="0.25">
      <c r="A70" s="3">
        <v>234</v>
      </c>
      <c r="B70" s="1" t="s">
        <v>100</v>
      </c>
      <c r="C70" s="2">
        <v>0.43999999999999995</v>
      </c>
      <c r="D70" s="2">
        <v>16.488665804121329</v>
      </c>
      <c r="E70" s="1" t="s">
        <v>162</v>
      </c>
      <c r="F70" s="2" t="s">
        <v>133</v>
      </c>
      <c r="G70" s="2" t="s">
        <v>133</v>
      </c>
      <c r="H70" s="1">
        <v>0.24818499999999999</v>
      </c>
      <c r="I70" s="1">
        <v>-6.5110000000000003E-3</v>
      </c>
      <c r="J70" s="1">
        <v>-6.9360000000000003E-3</v>
      </c>
      <c r="K70" s="1">
        <v>-0.26412799999999997</v>
      </c>
      <c r="L70" s="1">
        <v>0.69054700000000002</v>
      </c>
      <c r="M70" s="1">
        <v>-0.155165</v>
      </c>
      <c r="N70" s="1">
        <v>-0.152286</v>
      </c>
      <c r="O70" s="1">
        <v>-0.40063399999999999</v>
      </c>
      <c r="P70" s="1">
        <v>560.92200000000003</v>
      </c>
      <c r="Q70" s="1">
        <v>86.838499999999996</v>
      </c>
      <c r="R70" s="1">
        <v>1117.23</v>
      </c>
      <c r="S70" s="1">
        <v>-0.26394000000000001</v>
      </c>
      <c r="T70" s="1">
        <v>-4.5830000000000003E-2</v>
      </c>
      <c r="U70" s="1">
        <v>136.8662061</v>
      </c>
      <c r="V70" s="1">
        <v>0.19575999999999999</v>
      </c>
      <c r="W70" s="1">
        <v>-1.7198000000000001E-2</v>
      </c>
      <c r="X70" s="1">
        <v>-2.7101E-2</v>
      </c>
      <c r="Y70" s="1">
        <v>-0.15559300000000001</v>
      </c>
      <c r="Z70" s="1">
        <v>0.52158599999999999</v>
      </c>
      <c r="AA70" s="1">
        <v>-0.184866</v>
      </c>
      <c r="AB70" s="1">
        <v>-0.150033</v>
      </c>
      <c r="AC70" s="1">
        <v>-8.6227999999999999E-2</v>
      </c>
      <c r="AD70" s="1">
        <v>497.02800000000002</v>
      </c>
      <c r="AE70" s="1">
        <v>58.020899999999997</v>
      </c>
      <c r="AF70" s="1">
        <v>1117.57</v>
      </c>
      <c r="AG70" s="1">
        <v>-0.24285999999999999</v>
      </c>
      <c r="AH70" s="1">
        <v>-2.409E-2</v>
      </c>
      <c r="AI70" s="1">
        <v>137.28036270000001</v>
      </c>
      <c r="AJ70" s="1">
        <v>0.19575999999999999</v>
      </c>
      <c r="AK70" s="1">
        <v>-1.7198000000000001E-2</v>
      </c>
      <c r="AL70" s="1">
        <v>-2.7101E-2</v>
      </c>
      <c r="AM70" s="1">
        <v>-0.15559300000000001</v>
      </c>
      <c r="AN70" s="1">
        <v>0.52158599999999999</v>
      </c>
      <c r="AO70" s="1">
        <v>-0.184866</v>
      </c>
      <c r="AP70" s="1">
        <v>-0.150033</v>
      </c>
      <c r="AQ70" s="1">
        <v>-8.6227999999999999E-2</v>
      </c>
      <c r="AR70" s="1">
        <v>497.02800000000002</v>
      </c>
      <c r="AS70" s="1">
        <v>58.020899999999997</v>
      </c>
      <c r="AT70" s="1">
        <v>1117.57</v>
      </c>
      <c r="AU70" s="1">
        <v>-0.24285999999999999</v>
      </c>
      <c r="AV70" s="1">
        <v>-2.409E-2</v>
      </c>
      <c r="AW70" s="1">
        <v>137.28036270000001</v>
      </c>
      <c r="AX70" s="1">
        <v>7.0742016334861804</v>
      </c>
      <c r="AY70" s="1">
        <v>7.1731852286242104</v>
      </c>
      <c r="AZ70" s="1">
        <v>4.8269222323358196</v>
      </c>
      <c r="BA70" s="1">
        <v>4.9967853873953301</v>
      </c>
      <c r="BB70" s="1">
        <v>7.3926561015475398</v>
      </c>
      <c r="BC70" s="1">
        <v>7.8808285717689097</v>
      </c>
      <c r="BD70" s="1">
        <v>48.9</v>
      </c>
      <c r="BE70" s="1">
        <v>49</v>
      </c>
      <c r="BF70" s="1">
        <v>104.78199465416</v>
      </c>
      <c r="BG70" s="1">
        <v>107.294509035071</v>
      </c>
      <c r="BH70" s="1">
        <v>106.959927532793</v>
      </c>
      <c r="BI70" s="1">
        <v>109.453020257403</v>
      </c>
      <c r="BJ70" s="1">
        <v>106.924758423631</v>
      </c>
      <c r="BK70" s="1">
        <v>109.39188506308101</v>
      </c>
      <c r="BL70" s="1">
        <v>1.86273159633909</v>
      </c>
      <c r="BM70" s="1">
        <v>1.8653970086820599</v>
      </c>
      <c r="BN70" s="1">
        <v>1.8646366938360901</v>
      </c>
      <c r="BO70" s="1">
        <v>1.86268489015184</v>
      </c>
      <c r="BP70" s="1">
        <v>1.86563072444682</v>
      </c>
      <c r="BQ70" s="1">
        <v>1.8622153473752701</v>
      </c>
    </row>
    <row r="71" spans="1:69" x14ac:dyDescent="0.25">
      <c r="A71" s="3">
        <v>23</v>
      </c>
      <c r="B71" s="1" t="s">
        <v>101</v>
      </c>
      <c r="C71" s="2">
        <v>0.36000000000000004</v>
      </c>
      <c r="D71" s="2">
        <v>2.0244752406487958</v>
      </c>
      <c r="E71" s="1" t="s">
        <v>163</v>
      </c>
      <c r="F71" s="2" t="s">
        <v>163</v>
      </c>
      <c r="G71" s="2" t="s">
        <v>163</v>
      </c>
      <c r="H71" s="1">
        <v>0.193193</v>
      </c>
      <c r="I71" s="1">
        <v>-2.6838999999999998E-2</v>
      </c>
      <c r="J71" s="1">
        <v>-2.6838999999999998E-2</v>
      </c>
      <c r="K71" s="1">
        <v>-2.6838999999999998E-2</v>
      </c>
      <c r="L71" s="1">
        <v>0.64619400000000005</v>
      </c>
      <c r="M71" s="1">
        <v>6.4514000000000002E-2</v>
      </c>
      <c r="N71" s="1">
        <v>6.4514000000000002E-2</v>
      </c>
      <c r="O71" s="1">
        <v>6.4514000000000002E-2</v>
      </c>
      <c r="P71" s="1">
        <v>528.86099999999999</v>
      </c>
      <c r="Q71" s="1">
        <v>62.273299999999999</v>
      </c>
      <c r="R71" s="1">
        <v>1224.5999999999999</v>
      </c>
      <c r="S71" s="1">
        <v>-0.23053000000000001</v>
      </c>
      <c r="T71" s="1">
        <v>-5.9220000000000002E-2</v>
      </c>
      <c r="U71" s="1">
        <v>107.4987381</v>
      </c>
      <c r="V71" s="1">
        <v>0.193193</v>
      </c>
      <c r="W71" s="1">
        <v>-2.6838999999999998E-2</v>
      </c>
      <c r="X71" s="1">
        <v>-2.6838999999999998E-2</v>
      </c>
      <c r="Y71" s="1">
        <v>-2.6838999999999998E-2</v>
      </c>
      <c r="Z71" s="1">
        <v>0.64619400000000005</v>
      </c>
      <c r="AA71" s="1">
        <v>6.4514000000000002E-2</v>
      </c>
      <c r="AB71" s="1">
        <v>6.4514000000000002E-2</v>
      </c>
      <c r="AC71" s="1">
        <v>6.4514000000000002E-2</v>
      </c>
      <c r="AD71" s="1">
        <v>528.86099999999999</v>
      </c>
      <c r="AE71" s="1">
        <v>62.273299999999999</v>
      </c>
      <c r="AF71" s="1">
        <v>1224.5999999999999</v>
      </c>
      <c r="AG71" s="1">
        <v>-0.23053000000000001</v>
      </c>
      <c r="AH71" s="1">
        <v>-5.9220000000000002E-2</v>
      </c>
      <c r="AI71" s="1">
        <v>107.4987381</v>
      </c>
      <c r="AJ71" s="1">
        <v>0.193193</v>
      </c>
      <c r="AK71" s="1">
        <v>-2.6838999999999998E-2</v>
      </c>
      <c r="AL71" s="1">
        <v>-2.6838999999999998E-2</v>
      </c>
      <c r="AM71" s="1">
        <v>-2.6838999999999998E-2</v>
      </c>
      <c r="AN71" s="1">
        <v>0.64619400000000005</v>
      </c>
      <c r="AO71" s="1">
        <v>6.4514000000000002E-2</v>
      </c>
      <c r="AP71" s="1">
        <v>6.4514000000000002E-2</v>
      </c>
      <c r="AQ71" s="1">
        <v>6.4514000000000002E-2</v>
      </c>
      <c r="AR71" s="1">
        <v>528.86099999999999</v>
      </c>
      <c r="AS71" s="1">
        <v>62.273299999999999</v>
      </c>
      <c r="AT71" s="1">
        <v>1224.5999999999999</v>
      </c>
      <c r="AU71" s="1">
        <v>-0.23053000000000001</v>
      </c>
      <c r="AV71" s="1">
        <v>-5.9220000000000002E-2</v>
      </c>
      <c r="AW71" s="1">
        <v>107.4987381</v>
      </c>
      <c r="AX71" s="1">
        <v>5.7390376697242003</v>
      </c>
      <c r="AY71" s="1">
        <v>5.8872490828505697</v>
      </c>
      <c r="AZ71" s="1">
        <v>3.8147527017713698</v>
      </c>
      <c r="BA71" s="1">
        <v>4.1755960382818396</v>
      </c>
      <c r="BB71" s="1">
        <v>6.7411803147258702</v>
      </c>
      <c r="BC71" s="1">
        <v>7.3764928474388496</v>
      </c>
      <c r="BD71" s="1">
        <v>35.700000000000003</v>
      </c>
      <c r="BE71" s="1">
        <v>36.4</v>
      </c>
      <c r="BF71" s="1">
        <v>96.357157177803899</v>
      </c>
      <c r="BG71" s="1">
        <v>97.600459988057494</v>
      </c>
      <c r="BH71" s="1">
        <v>96.333486948233102</v>
      </c>
      <c r="BI71" s="1">
        <v>97.728864437333399</v>
      </c>
      <c r="BJ71" s="1">
        <v>94.040326111642102</v>
      </c>
      <c r="BK71" s="1">
        <v>96.409493112034895</v>
      </c>
      <c r="BL71" s="1">
        <v>1.8163554167618099</v>
      </c>
      <c r="BM71" s="1">
        <v>1.8182021339773999</v>
      </c>
      <c r="BN71" s="1">
        <v>1.8181707840574199</v>
      </c>
      <c r="BO71" s="1">
        <v>1.8132217183786401</v>
      </c>
      <c r="BP71" s="1">
        <v>1.8177640110861399</v>
      </c>
      <c r="BQ71" s="1">
        <v>1.8140722146596</v>
      </c>
    </row>
    <row r="72" spans="1:69" x14ac:dyDescent="0.25">
      <c r="A72" s="1">
        <v>262</v>
      </c>
      <c r="B72" s="1" t="s">
        <v>103</v>
      </c>
      <c r="C72" s="1">
        <v>-0.18</v>
      </c>
      <c r="D72" s="2">
        <v>0.12806248474865697</v>
      </c>
      <c r="E72" s="1" t="s">
        <v>165</v>
      </c>
      <c r="F72" s="2" t="s">
        <v>165</v>
      </c>
      <c r="G72" s="2" t="s">
        <v>165</v>
      </c>
      <c r="H72" s="1">
        <v>0.22520000000000001</v>
      </c>
      <c r="I72" s="1">
        <v>-1.8034000000000001E-2</v>
      </c>
      <c r="J72" s="1">
        <v>-1.6043000000000002E-2</v>
      </c>
      <c r="K72" s="1">
        <v>-0.315749</v>
      </c>
      <c r="L72" s="1">
        <v>0.64498999999999995</v>
      </c>
      <c r="M72" s="1">
        <v>-0.160193</v>
      </c>
      <c r="N72" s="1">
        <v>-0.20486599999999999</v>
      </c>
      <c r="O72" s="1">
        <v>-0.14271600000000001</v>
      </c>
      <c r="P72" s="1">
        <v>524.827</v>
      </c>
      <c r="Q72" s="1">
        <v>54.027799999999999</v>
      </c>
      <c r="R72" s="1">
        <v>1150.24</v>
      </c>
      <c r="S72" s="1">
        <v>-0.23785999999999999</v>
      </c>
      <c r="T72" s="1">
        <v>-3.1759999999999997E-2</v>
      </c>
      <c r="U72" s="1">
        <v>129.32981100000001</v>
      </c>
      <c r="V72" s="1">
        <v>0.22520000000000001</v>
      </c>
      <c r="W72" s="1">
        <v>-1.8034000000000001E-2</v>
      </c>
      <c r="X72" s="1">
        <v>-1.6043000000000002E-2</v>
      </c>
      <c r="Y72" s="1">
        <v>-0.315749</v>
      </c>
      <c r="Z72" s="1">
        <v>0.64498999999999995</v>
      </c>
      <c r="AA72" s="1">
        <v>-0.160193</v>
      </c>
      <c r="AB72" s="1">
        <v>-0.20486599999999999</v>
      </c>
      <c r="AC72" s="1">
        <v>-0.14271600000000001</v>
      </c>
      <c r="AD72" s="1">
        <v>524.827</v>
      </c>
      <c r="AE72" s="1">
        <v>54.027799999999999</v>
      </c>
      <c r="AF72" s="1">
        <v>1150.24</v>
      </c>
      <c r="AG72" s="1">
        <v>-0.23785999999999999</v>
      </c>
      <c r="AH72" s="1">
        <v>-3.1759999999999997E-2</v>
      </c>
      <c r="AI72" s="1">
        <v>129.32981100000001</v>
      </c>
      <c r="AJ72" s="1">
        <v>0.22520000000000001</v>
      </c>
      <c r="AK72" s="1">
        <v>-1.8034000000000001E-2</v>
      </c>
      <c r="AL72" s="1">
        <v>-1.6043000000000002E-2</v>
      </c>
      <c r="AM72" s="1">
        <v>-0.315749</v>
      </c>
      <c r="AN72" s="1">
        <v>0.64498999999999995</v>
      </c>
      <c r="AO72" s="1">
        <v>-0.160193</v>
      </c>
      <c r="AP72" s="1">
        <v>-0.20486599999999999</v>
      </c>
      <c r="AQ72" s="1">
        <v>-0.14271600000000001</v>
      </c>
      <c r="AR72" s="1">
        <v>524.827</v>
      </c>
      <c r="AS72" s="1">
        <v>54.027799999999999</v>
      </c>
      <c r="AT72" s="1">
        <v>1150.24</v>
      </c>
      <c r="AU72" s="1">
        <v>-0.23785999999999999</v>
      </c>
      <c r="AV72" s="1">
        <v>-3.1759999999999997E-2</v>
      </c>
      <c r="AW72" s="1">
        <v>129.32981100000001</v>
      </c>
      <c r="AX72" s="1">
        <v>8.1990356856747795</v>
      </c>
      <c r="AY72" s="1">
        <v>9.9888320578412308</v>
      </c>
      <c r="AZ72" s="1">
        <v>4.2781868475151601</v>
      </c>
      <c r="BA72" s="1">
        <v>4.7105949826447997</v>
      </c>
      <c r="BB72" s="1">
        <v>7.3851185629364799</v>
      </c>
      <c r="BC72" s="1">
        <v>11.6236790013453</v>
      </c>
      <c r="BD72" s="1">
        <v>41.7</v>
      </c>
      <c r="BE72" s="1">
        <v>45.2</v>
      </c>
      <c r="BF72" s="1">
        <v>101.304151396422</v>
      </c>
      <c r="BG72" s="1">
        <v>109.365788527432</v>
      </c>
      <c r="BH72" s="1">
        <v>99.981230184280093</v>
      </c>
      <c r="BI72" s="1">
        <v>107.827025876684</v>
      </c>
      <c r="BJ72" s="1">
        <v>99.018892055341595</v>
      </c>
      <c r="BK72" s="1">
        <v>107.62032262558699</v>
      </c>
      <c r="BL72" s="1">
        <v>1.8409467672912201</v>
      </c>
      <c r="BM72" s="1">
        <v>1.8436065198409299</v>
      </c>
      <c r="BN72" s="1">
        <v>1.84345924826126</v>
      </c>
      <c r="BO72" s="1">
        <v>1.8407490323235201</v>
      </c>
      <c r="BP72" s="1">
        <v>1.85539025544492</v>
      </c>
      <c r="BQ72" s="1">
        <v>1.85216872881495</v>
      </c>
    </row>
    <row r="73" spans="1:69" x14ac:dyDescent="0.25">
      <c r="A73" s="3">
        <v>233</v>
      </c>
      <c r="B73" s="1" t="s">
        <v>104</v>
      </c>
      <c r="C73" s="2">
        <v>0.54</v>
      </c>
      <c r="D73" s="2">
        <v>2.4397950733616955</v>
      </c>
      <c r="E73" s="1" t="s">
        <v>190</v>
      </c>
      <c r="F73" s="2" t="s">
        <v>133</v>
      </c>
      <c r="G73" s="2" t="s">
        <v>133</v>
      </c>
      <c r="H73" s="1">
        <v>0.19697799999999999</v>
      </c>
      <c r="I73" s="1">
        <v>-2.2922000000000001E-2</v>
      </c>
      <c r="J73" s="1">
        <v>-2.2863999999999999E-2</v>
      </c>
      <c r="K73" s="1">
        <v>-0.22789499999999999</v>
      </c>
      <c r="L73" s="1">
        <v>0.750193</v>
      </c>
      <c r="M73" s="1">
        <v>-0.19611799999999999</v>
      </c>
      <c r="N73" s="1">
        <v>-0.19702900000000001</v>
      </c>
      <c r="O73" s="1">
        <v>-0.32957599999999998</v>
      </c>
      <c r="P73" s="1">
        <v>526.38400000000001</v>
      </c>
      <c r="Q73" s="1">
        <v>65.465599999999995</v>
      </c>
      <c r="R73" s="1">
        <v>1042.53</v>
      </c>
      <c r="S73" s="1">
        <v>-0.21203</v>
      </c>
      <c r="T73" s="1">
        <v>-7.6880000000000004E-2</v>
      </c>
      <c r="U73" s="1">
        <v>84.807976499999995</v>
      </c>
      <c r="V73" s="1">
        <v>0.19575999999999999</v>
      </c>
      <c r="W73" s="1">
        <v>-1.7198000000000001E-2</v>
      </c>
      <c r="X73" s="1">
        <v>-2.7101E-2</v>
      </c>
      <c r="Y73" s="1">
        <v>-0.15559300000000001</v>
      </c>
      <c r="Z73" s="1">
        <v>0.52158599999999999</v>
      </c>
      <c r="AA73" s="1">
        <v>-0.184866</v>
      </c>
      <c r="AB73" s="1">
        <v>-0.150033</v>
      </c>
      <c r="AC73" s="1">
        <v>-8.6227999999999999E-2</v>
      </c>
      <c r="AD73" s="1">
        <v>497.02800000000002</v>
      </c>
      <c r="AE73" s="1">
        <v>58.020899999999997</v>
      </c>
      <c r="AF73" s="1">
        <v>1117.57</v>
      </c>
      <c r="AG73" s="1">
        <v>-0.24285999999999999</v>
      </c>
      <c r="AH73" s="1">
        <v>-2.409E-2</v>
      </c>
      <c r="AI73" s="1">
        <v>137.28036270000001</v>
      </c>
      <c r="AJ73" s="1">
        <v>0.19575999999999999</v>
      </c>
      <c r="AK73" s="1">
        <v>-1.7198000000000001E-2</v>
      </c>
      <c r="AL73" s="1">
        <v>-2.7101E-2</v>
      </c>
      <c r="AM73" s="1">
        <v>-0.15559300000000001</v>
      </c>
      <c r="AN73" s="1">
        <v>0.52158599999999999</v>
      </c>
      <c r="AO73" s="1">
        <v>-0.184866</v>
      </c>
      <c r="AP73" s="1">
        <v>-0.150033</v>
      </c>
      <c r="AQ73" s="1">
        <v>-8.6227999999999999E-2</v>
      </c>
      <c r="AR73" s="1">
        <v>497.02800000000002</v>
      </c>
      <c r="AS73" s="1">
        <v>58.020899999999997</v>
      </c>
      <c r="AT73" s="1">
        <v>1117.57</v>
      </c>
      <c r="AU73" s="1">
        <v>-0.24285999999999999</v>
      </c>
      <c r="AV73" s="1">
        <v>-2.409E-2</v>
      </c>
      <c r="AW73" s="1">
        <v>137.28036270000001</v>
      </c>
      <c r="AX73" s="1">
        <v>6.3951045959131596</v>
      </c>
      <c r="AY73" s="1">
        <v>6.5486187159897096</v>
      </c>
      <c r="AZ73" s="1">
        <v>4.050265303223</v>
      </c>
      <c r="BA73" s="1">
        <v>4.4623942737640299</v>
      </c>
      <c r="BB73" s="1">
        <v>7.2480271468450201</v>
      </c>
      <c r="BC73" s="1">
        <v>8.8241813151177908</v>
      </c>
      <c r="BD73" s="1">
        <v>42.3</v>
      </c>
      <c r="BE73" s="1">
        <v>53.7</v>
      </c>
      <c r="BF73" s="1">
        <v>99.342197003471497</v>
      </c>
      <c r="BG73" s="1">
        <v>107.31135786786101</v>
      </c>
      <c r="BH73" s="1">
        <v>99.306732383639897</v>
      </c>
      <c r="BI73" s="1">
        <v>109.14493315361599</v>
      </c>
      <c r="BJ73" s="1">
        <v>99.252382549089305</v>
      </c>
      <c r="BK73" s="1">
        <v>109.01804430140599</v>
      </c>
      <c r="BL73" s="1">
        <v>1.8484701782825701</v>
      </c>
      <c r="BM73" s="1">
        <v>1.85402750788654</v>
      </c>
      <c r="BN73" s="1">
        <v>1.85406634185511</v>
      </c>
      <c r="BO73" s="1">
        <v>1.84869197001555</v>
      </c>
      <c r="BP73" s="1">
        <v>1.8443234531935999</v>
      </c>
      <c r="BQ73" s="1">
        <v>1.8404754820426099</v>
      </c>
    </row>
    <row r="74" spans="1:69" x14ac:dyDescent="0.25">
      <c r="A74" s="3">
        <v>236</v>
      </c>
      <c r="B74" s="1" t="s">
        <v>106</v>
      </c>
      <c r="C74" s="2">
        <v>0.32</v>
      </c>
      <c r="D74" s="2">
        <v>2.7698555919036645</v>
      </c>
      <c r="E74" s="1" t="s">
        <v>166</v>
      </c>
      <c r="F74" s="2" t="s">
        <v>133</v>
      </c>
      <c r="G74" s="2" t="s">
        <v>133</v>
      </c>
      <c r="H74" s="1">
        <v>0.205095</v>
      </c>
      <c r="I74" s="1">
        <v>-3.3905999999999999E-2</v>
      </c>
      <c r="J74" s="1">
        <v>-3.3947999999999999E-2</v>
      </c>
      <c r="K74" s="1">
        <v>-0.19326699999999999</v>
      </c>
      <c r="L74" s="1">
        <v>0.64466000000000001</v>
      </c>
      <c r="M74" s="1">
        <v>-0.180085</v>
      </c>
      <c r="N74" s="1">
        <v>-0.18143699999999999</v>
      </c>
      <c r="O74" s="1">
        <v>-0.37676900000000002</v>
      </c>
      <c r="P74" s="1">
        <v>535.63699999999994</v>
      </c>
      <c r="Q74" s="1">
        <v>73.402199999999993</v>
      </c>
      <c r="R74" s="1">
        <v>1096.0999999999999</v>
      </c>
      <c r="S74" s="1">
        <v>-0.23189000000000001</v>
      </c>
      <c r="T74" s="1">
        <v>-2.5159999999999998E-2</v>
      </c>
      <c r="U74" s="1">
        <v>129.72514229999999</v>
      </c>
      <c r="V74" s="1">
        <v>0.19575999999999999</v>
      </c>
      <c r="W74" s="1">
        <v>-1.7198000000000001E-2</v>
      </c>
      <c r="X74" s="1">
        <v>-2.7101E-2</v>
      </c>
      <c r="Y74" s="1">
        <v>-0.15559300000000001</v>
      </c>
      <c r="Z74" s="1">
        <v>0.52158599999999999</v>
      </c>
      <c r="AA74" s="1">
        <v>-0.184866</v>
      </c>
      <c r="AB74" s="1">
        <v>-0.150033</v>
      </c>
      <c r="AC74" s="1">
        <v>-8.6227999999999999E-2</v>
      </c>
      <c r="AD74" s="1">
        <v>497.02800000000002</v>
      </c>
      <c r="AE74" s="1">
        <v>58.020899999999997</v>
      </c>
      <c r="AF74" s="1">
        <v>1117.57</v>
      </c>
      <c r="AG74" s="1">
        <v>-0.24285999999999999</v>
      </c>
      <c r="AH74" s="1">
        <v>-2.409E-2</v>
      </c>
      <c r="AI74" s="1">
        <v>137.28036270000001</v>
      </c>
      <c r="AJ74" s="1">
        <v>0.19575999999999999</v>
      </c>
      <c r="AK74" s="1">
        <v>-1.7198000000000001E-2</v>
      </c>
      <c r="AL74" s="1">
        <v>-2.7101E-2</v>
      </c>
      <c r="AM74" s="1">
        <v>-0.15559300000000001</v>
      </c>
      <c r="AN74" s="1">
        <v>0.52158599999999999</v>
      </c>
      <c r="AO74" s="1">
        <v>-0.184866</v>
      </c>
      <c r="AP74" s="1">
        <v>-0.150033</v>
      </c>
      <c r="AQ74" s="1">
        <v>-8.6227999999999999E-2</v>
      </c>
      <c r="AR74" s="1">
        <v>497.02800000000002</v>
      </c>
      <c r="AS74" s="1">
        <v>58.020899999999997</v>
      </c>
      <c r="AT74" s="1">
        <v>1117.57</v>
      </c>
      <c r="AU74" s="1">
        <v>-0.24285999999999999</v>
      </c>
      <c r="AV74" s="1">
        <v>-2.409E-2</v>
      </c>
      <c r="AW74" s="1">
        <v>137.28036270000001</v>
      </c>
      <c r="AX74" s="1">
        <v>6.3520436298730001</v>
      </c>
      <c r="AY74" s="1">
        <v>8.2658691623501497</v>
      </c>
      <c r="AZ74" s="1">
        <v>4.1585708605717198</v>
      </c>
      <c r="BA74" s="1">
        <v>4.9373483483228799</v>
      </c>
      <c r="BB74" s="1">
        <v>7.2428459943092998</v>
      </c>
      <c r="BC74" s="1">
        <v>9.8802346312907492</v>
      </c>
      <c r="BD74" s="1">
        <v>40.299999999999997</v>
      </c>
      <c r="BE74" s="1">
        <v>41.1</v>
      </c>
      <c r="BF74" s="1">
        <v>98.354636714738007</v>
      </c>
      <c r="BG74" s="1">
        <v>105.428177412662</v>
      </c>
      <c r="BH74" s="1">
        <v>98.235133090423503</v>
      </c>
      <c r="BI74" s="1">
        <v>105.738366817623</v>
      </c>
      <c r="BJ74" s="1">
        <v>98.341637970995095</v>
      </c>
      <c r="BK74" s="1">
        <v>105.46023317311899</v>
      </c>
      <c r="BL74" s="1">
        <v>1.84002336941681</v>
      </c>
      <c r="BM74" s="1">
        <v>1.8440702264284801</v>
      </c>
      <c r="BN74" s="1">
        <v>1.84436737121431</v>
      </c>
      <c r="BO74" s="1">
        <v>1.84031437531743</v>
      </c>
      <c r="BP74" s="1">
        <v>1.8438823172859999</v>
      </c>
      <c r="BQ74" s="1">
        <v>1.83995461900558</v>
      </c>
    </row>
    <row r="75" spans="1:69" x14ac:dyDescent="0.25">
      <c r="A75" s="3">
        <v>252</v>
      </c>
      <c r="B75" s="1" t="s">
        <v>107</v>
      </c>
      <c r="C75" s="2">
        <v>0.36999999999999994</v>
      </c>
      <c r="D75" s="2">
        <v>2.8887713651308577</v>
      </c>
      <c r="E75" s="1" t="s">
        <v>166</v>
      </c>
      <c r="F75" s="2" t="s">
        <v>166</v>
      </c>
      <c r="G75" s="2" t="s">
        <v>133</v>
      </c>
      <c r="H75" s="1">
        <v>0.205095</v>
      </c>
      <c r="I75" s="1">
        <v>-3.3905999999999999E-2</v>
      </c>
      <c r="J75" s="1">
        <v>-3.3947999999999999E-2</v>
      </c>
      <c r="K75" s="1">
        <v>-0.19326699999999999</v>
      </c>
      <c r="L75" s="1">
        <v>0.64466000000000001</v>
      </c>
      <c r="M75" s="1">
        <v>-0.180085</v>
      </c>
      <c r="N75" s="1">
        <v>-0.18143699999999999</v>
      </c>
      <c r="O75" s="1">
        <v>-0.37676900000000002</v>
      </c>
      <c r="P75" s="1">
        <v>535.63699999999994</v>
      </c>
      <c r="Q75" s="1">
        <v>73.402199999999993</v>
      </c>
      <c r="R75" s="1">
        <v>1096.0999999999999</v>
      </c>
      <c r="S75" s="1">
        <v>-0.23189000000000001</v>
      </c>
      <c r="T75" s="1">
        <v>-2.5159999999999998E-2</v>
      </c>
      <c r="U75" s="1">
        <v>129.72514229999999</v>
      </c>
      <c r="V75" s="1">
        <v>0.205095</v>
      </c>
      <c r="W75" s="1">
        <v>-3.3905999999999999E-2</v>
      </c>
      <c r="X75" s="1">
        <v>-3.3947999999999999E-2</v>
      </c>
      <c r="Y75" s="1">
        <v>-0.19326699999999999</v>
      </c>
      <c r="Z75" s="1">
        <v>0.64466000000000001</v>
      </c>
      <c r="AA75" s="1">
        <v>-0.180085</v>
      </c>
      <c r="AB75" s="1">
        <v>-0.18143699999999999</v>
      </c>
      <c r="AC75" s="1">
        <v>-0.37676900000000002</v>
      </c>
      <c r="AD75" s="1">
        <v>535.63699999999994</v>
      </c>
      <c r="AE75" s="1">
        <v>73.402199999999993</v>
      </c>
      <c r="AF75" s="1">
        <v>1096.0999999999999</v>
      </c>
      <c r="AG75" s="1">
        <v>-0.23189000000000001</v>
      </c>
      <c r="AH75" s="1">
        <v>-2.5159999999999998E-2</v>
      </c>
      <c r="AI75" s="1">
        <v>129.72514229999999</v>
      </c>
      <c r="AJ75" s="1">
        <v>0.19575999999999999</v>
      </c>
      <c r="AK75" s="1">
        <v>-1.7198000000000001E-2</v>
      </c>
      <c r="AL75" s="1">
        <v>-2.7101E-2</v>
      </c>
      <c r="AM75" s="1">
        <v>-0.15559300000000001</v>
      </c>
      <c r="AN75" s="1">
        <v>0.52158599999999999</v>
      </c>
      <c r="AO75" s="1">
        <v>-0.184866</v>
      </c>
      <c r="AP75" s="1">
        <v>-0.150033</v>
      </c>
      <c r="AQ75" s="1">
        <v>-8.6227999999999999E-2</v>
      </c>
      <c r="AR75" s="1">
        <v>497.02800000000002</v>
      </c>
      <c r="AS75" s="1">
        <v>58.020899999999997</v>
      </c>
      <c r="AT75" s="1">
        <v>1117.57</v>
      </c>
      <c r="AU75" s="1">
        <v>-0.24285999999999999</v>
      </c>
      <c r="AV75" s="1">
        <v>-2.409E-2</v>
      </c>
      <c r="AW75" s="1">
        <v>137.28036270000001</v>
      </c>
      <c r="AX75" s="1">
        <v>8.1290977522552801</v>
      </c>
      <c r="AY75" s="1">
        <v>8.6101937113808003</v>
      </c>
      <c r="AZ75" s="1">
        <v>4.4419473115367998</v>
      </c>
      <c r="BA75" s="1">
        <v>5.17278225281445</v>
      </c>
      <c r="BB75" s="1">
        <v>7.1917089459538399</v>
      </c>
      <c r="BC75" s="1">
        <v>8.3610790444999594</v>
      </c>
      <c r="BD75" s="1">
        <v>40.4</v>
      </c>
      <c r="BE75" s="1">
        <v>40.9</v>
      </c>
      <c r="BF75" s="1">
        <v>98.952277691844401</v>
      </c>
      <c r="BG75" s="1">
        <v>105.156965110805</v>
      </c>
      <c r="BH75" s="1">
        <v>98.974699147203197</v>
      </c>
      <c r="BI75" s="1">
        <v>105.12991377169899</v>
      </c>
      <c r="BJ75" s="1">
        <v>99.303496403491096</v>
      </c>
      <c r="BK75" s="1">
        <v>105.15233952136001</v>
      </c>
      <c r="BL75" s="1">
        <v>1.83966301261943</v>
      </c>
      <c r="BM75" s="1">
        <v>1.84297314142122</v>
      </c>
      <c r="BN75" s="1">
        <v>1.8431945095404301</v>
      </c>
      <c r="BO75" s="1">
        <v>1.8403798520957499</v>
      </c>
      <c r="BP75" s="1">
        <v>1.8429636458704199</v>
      </c>
      <c r="BQ75" s="1">
        <v>1.84080091264644</v>
      </c>
    </row>
    <row r="76" spans="1:69" x14ac:dyDescent="0.25">
      <c r="D76" s="2"/>
      <c r="F76" s="2"/>
      <c r="G76" s="2"/>
    </row>
  </sheetData>
  <sortState xmlns:xlrd2="http://schemas.microsoft.com/office/spreadsheetml/2017/richdata2" ref="A2:BQ75">
    <sortCondition ref="B2:B75"/>
  </sortState>
  <conditionalFormatting sqref="C2:D75">
    <cfRule type="cellIs" dxfId="4" priority="1" operator="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46123-C67B-4FD3-8E32-68A045DDF39B}">
  <dimension ref="A1:BQ95"/>
  <sheetViews>
    <sheetView zoomScale="90" zoomScaleNormal="90" workbookViewId="0">
      <selection activeCell="B1" sqref="B1:D94"/>
    </sheetView>
  </sheetViews>
  <sheetFormatPr defaultRowHeight="14.3" x14ac:dyDescent="0.25"/>
  <cols>
    <col min="1" max="7" width="9" style="1"/>
    <col min="8" max="8" width="8.75" style="1" customWidth="1"/>
    <col min="9" max="21" width="0" style="1" hidden="1" customWidth="1"/>
    <col min="22" max="22" width="8.875" style="1" hidden="1" customWidth="1"/>
    <col min="23" max="30" width="0" style="1" hidden="1" customWidth="1"/>
    <col min="31" max="35" width="9.125" style="1" hidden="1" customWidth="1"/>
    <col min="36" max="36" width="8.25" style="1" hidden="1" customWidth="1"/>
    <col min="37" max="48" width="0" style="1" hidden="1" customWidth="1"/>
    <col min="49" max="49" width="8.125" style="1" customWidth="1"/>
    <col min="50" max="69" width="9" style="1"/>
    <col min="70" max="70" width="12.375" style="1" customWidth="1"/>
    <col min="71" max="16384" width="9" style="1"/>
  </cols>
  <sheetData>
    <row r="1" spans="1:69" x14ac:dyDescent="0.25">
      <c r="A1" s="1" t="s">
        <v>124</v>
      </c>
      <c r="B1" s="1" t="s">
        <v>109</v>
      </c>
      <c r="C1" s="1" t="s">
        <v>0</v>
      </c>
      <c r="D1" s="1" t="s">
        <v>1</v>
      </c>
      <c r="E1" s="1" t="s">
        <v>205</v>
      </c>
      <c r="F1" s="1" t="s">
        <v>206</v>
      </c>
      <c r="G1" s="1" t="s">
        <v>207</v>
      </c>
      <c r="H1" s="1" t="s">
        <v>208</v>
      </c>
      <c r="I1" s="1" t="s">
        <v>209</v>
      </c>
      <c r="J1" s="1" t="s">
        <v>210</v>
      </c>
      <c r="K1" s="1" t="s">
        <v>211</v>
      </c>
      <c r="L1" s="1" t="s">
        <v>212</v>
      </c>
      <c r="M1" s="1" t="s">
        <v>213</v>
      </c>
      <c r="N1" s="1" t="s">
        <v>214</v>
      </c>
      <c r="O1" s="1" t="s">
        <v>215</v>
      </c>
      <c r="P1" s="1" t="s">
        <v>216</v>
      </c>
      <c r="Q1" s="1" t="s">
        <v>217</v>
      </c>
      <c r="R1" s="1" t="s">
        <v>218</v>
      </c>
      <c r="S1" s="1" t="s">
        <v>219</v>
      </c>
      <c r="T1" s="1" t="s">
        <v>220</v>
      </c>
      <c r="U1" s="1" t="s">
        <v>221</v>
      </c>
      <c r="V1" s="1" t="s">
        <v>222</v>
      </c>
      <c r="W1" s="1" t="s">
        <v>223</v>
      </c>
      <c r="X1" s="1" t="s">
        <v>224</v>
      </c>
      <c r="Y1" s="1" t="s">
        <v>225</v>
      </c>
      <c r="Z1" s="1" t="s">
        <v>226</v>
      </c>
      <c r="AA1" s="1" t="s">
        <v>227</v>
      </c>
      <c r="AB1" s="1" t="s">
        <v>228</v>
      </c>
      <c r="AC1" s="1" t="s">
        <v>229</v>
      </c>
      <c r="AD1" s="1" t="s">
        <v>230</v>
      </c>
      <c r="AE1" s="1" t="s">
        <v>231</v>
      </c>
      <c r="AF1" s="1" t="s">
        <v>232</v>
      </c>
      <c r="AG1" s="1" t="s">
        <v>233</v>
      </c>
      <c r="AH1" s="1" t="s">
        <v>234</v>
      </c>
      <c r="AI1" s="1" t="s">
        <v>235</v>
      </c>
      <c r="AJ1" s="1" t="s">
        <v>236</v>
      </c>
      <c r="AK1" s="1" t="s">
        <v>237</v>
      </c>
      <c r="AL1" s="1" t="s">
        <v>238</v>
      </c>
      <c r="AM1" s="1" t="s">
        <v>239</v>
      </c>
      <c r="AN1" s="1" t="s">
        <v>240</v>
      </c>
      <c r="AO1" s="1" t="s">
        <v>241</v>
      </c>
      <c r="AP1" s="1" t="s">
        <v>242</v>
      </c>
      <c r="AQ1" s="1" t="s">
        <v>243</v>
      </c>
      <c r="AR1" s="1" t="s">
        <v>244</v>
      </c>
      <c r="AS1" s="1" t="s">
        <v>245</v>
      </c>
      <c r="AT1" s="1" t="s">
        <v>246</v>
      </c>
      <c r="AU1" s="1" t="s">
        <v>247</v>
      </c>
      <c r="AV1" s="1" t="s">
        <v>248</v>
      </c>
      <c r="AW1" s="1" t="s">
        <v>249</v>
      </c>
      <c r="AX1" s="1" t="s">
        <v>5</v>
      </c>
      <c r="AY1" s="1" t="s">
        <v>6</v>
      </c>
      <c r="AZ1" s="1" t="s">
        <v>7</v>
      </c>
      <c r="BA1" s="1" t="s">
        <v>8</v>
      </c>
      <c r="BB1" s="1" t="s">
        <v>9</v>
      </c>
      <c r="BC1" s="1" t="s">
        <v>10</v>
      </c>
      <c r="BD1" s="1" t="s">
        <v>11</v>
      </c>
      <c r="BE1" s="1" t="s">
        <v>12</v>
      </c>
      <c r="BF1" s="1" t="s">
        <v>13</v>
      </c>
      <c r="BG1" s="1" t="s">
        <v>14</v>
      </c>
      <c r="BH1" s="1" t="s">
        <v>15</v>
      </c>
      <c r="BI1" s="1" t="s">
        <v>16</v>
      </c>
      <c r="BJ1" s="1" t="s">
        <v>17</v>
      </c>
      <c r="BK1" s="1" t="s">
        <v>18</v>
      </c>
      <c r="BL1" s="1" t="s">
        <v>19</v>
      </c>
      <c r="BM1" s="1" t="s">
        <v>20</v>
      </c>
      <c r="BN1" s="1" t="s">
        <v>21</v>
      </c>
      <c r="BO1" s="1" t="s">
        <v>22</v>
      </c>
      <c r="BP1" s="1" t="s">
        <v>23</v>
      </c>
      <c r="BQ1" s="1" t="s">
        <v>24</v>
      </c>
    </row>
    <row r="2" spans="1:69" x14ac:dyDescent="0.25">
      <c r="A2" s="3">
        <v>1</v>
      </c>
      <c r="B2" s="1" t="str">
        <f>VLOOKUP(A2,names[],2)</f>
        <v>1-L2</v>
      </c>
      <c r="C2" s="2">
        <v>0.1100000000000001</v>
      </c>
      <c r="D2" s="2">
        <v>1.3364131097830492</v>
      </c>
      <c r="E2" s="1" t="str">
        <f>VLOOKUP(B2,frags[],2)</f>
        <v>AL1</v>
      </c>
      <c r="F2" s="2" t="str">
        <f>VLOOKUP(B2,frags[],3)</f>
        <v>AL1</v>
      </c>
      <c r="G2" s="2" t="str">
        <f>VLOOKUP(B2,frags[],4)</f>
        <v>AL2</v>
      </c>
      <c r="H2" s="1">
        <f>VLOOKUP($E2,Table5[],fragment_lookup!B$64)</f>
        <v>0.15546399999999999</v>
      </c>
      <c r="I2" s="1">
        <f>VLOOKUP($E2,Table5[],fragment_lookup!C$64)</f>
        <v>-3.7927000000000002E-2</v>
      </c>
      <c r="J2" s="1">
        <f>VLOOKUP($E2,Table5[],fragment_lookup!D$64)</f>
        <v>-3.7895999999999999E-2</v>
      </c>
      <c r="K2" s="1">
        <f>VLOOKUP($E2,Table5[],fragment_lookup!E$64)</f>
        <v>-0.43332700000000002</v>
      </c>
      <c r="L2" s="1">
        <f>VLOOKUP($E2,Table5[],fragment_lookup!F$64)</f>
        <v>0.39064500000000002</v>
      </c>
      <c r="M2" s="1">
        <f>VLOOKUP($E2,Table5[],fragment_lookup!G$64)</f>
        <v>-0.17117199999999999</v>
      </c>
      <c r="N2" s="1">
        <f>VLOOKUP($E2,Table5[],fragment_lookup!H$64)</f>
        <v>-0.17145299999999999</v>
      </c>
      <c r="O2" s="1">
        <f>VLOOKUP($E2,Table5[],fragment_lookup!I$64)</f>
        <v>6.7978999999999998E-2</v>
      </c>
      <c r="P2" s="1">
        <f>VLOOKUP($E2,Table5[],fragment_lookup!J$64)</f>
        <v>464.04</v>
      </c>
      <c r="Q2" s="1">
        <f>VLOOKUP($E2,Table5[],fragment_lookup!K$64)</f>
        <v>158.369</v>
      </c>
      <c r="R2" s="1">
        <f>VLOOKUP($E2,Table5[],fragment_lookup!L$64)</f>
        <v>1200.6500000000001</v>
      </c>
      <c r="S2" s="1">
        <f>VLOOKUP($E2,Table5[],fragment_lookup!M$64)</f>
        <v>-0.25013999999999997</v>
      </c>
      <c r="T2" s="1">
        <f>VLOOKUP($E2,Table5[],fragment_lookup!N$64)</f>
        <v>2.3949999999999999E-2</v>
      </c>
      <c r="U2" s="1">
        <f>VLOOKUP($E2,Table5[],fragment_lookup!O$64)</f>
        <v>171.9942159</v>
      </c>
      <c r="V2" s="1">
        <f>VLOOKUP($F2,Table5[],fragment_lookup!B$64)</f>
        <v>0.15546399999999999</v>
      </c>
      <c r="W2" s="1">
        <f>VLOOKUP($F2,Table5[],fragment_lookup!C$64)</f>
        <v>-3.7927000000000002E-2</v>
      </c>
      <c r="X2" s="1">
        <f>VLOOKUP($F2,Table5[],fragment_lookup!D$64)</f>
        <v>-3.7895999999999999E-2</v>
      </c>
      <c r="Y2" s="1">
        <f>VLOOKUP($F2,Table5[],fragment_lookup!E$64)</f>
        <v>-0.43332700000000002</v>
      </c>
      <c r="Z2" s="1">
        <f>VLOOKUP($F2,Table5[],fragment_lookup!F$64)</f>
        <v>0.39064500000000002</v>
      </c>
      <c r="AA2" s="1">
        <f>VLOOKUP($F2,Table5[],fragment_lookup!G$64)</f>
        <v>-0.17117199999999999</v>
      </c>
      <c r="AB2" s="1">
        <f>VLOOKUP($F2,Table5[],fragment_lookup!H$64)</f>
        <v>-0.17145299999999999</v>
      </c>
      <c r="AC2" s="1">
        <f>VLOOKUP($F2,Table5[],fragment_lookup!I$64)</f>
        <v>6.7978999999999998E-2</v>
      </c>
      <c r="AD2" s="1">
        <f>VLOOKUP($F2,Table5[],fragment_lookup!J$64)</f>
        <v>464.04</v>
      </c>
      <c r="AE2" s="1">
        <f>VLOOKUP($F2,Table5[],fragment_lookup!K$64)</f>
        <v>158.369</v>
      </c>
      <c r="AF2" s="1">
        <f>VLOOKUP($F2,Table5[],fragment_lookup!L$64)</f>
        <v>1200.6500000000001</v>
      </c>
      <c r="AG2" s="1">
        <f>VLOOKUP($F2,Table5[],fragment_lookup!M$64)</f>
        <v>-0.25013999999999997</v>
      </c>
      <c r="AH2" s="1">
        <f>VLOOKUP($F2,Table5[],fragment_lookup!N$64)</f>
        <v>2.3949999999999999E-2</v>
      </c>
      <c r="AI2" s="1">
        <f>VLOOKUP($F2,Table5[],fragment_lookup!O$64)</f>
        <v>171.9942159</v>
      </c>
      <c r="AJ2" s="1">
        <f>VLOOKUP($G2,Table5[],fragment_lookup!B$64)</f>
        <v>0.112469</v>
      </c>
      <c r="AK2" s="1">
        <f>VLOOKUP($G2,Table5[],fragment_lookup!C$64)</f>
        <v>-3.7032000000000002E-2</v>
      </c>
      <c r="AL2" s="1">
        <f>VLOOKUP($G2,Table5[],fragment_lookup!D$64)</f>
        <v>-3.7026999999999997E-2</v>
      </c>
      <c r="AM2" s="1">
        <f>VLOOKUP($G2,Table5[],fragment_lookup!E$64)</f>
        <v>-0.218081</v>
      </c>
      <c r="AN2" s="1">
        <f>VLOOKUP($G2,Table5[],fragment_lookup!F$64)</f>
        <v>0.49265900000000001</v>
      </c>
      <c r="AO2" s="1">
        <f>VLOOKUP($G2,Table5[],fragment_lookup!G$64)</f>
        <v>-0.17632500000000001</v>
      </c>
      <c r="AP2" s="1">
        <f>VLOOKUP($G2,Table5[],fragment_lookup!H$64)</f>
        <v>-0.17619299999999999</v>
      </c>
      <c r="AQ2" s="1">
        <f>VLOOKUP($G2,Table5[],fragment_lookup!I$64)</f>
        <v>-0.13664899999999999</v>
      </c>
      <c r="AR2" s="1">
        <f>VLOOKUP($G2,Table5[],fragment_lookup!J$64)</f>
        <v>533.56399999999996</v>
      </c>
      <c r="AS2" s="1">
        <f>VLOOKUP($G2,Table5[],fragment_lookup!K$64)</f>
        <v>189.25299999999999</v>
      </c>
      <c r="AT2" s="1">
        <f>VLOOKUP($G2,Table5[],fragment_lookup!L$64)</f>
        <v>1297.81</v>
      </c>
      <c r="AU2" s="1">
        <f>VLOOKUP($G2,Table5[],fragment_lookup!M$64)</f>
        <v>-0.25402000000000002</v>
      </c>
      <c r="AV2" s="1">
        <f>VLOOKUP($G2,Table5[],fragment_lookup!N$64)</f>
        <v>3.3210000000000003E-2</v>
      </c>
      <c r="AW2" s="1">
        <f>VLOOKUP($G2,Table5[],fragment_lookup!O$64)</f>
        <v>180.23969729999999</v>
      </c>
      <c r="AX2" s="1">
        <f>VLOOKUP($B2,sterics[],sterics_lookup!C$87)</f>
        <v>4.9260860677777503</v>
      </c>
      <c r="AY2" s="1">
        <f>VLOOKUP($B2,sterics[],sterics_lookup!D$87)</f>
        <v>4.9266833624709703</v>
      </c>
      <c r="AZ2" s="1">
        <f>VLOOKUP($B2,sterics[],sterics_lookup!E$87)</f>
        <v>3.34783146527931</v>
      </c>
      <c r="BA2" s="1">
        <f>VLOOKUP($B2,sterics[],sterics_lookup!F$87)</f>
        <v>3.3480696393706602</v>
      </c>
      <c r="BB2" s="1">
        <f>VLOOKUP($B2,sterics[],sterics_lookup!G$87)</f>
        <v>6.4785647951802199</v>
      </c>
      <c r="BC2" s="1">
        <f>VLOOKUP($B2,sterics[],sterics_lookup!H$87)</f>
        <v>6.4830043484109003</v>
      </c>
      <c r="BD2" s="1">
        <f>VLOOKUP($B2,sterics[],sterics_lookup!I$87)</f>
        <v>45.1</v>
      </c>
      <c r="BE2" s="1">
        <f>VLOOKUP($B2,sterics[],sterics_lookup!J$87)</f>
        <v>45.1</v>
      </c>
      <c r="BF2" s="1">
        <f>VLOOKUP($B2,sterics[],sterics_lookup!K$87)</f>
        <v>103.877014464442</v>
      </c>
      <c r="BG2" s="1">
        <f>VLOOKUP($B2,sterics[],sterics_lookup!L$87)</f>
        <v>105.056721481599</v>
      </c>
      <c r="BH2" s="1">
        <f>VLOOKUP($B2,sterics[],sterics_lookup!M$87)</f>
        <v>116.390616736521</v>
      </c>
      <c r="BI2" s="1">
        <f>VLOOKUP($B2,sterics[],sterics_lookup!N$87)</f>
        <v>116.451439318407</v>
      </c>
      <c r="BJ2" s="1">
        <f>VLOOKUP($B2,sterics[],sterics_lookup!O$87)</f>
        <v>103.853101595373</v>
      </c>
      <c r="BK2" s="1">
        <f>VLOOKUP($B2,sterics[],sterics_lookup!P$87)</f>
        <v>105.03373036924</v>
      </c>
      <c r="BL2" s="1">
        <f>VLOOKUP($B2,sterics[],sterics_lookup!Q$87)</f>
        <v>1.8977030853112899</v>
      </c>
      <c r="BM2" s="1">
        <f>VLOOKUP($B2,sterics[],sterics_lookup!R$87)</f>
        <v>1.8980292410813899</v>
      </c>
      <c r="BN2" s="1">
        <f>VLOOKUP($B2,sterics[],sterics_lookup!S$87)</f>
        <v>1.8577766281229799</v>
      </c>
      <c r="BO2" s="1">
        <f>VLOOKUP($B2,sterics[],sterics_lookup!T$87)</f>
        <v>1.85730826735897</v>
      </c>
      <c r="BP2" s="1">
        <f>VLOOKUP($B2,sterics[],sterics_lookup!U$87)</f>
        <v>1.8994285982894901</v>
      </c>
      <c r="BQ2" s="1">
        <f>VLOOKUP($B2,sterics[],sterics_lookup!V$87)</f>
        <v>1.89847228054559</v>
      </c>
    </row>
    <row r="3" spans="1:69" x14ac:dyDescent="0.25">
      <c r="A3" s="3">
        <v>2</v>
      </c>
      <c r="B3" s="1" t="str">
        <f>VLOOKUP(A3,names[],2)</f>
        <v>1-L9</v>
      </c>
      <c r="C3" s="2">
        <v>5.0000000000000044E-2</v>
      </c>
      <c r="D3" s="2">
        <v>3.5232229563284809</v>
      </c>
      <c r="E3" s="1" t="str">
        <f>VLOOKUP(B3,frags[],2)</f>
        <v>AL7</v>
      </c>
      <c r="F3" s="2" t="str">
        <f>VLOOKUP(B3,frags[],3)</f>
        <v>AL7</v>
      </c>
      <c r="G3" s="2" t="str">
        <f>VLOOKUP(B3,frags[],4)</f>
        <v>AL7</v>
      </c>
      <c r="H3" s="1">
        <f>VLOOKUP($E3,Table5[],fragment_lookup!B$64)</f>
        <v>0.13614100000000001</v>
      </c>
      <c r="I3" s="1">
        <f>VLOOKUP($E3,Table5[],fragment_lookup!C$64)</f>
        <v>-4.0851999999999999E-2</v>
      </c>
      <c r="J3" s="1">
        <f>VLOOKUP($E3,Table5[],fragment_lookup!D$64)</f>
        <v>-4.0846E-2</v>
      </c>
      <c r="K3" s="1">
        <f>VLOOKUP($E3,Table5[],fragment_lookup!E$64)</f>
        <v>-0.18326200000000001</v>
      </c>
      <c r="L3" s="1">
        <f>VLOOKUP($E3,Table5[],fragment_lookup!F$64)</f>
        <v>0.44565300000000002</v>
      </c>
      <c r="M3" s="1">
        <f>VLOOKUP($E3,Table5[],fragment_lookup!G$64)</f>
        <v>-0.170596</v>
      </c>
      <c r="N3" s="1">
        <f>VLOOKUP($E3,Table5[],fragment_lookup!H$64)</f>
        <v>-0.17070199999999999</v>
      </c>
      <c r="O3" s="1">
        <f>VLOOKUP($E3,Table5[],fragment_lookup!I$64)</f>
        <v>-3.5645000000000003E-2</v>
      </c>
      <c r="P3" s="1">
        <f>VLOOKUP($E3,Table5[],fragment_lookup!J$64)</f>
        <v>504.423</v>
      </c>
      <c r="Q3" s="1">
        <f>VLOOKUP($E3,Table5[],fragment_lookup!K$64)</f>
        <v>167.51499999999999</v>
      </c>
      <c r="R3" s="1">
        <f>VLOOKUP($E3,Table5[],fragment_lookup!L$64)</f>
        <v>1237.23</v>
      </c>
      <c r="S3" s="1">
        <f>VLOOKUP($E3,Table5[],fragment_lookup!M$64)</f>
        <v>-0.25135000000000002</v>
      </c>
      <c r="T3" s="1">
        <f>VLOOKUP($E3,Table5[],fragment_lookup!N$64)</f>
        <v>3.4619999999999998E-2</v>
      </c>
      <c r="U3" s="1">
        <f>VLOOKUP($E3,Table5[],fragment_lookup!O$64)</f>
        <v>179.4490347</v>
      </c>
      <c r="V3" s="1">
        <f>VLOOKUP($F3,Table5[],fragment_lookup!B$64)</f>
        <v>0.13614100000000001</v>
      </c>
      <c r="W3" s="1">
        <f>VLOOKUP($F3,Table5[],fragment_lookup!C$64)</f>
        <v>-4.0851999999999999E-2</v>
      </c>
      <c r="X3" s="1">
        <f>VLOOKUP($F3,Table5[],fragment_lookup!D$64)</f>
        <v>-4.0846E-2</v>
      </c>
      <c r="Y3" s="1">
        <f>VLOOKUP($F3,Table5[],fragment_lookup!E$64)</f>
        <v>-0.18326200000000001</v>
      </c>
      <c r="Z3" s="1">
        <f>VLOOKUP($F3,Table5[],fragment_lookup!F$64)</f>
        <v>0.44565300000000002</v>
      </c>
      <c r="AA3" s="1">
        <f>VLOOKUP($F3,Table5[],fragment_lookup!G$64)</f>
        <v>-0.170596</v>
      </c>
      <c r="AB3" s="1">
        <f>VLOOKUP($F3,Table5[],fragment_lookup!H$64)</f>
        <v>-0.17070199999999999</v>
      </c>
      <c r="AC3" s="1">
        <f>VLOOKUP($F3,Table5[],fragment_lookup!I$64)</f>
        <v>-3.5645000000000003E-2</v>
      </c>
      <c r="AD3" s="1">
        <f>VLOOKUP($F3,Table5[],fragment_lookup!J$64)</f>
        <v>504.423</v>
      </c>
      <c r="AE3" s="1">
        <f>VLOOKUP($F3,Table5[],fragment_lookup!K$64)</f>
        <v>167.51499999999999</v>
      </c>
      <c r="AF3" s="1">
        <f>VLOOKUP($F3,Table5[],fragment_lookup!L$64)</f>
        <v>1237.23</v>
      </c>
      <c r="AG3" s="1">
        <f>VLOOKUP($F3,Table5[],fragment_lookup!M$64)</f>
        <v>-0.25135000000000002</v>
      </c>
      <c r="AH3" s="1">
        <f>VLOOKUP($F3,Table5[],fragment_lookup!N$64)</f>
        <v>3.4619999999999998E-2</v>
      </c>
      <c r="AI3" s="1">
        <f>VLOOKUP($F3,Table5[],fragment_lookup!O$64)</f>
        <v>179.4490347</v>
      </c>
      <c r="AJ3" s="1">
        <f>VLOOKUP($G3,Table5[],fragment_lookup!B$64)</f>
        <v>0.13614100000000001</v>
      </c>
      <c r="AK3" s="1">
        <f>VLOOKUP($G3,Table5[],fragment_lookup!C$64)</f>
        <v>-4.0851999999999999E-2</v>
      </c>
      <c r="AL3" s="1">
        <f>VLOOKUP($G3,Table5[],fragment_lookup!D$64)</f>
        <v>-4.0846E-2</v>
      </c>
      <c r="AM3" s="1">
        <f>VLOOKUP($G3,Table5[],fragment_lookup!E$64)</f>
        <v>-0.18326200000000001</v>
      </c>
      <c r="AN3" s="1">
        <f>VLOOKUP($G3,Table5[],fragment_lookup!F$64)</f>
        <v>0.44565300000000002</v>
      </c>
      <c r="AO3" s="1">
        <f>VLOOKUP($G3,Table5[],fragment_lookup!G$64)</f>
        <v>-0.170596</v>
      </c>
      <c r="AP3" s="1">
        <f>VLOOKUP($G3,Table5[],fragment_lookup!H$64)</f>
        <v>-0.17070199999999999</v>
      </c>
      <c r="AQ3" s="1">
        <f>VLOOKUP($G3,Table5[],fragment_lookup!I$64)</f>
        <v>-3.5645000000000003E-2</v>
      </c>
      <c r="AR3" s="1">
        <f>VLOOKUP($G3,Table5[],fragment_lookup!J$64)</f>
        <v>504.423</v>
      </c>
      <c r="AS3" s="1">
        <f>VLOOKUP($G3,Table5[],fragment_lookup!K$64)</f>
        <v>167.51499999999999</v>
      </c>
      <c r="AT3" s="1">
        <f>VLOOKUP($G3,Table5[],fragment_lookup!L$64)</f>
        <v>1237.23</v>
      </c>
      <c r="AU3" s="1">
        <f>VLOOKUP($G3,Table5[],fragment_lookup!M$64)</f>
        <v>-0.25135000000000002</v>
      </c>
      <c r="AV3" s="1">
        <f>VLOOKUP($G3,Table5[],fragment_lookup!N$64)</f>
        <v>3.4619999999999998E-2</v>
      </c>
      <c r="AW3" s="1">
        <f>VLOOKUP($G3,Table5[],fragment_lookup!O$64)</f>
        <v>179.4490347</v>
      </c>
      <c r="AX3" s="1">
        <f>VLOOKUP($B3,sterics[],sterics_lookup!C$87)</f>
        <v>6.2669240688300301</v>
      </c>
      <c r="AY3" s="1">
        <f>VLOOKUP($B3,sterics[],sterics_lookup!D$87)</f>
        <v>7.4428943364980604</v>
      </c>
      <c r="AZ3" s="1">
        <f>VLOOKUP($B3,sterics[],sterics_lookup!E$87)</f>
        <v>3.0182340105782002</v>
      </c>
      <c r="BA3" s="1">
        <f>VLOOKUP($B3,sterics[],sterics_lookup!F$87)</f>
        <v>4.6849530120317198</v>
      </c>
      <c r="BB3" s="1">
        <f>VLOOKUP($B3,sterics[],sterics_lookup!G$87)</f>
        <v>5.7225999154120997</v>
      </c>
      <c r="BC3" s="1">
        <f>VLOOKUP($B3,sterics[],sterics_lookup!H$87)</f>
        <v>8.8788348135491599</v>
      </c>
      <c r="BD3" s="1">
        <f>VLOOKUP($B3,sterics[],sterics_lookup!I$87)</f>
        <v>37.6</v>
      </c>
      <c r="BE3" s="1">
        <f>VLOOKUP($B3,sterics[],sterics_lookup!J$87)</f>
        <v>51.8</v>
      </c>
      <c r="BF3" s="1">
        <f>VLOOKUP($B3,sterics[],sterics_lookup!K$87)</f>
        <v>98.1085660339822</v>
      </c>
      <c r="BG3" s="1">
        <f>VLOOKUP($B3,sterics[],sterics_lookup!L$87)</f>
        <v>106.421804876895</v>
      </c>
      <c r="BH3" s="1">
        <f>VLOOKUP($B3,sterics[],sterics_lookup!M$87)</f>
        <v>98.015391787677103</v>
      </c>
      <c r="BI3" s="1">
        <f>VLOOKUP($B3,sterics[],sterics_lookup!N$87)</f>
        <v>104.38795751076501</v>
      </c>
      <c r="BJ3" s="1">
        <f>VLOOKUP($B3,sterics[],sterics_lookup!O$87)</f>
        <v>98.067602126248801</v>
      </c>
      <c r="BK3" s="1">
        <f>VLOOKUP($B3,sterics[],sterics_lookup!P$87)</f>
        <v>104.310085715537</v>
      </c>
      <c r="BL3" s="1">
        <f>VLOOKUP($B3,sterics[],sterics_lookup!Q$87)</f>
        <v>1.8626032857267201</v>
      </c>
      <c r="BM3" s="1">
        <f>VLOOKUP($B3,sterics[],sterics_lookup!R$87)</f>
        <v>1.86785652553936</v>
      </c>
      <c r="BN3" s="1">
        <f>VLOOKUP($B3,sterics[],sterics_lookup!S$87)</f>
        <v>1.8673034033064899</v>
      </c>
      <c r="BO3" s="1">
        <f>VLOOKUP($B3,sterics[],sterics_lookup!T$87)</f>
        <v>1.86231791056199</v>
      </c>
      <c r="BP3" s="1">
        <f>VLOOKUP($B3,sterics[],sterics_lookup!U$87)</f>
        <v>1.8679357590666701</v>
      </c>
      <c r="BQ3" s="1">
        <f>VLOOKUP($B3,sterics[],sterics_lookup!V$87)</f>
        <v>1.8625431538624799</v>
      </c>
    </row>
    <row r="4" spans="1:69" x14ac:dyDescent="0.25">
      <c r="A4" s="3">
        <v>3</v>
      </c>
      <c r="B4" s="1" t="str">
        <f>VLOOKUP(A4,names[],2)</f>
        <v>1-L1</v>
      </c>
      <c r="C4" s="2">
        <v>-6.0000000000000053E-2</v>
      </c>
      <c r="D4" s="2">
        <v>2.2009316209278289</v>
      </c>
      <c r="E4" s="1" t="str">
        <f>VLOOKUP(B4,frags[],2)</f>
        <v>AL1</v>
      </c>
      <c r="F4" s="2" t="str">
        <f>VLOOKUP(B4,frags[],3)</f>
        <v>AL1</v>
      </c>
      <c r="G4" s="2" t="str">
        <f>VLOOKUP(B4,frags[],4)</f>
        <v>AL1</v>
      </c>
      <c r="H4" s="1">
        <f>VLOOKUP($E4,Table5[],fragment_lookup!B$64)</f>
        <v>0.15546399999999999</v>
      </c>
      <c r="I4" s="1">
        <f>VLOOKUP($E4,Table5[],fragment_lookup!C$64)</f>
        <v>-3.7927000000000002E-2</v>
      </c>
      <c r="J4" s="1">
        <f>VLOOKUP($E4,Table5[],fragment_lookup!D$64)</f>
        <v>-3.7895999999999999E-2</v>
      </c>
      <c r="K4" s="1">
        <f>VLOOKUP($E4,Table5[],fragment_lookup!E$64)</f>
        <v>-0.43332700000000002</v>
      </c>
      <c r="L4" s="1">
        <f>VLOOKUP($E4,Table5[],fragment_lookup!F$64)</f>
        <v>0.39064500000000002</v>
      </c>
      <c r="M4" s="1">
        <f>VLOOKUP($E4,Table5[],fragment_lookup!G$64)</f>
        <v>-0.17117199999999999</v>
      </c>
      <c r="N4" s="1">
        <f>VLOOKUP($E4,Table5[],fragment_lookup!H$64)</f>
        <v>-0.17145299999999999</v>
      </c>
      <c r="O4" s="1">
        <f>VLOOKUP($E4,Table5[],fragment_lookup!I$64)</f>
        <v>6.7978999999999998E-2</v>
      </c>
      <c r="P4" s="1">
        <f>VLOOKUP($E4,Table5[],fragment_lookup!J$64)</f>
        <v>464.04</v>
      </c>
      <c r="Q4" s="1">
        <f>VLOOKUP($E4,Table5[],fragment_lookup!K$64)</f>
        <v>158.369</v>
      </c>
      <c r="R4" s="1">
        <f>VLOOKUP($E4,Table5[],fragment_lookup!L$64)</f>
        <v>1200.6500000000001</v>
      </c>
      <c r="S4" s="1">
        <f>VLOOKUP($E4,Table5[],fragment_lookup!M$64)</f>
        <v>-0.25013999999999997</v>
      </c>
      <c r="T4" s="1">
        <f>VLOOKUP($E4,Table5[],fragment_lookup!N$64)</f>
        <v>2.3949999999999999E-2</v>
      </c>
      <c r="U4" s="1">
        <f>VLOOKUP($E4,Table5[],fragment_lookup!O$64)</f>
        <v>171.9942159</v>
      </c>
      <c r="V4" s="1">
        <f>VLOOKUP($F4,Table5[],fragment_lookup!B$64)</f>
        <v>0.15546399999999999</v>
      </c>
      <c r="W4" s="1">
        <f>VLOOKUP($F4,Table5[],fragment_lookup!C$64)</f>
        <v>-3.7927000000000002E-2</v>
      </c>
      <c r="X4" s="1">
        <f>VLOOKUP($F4,Table5[],fragment_lookup!D$64)</f>
        <v>-3.7895999999999999E-2</v>
      </c>
      <c r="Y4" s="1">
        <f>VLOOKUP($F4,Table5[],fragment_lookup!E$64)</f>
        <v>-0.43332700000000002</v>
      </c>
      <c r="Z4" s="1">
        <f>VLOOKUP($F4,Table5[],fragment_lookup!F$64)</f>
        <v>0.39064500000000002</v>
      </c>
      <c r="AA4" s="1">
        <f>VLOOKUP($F4,Table5[],fragment_lookup!G$64)</f>
        <v>-0.17117199999999999</v>
      </c>
      <c r="AB4" s="1">
        <f>VLOOKUP($F4,Table5[],fragment_lookup!H$64)</f>
        <v>-0.17145299999999999</v>
      </c>
      <c r="AC4" s="1">
        <f>VLOOKUP($F4,Table5[],fragment_lookup!I$64)</f>
        <v>6.7978999999999998E-2</v>
      </c>
      <c r="AD4" s="1">
        <f>VLOOKUP($F4,Table5[],fragment_lookup!J$64)</f>
        <v>464.04</v>
      </c>
      <c r="AE4" s="1">
        <f>VLOOKUP($F4,Table5[],fragment_lookup!K$64)</f>
        <v>158.369</v>
      </c>
      <c r="AF4" s="1">
        <f>VLOOKUP($F4,Table5[],fragment_lookup!L$64)</f>
        <v>1200.6500000000001</v>
      </c>
      <c r="AG4" s="1">
        <f>VLOOKUP($F4,Table5[],fragment_lookup!M$64)</f>
        <v>-0.25013999999999997</v>
      </c>
      <c r="AH4" s="1">
        <f>VLOOKUP($F4,Table5[],fragment_lookup!N$64)</f>
        <v>2.3949999999999999E-2</v>
      </c>
      <c r="AI4" s="1">
        <f>VLOOKUP($F4,Table5[],fragment_lookup!O$64)</f>
        <v>171.9942159</v>
      </c>
      <c r="AJ4" s="1">
        <f>VLOOKUP($G4,Table5[],fragment_lookup!B$64)</f>
        <v>0.15546399999999999</v>
      </c>
      <c r="AK4" s="1">
        <f>VLOOKUP($G4,Table5[],fragment_lookup!C$64)</f>
        <v>-3.7927000000000002E-2</v>
      </c>
      <c r="AL4" s="1">
        <f>VLOOKUP($G4,Table5[],fragment_lookup!D$64)</f>
        <v>-3.7895999999999999E-2</v>
      </c>
      <c r="AM4" s="1">
        <f>VLOOKUP($G4,Table5[],fragment_lookup!E$64)</f>
        <v>-0.43332700000000002</v>
      </c>
      <c r="AN4" s="1">
        <f>VLOOKUP($G4,Table5[],fragment_lookup!F$64)</f>
        <v>0.39064500000000002</v>
      </c>
      <c r="AO4" s="1">
        <f>VLOOKUP($G4,Table5[],fragment_lookup!G$64)</f>
        <v>-0.17117199999999999</v>
      </c>
      <c r="AP4" s="1">
        <f>VLOOKUP($G4,Table5[],fragment_lookup!H$64)</f>
        <v>-0.17145299999999999</v>
      </c>
      <c r="AQ4" s="1">
        <f>VLOOKUP($G4,Table5[],fragment_lookup!I$64)</f>
        <v>6.7978999999999998E-2</v>
      </c>
      <c r="AR4" s="1">
        <f>VLOOKUP($G4,Table5[],fragment_lookup!J$64)</f>
        <v>464.04</v>
      </c>
      <c r="AS4" s="1">
        <f>VLOOKUP($G4,Table5[],fragment_lookup!K$64)</f>
        <v>158.369</v>
      </c>
      <c r="AT4" s="1">
        <f>VLOOKUP($G4,Table5[],fragment_lookup!L$64)</f>
        <v>1200.6500000000001</v>
      </c>
      <c r="AU4" s="1">
        <f>VLOOKUP($G4,Table5[],fragment_lookup!M$64)</f>
        <v>-0.25013999999999997</v>
      </c>
      <c r="AV4" s="1">
        <f>VLOOKUP($G4,Table5[],fragment_lookup!N$64)</f>
        <v>2.3949999999999999E-2</v>
      </c>
      <c r="AW4" s="1">
        <f>VLOOKUP($G4,Table5[],fragment_lookup!O$64)</f>
        <v>171.9942159</v>
      </c>
      <c r="AX4" s="1">
        <f>VLOOKUP($B4,sterics[],sterics_lookup!C$87)</f>
        <v>4.9433039522105098</v>
      </c>
      <c r="AY4" s="1">
        <f>VLOOKUP($B4,sterics[],sterics_lookup!D$87)</f>
        <v>4.9441673273951796</v>
      </c>
      <c r="AZ4" s="1">
        <f>VLOOKUP($B4,sterics[],sterics_lookup!E$87)</f>
        <v>4.0860169076727404</v>
      </c>
      <c r="BA4" s="1">
        <f>VLOOKUP($B4,sterics[],sterics_lookup!F$87)</f>
        <v>4.0864346470159898</v>
      </c>
      <c r="BB4" s="1">
        <f>VLOOKUP($B4,sterics[],sterics_lookup!G$87)</f>
        <v>6.4396501432351796</v>
      </c>
      <c r="BC4" s="1">
        <f>VLOOKUP($B4,sterics[],sterics_lookup!H$87)</f>
        <v>6.4423952442991697</v>
      </c>
      <c r="BD4" s="1">
        <f>VLOOKUP($B4,sterics[],sterics_lookup!I$87)</f>
        <v>50.9</v>
      </c>
      <c r="BE4" s="1">
        <f>VLOOKUP($B4,sterics[],sterics_lookup!J$87)</f>
        <v>51</v>
      </c>
      <c r="BF4" s="1">
        <f>VLOOKUP($B4,sterics[],sterics_lookup!K$87)</f>
        <v>113.43750992400101</v>
      </c>
      <c r="BG4" s="1">
        <f>VLOOKUP($B4,sterics[],sterics_lookup!L$87)</f>
        <v>113.482928358877</v>
      </c>
      <c r="BH4" s="1">
        <f>VLOOKUP($B4,sterics[],sterics_lookup!M$87)</f>
        <v>113.417803103735</v>
      </c>
      <c r="BI4" s="1">
        <f>VLOOKUP($B4,sterics[],sterics_lookup!N$87)</f>
        <v>113.46012912663301</v>
      </c>
      <c r="BJ4" s="1">
        <f>VLOOKUP($B4,sterics[],sterics_lookup!O$87)</f>
        <v>113.409813902685</v>
      </c>
      <c r="BK4" s="1">
        <f>VLOOKUP($B4,sterics[],sterics_lookup!P$87)</f>
        <v>113.46123145505101</v>
      </c>
      <c r="BL4" s="1">
        <f>VLOOKUP($B4,sterics[],sterics_lookup!Q$87)</f>
        <v>1.9169574851832201</v>
      </c>
      <c r="BM4" s="1">
        <f>VLOOKUP($B4,sterics[],sterics_lookup!R$87)</f>
        <v>1.91742561785327</v>
      </c>
      <c r="BN4" s="1">
        <f>VLOOKUP($B4,sterics[],sterics_lookup!S$87)</f>
        <v>1.91795828943175</v>
      </c>
      <c r="BO4" s="1">
        <f>VLOOKUP($B4,sterics[],sterics_lookup!T$87)</f>
        <v>1.9169624409466099</v>
      </c>
      <c r="BP4" s="1">
        <f>VLOOKUP($B4,sterics[],sterics_lookup!U$87)</f>
        <v>1.91795828943175</v>
      </c>
      <c r="BQ4" s="1">
        <f>VLOOKUP($B4,sterics[],sterics_lookup!V$87)</f>
        <v>1.9171314508921899</v>
      </c>
    </row>
    <row r="5" spans="1:69" x14ac:dyDescent="0.25">
      <c r="A5" s="3">
        <v>4</v>
      </c>
      <c r="B5" s="1" t="str">
        <f>VLOOKUP(A5,names[],2)</f>
        <v>1-L7</v>
      </c>
      <c r="C5" s="2">
        <v>-0.42</v>
      </c>
      <c r="D5" s="2">
        <v>0.61294371682887816</v>
      </c>
      <c r="E5" s="1" t="str">
        <f>VLOOKUP(B5,frags[],2)</f>
        <v>AL4</v>
      </c>
      <c r="F5" s="2" t="str">
        <f>VLOOKUP(B5,frags[],3)</f>
        <v>AL4</v>
      </c>
      <c r="G5" s="2" t="str">
        <f>VLOOKUP(B5,frags[],4)</f>
        <v>AL4</v>
      </c>
      <c r="H5" s="1">
        <f>VLOOKUP($E5,Table5[],fragment_lookup!B$64)</f>
        <v>0.153248</v>
      </c>
      <c r="I5" s="1">
        <f>VLOOKUP($E5,Table5[],fragment_lookup!C$64)</f>
        <v>-3.7562999999999999E-2</v>
      </c>
      <c r="J5" s="1">
        <f>VLOOKUP($E5,Table5[],fragment_lookup!D$64)</f>
        <v>-3.7512999999999998E-2</v>
      </c>
      <c r="K5" s="1">
        <f>VLOOKUP($E5,Table5[],fragment_lookup!E$64)</f>
        <v>-0.273613</v>
      </c>
      <c r="L5" s="1">
        <f>VLOOKUP($E5,Table5[],fragment_lookup!F$64)</f>
        <v>0.43281799999999998</v>
      </c>
      <c r="M5" s="1">
        <f>VLOOKUP($E5,Table5[],fragment_lookup!G$64)</f>
        <v>-0.18011099999999999</v>
      </c>
      <c r="N5" s="1">
        <f>VLOOKUP($E5,Table5[],fragment_lookup!H$64)</f>
        <v>-0.18074100000000001</v>
      </c>
      <c r="O5" s="1">
        <f>VLOOKUP($E5,Table5[],fragment_lookup!I$64)</f>
        <v>3.7199999999999999E-4</v>
      </c>
      <c r="P5" s="1">
        <f>VLOOKUP($E5,Table5[],fragment_lookup!J$64)</f>
        <v>504.39800000000002</v>
      </c>
      <c r="Q5" s="1">
        <f>VLOOKUP($E5,Table5[],fragment_lookup!K$64)</f>
        <v>159.078</v>
      </c>
      <c r="R5" s="1">
        <f>VLOOKUP($E5,Table5[],fragment_lookup!L$64)</f>
        <v>1213.46</v>
      </c>
      <c r="S5" s="1">
        <f>VLOOKUP($E5,Table5[],fragment_lookup!M$64)</f>
        <v>-0.25091000000000002</v>
      </c>
      <c r="T5" s="1">
        <f>VLOOKUP($E5,Table5[],fragment_lookup!N$64)</f>
        <v>2.6839999999999999E-2</v>
      </c>
      <c r="U5" s="1">
        <f>VLOOKUP($E5,Table5[],fragment_lookup!O$64)</f>
        <v>174.29090249999999</v>
      </c>
      <c r="V5" s="1">
        <f>VLOOKUP($F5,Table5[],fragment_lookup!B$64)</f>
        <v>0.153248</v>
      </c>
      <c r="W5" s="1">
        <f>VLOOKUP($F5,Table5[],fragment_lookup!C$64)</f>
        <v>-3.7562999999999999E-2</v>
      </c>
      <c r="X5" s="1">
        <f>VLOOKUP($F5,Table5[],fragment_lookup!D$64)</f>
        <v>-3.7512999999999998E-2</v>
      </c>
      <c r="Y5" s="1">
        <f>VLOOKUP($F5,Table5[],fragment_lookup!E$64)</f>
        <v>-0.273613</v>
      </c>
      <c r="Z5" s="1">
        <f>VLOOKUP($F5,Table5[],fragment_lookup!F$64)</f>
        <v>0.43281799999999998</v>
      </c>
      <c r="AA5" s="1">
        <f>VLOOKUP($F5,Table5[],fragment_lookup!G$64)</f>
        <v>-0.18011099999999999</v>
      </c>
      <c r="AB5" s="1">
        <f>VLOOKUP($F5,Table5[],fragment_lookup!H$64)</f>
        <v>-0.18074100000000001</v>
      </c>
      <c r="AC5" s="1">
        <f>VLOOKUP($F5,Table5[],fragment_lookup!I$64)</f>
        <v>3.7199999999999999E-4</v>
      </c>
      <c r="AD5" s="1">
        <f>VLOOKUP($F5,Table5[],fragment_lookup!J$64)</f>
        <v>504.39800000000002</v>
      </c>
      <c r="AE5" s="1">
        <f>VLOOKUP($F5,Table5[],fragment_lookup!K$64)</f>
        <v>159.078</v>
      </c>
      <c r="AF5" s="1">
        <f>VLOOKUP($F5,Table5[],fragment_lookup!L$64)</f>
        <v>1213.46</v>
      </c>
      <c r="AG5" s="1">
        <f>VLOOKUP($F5,Table5[],fragment_lookup!M$64)</f>
        <v>-0.25091000000000002</v>
      </c>
      <c r="AH5" s="1">
        <f>VLOOKUP($F5,Table5[],fragment_lookup!N$64)</f>
        <v>2.6839999999999999E-2</v>
      </c>
      <c r="AI5" s="1">
        <f>VLOOKUP($F5,Table5[],fragment_lookup!O$64)</f>
        <v>174.29090249999999</v>
      </c>
      <c r="AJ5" s="1">
        <f>VLOOKUP($G5,Table5[],fragment_lookup!B$64)</f>
        <v>0.153248</v>
      </c>
      <c r="AK5" s="1">
        <f>VLOOKUP($G5,Table5[],fragment_lookup!C$64)</f>
        <v>-3.7562999999999999E-2</v>
      </c>
      <c r="AL5" s="1">
        <f>VLOOKUP($G5,Table5[],fragment_lookup!D$64)</f>
        <v>-3.7512999999999998E-2</v>
      </c>
      <c r="AM5" s="1">
        <f>VLOOKUP($G5,Table5[],fragment_lookup!E$64)</f>
        <v>-0.273613</v>
      </c>
      <c r="AN5" s="1">
        <f>VLOOKUP($G5,Table5[],fragment_lookup!F$64)</f>
        <v>0.43281799999999998</v>
      </c>
      <c r="AO5" s="1">
        <f>VLOOKUP($G5,Table5[],fragment_lookup!G$64)</f>
        <v>-0.18011099999999999</v>
      </c>
      <c r="AP5" s="1">
        <f>VLOOKUP($G5,Table5[],fragment_lookup!H$64)</f>
        <v>-0.18074100000000001</v>
      </c>
      <c r="AQ5" s="1">
        <f>VLOOKUP($G5,Table5[],fragment_lookup!I$64)</f>
        <v>3.7199999999999999E-4</v>
      </c>
      <c r="AR5" s="1">
        <f>VLOOKUP($G5,Table5[],fragment_lookup!J$64)</f>
        <v>504.39800000000002</v>
      </c>
      <c r="AS5" s="1">
        <f>VLOOKUP($G5,Table5[],fragment_lookup!K$64)</f>
        <v>159.078</v>
      </c>
      <c r="AT5" s="1">
        <f>VLOOKUP($G5,Table5[],fragment_lookup!L$64)</f>
        <v>1213.46</v>
      </c>
      <c r="AU5" s="1">
        <f>VLOOKUP($G5,Table5[],fragment_lookup!M$64)</f>
        <v>-0.25091000000000002</v>
      </c>
      <c r="AV5" s="1">
        <f>VLOOKUP($G5,Table5[],fragment_lookup!N$64)</f>
        <v>2.6839999999999999E-2</v>
      </c>
      <c r="AW5" s="1">
        <f>VLOOKUP($G5,Table5[],fragment_lookup!O$64)</f>
        <v>174.29090249999999</v>
      </c>
      <c r="AX5" s="1">
        <f>VLOOKUP($B5,sterics[],sterics_lookup!C$87)</f>
        <v>6.5833278378574098</v>
      </c>
      <c r="AY5" s="1">
        <f>VLOOKUP($B5,sterics[],sterics_lookup!D$87)</f>
        <v>6.9288651366150704</v>
      </c>
      <c r="AZ5" s="1">
        <f>VLOOKUP($B5,sterics[],sterics_lookup!E$87)</f>
        <v>3.5551549844656698</v>
      </c>
      <c r="BA5" s="1">
        <f>VLOOKUP($B5,sterics[],sterics_lookup!F$87)</f>
        <v>4.6396228582353896</v>
      </c>
      <c r="BB5" s="1">
        <f>VLOOKUP($B5,sterics[],sterics_lookup!G$87)</f>
        <v>5.7708197159397097</v>
      </c>
      <c r="BC5" s="1">
        <f>VLOOKUP($B5,sterics[],sterics_lookup!H$87)</f>
        <v>27.988188359159199</v>
      </c>
      <c r="BD5" s="1">
        <f>VLOOKUP($B5,sterics[],sterics_lookup!I$87)</f>
        <v>16.2</v>
      </c>
      <c r="BE5" s="1">
        <f>VLOOKUP($B5,sterics[],sterics_lookup!J$87)</f>
        <v>71.099999999999994</v>
      </c>
      <c r="BF5" s="1">
        <f>VLOOKUP($B5,sterics[],sterics_lookup!K$87)</f>
        <v>12.1967551804153</v>
      </c>
      <c r="BG5" s="1">
        <f>VLOOKUP($B5,sterics[],sterics_lookup!L$87)</f>
        <v>126.58558124200501</v>
      </c>
      <c r="BH5" s="1">
        <f>VLOOKUP($B5,sterics[],sterics_lookup!M$87)</f>
        <v>23.4294627312531</v>
      </c>
      <c r="BI5" s="1">
        <f>VLOOKUP($B5,sterics[],sterics_lookup!N$87)</f>
        <v>113.255377388754</v>
      </c>
      <c r="BJ5" s="1">
        <f>VLOOKUP($B5,sterics[],sterics_lookup!O$87)</f>
        <v>66.486840032294097</v>
      </c>
      <c r="BK5" s="1">
        <f>VLOOKUP($B5,sterics[],sterics_lookup!P$87)</f>
        <v>115.92226891863901</v>
      </c>
      <c r="BL5" s="1">
        <f>VLOOKUP($B5,sterics[],sterics_lookup!Q$87)</f>
        <v>1.8396157207416901</v>
      </c>
      <c r="BM5" s="1">
        <f>VLOOKUP($B5,sterics[],sterics_lookup!R$87)</f>
        <v>1.88</v>
      </c>
      <c r="BN5" s="1">
        <f>VLOOKUP($B5,sterics[],sterics_lookup!S$87)</f>
        <v>1.88</v>
      </c>
      <c r="BO5" s="1">
        <f>VLOOKUP($B5,sterics[],sterics_lookup!T$87)</f>
        <v>1.8397491676856299</v>
      </c>
      <c r="BP5" s="1">
        <f>VLOOKUP($B5,sterics[],sterics_lookup!U$87)</f>
        <v>1.89417686608194</v>
      </c>
      <c r="BQ5" s="1">
        <f>VLOOKUP($B5,sterics[],sterics_lookup!V$87)</f>
        <v>1.8397103032814699</v>
      </c>
    </row>
    <row r="6" spans="1:69" x14ac:dyDescent="0.25">
      <c r="A6" s="3">
        <v>5</v>
      </c>
      <c r="B6" s="1" t="str">
        <f>VLOOKUP(A6,names[],2)</f>
        <v>1-L10</v>
      </c>
      <c r="C6" s="2">
        <v>-0.90999999999999992</v>
      </c>
      <c r="D6" s="2">
        <v>1.5296404806358912</v>
      </c>
      <c r="E6" s="1" t="str">
        <f>VLOOKUP(B6,frags[],2)</f>
        <v>AL7</v>
      </c>
      <c r="F6" s="2" t="str">
        <f>VLOOKUP(B6,frags[],3)</f>
        <v>AL8</v>
      </c>
      <c r="G6" s="2" t="str">
        <f>VLOOKUP(B6,frags[],4)</f>
        <v>AL8</v>
      </c>
      <c r="H6" s="1">
        <f>VLOOKUP($E6,Table5[],fragment_lookup!B$64)</f>
        <v>0.13614100000000001</v>
      </c>
      <c r="I6" s="1">
        <f>VLOOKUP($E6,Table5[],fragment_lookup!C$64)</f>
        <v>-4.0851999999999999E-2</v>
      </c>
      <c r="J6" s="1">
        <f>VLOOKUP($E6,Table5[],fragment_lookup!D$64)</f>
        <v>-4.0846E-2</v>
      </c>
      <c r="K6" s="1">
        <f>VLOOKUP($E6,Table5[],fragment_lookup!E$64)</f>
        <v>-0.18326200000000001</v>
      </c>
      <c r="L6" s="1">
        <f>VLOOKUP($E6,Table5[],fragment_lookup!F$64)</f>
        <v>0.44565300000000002</v>
      </c>
      <c r="M6" s="1">
        <f>VLOOKUP($E6,Table5[],fragment_lookup!G$64)</f>
        <v>-0.170596</v>
      </c>
      <c r="N6" s="1">
        <f>VLOOKUP($E6,Table5[],fragment_lookup!H$64)</f>
        <v>-0.17070199999999999</v>
      </c>
      <c r="O6" s="1">
        <f>VLOOKUP($E6,Table5[],fragment_lookup!I$64)</f>
        <v>-3.5645000000000003E-2</v>
      </c>
      <c r="P6" s="1">
        <f>VLOOKUP($E6,Table5[],fragment_lookup!J$64)</f>
        <v>504.423</v>
      </c>
      <c r="Q6" s="1">
        <f>VLOOKUP($E6,Table5[],fragment_lookup!K$64)</f>
        <v>167.51499999999999</v>
      </c>
      <c r="R6" s="1">
        <f>VLOOKUP($E6,Table5[],fragment_lookup!L$64)</f>
        <v>1237.23</v>
      </c>
      <c r="S6" s="1">
        <f>VLOOKUP($E6,Table5[],fragment_lookup!M$64)</f>
        <v>-0.25135000000000002</v>
      </c>
      <c r="T6" s="1">
        <f>VLOOKUP($E6,Table5[],fragment_lookup!N$64)</f>
        <v>3.4619999999999998E-2</v>
      </c>
      <c r="U6" s="1">
        <f>VLOOKUP($E6,Table5[],fragment_lookup!O$64)</f>
        <v>179.4490347</v>
      </c>
      <c r="V6" s="1">
        <f>VLOOKUP($F6,Table5[],fragment_lookup!B$64)</f>
        <v>0.17913699999999999</v>
      </c>
      <c r="W6" s="1">
        <f>VLOOKUP($F6,Table5[],fragment_lookup!C$64)</f>
        <v>-4.0078000000000003E-2</v>
      </c>
      <c r="X6" s="1">
        <f>VLOOKUP($F6,Table5[],fragment_lookup!D$64)</f>
        <v>-4.0072000000000003E-2</v>
      </c>
      <c r="Y6" s="1">
        <f>VLOOKUP($F6,Table5[],fragment_lookup!E$64)</f>
        <v>-0.47377799999999998</v>
      </c>
      <c r="Z6" s="1">
        <f>VLOOKUP($F6,Table5[],fragment_lookup!F$64)</f>
        <v>0.41362199999999999</v>
      </c>
      <c r="AA6" s="1">
        <f>VLOOKUP($F6,Table5[],fragment_lookup!G$64)</f>
        <v>-0.17389099999999999</v>
      </c>
      <c r="AB6" s="1">
        <f>VLOOKUP($F6,Table5[],fragment_lookup!H$64)</f>
        <v>-0.17425599999999999</v>
      </c>
      <c r="AC6" s="1">
        <f>VLOOKUP($F6,Table5[],fragment_lookup!I$64)</f>
        <v>-2.4944000000000001E-2</v>
      </c>
      <c r="AD6" s="1">
        <f>VLOOKUP($F6,Table5[],fragment_lookup!J$64)</f>
        <v>465.96600000000001</v>
      </c>
      <c r="AE6" s="1">
        <f>VLOOKUP($F6,Table5[],fragment_lookup!K$64)</f>
        <v>154.71700000000001</v>
      </c>
      <c r="AF6" s="1">
        <f>VLOOKUP($F6,Table5[],fragment_lookup!L$64)</f>
        <v>1379.14</v>
      </c>
      <c r="AG6" s="1">
        <f>VLOOKUP($F6,Table5[],fragment_lookup!M$64)</f>
        <v>-0.24607000000000001</v>
      </c>
      <c r="AH6" s="1">
        <f>VLOOKUP($F6,Table5[],fragment_lookup!N$64)</f>
        <v>2.155E-2</v>
      </c>
      <c r="AI6" s="1">
        <f>VLOOKUP($F6,Table5[],fragment_lookup!O$64)</f>
        <v>167.93422620000001</v>
      </c>
      <c r="AJ6" s="1">
        <f>VLOOKUP($G6,Table5[],fragment_lookup!B$64)</f>
        <v>0.17913699999999999</v>
      </c>
      <c r="AK6" s="1">
        <f>VLOOKUP($G6,Table5[],fragment_lookup!C$64)</f>
        <v>-4.0078000000000003E-2</v>
      </c>
      <c r="AL6" s="1">
        <f>VLOOKUP($G6,Table5[],fragment_lookup!D$64)</f>
        <v>-4.0072000000000003E-2</v>
      </c>
      <c r="AM6" s="1">
        <f>VLOOKUP($G6,Table5[],fragment_lookup!E$64)</f>
        <v>-0.47377799999999998</v>
      </c>
      <c r="AN6" s="1">
        <f>VLOOKUP($G6,Table5[],fragment_lookup!F$64)</f>
        <v>0.41362199999999999</v>
      </c>
      <c r="AO6" s="1">
        <f>VLOOKUP($G6,Table5[],fragment_lookup!G$64)</f>
        <v>-0.17389099999999999</v>
      </c>
      <c r="AP6" s="1">
        <f>VLOOKUP($G6,Table5[],fragment_lookup!H$64)</f>
        <v>-0.17425599999999999</v>
      </c>
      <c r="AQ6" s="1">
        <f>VLOOKUP($G6,Table5[],fragment_lookup!I$64)</f>
        <v>-2.4944000000000001E-2</v>
      </c>
      <c r="AR6" s="1">
        <f>VLOOKUP($G6,Table5[],fragment_lookup!J$64)</f>
        <v>465.96600000000001</v>
      </c>
      <c r="AS6" s="1">
        <f>VLOOKUP($G6,Table5[],fragment_lookup!K$64)</f>
        <v>154.71700000000001</v>
      </c>
      <c r="AT6" s="1">
        <f>VLOOKUP($G6,Table5[],fragment_lookup!L$64)</f>
        <v>1379.14</v>
      </c>
      <c r="AU6" s="1">
        <f>VLOOKUP($G6,Table5[],fragment_lookup!M$64)</f>
        <v>-0.24607000000000001</v>
      </c>
      <c r="AV6" s="1">
        <f>VLOOKUP($G6,Table5[],fragment_lookup!N$64)</f>
        <v>2.155E-2</v>
      </c>
      <c r="AW6" s="1">
        <f>VLOOKUP($G6,Table5[],fragment_lookup!O$64)</f>
        <v>167.93422620000001</v>
      </c>
      <c r="AX6" s="1">
        <f>VLOOKUP($B6,sterics[],sterics_lookup!C$87)</f>
        <v>4.9433039522105098</v>
      </c>
      <c r="AY6" s="1">
        <f>VLOOKUP($B6,sterics[],sterics_lookup!D$87)</f>
        <v>4.9441673273951796</v>
      </c>
      <c r="AZ6" s="1">
        <f>VLOOKUP($B6,sterics[],sterics_lookup!E$87)</f>
        <v>4.0860169076727404</v>
      </c>
      <c r="BA6" s="1">
        <f>VLOOKUP($B6,sterics[],sterics_lookup!F$87)</f>
        <v>4.0864346470159898</v>
      </c>
      <c r="BB6" s="1">
        <f>VLOOKUP($B6,sterics[],sterics_lookup!G$87)</f>
        <v>6.4396501432351796</v>
      </c>
      <c r="BC6" s="1">
        <f>VLOOKUP($B6,sterics[],sterics_lookup!H$87)</f>
        <v>6.4423952442991697</v>
      </c>
      <c r="BD6" s="1">
        <f>VLOOKUP($B6,sterics[],sterics_lookup!I$87)</f>
        <v>50.9</v>
      </c>
      <c r="BE6" s="1">
        <f>VLOOKUP($B6,sterics[],sterics_lookup!J$87)</f>
        <v>51</v>
      </c>
      <c r="BF6" s="1">
        <f>VLOOKUP($B6,sterics[],sterics_lookup!K$87)</f>
        <v>113.43750992400101</v>
      </c>
      <c r="BG6" s="1">
        <f>VLOOKUP($B6,sterics[],sterics_lookup!L$87)</f>
        <v>113.482928358877</v>
      </c>
      <c r="BH6" s="1">
        <f>VLOOKUP($B6,sterics[],sterics_lookup!M$87)</f>
        <v>113.417803103735</v>
      </c>
      <c r="BI6" s="1">
        <f>VLOOKUP($B6,sterics[],sterics_lookup!N$87)</f>
        <v>113.46012912663301</v>
      </c>
      <c r="BJ6" s="1">
        <f>VLOOKUP($B6,sterics[],sterics_lookup!O$87)</f>
        <v>113.409813902685</v>
      </c>
      <c r="BK6" s="1">
        <f>VLOOKUP($B6,sterics[],sterics_lookup!P$87)</f>
        <v>113.46123145505101</v>
      </c>
      <c r="BL6" s="1">
        <f>VLOOKUP($B6,sterics[],sterics_lookup!Q$87)</f>
        <v>1.9169574851832201</v>
      </c>
      <c r="BM6" s="1">
        <f>VLOOKUP($B6,sterics[],sterics_lookup!R$87)</f>
        <v>1.91742561785327</v>
      </c>
      <c r="BN6" s="1">
        <f>VLOOKUP($B6,sterics[],sterics_lookup!S$87)</f>
        <v>1.91795828943175</v>
      </c>
      <c r="BO6" s="1">
        <f>VLOOKUP($B6,sterics[],sterics_lookup!T$87)</f>
        <v>1.9169624409466099</v>
      </c>
      <c r="BP6" s="1">
        <f>VLOOKUP($B6,sterics[],sterics_lookup!U$87)</f>
        <v>1.91795828943175</v>
      </c>
      <c r="BQ6" s="1">
        <f>VLOOKUP($B6,sterics[],sterics_lookup!V$87)</f>
        <v>1.9171314508921899</v>
      </c>
    </row>
    <row r="7" spans="1:69" x14ac:dyDescent="0.25">
      <c r="A7" s="3">
        <v>9</v>
      </c>
      <c r="B7" s="1" t="str">
        <f>VLOOKUP(A7,names[],2)</f>
        <v>3-L1</v>
      </c>
      <c r="C7" s="2">
        <v>-8.9999999999999969E-2</v>
      </c>
      <c r="D7" s="2">
        <v>9.4935504422739552</v>
      </c>
      <c r="E7" s="1" t="str">
        <f>VLOOKUP(B7,frags[],2)</f>
        <v>AL1</v>
      </c>
      <c r="F7" s="2" t="str">
        <f>VLOOKUP(B7,frags[],3)</f>
        <v>SP1</v>
      </c>
      <c r="G7" s="2" t="str">
        <f>VLOOKUP(B7,frags[],4)</f>
        <v>SP1</v>
      </c>
      <c r="H7" s="1">
        <f>VLOOKUP($E7,Table5[],fragment_lookup!B$64)</f>
        <v>0.15546399999999999</v>
      </c>
      <c r="I7" s="1">
        <f>VLOOKUP($E7,Table5[],fragment_lookup!C$64)</f>
        <v>-3.7927000000000002E-2</v>
      </c>
      <c r="J7" s="1">
        <f>VLOOKUP($E7,Table5[],fragment_lookup!D$64)</f>
        <v>-3.7895999999999999E-2</v>
      </c>
      <c r="K7" s="1">
        <f>VLOOKUP($E7,Table5[],fragment_lookup!E$64)</f>
        <v>-0.43332700000000002</v>
      </c>
      <c r="L7" s="1">
        <f>VLOOKUP($E7,Table5[],fragment_lookup!F$64)</f>
        <v>0.39064500000000002</v>
      </c>
      <c r="M7" s="1">
        <f>VLOOKUP($E7,Table5[],fragment_lookup!G$64)</f>
        <v>-0.17117199999999999</v>
      </c>
      <c r="N7" s="1">
        <f>VLOOKUP($E7,Table5[],fragment_lookup!H$64)</f>
        <v>-0.17145299999999999</v>
      </c>
      <c r="O7" s="1">
        <f>VLOOKUP($E7,Table5[],fragment_lookup!I$64)</f>
        <v>6.7978999999999998E-2</v>
      </c>
      <c r="P7" s="1">
        <f>VLOOKUP($E7,Table5[],fragment_lookup!J$64)</f>
        <v>464.04</v>
      </c>
      <c r="Q7" s="1">
        <f>VLOOKUP($E7,Table5[],fragment_lookup!K$64)</f>
        <v>158.369</v>
      </c>
      <c r="R7" s="1">
        <f>VLOOKUP($E7,Table5[],fragment_lookup!L$64)</f>
        <v>1200.6500000000001</v>
      </c>
      <c r="S7" s="1">
        <f>VLOOKUP($E7,Table5[],fragment_lookup!M$64)</f>
        <v>-0.25013999999999997</v>
      </c>
      <c r="T7" s="1">
        <f>VLOOKUP($E7,Table5[],fragment_lookup!N$64)</f>
        <v>2.3949999999999999E-2</v>
      </c>
      <c r="U7" s="1">
        <f>VLOOKUP($E7,Table5[],fragment_lookup!O$64)</f>
        <v>171.9942159</v>
      </c>
      <c r="V7" s="1">
        <f>VLOOKUP($F7,Table5[],fragment_lookup!B$64)</f>
        <v>0.19575999999999999</v>
      </c>
      <c r="W7" s="1">
        <f>VLOOKUP($F7,Table5[],fragment_lookup!C$64)</f>
        <v>-1.7198000000000001E-2</v>
      </c>
      <c r="X7" s="1">
        <f>VLOOKUP($F7,Table5[],fragment_lookup!D$64)</f>
        <v>-2.7101E-2</v>
      </c>
      <c r="Y7" s="1">
        <f>VLOOKUP($F7,Table5[],fragment_lookup!E$64)</f>
        <v>-0.15559300000000001</v>
      </c>
      <c r="Z7" s="1">
        <f>VLOOKUP($F7,Table5[],fragment_lookup!F$64)</f>
        <v>0.52158599999999999</v>
      </c>
      <c r="AA7" s="1">
        <f>VLOOKUP($F7,Table5[],fragment_lookup!G$64)</f>
        <v>-0.184866</v>
      </c>
      <c r="AB7" s="1">
        <f>VLOOKUP($F7,Table5[],fragment_lookup!H$64)</f>
        <v>-0.150033</v>
      </c>
      <c r="AC7" s="1">
        <f>VLOOKUP($F7,Table5[],fragment_lookup!I$64)</f>
        <v>-8.6227999999999999E-2</v>
      </c>
      <c r="AD7" s="1">
        <f>VLOOKUP($F7,Table5[],fragment_lookup!J$64)</f>
        <v>497.02800000000002</v>
      </c>
      <c r="AE7" s="1">
        <f>VLOOKUP($F7,Table5[],fragment_lookup!K$64)</f>
        <v>58.020899999999997</v>
      </c>
      <c r="AF7" s="1">
        <f>VLOOKUP($F7,Table5[],fragment_lookup!L$64)</f>
        <v>1117.57</v>
      </c>
      <c r="AG7" s="1">
        <f>VLOOKUP($F7,Table5[],fragment_lookup!M$64)</f>
        <v>-0.24285999999999999</v>
      </c>
      <c r="AH7" s="1">
        <f>VLOOKUP($F7,Table5[],fragment_lookup!N$64)</f>
        <v>-2.409E-2</v>
      </c>
      <c r="AI7" s="1">
        <f>VLOOKUP($F7,Table5[],fragment_lookup!O$64)</f>
        <v>137.28036270000001</v>
      </c>
      <c r="AJ7" s="1">
        <f>VLOOKUP($G7,Table5[],fragment_lookup!B$64)</f>
        <v>0.19575999999999999</v>
      </c>
      <c r="AK7" s="1">
        <f>VLOOKUP($G7,Table5[],fragment_lookup!C$64)</f>
        <v>-1.7198000000000001E-2</v>
      </c>
      <c r="AL7" s="1">
        <f>VLOOKUP($G7,Table5[],fragment_lookup!D$64)</f>
        <v>-2.7101E-2</v>
      </c>
      <c r="AM7" s="1">
        <f>VLOOKUP($G7,Table5[],fragment_lookup!E$64)</f>
        <v>-0.15559300000000001</v>
      </c>
      <c r="AN7" s="1">
        <f>VLOOKUP($G7,Table5[],fragment_lookup!F$64)</f>
        <v>0.52158599999999999</v>
      </c>
      <c r="AO7" s="1">
        <f>VLOOKUP($G7,Table5[],fragment_lookup!G$64)</f>
        <v>-0.184866</v>
      </c>
      <c r="AP7" s="1">
        <f>VLOOKUP($G7,Table5[],fragment_lookup!H$64)</f>
        <v>-0.150033</v>
      </c>
      <c r="AQ7" s="1">
        <f>VLOOKUP($G7,Table5[],fragment_lookup!I$64)</f>
        <v>-8.6227999999999999E-2</v>
      </c>
      <c r="AR7" s="1">
        <f>VLOOKUP($G7,Table5[],fragment_lookup!J$64)</f>
        <v>497.02800000000002</v>
      </c>
      <c r="AS7" s="1">
        <f>VLOOKUP($G7,Table5[],fragment_lookup!K$64)</f>
        <v>58.020899999999997</v>
      </c>
      <c r="AT7" s="1">
        <f>VLOOKUP($G7,Table5[],fragment_lookup!L$64)</f>
        <v>1117.57</v>
      </c>
      <c r="AU7" s="1">
        <f>VLOOKUP($G7,Table5[],fragment_lookup!M$64)</f>
        <v>-0.24285999999999999</v>
      </c>
      <c r="AV7" s="1">
        <f>VLOOKUP($G7,Table5[],fragment_lookup!N$64)</f>
        <v>-2.409E-2</v>
      </c>
      <c r="AW7" s="1">
        <f>VLOOKUP($G7,Table5[],fragment_lookup!O$64)</f>
        <v>137.28036270000001</v>
      </c>
      <c r="AX7" s="1">
        <f>VLOOKUP($B7,sterics[],sterics_lookup!C$87)</f>
        <v>8.6532612485309706</v>
      </c>
      <c r="AY7" s="1">
        <f>VLOOKUP($B7,sterics[],sterics_lookup!D$87)</f>
        <v>8.9856125340367896</v>
      </c>
      <c r="AZ7" s="1">
        <f>VLOOKUP($B7,sterics[],sterics_lookup!E$87)</f>
        <v>4.2187913095458498</v>
      </c>
      <c r="BA7" s="1">
        <f>VLOOKUP($B7,sterics[],sterics_lookup!F$87)</f>
        <v>4.4018542849997102</v>
      </c>
      <c r="BB7" s="1">
        <f>VLOOKUP($B7,sterics[],sterics_lookup!G$87)</f>
        <v>7.4786419085281803</v>
      </c>
      <c r="BC7" s="1">
        <f>VLOOKUP($B7,sterics[],sterics_lookup!H$87)</f>
        <v>8.7609135001225802</v>
      </c>
      <c r="BD7" s="1">
        <f>VLOOKUP($B7,sterics[],sterics_lookup!I$87)</f>
        <v>42.8</v>
      </c>
      <c r="BE7" s="1">
        <f>VLOOKUP($B7,sterics[],sterics_lookup!J$87)</f>
        <v>47.3</v>
      </c>
      <c r="BF7" s="1">
        <f>VLOOKUP($B7,sterics[],sterics_lookup!K$87)</f>
        <v>101.81965553299</v>
      </c>
      <c r="BG7" s="1">
        <f>VLOOKUP($B7,sterics[],sterics_lookup!L$87)</f>
        <v>116.863336097366</v>
      </c>
      <c r="BH7" s="1">
        <f>VLOOKUP($B7,sterics[],sterics_lookup!M$87)</f>
        <v>101.218186780906</v>
      </c>
      <c r="BI7" s="1">
        <f>VLOOKUP($B7,sterics[],sterics_lookup!N$87)</f>
        <v>111.149301173856</v>
      </c>
      <c r="BJ7" s="1">
        <f>VLOOKUP($B7,sterics[],sterics_lookup!O$87)</f>
        <v>101.803858945076</v>
      </c>
      <c r="BK7" s="1">
        <f>VLOOKUP($B7,sterics[],sterics_lookup!P$87)</f>
        <v>116.87119847748799</v>
      </c>
      <c r="BL7" s="1">
        <f>VLOOKUP($B7,sterics[],sterics_lookup!Q$87)</f>
        <v>1.8401415706406901</v>
      </c>
      <c r="BM7" s="1">
        <f>VLOOKUP($B7,sterics[],sterics_lookup!R$87)</f>
        <v>1.8500927003801699</v>
      </c>
      <c r="BN7" s="1">
        <f>VLOOKUP($B7,sterics[],sterics_lookup!S$87)</f>
        <v>1.8974646241761599</v>
      </c>
      <c r="BO7" s="1">
        <f>VLOOKUP($B7,sterics[],sterics_lookup!T$87)</f>
        <v>1.8862081009263001</v>
      </c>
      <c r="BP7" s="1">
        <f>VLOOKUP($B7,sterics[],sterics_lookup!U$87)</f>
        <v>1.8498499939184201</v>
      </c>
      <c r="BQ7" s="1">
        <f>VLOOKUP($B7,sterics[],sterics_lookup!V$87)</f>
        <v>1.8396097412223</v>
      </c>
    </row>
    <row r="8" spans="1:69" x14ac:dyDescent="0.25">
      <c r="A8" s="3">
        <v>10</v>
      </c>
      <c r="B8" s="1" t="str">
        <f>VLOOKUP(A8,names[],2)</f>
        <v>2-L13</v>
      </c>
      <c r="C8" s="2">
        <v>-0.3299999999999999</v>
      </c>
      <c r="D8" s="2">
        <v>7.9538418390108818</v>
      </c>
      <c r="E8" s="1" t="str">
        <f>VLOOKUP(B8,frags[],2)</f>
        <v>SP1</v>
      </c>
      <c r="F8" s="2" t="str">
        <f>VLOOKUP(B8,frags[],3)</f>
        <v>AL4</v>
      </c>
      <c r="G8" s="2" t="str">
        <f>VLOOKUP(B8,frags[],4)</f>
        <v>AL4</v>
      </c>
      <c r="H8" s="1">
        <f>VLOOKUP($E8,Table5[],fragment_lookup!B$64)</f>
        <v>0.19575999999999999</v>
      </c>
      <c r="I8" s="1">
        <f>VLOOKUP($E8,Table5[],fragment_lookup!C$64)</f>
        <v>-1.7198000000000001E-2</v>
      </c>
      <c r="J8" s="1">
        <f>VLOOKUP($E8,Table5[],fragment_lookup!D$64)</f>
        <v>-2.7101E-2</v>
      </c>
      <c r="K8" s="1">
        <f>VLOOKUP($E8,Table5[],fragment_lookup!E$64)</f>
        <v>-0.15559300000000001</v>
      </c>
      <c r="L8" s="1">
        <f>VLOOKUP($E8,Table5[],fragment_lookup!F$64)</f>
        <v>0.52158599999999999</v>
      </c>
      <c r="M8" s="1">
        <f>VLOOKUP($E8,Table5[],fragment_lookup!G$64)</f>
        <v>-0.184866</v>
      </c>
      <c r="N8" s="1">
        <f>VLOOKUP($E8,Table5[],fragment_lookup!H$64)</f>
        <v>-0.150033</v>
      </c>
      <c r="O8" s="1">
        <f>VLOOKUP($E8,Table5[],fragment_lookup!I$64)</f>
        <v>-8.6227999999999999E-2</v>
      </c>
      <c r="P8" s="1">
        <f>VLOOKUP($E8,Table5[],fragment_lookup!J$64)</f>
        <v>497.02800000000002</v>
      </c>
      <c r="Q8" s="1">
        <f>VLOOKUP($E8,Table5[],fragment_lookup!K$64)</f>
        <v>58.020899999999997</v>
      </c>
      <c r="R8" s="1">
        <f>VLOOKUP($E8,Table5[],fragment_lookup!L$64)</f>
        <v>1117.57</v>
      </c>
      <c r="S8" s="1">
        <f>VLOOKUP($E8,Table5[],fragment_lookup!M$64)</f>
        <v>-0.24285999999999999</v>
      </c>
      <c r="T8" s="1">
        <f>VLOOKUP($E8,Table5[],fragment_lookup!N$64)</f>
        <v>-2.409E-2</v>
      </c>
      <c r="U8" s="1">
        <f>VLOOKUP($E8,Table5[],fragment_lookup!O$64)</f>
        <v>137.28036270000001</v>
      </c>
      <c r="V8" s="1">
        <f>VLOOKUP($F8,Table5[],fragment_lookup!B$64)</f>
        <v>0.153248</v>
      </c>
      <c r="W8" s="1">
        <f>VLOOKUP($F8,Table5[],fragment_lookup!C$64)</f>
        <v>-3.7562999999999999E-2</v>
      </c>
      <c r="X8" s="1">
        <f>VLOOKUP($F8,Table5[],fragment_lookup!D$64)</f>
        <v>-3.7512999999999998E-2</v>
      </c>
      <c r="Y8" s="1">
        <f>VLOOKUP($F8,Table5[],fragment_lookup!E$64)</f>
        <v>-0.273613</v>
      </c>
      <c r="Z8" s="1">
        <f>VLOOKUP($F8,Table5[],fragment_lookup!F$64)</f>
        <v>0.43281799999999998</v>
      </c>
      <c r="AA8" s="1">
        <f>VLOOKUP($F8,Table5[],fragment_lookup!G$64)</f>
        <v>-0.18011099999999999</v>
      </c>
      <c r="AB8" s="1">
        <f>VLOOKUP($F8,Table5[],fragment_lookup!H$64)</f>
        <v>-0.18074100000000001</v>
      </c>
      <c r="AC8" s="1">
        <f>VLOOKUP($F8,Table5[],fragment_lookup!I$64)</f>
        <v>3.7199999999999999E-4</v>
      </c>
      <c r="AD8" s="1">
        <f>VLOOKUP($F8,Table5[],fragment_lookup!J$64)</f>
        <v>504.39800000000002</v>
      </c>
      <c r="AE8" s="1">
        <f>VLOOKUP($F8,Table5[],fragment_lookup!K$64)</f>
        <v>159.078</v>
      </c>
      <c r="AF8" s="1">
        <f>VLOOKUP($F8,Table5[],fragment_lookup!L$64)</f>
        <v>1213.46</v>
      </c>
      <c r="AG8" s="1">
        <f>VLOOKUP($F8,Table5[],fragment_lookup!M$64)</f>
        <v>-0.25091000000000002</v>
      </c>
      <c r="AH8" s="1">
        <f>VLOOKUP($F8,Table5[],fragment_lookup!N$64)</f>
        <v>2.6839999999999999E-2</v>
      </c>
      <c r="AI8" s="1">
        <f>VLOOKUP($F8,Table5[],fragment_lookup!O$64)</f>
        <v>174.29090249999999</v>
      </c>
      <c r="AJ8" s="1">
        <f>VLOOKUP($G8,Table5[],fragment_lookup!B$64)</f>
        <v>0.153248</v>
      </c>
      <c r="AK8" s="1">
        <f>VLOOKUP($G8,Table5[],fragment_lookup!C$64)</f>
        <v>-3.7562999999999999E-2</v>
      </c>
      <c r="AL8" s="1">
        <f>VLOOKUP($G8,Table5[],fragment_lookup!D$64)</f>
        <v>-3.7512999999999998E-2</v>
      </c>
      <c r="AM8" s="1">
        <f>VLOOKUP($G8,Table5[],fragment_lookup!E$64)</f>
        <v>-0.273613</v>
      </c>
      <c r="AN8" s="1">
        <f>VLOOKUP($G8,Table5[],fragment_lookup!F$64)</f>
        <v>0.43281799999999998</v>
      </c>
      <c r="AO8" s="1">
        <f>VLOOKUP($G8,Table5[],fragment_lookup!G$64)</f>
        <v>-0.18011099999999999</v>
      </c>
      <c r="AP8" s="1">
        <f>VLOOKUP($G8,Table5[],fragment_lookup!H$64)</f>
        <v>-0.18074100000000001</v>
      </c>
      <c r="AQ8" s="1">
        <f>VLOOKUP($G8,Table5[],fragment_lookup!I$64)</f>
        <v>3.7199999999999999E-4</v>
      </c>
      <c r="AR8" s="1">
        <f>VLOOKUP($G8,Table5[],fragment_lookup!J$64)</f>
        <v>504.39800000000002</v>
      </c>
      <c r="AS8" s="1">
        <f>VLOOKUP($G8,Table5[],fragment_lookup!K$64)</f>
        <v>159.078</v>
      </c>
      <c r="AT8" s="1">
        <f>VLOOKUP($G8,Table5[],fragment_lookup!L$64)</f>
        <v>1213.46</v>
      </c>
      <c r="AU8" s="1">
        <f>VLOOKUP($G8,Table5[],fragment_lookup!M$64)</f>
        <v>-0.25091000000000002</v>
      </c>
      <c r="AV8" s="1">
        <f>VLOOKUP($G8,Table5[],fragment_lookup!N$64)</f>
        <v>2.6839999999999999E-2</v>
      </c>
      <c r="AW8" s="1">
        <f>VLOOKUP($G8,Table5[],fragment_lookup!O$64)</f>
        <v>174.29090249999999</v>
      </c>
      <c r="AX8" s="1">
        <f>VLOOKUP($B8,sterics[],sterics_lookup!C$87)</f>
        <v>8.2463504715781006</v>
      </c>
      <c r="AY8" s="1">
        <f>VLOOKUP($B8,sterics[],sterics_lookup!D$87)</f>
        <v>8.8206962550115993</v>
      </c>
      <c r="AZ8" s="1">
        <f>VLOOKUP($B8,sterics[],sterics_lookup!E$87)</f>
        <v>4.2836397462826197</v>
      </c>
      <c r="BA8" s="1">
        <f>VLOOKUP($B8,sterics[],sterics_lookup!F$87)</f>
        <v>4.9430669333084598</v>
      </c>
      <c r="BB8" s="1">
        <f>VLOOKUP($B8,sterics[],sterics_lookup!G$87)</f>
        <v>8.0850993244217708</v>
      </c>
      <c r="BC8" s="1">
        <f>VLOOKUP($B8,sterics[],sterics_lookup!H$87)</f>
        <v>8.6038458839233307</v>
      </c>
      <c r="BD8" s="1">
        <f>VLOOKUP($B8,sterics[],sterics_lookup!I$87)</f>
        <v>43.3</v>
      </c>
      <c r="BE8" s="1">
        <f>VLOOKUP($B8,sterics[],sterics_lookup!J$87)</f>
        <v>51.9</v>
      </c>
      <c r="BF8" s="1">
        <f>VLOOKUP($B8,sterics[],sterics_lookup!K$87)</f>
        <v>98.600258367635007</v>
      </c>
      <c r="BG8" s="1">
        <f>VLOOKUP($B8,sterics[],sterics_lookup!L$87)</f>
        <v>104.9208818683</v>
      </c>
      <c r="BH8" s="1">
        <f>VLOOKUP($B8,sterics[],sterics_lookup!M$87)</f>
        <v>106.691766465764</v>
      </c>
      <c r="BI8" s="1">
        <f>VLOOKUP($B8,sterics[],sterics_lookup!N$87)</f>
        <v>110.277218314417</v>
      </c>
      <c r="BJ8" s="1">
        <f>VLOOKUP($B8,sterics[],sterics_lookup!O$87)</f>
        <v>98.536070610598799</v>
      </c>
      <c r="BK8" s="1">
        <f>VLOOKUP($B8,sterics[],sterics_lookup!P$87)</f>
        <v>105.12459965407901</v>
      </c>
      <c r="BL8" s="1">
        <f>VLOOKUP($B8,sterics[],sterics_lookup!Q$87)</f>
        <v>1.8762489173880901</v>
      </c>
      <c r="BM8" s="1">
        <f>VLOOKUP($B8,sterics[],sterics_lookup!R$87)</f>
        <v>1.8834449819413299</v>
      </c>
      <c r="BN8" s="1">
        <f>VLOOKUP($B8,sterics[],sterics_lookup!S$87)</f>
        <v>1.8447430715413999</v>
      </c>
      <c r="BO8" s="1">
        <f>VLOOKUP($B8,sterics[],sterics_lookup!T$87)</f>
        <v>1.8428179508567799</v>
      </c>
      <c r="BP8" s="1">
        <f>VLOOKUP($B8,sterics[],sterics_lookup!U$87)</f>
        <v>1.88471828133543</v>
      </c>
      <c r="BQ8" s="1">
        <f>VLOOKUP($B8,sterics[],sterics_lookup!V$87)</f>
        <v>1.87594749393473</v>
      </c>
    </row>
    <row r="9" spans="1:69" x14ac:dyDescent="0.25">
      <c r="A9" s="3">
        <v>11</v>
      </c>
      <c r="B9" s="1" t="str">
        <f>VLOOKUP(A9,names[],2)</f>
        <v>4-L12</v>
      </c>
      <c r="C9" s="2">
        <v>0.45999999999999996</v>
      </c>
      <c r="D9" s="2">
        <v>0.23430749027719963</v>
      </c>
      <c r="E9" s="1" t="str">
        <f>VLOOKUP(B9,frags[],2)</f>
        <v>SP17</v>
      </c>
      <c r="F9" s="2" t="str">
        <f>VLOOKUP(B9,frags[],3)</f>
        <v>SP17</v>
      </c>
      <c r="G9" s="2" t="str">
        <f>VLOOKUP(B9,frags[],4)</f>
        <v>SP17</v>
      </c>
      <c r="H9" s="1">
        <f>VLOOKUP($E9,Table5[],fragment_lookup!B$64)</f>
        <v>0.189276</v>
      </c>
      <c r="I9" s="1">
        <f>VLOOKUP($E9,Table5[],fragment_lookup!C$64)</f>
        <v>-3.2170999999999998E-2</v>
      </c>
      <c r="J9" s="1">
        <f>VLOOKUP($E9,Table5[],fragment_lookup!D$64)</f>
        <v>-2.7081000000000001E-2</v>
      </c>
      <c r="K9" s="1">
        <f>VLOOKUP($E9,Table5[],fragment_lookup!E$64)</f>
        <v>-0.15323200000000001</v>
      </c>
      <c r="L9" s="1">
        <f>VLOOKUP($E9,Table5[],fragment_lookup!F$64)</f>
        <v>0.63487000000000005</v>
      </c>
      <c r="M9" s="1">
        <f>VLOOKUP($E9,Table5[],fragment_lookup!G$64)</f>
        <v>-0.17457600000000001</v>
      </c>
      <c r="N9" s="1">
        <f>VLOOKUP($E9,Table5[],fragment_lookup!H$64)</f>
        <v>-0.21673400000000001</v>
      </c>
      <c r="O9" s="1">
        <f>VLOOKUP($E9,Table5[],fragment_lookup!I$64)</f>
        <v>-0.34277200000000002</v>
      </c>
      <c r="P9" s="1">
        <f>VLOOKUP($E9,Table5[],fragment_lookup!J$64)</f>
        <v>505.37</v>
      </c>
      <c r="Q9" s="1">
        <f>VLOOKUP($E9,Table5[],fragment_lookup!K$64)</f>
        <v>71.623099999999994</v>
      </c>
      <c r="R9" s="1">
        <f>VLOOKUP($E9,Table5[],fragment_lookup!L$64)</f>
        <v>1121.3499999999999</v>
      </c>
      <c r="S9" s="1">
        <f>VLOOKUP($E9,Table5[],fragment_lookup!M$64)</f>
        <v>-0.22781999999999999</v>
      </c>
      <c r="T9" s="1">
        <f>VLOOKUP($E9,Table5[],fragment_lookup!N$64)</f>
        <v>-2.137E-2</v>
      </c>
      <c r="U9" s="1">
        <f>VLOOKUP($E9,Table5[],fragment_lookup!O$64)</f>
        <v>129.54943950000001</v>
      </c>
      <c r="V9" s="1">
        <f>VLOOKUP($F9,Table5[],fragment_lookup!B$64)</f>
        <v>0.189276</v>
      </c>
      <c r="W9" s="1">
        <f>VLOOKUP($F9,Table5[],fragment_lookup!C$64)</f>
        <v>-3.2170999999999998E-2</v>
      </c>
      <c r="X9" s="1">
        <f>VLOOKUP($F9,Table5[],fragment_lookup!D$64)</f>
        <v>-2.7081000000000001E-2</v>
      </c>
      <c r="Y9" s="1">
        <f>VLOOKUP($F9,Table5[],fragment_lookup!E$64)</f>
        <v>-0.15323200000000001</v>
      </c>
      <c r="Z9" s="1">
        <f>VLOOKUP($F9,Table5[],fragment_lookup!F$64)</f>
        <v>0.63487000000000005</v>
      </c>
      <c r="AA9" s="1">
        <f>VLOOKUP($F9,Table5[],fragment_lookup!G$64)</f>
        <v>-0.17457600000000001</v>
      </c>
      <c r="AB9" s="1">
        <f>VLOOKUP($F9,Table5[],fragment_lookup!H$64)</f>
        <v>-0.21673400000000001</v>
      </c>
      <c r="AC9" s="1">
        <f>VLOOKUP($F9,Table5[],fragment_lookup!I$64)</f>
        <v>-0.34277200000000002</v>
      </c>
      <c r="AD9" s="1">
        <f>VLOOKUP($F9,Table5[],fragment_lookup!J$64)</f>
        <v>505.37</v>
      </c>
      <c r="AE9" s="1">
        <f>VLOOKUP($F9,Table5[],fragment_lookup!K$64)</f>
        <v>71.623099999999994</v>
      </c>
      <c r="AF9" s="1">
        <f>VLOOKUP($F9,Table5[],fragment_lookup!L$64)</f>
        <v>1121.3499999999999</v>
      </c>
      <c r="AG9" s="1">
        <f>VLOOKUP($F9,Table5[],fragment_lookup!M$64)</f>
        <v>-0.22781999999999999</v>
      </c>
      <c r="AH9" s="1">
        <f>VLOOKUP($F9,Table5[],fragment_lookup!N$64)</f>
        <v>-2.137E-2</v>
      </c>
      <c r="AI9" s="1">
        <f>VLOOKUP($F9,Table5[],fragment_lookup!O$64)</f>
        <v>129.54943950000001</v>
      </c>
      <c r="AJ9" s="1">
        <f>VLOOKUP($G9,Table5[],fragment_lookup!B$64)</f>
        <v>0.189276</v>
      </c>
      <c r="AK9" s="1">
        <f>VLOOKUP($G9,Table5[],fragment_lookup!C$64)</f>
        <v>-3.2170999999999998E-2</v>
      </c>
      <c r="AL9" s="1">
        <f>VLOOKUP($G9,Table5[],fragment_lookup!D$64)</f>
        <v>-2.7081000000000001E-2</v>
      </c>
      <c r="AM9" s="1">
        <f>VLOOKUP($G9,Table5[],fragment_lookup!E$64)</f>
        <v>-0.15323200000000001</v>
      </c>
      <c r="AN9" s="1">
        <f>VLOOKUP($G9,Table5[],fragment_lookup!F$64)</f>
        <v>0.63487000000000005</v>
      </c>
      <c r="AO9" s="1">
        <f>VLOOKUP($G9,Table5[],fragment_lookup!G$64)</f>
        <v>-0.17457600000000001</v>
      </c>
      <c r="AP9" s="1">
        <f>VLOOKUP($G9,Table5[],fragment_lookup!H$64)</f>
        <v>-0.21673400000000001</v>
      </c>
      <c r="AQ9" s="1">
        <f>VLOOKUP($G9,Table5[],fragment_lookup!I$64)</f>
        <v>-0.34277200000000002</v>
      </c>
      <c r="AR9" s="1">
        <f>VLOOKUP($G9,Table5[],fragment_lookup!J$64)</f>
        <v>505.37</v>
      </c>
      <c r="AS9" s="1">
        <f>VLOOKUP($G9,Table5[],fragment_lookup!K$64)</f>
        <v>71.623099999999994</v>
      </c>
      <c r="AT9" s="1">
        <f>VLOOKUP($G9,Table5[],fragment_lookup!L$64)</f>
        <v>1121.3499999999999</v>
      </c>
      <c r="AU9" s="1">
        <f>VLOOKUP($G9,Table5[],fragment_lookup!M$64)</f>
        <v>-0.22781999999999999</v>
      </c>
      <c r="AV9" s="1">
        <f>VLOOKUP($G9,Table5[],fragment_lookup!N$64)</f>
        <v>-2.137E-2</v>
      </c>
      <c r="AW9" s="1">
        <f>VLOOKUP($G9,Table5[],fragment_lookup!O$64)</f>
        <v>129.54943950000001</v>
      </c>
      <c r="AX9" s="1">
        <f>VLOOKUP($B9,sterics[],sterics_lookup!C$87)</f>
        <v>8.4760171300577092</v>
      </c>
      <c r="AY9" s="1">
        <f>VLOOKUP($B9,sterics[],sterics_lookup!D$87)</f>
        <v>8.9056008875670702</v>
      </c>
      <c r="AZ9" s="1">
        <f>VLOOKUP($B9,sterics[],sterics_lookup!E$87)</f>
        <v>5.17162069659285</v>
      </c>
      <c r="BA9" s="1">
        <f>VLOOKUP($B9,sterics[],sterics_lookup!F$87)</f>
        <v>5.6334146292783203</v>
      </c>
      <c r="BB9" s="1">
        <f>VLOOKUP($B9,sterics[],sterics_lookup!G$87)</f>
        <v>8.1466345617226992</v>
      </c>
      <c r="BC9" s="1">
        <f>VLOOKUP($B9,sterics[],sterics_lookup!H$87)</f>
        <v>8.5491726815866702</v>
      </c>
      <c r="BD9" s="1">
        <f>VLOOKUP($B9,sterics[],sterics_lookup!I$87)</f>
        <v>55.4</v>
      </c>
      <c r="BE9" s="1">
        <f>VLOOKUP($B9,sterics[],sterics_lookup!J$87)</f>
        <v>60.3</v>
      </c>
      <c r="BF9" s="1">
        <f>VLOOKUP($B9,sterics[],sterics_lookup!K$87)</f>
        <v>106.197262099848</v>
      </c>
      <c r="BG9" s="1">
        <f>VLOOKUP($B9,sterics[],sterics_lookup!L$87)</f>
        <v>113.408939700121</v>
      </c>
      <c r="BH9" s="1">
        <f>VLOOKUP($B9,sterics[],sterics_lookup!M$87)</f>
        <v>106.31680803188701</v>
      </c>
      <c r="BI9" s="1">
        <f>VLOOKUP($B9,sterics[],sterics_lookup!N$87)</f>
        <v>113.65834100722699</v>
      </c>
      <c r="BJ9" s="1">
        <f>VLOOKUP($B9,sterics[],sterics_lookup!O$87)</f>
        <v>105.74356607067899</v>
      </c>
      <c r="BK9" s="1">
        <f>VLOOKUP($B9,sterics[],sterics_lookup!P$87)</f>
        <v>113.049996467499</v>
      </c>
      <c r="BL9" s="1">
        <f>VLOOKUP($B9,sterics[],sterics_lookup!Q$87)</f>
        <v>1.85661708491546</v>
      </c>
      <c r="BM9" s="1">
        <f>VLOOKUP($B9,sterics[],sterics_lookup!R$87)</f>
        <v>1.8605636242816299</v>
      </c>
      <c r="BN9" s="1">
        <f>VLOOKUP($B9,sterics[],sterics_lookup!S$87)</f>
        <v>1.86056496796</v>
      </c>
      <c r="BO9" s="1">
        <f>VLOOKUP($B9,sterics[],sterics_lookup!T$87)</f>
        <v>1.85765604997265</v>
      </c>
      <c r="BP9" s="1">
        <f>VLOOKUP($B9,sterics[],sterics_lookup!U$87)</f>
        <v>1.86051229504134</v>
      </c>
      <c r="BQ9" s="1">
        <f>VLOOKUP($B9,sterics[],sterics_lookup!V$87)</f>
        <v>1.8581660313330399</v>
      </c>
    </row>
    <row r="10" spans="1:69" x14ac:dyDescent="0.25">
      <c r="A10" s="3">
        <v>13</v>
      </c>
      <c r="B10" s="1" t="str">
        <f>VLOOKUP(A10,names[],2)</f>
        <v>2-L12</v>
      </c>
      <c r="C10" s="2">
        <v>-0.60000000000000009</v>
      </c>
      <c r="D10" s="2">
        <v>0.9170605214488301</v>
      </c>
      <c r="E10" s="1" t="str">
        <f>VLOOKUP(B10,frags[],2)</f>
        <v>AL1</v>
      </c>
      <c r="F10" s="2" t="str">
        <f>VLOOKUP(B10,frags[],3)</f>
        <v>AL1</v>
      </c>
      <c r="G10" s="2" t="str">
        <f>VLOOKUP(B10,frags[],4)</f>
        <v>BP3</v>
      </c>
      <c r="H10" s="1">
        <f>VLOOKUP($E10,Table5[],fragment_lookup!B$64)</f>
        <v>0.15546399999999999</v>
      </c>
      <c r="I10" s="1">
        <f>VLOOKUP($E10,Table5[],fragment_lookup!C$64)</f>
        <v>-3.7927000000000002E-2</v>
      </c>
      <c r="J10" s="1">
        <f>VLOOKUP($E10,Table5[],fragment_lookup!D$64)</f>
        <v>-3.7895999999999999E-2</v>
      </c>
      <c r="K10" s="1">
        <f>VLOOKUP($E10,Table5[],fragment_lookup!E$64)</f>
        <v>-0.43332700000000002</v>
      </c>
      <c r="L10" s="1">
        <f>VLOOKUP($E10,Table5[],fragment_lookup!F$64)</f>
        <v>0.39064500000000002</v>
      </c>
      <c r="M10" s="1">
        <f>VLOOKUP($E10,Table5[],fragment_lookup!G$64)</f>
        <v>-0.17117199999999999</v>
      </c>
      <c r="N10" s="1">
        <f>VLOOKUP($E10,Table5[],fragment_lookup!H$64)</f>
        <v>-0.17145299999999999</v>
      </c>
      <c r="O10" s="1">
        <f>VLOOKUP($E10,Table5[],fragment_lookup!I$64)</f>
        <v>6.7978999999999998E-2</v>
      </c>
      <c r="P10" s="1">
        <f>VLOOKUP($E10,Table5[],fragment_lookup!J$64)</f>
        <v>464.04</v>
      </c>
      <c r="Q10" s="1">
        <f>VLOOKUP($E10,Table5[],fragment_lookup!K$64)</f>
        <v>158.369</v>
      </c>
      <c r="R10" s="1">
        <f>VLOOKUP($E10,Table5[],fragment_lookup!L$64)</f>
        <v>1200.6500000000001</v>
      </c>
      <c r="S10" s="1">
        <f>VLOOKUP($E10,Table5[],fragment_lookup!M$64)</f>
        <v>-0.25013999999999997</v>
      </c>
      <c r="T10" s="1">
        <f>VLOOKUP($E10,Table5[],fragment_lookup!N$64)</f>
        <v>2.3949999999999999E-2</v>
      </c>
      <c r="U10" s="1">
        <f>VLOOKUP($E10,Table5[],fragment_lookup!O$64)</f>
        <v>171.9942159</v>
      </c>
      <c r="V10" s="1">
        <f>VLOOKUP($F10,Table5[],fragment_lookup!B$64)</f>
        <v>0.15546399999999999</v>
      </c>
      <c r="W10" s="1">
        <f>VLOOKUP($F10,Table5[],fragment_lookup!C$64)</f>
        <v>-3.7927000000000002E-2</v>
      </c>
      <c r="X10" s="1">
        <f>VLOOKUP($F10,Table5[],fragment_lookup!D$64)</f>
        <v>-3.7895999999999999E-2</v>
      </c>
      <c r="Y10" s="1">
        <f>VLOOKUP($F10,Table5[],fragment_lookup!E$64)</f>
        <v>-0.43332700000000002</v>
      </c>
      <c r="Z10" s="1">
        <f>VLOOKUP($F10,Table5[],fragment_lookup!F$64)</f>
        <v>0.39064500000000002</v>
      </c>
      <c r="AA10" s="1">
        <f>VLOOKUP($F10,Table5[],fragment_lookup!G$64)</f>
        <v>-0.17117199999999999</v>
      </c>
      <c r="AB10" s="1">
        <f>VLOOKUP($F10,Table5[],fragment_lookup!H$64)</f>
        <v>-0.17145299999999999</v>
      </c>
      <c r="AC10" s="1">
        <f>VLOOKUP($F10,Table5[],fragment_lookup!I$64)</f>
        <v>6.7978999999999998E-2</v>
      </c>
      <c r="AD10" s="1">
        <f>VLOOKUP($F10,Table5[],fragment_lookup!J$64)</f>
        <v>464.04</v>
      </c>
      <c r="AE10" s="1">
        <f>VLOOKUP($F10,Table5[],fragment_lookup!K$64)</f>
        <v>158.369</v>
      </c>
      <c r="AF10" s="1">
        <f>VLOOKUP($F10,Table5[],fragment_lookup!L$64)</f>
        <v>1200.6500000000001</v>
      </c>
      <c r="AG10" s="1">
        <f>VLOOKUP($F10,Table5[],fragment_lookup!M$64)</f>
        <v>-0.25013999999999997</v>
      </c>
      <c r="AH10" s="1">
        <f>VLOOKUP($F10,Table5[],fragment_lookup!N$64)</f>
        <v>2.3949999999999999E-2</v>
      </c>
      <c r="AI10" s="1">
        <f>VLOOKUP($F10,Table5[],fragment_lookup!O$64)</f>
        <v>171.9942159</v>
      </c>
      <c r="AJ10" s="1">
        <f>VLOOKUP($G10,Table5[],fragment_lookup!B$64)</f>
        <v>0.19655700000000001</v>
      </c>
      <c r="AK10" s="1">
        <f>VLOOKUP($G10,Table5[],fragment_lookup!C$64)</f>
        <v>-0.15474499999999999</v>
      </c>
      <c r="AL10" s="1">
        <f>VLOOKUP($G10,Table5[],fragment_lookup!D$64)</f>
        <v>-2.1359E-2</v>
      </c>
      <c r="AM10" s="1">
        <f>VLOOKUP($G10,Table5[],fragment_lookup!E$64)</f>
        <v>-2.0971E-2</v>
      </c>
      <c r="AN10" s="1">
        <f>VLOOKUP($G10,Table5[],fragment_lookup!F$64)</f>
        <v>0.58389199999999997</v>
      </c>
      <c r="AO10" s="1">
        <f>VLOOKUP($G10,Table5[],fragment_lookup!G$64)</f>
        <v>-0.24593000000000001</v>
      </c>
      <c r="AP10" s="1">
        <f>VLOOKUP($G10,Table5[],fragment_lookup!H$64)</f>
        <v>-0.16448699999999999</v>
      </c>
      <c r="AQ10" s="1">
        <f>VLOOKUP($G10,Table5[],fragment_lookup!I$64)</f>
        <v>-0.162995</v>
      </c>
      <c r="AR10" s="1">
        <f>VLOOKUP($G10,Table5[],fragment_lookup!J$64)</f>
        <v>509.89400000000001</v>
      </c>
      <c r="AS10" s="1">
        <f>VLOOKUP($G10,Table5[],fragment_lookup!K$64)</f>
        <v>59.310899999999997</v>
      </c>
      <c r="AT10" s="1">
        <f>VLOOKUP($G10,Table5[],fragment_lookup!L$64)</f>
        <v>1057.7</v>
      </c>
      <c r="AU10" s="1">
        <f>VLOOKUP($G10,Table5[],fragment_lookup!M$64)</f>
        <v>-0.23705999999999999</v>
      </c>
      <c r="AV10" s="1">
        <f>VLOOKUP($G10,Table5[],fragment_lookup!N$64)</f>
        <v>-2.997E-2</v>
      </c>
      <c r="AW10" s="1">
        <f>VLOOKUP($G10,Table5[],fragment_lookup!O$64)</f>
        <v>129.9510459</v>
      </c>
      <c r="AX10" s="1">
        <f>VLOOKUP($B10,sterics[],sterics_lookup!C$87)</f>
        <v>6.4311667393650902</v>
      </c>
      <c r="AY10" s="1">
        <f>VLOOKUP($B10,sterics[],sterics_lookup!D$87)</f>
        <v>6.8499407020847203</v>
      </c>
      <c r="AZ10" s="1">
        <f>VLOOKUP($B10,sterics[],sterics_lookup!E$87)</f>
        <v>3.97324257872789</v>
      </c>
      <c r="BA10" s="1">
        <f>VLOOKUP($B10,sterics[],sterics_lookup!F$87)</f>
        <v>4.62740145513947</v>
      </c>
      <c r="BB10" s="1">
        <f>VLOOKUP($B10,sterics[],sterics_lookup!G$87)</f>
        <v>7.5363130084626002</v>
      </c>
      <c r="BC10" s="1">
        <f>VLOOKUP($B10,sterics[],sterics_lookup!H$87)</f>
        <v>7.7740233337099003</v>
      </c>
      <c r="BD10" s="1">
        <f>VLOOKUP($B10,sterics[],sterics_lookup!I$87)</f>
        <v>43.4</v>
      </c>
      <c r="BE10" s="1">
        <f>VLOOKUP($B10,sterics[],sterics_lookup!J$87)</f>
        <v>52</v>
      </c>
      <c r="BF10" s="1">
        <f>VLOOKUP($B10,sterics[],sterics_lookup!K$87)</f>
        <v>98.671170274169498</v>
      </c>
      <c r="BG10" s="1">
        <f>VLOOKUP($B10,sterics[],sterics_lookup!L$87)</f>
        <v>105.047957570893</v>
      </c>
      <c r="BH10" s="1">
        <f>VLOOKUP($B10,sterics[],sterics_lookup!M$87)</f>
        <v>98.718208912939403</v>
      </c>
      <c r="BI10" s="1">
        <f>VLOOKUP($B10,sterics[],sterics_lookup!N$87)</f>
        <v>105.20103731333801</v>
      </c>
      <c r="BJ10" s="1">
        <f>VLOOKUP($B10,sterics[],sterics_lookup!O$87)</f>
        <v>106.732886603756</v>
      </c>
      <c r="BK10" s="1">
        <f>VLOOKUP($B10,sterics[],sterics_lookup!P$87)</f>
        <v>110.324443605025</v>
      </c>
      <c r="BL10" s="1">
        <f>VLOOKUP($B10,sterics[],sterics_lookup!Q$87)</f>
        <v>1.84373561011333</v>
      </c>
      <c r="BM10" s="1">
        <f>VLOOKUP($B10,sterics[],sterics_lookup!R$87)</f>
        <v>1.84599837486385</v>
      </c>
      <c r="BN10" s="1">
        <f>VLOOKUP($B10,sterics[],sterics_lookup!S$87)</f>
        <v>1.8831125829328399</v>
      </c>
      <c r="BO10" s="1">
        <f>VLOOKUP($B10,sterics[],sterics_lookup!T$87)</f>
        <v>1.8762489173880901</v>
      </c>
      <c r="BP10" s="1">
        <f>VLOOKUP($B10,sterics[],sterics_lookup!U$87)</f>
        <v>1.8844343979029801</v>
      </c>
      <c r="BQ10" s="1">
        <f>VLOOKUP($B10,sterics[],sterics_lookup!V$87)</f>
        <v>1.87634831521228</v>
      </c>
    </row>
    <row r="11" spans="1:69" x14ac:dyDescent="0.25">
      <c r="A11" s="3">
        <v>14</v>
      </c>
      <c r="B11" s="1" t="str">
        <f>VLOOKUP(A11,names[],2)</f>
        <v>2-L23</v>
      </c>
      <c r="C11" s="2">
        <v>-0.28000000000000003</v>
      </c>
      <c r="D11" s="2">
        <v>0.2308679276123039</v>
      </c>
      <c r="E11" s="1" t="str">
        <f>VLOOKUP(B11,frags[],2)</f>
        <v>BP3</v>
      </c>
      <c r="F11" s="2" t="str">
        <f>VLOOKUP(B11,frags[],3)</f>
        <v>AL4</v>
      </c>
      <c r="G11" s="2" t="str">
        <f>VLOOKUP(B11,frags[],4)</f>
        <v>AL4</v>
      </c>
      <c r="H11" s="1">
        <f>VLOOKUP($E11,Table5[],fragment_lookup!B$64)</f>
        <v>0.19655700000000001</v>
      </c>
      <c r="I11" s="1">
        <f>VLOOKUP($E11,Table5[],fragment_lookup!C$64)</f>
        <v>-0.15474499999999999</v>
      </c>
      <c r="J11" s="1">
        <f>VLOOKUP($E11,Table5[],fragment_lookup!D$64)</f>
        <v>-2.1359E-2</v>
      </c>
      <c r="K11" s="1">
        <f>VLOOKUP($E11,Table5[],fragment_lookup!E$64)</f>
        <v>-2.0971E-2</v>
      </c>
      <c r="L11" s="1">
        <f>VLOOKUP($E11,Table5[],fragment_lookup!F$64)</f>
        <v>0.58389199999999997</v>
      </c>
      <c r="M11" s="1">
        <f>VLOOKUP($E11,Table5[],fragment_lookup!G$64)</f>
        <v>-0.24593000000000001</v>
      </c>
      <c r="N11" s="1">
        <f>VLOOKUP($E11,Table5[],fragment_lookup!H$64)</f>
        <v>-0.16448699999999999</v>
      </c>
      <c r="O11" s="1">
        <f>VLOOKUP($E11,Table5[],fragment_lookup!I$64)</f>
        <v>-0.162995</v>
      </c>
      <c r="P11" s="1">
        <f>VLOOKUP($E11,Table5[],fragment_lookup!J$64)</f>
        <v>509.89400000000001</v>
      </c>
      <c r="Q11" s="1">
        <f>VLOOKUP($E11,Table5[],fragment_lookup!K$64)</f>
        <v>59.310899999999997</v>
      </c>
      <c r="R11" s="1">
        <f>VLOOKUP($E11,Table5[],fragment_lookup!L$64)</f>
        <v>1057.7</v>
      </c>
      <c r="S11" s="1">
        <f>VLOOKUP($E11,Table5[],fragment_lookup!M$64)</f>
        <v>-0.23705999999999999</v>
      </c>
      <c r="T11" s="1">
        <f>VLOOKUP($E11,Table5[],fragment_lookup!N$64)</f>
        <v>-2.997E-2</v>
      </c>
      <c r="U11" s="1">
        <f>VLOOKUP($E11,Table5[],fragment_lookup!O$64)</f>
        <v>129.9510459</v>
      </c>
      <c r="V11" s="1">
        <f>VLOOKUP($F11,Table5[],fragment_lookup!B$64)</f>
        <v>0.153248</v>
      </c>
      <c r="W11" s="1">
        <f>VLOOKUP($F11,Table5[],fragment_lookup!C$64)</f>
        <v>-3.7562999999999999E-2</v>
      </c>
      <c r="X11" s="1">
        <f>VLOOKUP($F11,Table5[],fragment_lookup!D$64)</f>
        <v>-3.7512999999999998E-2</v>
      </c>
      <c r="Y11" s="1">
        <f>VLOOKUP($F11,Table5[],fragment_lookup!E$64)</f>
        <v>-0.273613</v>
      </c>
      <c r="Z11" s="1">
        <f>VLOOKUP($F11,Table5[],fragment_lookup!F$64)</f>
        <v>0.43281799999999998</v>
      </c>
      <c r="AA11" s="1">
        <f>VLOOKUP($F11,Table5[],fragment_lookup!G$64)</f>
        <v>-0.18011099999999999</v>
      </c>
      <c r="AB11" s="1">
        <f>VLOOKUP($F11,Table5[],fragment_lookup!H$64)</f>
        <v>-0.18074100000000001</v>
      </c>
      <c r="AC11" s="1">
        <f>VLOOKUP($F11,Table5[],fragment_lookup!I$64)</f>
        <v>3.7199999999999999E-4</v>
      </c>
      <c r="AD11" s="1">
        <f>VLOOKUP($F11,Table5[],fragment_lookup!J$64)</f>
        <v>504.39800000000002</v>
      </c>
      <c r="AE11" s="1">
        <f>VLOOKUP($F11,Table5[],fragment_lookup!K$64)</f>
        <v>159.078</v>
      </c>
      <c r="AF11" s="1">
        <f>VLOOKUP($F11,Table5[],fragment_lookup!L$64)</f>
        <v>1213.46</v>
      </c>
      <c r="AG11" s="1">
        <f>VLOOKUP($F11,Table5[],fragment_lookup!M$64)</f>
        <v>-0.25091000000000002</v>
      </c>
      <c r="AH11" s="1">
        <f>VLOOKUP($F11,Table5[],fragment_lookup!N$64)</f>
        <v>2.6839999999999999E-2</v>
      </c>
      <c r="AI11" s="1">
        <f>VLOOKUP($F11,Table5[],fragment_lookup!O$64)</f>
        <v>174.29090249999999</v>
      </c>
      <c r="AJ11" s="1">
        <f>VLOOKUP($G11,Table5[],fragment_lookup!B$64)</f>
        <v>0.153248</v>
      </c>
      <c r="AK11" s="1">
        <f>VLOOKUP($G11,Table5[],fragment_lookup!C$64)</f>
        <v>-3.7562999999999999E-2</v>
      </c>
      <c r="AL11" s="1">
        <f>VLOOKUP($G11,Table5[],fragment_lookup!D$64)</f>
        <v>-3.7512999999999998E-2</v>
      </c>
      <c r="AM11" s="1">
        <f>VLOOKUP($G11,Table5[],fragment_lookup!E$64)</f>
        <v>-0.273613</v>
      </c>
      <c r="AN11" s="1">
        <f>VLOOKUP($G11,Table5[],fragment_lookup!F$64)</f>
        <v>0.43281799999999998</v>
      </c>
      <c r="AO11" s="1">
        <f>VLOOKUP($G11,Table5[],fragment_lookup!G$64)</f>
        <v>-0.18011099999999999</v>
      </c>
      <c r="AP11" s="1">
        <f>VLOOKUP($G11,Table5[],fragment_lookup!H$64)</f>
        <v>-0.18074100000000001</v>
      </c>
      <c r="AQ11" s="1">
        <f>VLOOKUP($G11,Table5[],fragment_lookup!I$64)</f>
        <v>3.7199999999999999E-4</v>
      </c>
      <c r="AR11" s="1">
        <f>VLOOKUP($G11,Table5[],fragment_lookup!J$64)</f>
        <v>504.39800000000002</v>
      </c>
      <c r="AS11" s="1">
        <f>VLOOKUP($G11,Table5[],fragment_lookup!K$64)</f>
        <v>159.078</v>
      </c>
      <c r="AT11" s="1">
        <f>VLOOKUP($G11,Table5[],fragment_lookup!L$64)</f>
        <v>1213.46</v>
      </c>
      <c r="AU11" s="1">
        <f>VLOOKUP($G11,Table5[],fragment_lookup!M$64)</f>
        <v>-0.25091000000000002</v>
      </c>
      <c r="AV11" s="1">
        <f>VLOOKUP($G11,Table5[],fragment_lookup!N$64)</f>
        <v>2.6839999999999999E-2</v>
      </c>
      <c r="AW11" s="1">
        <f>VLOOKUP($G11,Table5[],fragment_lookup!O$64)</f>
        <v>174.29090249999999</v>
      </c>
      <c r="AX11" s="1">
        <f>VLOOKUP($B11,sterics[],sterics_lookup!C$87)</f>
        <v>6.9654893219496303</v>
      </c>
      <c r="AY11" s="1">
        <f>VLOOKUP($B11,sterics[],sterics_lookup!D$87)</f>
        <v>7.5909624628375996</v>
      </c>
      <c r="AZ11" s="1">
        <f>VLOOKUP($B11,sterics[],sterics_lookup!E$87)</f>
        <v>4.37887660433445</v>
      </c>
      <c r="BA11" s="1">
        <f>VLOOKUP($B11,sterics[],sterics_lookup!F$87)</f>
        <v>5.0832053590049098</v>
      </c>
      <c r="BB11" s="1">
        <f>VLOOKUP($B11,sterics[],sterics_lookup!G$87)</f>
        <v>7.4858341132481403</v>
      </c>
      <c r="BC11" s="1">
        <f>VLOOKUP($B11,sterics[],sterics_lookup!H$87)</f>
        <v>7.6484406720043898</v>
      </c>
      <c r="BD11" s="1">
        <f>VLOOKUP($B11,sterics[],sterics_lookup!I$87)</f>
        <v>65.2</v>
      </c>
      <c r="BE11" s="1">
        <f>VLOOKUP($B11,sterics[],sterics_lookup!J$87)</f>
        <v>71.5</v>
      </c>
      <c r="BF11" s="1">
        <f>VLOOKUP($B11,sterics[],sterics_lookup!K$87)</f>
        <v>102.24465688369899</v>
      </c>
      <c r="BG11" s="1">
        <f>VLOOKUP($B11,sterics[],sterics_lookup!L$87)</f>
        <v>114.736321771622</v>
      </c>
      <c r="BH11" s="1">
        <f>VLOOKUP($B11,sterics[],sterics_lookup!M$87)</f>
        <v>100.973032552354</v>
      </c>
      <c r="BI11" s="1">
        <f>VLOOKUP($B11,sterics[],sterics_lookup!N$87)</f>
        <v>116.81835390807601</v>
      </c>
      <c r="BJ11" s="1">
        <f>VLOOKUP($B11,sterics[],sterics_lookup!O$87)</f>
        <v>102.50652932194799</v>
      </c>
      <c r="BK11" s="1">
        <f>VLOOKUP($B11,sterics[],sterics_lookup!P$87)</f>
        <v>114.767072538045</v>
      </c>
      <c r="BL11" s="1">
        <f>VLOOKUP($B11,sterics[],sterics_lookup!Q$87)</f>
        <v>1.8707781803303101</v>
      </c>
      <c r="BM11" s="1">
        <f>VLOOKUP($B11,sterics[],sterics_lookup!R$87)</f>
        <v>1.8887247020145601</v>
      </c>
      <c r="BN11" s="1">
        <f>VLOOKUP($B11,sterics[],sterics_lookup!S$87)</f>
        <v>1.8595176793996799</v>
      </c>
      <c r="BO11" s="1">
        <f>VLOOKUP($B11,sterics[],sterics_lookup!T$87)</f>
        <v>1.8479226174274701</v>
      </c>
      <c r="BP11" s="1">
        <f>VLOOKUP($B11,sterics[],sterics_lookup!U$87)</f>
        <v>1.88827831635063</v>
      </c>
      <c r="BQ11" s="1">
        <f>VLOOKUP($B11,sterics[],sterics_lookup!V$87)</f>
        <v>1.87018207669734</v>
      </c>
    </row>
    <row r="12" spans="1:69" x14ac:dyDescent="0.25">
      <c r="A12" s="3">
        <v>15</v>
      </c>
      <c r="B12" s="1" t="str">
        <f>VLOOKUP(A12,names[],2)</f>
        <v>2-L11</v>
      </c>
      <c r="C12" s="2">
        <v>-0.98</v>
      </c>
      <c r="D12" s="2">
        <v>0.12369316876852982</v>
      </c>
      <c r="E12" s="1" t="str">
        <f>VLOOKUP(B12,frags[],2)</f>
        <v>AL1</v>
      </c>
      <c r="F12" s="2" t="str">
        <f>VLOOKUP(B12,frags[],3)</f>
        <v>AL1</v>
      </c>
      <c r="G12" s="2" t="str">
        <f>VLOOKUP(B12,frags[],4)</f>
        <v xml:space="preserve">None </v>
      </c>
      <c r="H12" s="1">
        <f>VLOOKUP($E12,Table5[],fragment_lookup!B$64)</f>
        <v>0.15546399999999999</v>
      </c>
      <c r="I12" s="1">
        <f>VLOOKUP($E12,Table5[],fragment_lookup!C$64)</f>
        <v>-3.7927000000000002E-2</v>
      </c>
      <c r="J12" s="1">
        <f>VLOOKUP($E12,Table5[],fragment_lookup!D$64)</f>
        <v>-3.7895999999999999E-2</v>
      </c>
      <c r="K12" s="1">
        <f>VLOOKUP($E12,Table5[],fragment_lookup!E$64)</f>
        <v>-0.43332700000000002</v>
      </c>
      <c r="L12" s="1">
        <f>VLOOKUP($E12,Table5[],fragment_lookup!F$64)</f>
        <v>0.39064500000000002</v>
      </c>
      <c r="M12" s="1">
        <f>VLOOKUP($E12,Table5[],fragment_lookup!G$64)</f>
        <v>-0.17117199999999999</v>
      </c>
      <c r="N12" s="1">
        <f>VLOOKUP($E12,Table5[],fragment_lookup!H$64)</f>
        <v>-0.17145299999999999</v>
      </c>
      <c r="O12" s="1">
        <f>VLOOKUP($E12,Table5[],fragment_lookup!I$64)</f>
        <v>6.7978999999999998E-2</v>
      </c>
      <c r="P12" s="1">
        <f>VLOOKUP($E12,Table5[],fragment_lookup!J$64)</f>
        <v>464.04</v>
      </c>
      <c r="Q12" s="1">
        <f>VLOOKUP($E12,Table5[],fragment_lookup!K$64)</f>
        <v>158.369</v>
      </c>
      <c r="R12" s="1">
        <f>VLOOKUP($E12,Table5[],fragment_lookup!L$64)</f>
        <v>1200.6500000000001</v>
      </c>
      <c r="S12" s="1">
        <f>VLOOKUP($E12,Table5[],fragment_lookup!M$64)</f>
        <v>-0.25013999999999997</v>
      </c>
      <c r="T12" s="1">
        <f>VLOOKUP($E12,Table5[],fragment_lookup!N$64)</f>
        <v>2.3949999999999999E-2</v>
      </c>
      <c r="U12" s="1">
        <f>VLOOKUP($E12,Table5[],fragment_lookup!O$64)</f>
        <v>171.9942159</v>
      </c>
      <c r="V12" s="1">
        <f>VLOOKUP($F12,Table5[],fragment_lookup!B$64)</f>
        <v>0.15546399999999999</v>
      </c>
      <c r="W12" s="1">
        <f>VLOOKUP($F12,Table5[],fragment_lookup!C$64)</f>
        <v>-3.7927000000000002E-2</v>
      </c>
      <c r="X12" s="1">
        <f>VLOOKUP($F12,Table5[],fragment_lookup!D$64)</f>
        <v>-3.7895999999999999E-2</v>
      </c>
      <c r="Y12" s="1">
        <f>VLOOKUP($F12,Table5[],fragment_lookup!E$64)</f>
        <v>-0.43332700000000002</v>
      </c>
      <c r="Z12" s="1">
        <f>VLOOKUP($F12,Table5[],fragment_lookup!F$64)</f>
        <v>0.39064500000000002</v>
      </c>
      <c r="AA12" s="1">
        <f>VLOOKUP($F12,Table5[],fragment_lookup!G$64)</f>
        <v>-0.17117199999999999</v>
      </c>
      <c r="AB12" s="1">
        <f>VLOOKUP($F12,Table5[],fragment_lookup!H$64)</f>
        <v>-0.17145299999999999</v>
      </c>
      <c r="AC12" s="1">
        <f>VLOOKUP($F12,Table5[],fragment_lookup!I$64)</f>
        <v>6.7978999999999998E-2</v>
      </c>
      <c r="AD12" s="1">
        <f>VLOOKUP($F12,Table5[],fragment_lookup!J$64)</f>
        <v>464.04</v>
      </c>
      <c r="AE12" s="1">
        <f>VLOOKUP($F12,Table5[],fragment_lookup!K$64)</f>
        <v>158.369</v>
      </c>
      <c r="AF12" s="1">
        <f>VLOOKUP($F12,Table5[],fragment_lookup!L$64)</f>
        <v>1200.6500000000001</v>
      </c>
      <c r="AG12" s="1">
        <f>VLOOKUP($F12,Table5[],fragment_lookup!M$64)</f>
        <v>-0.25013999999999997</v>
      </c>
      <c r="AH12" s="1">
        <f>VLOOKUP($F12,Table5[],fragment_lookup!N$64)</f>
        <v>2.3949999999999999E-2</v>
      </c>
      <c r="AI12" s="1">
        <f>VLOOKUP($F12,Table5[],fragment_lookup!O$64)</f>
        <v>171.9942159</v>
      </c>
      <c r="AJ12" s="5">
        <f>AVERAGE(AJ2:AJ11,AJ13:AJ68,AJ70:AJ94)</f>
        <v>0.18028019101123594</v>
      </c>
      <c r="AK12" s="5">
        <f>AVERAGE(AK2:AK11,AK13:AK68,AK70:AK94)</f>
        <v>-3.2565617977528105E-2</v>
      </c>
      <c r="AL12" s="5">
        <f t="shared" ref="AL12:AW12" si="0">AVERAGE(AL2:AL11,AL13:AL68,AL70:AL94)</f>
        <v>-2.8102966292134827E-2</v>
      </c>
      <c r="AM12" s="5">
        <f t="shared" si="0"/>
        <v>-0.18802379775280878</v>
      </c>
      <c r="AN12" s="5">
        <f t="shared" si="0"/>
        <v>0.51719774157303333</v>
      </c>
      <c r="AO12" s="5">
        <f t="shared" si="0"/>
        <v>-0.16825710112359551</v>
      </c>
      <c r="AP12" s="5">
        <f t="shared" si="0"/>
        <v>-0.16934471910112359</v>
      </c>
      <c r="AQ12" s="5">
        <f t="shared" si="0"/>
        <v>-8.3651910112359576E-2</v>
      </c>
      <c r="AR12" s="5">
        <f t="shared" si="0"/>
        <v>506.69307865168543</v>
      </c>
      <c r="AS12" s="5">
        <f t="shared" si="0"/>
        <v>95.577503314606801</v>
      </c>
      <c r="AT12" s="5">
        <f t="shared" si="0"/>
        <v>1150.0012359550572</v>
      </c>
      <c r="AU12" s="5">
        <f t="shared" si="0"/>
        <v>-0.23941123595505623</v>
      </c>
      <c r="AV12" s="5">
        <f t="shared" si="0"/>
        <v>-1.0296292134831466E-2</v>
      </c>
      <c r="AW12" s="5">
        <f t="shared" si="0"/>
        <v>143.77191839662922</v>
      </c>
      <c r="AX12" s="1">
        <f>VLOOKUP($B12,sterics[],sterics_lookup!C$87)</f>
        <v>7.3437127917456797</v>
      </c>
      <c r="AY12" s="1">
        <f>VLOOKUP($B12,sterics[],sterics_lookup!D$87)</f>
        <v>10.6929868610673</v>
      </c>
      <c r="AZ12" s="1">
        <f>VLOOKUP($B12,sterics[],sterics_lookup!E$87)</f>
        <v>2.92447864178631</v>
      </c>
      <c r="BA12" s="1">
        <f>VLOOKUP($B12,sterics[],sterics_lookup!F$87)</f>
        <v>4.3629814310371398</v>
      </c>
      <c r="BB12" s="1">
        <f>VLOOKUP($B12,sterics[],sterics_lookup!G$87)</f>
        <v>8.4671368480192104</v>
      </c>
      <c r="BC12" s="1">
        <f>VLOOKUP($B12,sterics[],sterics_lookup!H$87)</f>
        <v>14.3368084499488</v>
      </c>
      <c r="BD12" s="1">
        <f>VLOOKUP($B12,sterics[],sterics_lookup!I$87)</f>
        <v>31.7</v>
      </c>
      <c r="BE12" s="1">
        <f>VLOOKUP($B12,sterics[],sterics_lookup!J$87)</f>
        <v>70.3</v>
      </c>
      <c r="BF12" s="1">
        <f>VLOOKUP($B12,sterics[],sterics_lookup!K$87)</f>
        <v>119.95662767644799</v>
      </c>
      <c r="BG12" s="1">
        <f>VLOOKUP($B12,sterics[],sterics_lookup!L$87)</f>
        <v>126.46448046913</v>
      </c>
      <c r="BH12" s="1">
        <f>VLOOKUP($B12,sterics[],sterics_lookup!M$87)</f>
        <v>108.74677467888699</v>
      </c>
      <c r="BI12" s="1">
        <f>VLOOKUP($B12,sterics[],sterics_lookup!N$87)</f>
        <v>120.082420628172</v>
      </c>
      <c r="BJ12" s="1">
        <f>VLOOKUP($B12,sterics[],sterics_lookup!O$87)</f>
        <v>119.821480945784</v>
      </c>
      <c r="BK12" s="1">
        <f>VLOOKUP($B12,sterics[],sterics_lookup!P$87)</f>
        <v>124.513675743212</v>
      </c>
      <c r="BL12" s="1">
        <f>VLOOKUP($B12,sterics[],sterics_lookup!Q$87)</f>
        <v>1.10328645419038</v>
      </c>
      <c r="BM12" s="1">
        <f>VLOOKUP($B12,sterics[],sterics_lookup!R$87)</f>
        <v>1.3434184009458801</v>
      </c>
      <c r="BN12" s="1">
        <f>VLOOKUP($B12,sterics[],sterics_lookup!S$87)</f>
        <v>1.47174895957157</v>
      </c>
      <c r="BO12" s="1">
        <f>VLOOKUP($B12,sterics[],sterics_lookup!T$87)</f>
        <v>1.3941757421501699</v>
      </c>
      <c r="BP12" s="1">
        <f>VLOOKUP($B12,sterics[],sterics_lookup!U$87)</f>
        <v>1.51933702646911</v>
      </c>
      <c r="BQ12" s="1">
        <f>VLOOKUP($B12,sterics[],sterics_lookup!V$87)</f>
        <v>1.39492544603645</v>
      </c>
    </row>
    <row r="13" spans="1:69" x14ac:dyDescent="0.25">
      <c r="A13" s="3">
        <v>16</v>
      </c>
      <c r="B13" s="1" t="str">
        <f>VLOOKUP(A13,names[],2)</f>
        <v>4-L4</v>
      </c>
      <c r="C13" s="2">
        <v>1.0000000000000009E-2</v>
      </c>
      <c r="D13" s="2">
        <v>1.6219432789095924</v>
      </c>
      <c r="E13" s="1" t="str">
        <f>VLOOKUP(B13,frags[],2)</f>
        <v>HC1</v>
      </c>
      <c r="F13" s="2" t="str">
        <f>VLOOKUP(B13,frags[],3)</f>
        <v>HC1</v>
      </c>
      <c r="G13" s="2" t="str">
        <f>VLOOKUP(B13,frags[],4)</f>
        <v>HC1</v>
      </c>
      <c r="H13" s="1">
        <f>VLOOKUP($E13,Table5[],fragment_lookup!B$64)</f>
        <v>0.21222199999999999</v>
      </c>
      <c r="I13" s="1">
        <f>VLOOKUP($E13,Table5[],fragment_lookup!C$64)</f>
        <v>-1.3891000000000001E-2</v>
      </c>
      <c r="J13" s="1">
        <f>VLOOKUP($E13,Table5[],fragment_lookup!D$64)</f>
        <v>-1.4120000000000001E-2</v>
      </c>
      <c r="K13" s="1">
        <f>VLOOKUP($E13,Table5[],fragment_lookup!E$64)</f>
        <v>-4.6636999999999998E-2</v>
      </c>
      <c r="L13" s="1">
        <f>VLOOKUP($E13,Table5[],fragment_lookup!F$64)</f>
        <v>0.61799499999999996</v>
      </c>
      <c r="M13" s="1">
        <f>VLOOKUP($E13,Table5[],fragment_lookup!G$64)</f>
        <v>-0.200347</v>
      </c>
      <c r="N13" s="1">
        <f>VLOOKUP($E13,Table5[],fragment_lookup!H$64)</f>
        <v>-0.135329</v>
      </c>
      <c r="O13" s="1">
        <f>VLOOKUP($E13,Table5[],fragment_lookup!I$64)</f>
        <v>6.1192000000000003E-2</v>
      </c>
      <c r="P13" s="1">
        <f>VLOOKUP($E13,Table5[],fragment_lookup!J$64)</f>
        <v>535.15200000000004</v>
      </c>
      <c r="Q13" s="1">
        <f>VLOOKUP($E13,Table5[],fragment_lookup!K$64)</f>
        <v>45.559800000000003</v>
      </c>
      <c r="R13" s="1">
        <f>VLOOKUP($E13,Table5[],fragment_lookup!L$64)</f>
        <v>1112.69</v>
      </c>
      <c r="S13" s="1">
        <f>VLOOKUP($E13,Table5[],fragment_lookup!M$64)</f>
        <v>-0.23091</v>
      </c>
      <c r="T13" s="1">
        <f>VLOOKUP($E13,Table5[],fragment_lookup!N$64)</f>
        <v>-1.1050000000000001E-2</v>
      </c>
      <c r="U13" s="1">
        <f>VLOOKUP($E13,Table5[],fragment_lookup!O$64)</f>
        <v>137.96434859999999</v>
      </c>
      <c r="V13" s="1">
        <f>VLOOKUP($F13,Table5[],fragment_lookup!B$64)</f>
        <v>0.21222199999999999</v>
      </c>
      <c r="W13" s="1">
        <f>VLOOKUP($F13,Table5[],fragment_lookup!C$64)</f>
        <v>-1.3891000000000001E-2</v>
      </c>
      <c r="X13" s="1">
        <f>VLOOKUP($F13,Table5[],fragment_lookup!D$64)</f>
        <v>-1.4120000000000001E-2</v>
      </c>
      <c r="Y13" s="1">
        <f>VLOOKUP($F13,Table5[],fragment_lookup!E$64)</f>
        <v>-4.6636999999999998E-2</v>
      </c>
      <c r="Z13" s="1">
        <f>VLOOKUP($F13,Table5[],fragment_lookup!F$64)</f>
        <v>0.61799499999999996</v>
      </c>
      <c r="AA13" s="1">
        <f>VLOOKUP($F13,Table5[],fragment_lookup!G$64)</f>
        <v>-0.200347</v>
      </c>
      <c r="AB13" s="1">
        <f>VLOOKUP($F13,Table5[],fragment_lookup!H$64)</f>
        <v>-0.135329</v>
      </c>
      <c r="AC13" s="1">
        <f>VLOOKUP($F13,Table5[],fragment_lookup!I$64)</f>
        <v>6.1192000000000003E-2</v>
      </c>
      <c r="AD13" s="1">
        <f>VLOOKUP($F13,Table5[],fragment_lookup!J$64)</f>
        <v>535.15200000000004</v>
      </c>
      <c r="AE13" s="1">
        <f>VLOOKUP($F13,Table5[],fragment_lookup!K$64)</f>
        <v>45.559800000000003</v>
      </c>
      <c r="AF13" s="1">
        <f>VLOOKUP($F13,Table5[],fragment_lookup!L$64)</f>
        <v>1112.69</v>
      </c>
      <c r="AG13" s="1">
        <f>VLOOKUP($F13,Table5[],fragment_lookup!M$64)</f>
        <v>-0.23091</v>
      </c>
      <c r="AH13" s="1">
        <f>VLOOKUP($F13,Table5[],fragment_lookup!N$64)</f>
        <v>-1.1050000000000001E-2</v>
      </c>
      <c r="AI13" s="1">
        <f>VLOOKUP($F13,Table5[],fragment_lookup!O$64)</f>
        <v>137.96434859999999</v>
      </c>
      <c r="AJ13" s="1">
        <f>VLOOKUP($G13,Table5[],fragment_lookup!B$64)</f>
        <v>0.21222199999999999</v>
      </c>
      <c r="AK13" s="1">
        <f>VLOOKUP($G13,Table5[],fragment_lookup!C$64)</f>
        <v>-1.3891000000000001E-2</v>
      </c>
      <c r="AL13" s="1">
        <f>VLOOKUP($G13,Table5[],fragment_lookup!D$64)</f>
        <v>-1.4120000000000001E-2</v>
      </c>
      <c r="AM13" s="1">
        <f>VLOOKUP($G13,Table5[],fragment_lookup!E$64)</f>
        <v>-4.6636999999999998E-2</v>
      </c>
      <c r="AN13" s="1">
        <f>VLOOKUP($G13,Table5[],fragment_lookup!F$64)</f>
        <v>0.61799499999999996</v>
      </c>
      <c r="AO13" s="1">
        <f>VLOOKUP($G13,Table5[],fragment_lookup!G$64)</f>
        <v>-0.200347</v>
      </c>
      <c r="AP13" s="1">
        <f>VLOOKUP($G13,Table5[],fragment_lookup!H$64)</f>
        <v>-0.135329</v>
      </c>
      <c r="AQ13" s="1">
        <f>VLOOKUP($G13,Table5[],fragment_lookup!I$64)</f>
        <v>6.1192000000000003E-2</v>
      </c>
      <c r="AR13" s="1">
        <f>VLOOKUP($G13,Table5[],fragment_lookup!J$64)</f>
        <v>535.15200000000004</v>
      </c>
      <c r="AS13" s="1">
        <f>VLOOKUP($G13,Table5[],fragment_lookup!K$64)</f>
        <v>45.559800000000003</v>
      </c>
      <c r="AT13" s="1">
        <f>VLOOKUP($G13,Table5[],fragment_lookup!L$64)</f>
        <v>1112.69</v>
      </c>
      <c r="AU13" s="1">
        <f>VLOOKUP($G13,Table5[],fragment_lookup!M$64)</f>
        <v>-0.23091</v>
      </c>
      <c r="AV13" s="1">
        <f>VLOOKUP($G13,Table5[],fragment_lookup!N$64)</f>
        <v>-1.1050000000000001E-2</v>
      </c>
      <c r="AW13" s="1">
        <f>VLOOKUP($G13,Table5[],fragment_lookup!O$64)</f>
        <v>137.96434859999999</v>
      </c>
      <c r="AX13" s="1">
        <f>VLOOKUP($B13,sterics[],sterics_lookup!C$87)</f>
        <v>5.9862105231366796</v>
      </c>
      <c r="AY13" s="1">
        <f>VLOOKUP($B13,sterics[],sterics_lookup!D$87)</f>
        <v>6.3253944806827898</v>
      </c>
      <c r="AZ13" s="1">
        <f>VLOOKUP($B13,sterics[],sterics_lookup!E$87)</f>
        <v>3.8391997000209899</v>
      </c>
      <c r="BA13" s="1">
        <f>VLOOKUP($B13,sterics[],sterics_lookup!F$87)</f>
        <v>4.3115879577856902</v>
      </c>
      <c r="BB13" s="1">
        <f>VLOOKUP($B13,sterics[],sterics_lookup!G$87)</f>
        <v>6.5386851898068103</v>
      </c>
      <c r="BC13" s="1">
        <f>VLOOKUP($B13,sterics[],sterics_lookup!H$87)</f>
        <v>7.3015965064200596</v>
      </c>
      <c r="BD13" s="1">
        <f>VLOOKUP($B13,sterics[],sterics_lookup!I$87)</f>
        <v>37.9</v>
      </c>
      <c r="BE13" s="1">
        <f>VLOOKUP($B13,sterics[],sterics_lookup!J$87)</f>
        <v>41.3</v>
      </c>
      <c r="BF13" s="1">
        <f>VLOOKUP($B13,sterics[],sterics_lookup!K$87)</f>
        <v>98.129319887863602</v>
      </c>
      <c r="BG13" s="1">
        <f>VLOOKUP($B13,sterics[],sterics_lookup!L$87)</f>
        <v>104.89112779372</v>
      </c>
      <c r="BH13" s="1">
        <f>VLOOKUP($B13,sterics[],sterics_lookup!M$87)</f>
        <v>100.144192673581</v>
      </c>
      <c r="BI13" s="1">
        <f>VLOOKUP($B13,sterics[],sterics_lookup!N$87)</f>
        <v>102.545488829232</v>
      </c>
      <c r="BJ13" s="1">
        <f>VLOOKUP($B13,sterics[],sterics_lookup!O$87)</f>
        <v>98.532980261042098</v>
      </c>
      <c r="BK13" s="1">
        <f>VLOOKUP($B13,sterics[],sterics_lookup!P$87)</f>
        <v>103.077515783023</v>
      </c>
      <c r="BL13" s="1">
        <f>VLOOKUP($B13,sterics[],sterics_lookup!Q$87)</f>
        <v>1.83241370874592</v>
      </c>
      <c r="BM13" s="1">
        <f>VLOOKUP($B13,sterics[],sterics_lookup!R$87)</f>
        <v>1.8366191766395099</v>
      </c>
      <c r="BN13" s="1">
        <f>VLOOKUP($B13,sterics[],sterics_lookup!S$87)</f>
        <v>1.8366374165849899</v>
      </c>
      <c r="BO13" s="1">
        <f>VLOOKUP($B13,sterics[],sterics_lookup!T$87)</f>
        <v>1.8318572542640901</v>
      </c>
      <c r="BP13" s="1">
        <f>VLOOKUP($B13,sterics[],sterics_lookup!U$87)</f>
        <v>1.8376215606049</v>
      </c>
      <c r="BQ13" s="1">
        <f>VLOOKUP($B13,sterics[],sterics_lookup!V$87)</f>
        <v>1.83314729359099</v>
      </c>
    </row>
    <row r="14" spans="1:69" x14ac:dyDescent="0.25">
      <c r="A14" s="3">
        <v>17</v>
      </c>
      <c r="B14" s="1" t="str">
        <f>VLOOKUP(A14,names[],2)</f>
        <v>4-L1</v>
      </c>
      <c r="C14" s="2">
        <v>0.52</v>
      </c>
      <c r="D14" s="2">
        <v>2.4583937845674764</v>
      </c>
      <c r="E14" s="1" t="str">
        <f>VLOOKUP(B14,frags[],2)</f>
        <v>SP1</v>
      </c>
      <c r="F14" s="2" t="str">
        <f>VLOOKUP(B14,frags[],3)</f>
        <v>SP1</v>
      </c>
      <c r="G14" s="2" t="str">
        <f>VLOOKUP(B14,frags[],4)</f>
        <v>SP1</v>
      </c>
      <c r="H14" s="1">
        <f>VLOOKUP($E14,Table5[],fragment_lookup!B$64)</f>
        <v>0.19575999999999999</v>
      </c>
      <c r="I14" s="1">
        <f>VLOOKUP($E14,Table5[],fragment_lookup!C$64)</f>
        <v>-1.7198000000000001E-2</v>
      </c>
      <c r="J14" s="1">
        <f>VLOOKUP($E14,Table5[],fragment_lookup!D$64)</f>
        <v>-2.7101E-2</v>
      </c>
      <c r="K14" s="1">
        <f>VLOOKUP($E14,Table5[],fragment_lookup!E$64)</f>
        <v>-0.15559300000000001</v>
      </c>
      <c r="L14" s="1">
        <f>VLOOKUP($E14,Table5[],fragment_lookup!F$64)</f>
        <v>0.52158599999999999</v>
      </c>
      <c r="M14" s="1">
        <f>VLOOKUP($E14,Table5[],fragment_lookup!G$64)</f>
        <v>-0.184866</v>
      </c>
      <c r="N14" s="1">
        <f>VLOOKUP($E14,Table5[],fragment_lookup!H$64)</f>
        <v>-0.150033</v>
      </c>
      <c r="O14" s="1">
        <f>VLOOKUP($E14,Table5[],fragment_lookup!I$64)</f>
        <v>-8.6227999999999999E-2</v>
      </c>
      <c r="P14" s="1">
        <f>VLOOKUP($E14,Table5[],fragment_lookup!J$64)</f>
        <v>497.02800000000002</v>
      </c>
      <c r="Q14" s="1">
        <f>VLOOKUP($E14,Table5[],fragment_lookup!K$64)</f>
        <v>58.020899999999997</v>
      </c>
      <c r="R14" s="1">
        <f>VLOOKUP($E14,Table5[],fragment_lookup!L$64)</f>
        <v>1117.57</v>
      </c>
      <c r="S14" s="1">
        <f>VLOOKUP($E14,Table5[],fragment_lookup!M$64)</f>
        <v>-0.24285999999999999</v>
      </c>
      <c r="T14" s="1">
        <f>VLOOKUP($E14,Table5[],fragment_lookup!N$64)</f>
        <v>-2.409E-2</v>
      </c>
      <c r="U14" s="1">
        <f>VLOOKUP($E14,Table5[],fragment_lookup!O$64)</f>
        <v>137.28036270000001</v>
      </c>
      <c r="V14" s="1">
        <f>VLOOKUP($F14,Table5[],fragment_lookup!B$64)</f>
        <v>0.19575999999999999</v>
      </c>
      <c r="W14" s="1">
        <f>VLOOKUP($F14,Table5[],fragment_lookup!C$64)</f>
        <v>-1.7198000000000001E-2</v>
      </c>
      <c r="X14" s="1">
        <f>VLOOKUP($F14,Table5[],fragment_lookup!D$64)</f>
        <v>-2.7101E-2</v>
      </c>
      <c r="Y14" s="1">
        <f>VLOOKUP($F14,Table5[],fragment_lookup!E$64)</f>
        <v>-0.15559300000000001</v>
      </c>
      <c r="Z14" s="1">
        <f>VLOOKUP($F14,Table5[],fragment_lookup!F$64)</f>
        <v>0.52158599999999999</v>
      </c>
      <c r="AA14" s="1">
        <f>VLOOKUP($F14,Table5[],fragment_lookup!G$64)</f>
        <v>-0.184866</v>
      </c>
      <c r="AB14" s="1">
        <f>VLOOKUP($F14,Table5[],fragment_lookup!H$64)</f>
        <v>-0.150033</v>
      </c>
      <c r="AC14" s="1">
        <f>VLOOKUP($F14,Table5[],fragment_lookup!I$64)</f>
        <v>-8.6227999999999999E-2</v>
      </c>
      <c r="AD14" s="1">
        <f>VLOOKUP($F14,Table5[],fragment_lookup!J$64)</f>
        <v>497.02800000000002</v>
      </c>
      <c r="AE14" s="1">
        <f>VLOOKUP($F14,Table5[],fragment_lookup!K$64)</f>
        <v>58.020899999999997</v>
      </c>
      <c r="AF14" s="1">
        <f>VLOOKUP($F14,Table5[],fragment_lookup!L$64)</f>
        <v>1117.57</v>
      </c>
      <c r="AG14" s="1">
        <f>VLOOKUP($F14,Table5[],fragment_lookup!M$64)</f>
        <v>-0.24285999999999999</v>
      </c>
      <c r="AH14" s="1">
        <f>VLOOKUP($F14,Table5[],fragment_lookup!N$64)</f>
        <v>-2.409E-2</v>
      </c>
      <c r="AI14" s="1">
        <f>VLOOKUP($F14,Table5[],fragment_lookup!O$64)</f>
        <v>137.28036270000001</v>
      </c>
      <c r="AJ14" s="1">
        <f>VLOOKUP($G14,Table5[],fragment_lookup!B$64)</f>
        <v>0.19575999999999999</v>
      </c>
      <c r="AK14" s="1">
        <f>VLOOKUP($G14,Table5[],fragment_lookup!C$64)</f>
        <v>-1.7198000000000001E-2</v>
      </c>
      <c r="AL14" s="1">
        <f>VLOOKUP($G14,Table5[],fragment_lookup!D$64)</f>
        <v>-2.7101E-2</v>
      </c>
      <c r="AM14" s="1">
        <f>VLOOKUP($G14,Table5[],fragment_lookup!E$64)</f>
        <v>-0.15559300000000001</v>
      </c>
      <c r="AN14" s="1">
        <f>VLOOKUP($G14,Table5[],fragment_lookup!F$64)</f>
        <v>0.52158599999999999</v>
      </c>
      <c r="AO14" s="1">
        <f>VLOOKUP($G14,Table5[],fragment_lookup!G$64)</f>
        <v>-0.184866</v>
      </c>
      <c r="AP14" s="1">
        <f>VLOOKUP($G14,Table5[],fragment_lookup!H$64)</f>
        <v>-0.150033</v>
      </c>
      <c r="AQ14" s="1">
        <f>VLOOKUP($G14,Table5[],fragment_lookup!I$64)</f>
        <v>-8.6227999999999999E-2</v>
      </c>
      <c r="AR14" s="1">
        <f>VLOOKUP($G14,Table5[],fragment_lookup!J$64)</f>
        <v>497.02800000000002</v>
      </c>
      <c r="AS14" s="1">
        <f>VLOOKUP($G14,Table5[],fragment_lookup!K$64)</f>
        <v>58.020899999999997</v>
      </c>
      <c r="AT14" s="1">
        <f>VLOOKUP($G14,Table5[],fragment_lookup!L$64)</f>
        <v>1117.57</v>
      </c>
      <c r="AU14" s="1">
        <f>VLOOKUP($G14,Table5[],fragment_lookup!M$64)</f>
        <v>-0.24285999999999999</v>
      </c>
      <c r="AV14" s="1">
        <f>VLOOKUP($G14,Table5[],fragment_lookup!N$64)</f>
        <v>-2.409E-2</v>
      </c>
      <c r="AW14" s="1">
        <f>VLOOKUP($G14,Table5[],fragment_lookup!O$64)</f>
        <v>137.28036270000001</v>
      </c>
      <c r="AX14" s="1">
        <f>VLOOKUP($B14,sterics[],sterics_lookup!C$87)</f>
        <v>6.3502514456402599</v>
      </c>
      <c r="AY14" s="1">
        <f>VLOOKUP($B14,sterics[],sterics_lookup!D$87)</f>
        <v>6.4279290994742597</v>
      </c>
      <c r="AZ14" s="1">
        <f>VLOOKUP($B14,sterics[],sterics_lookup!E$87)</f>
        <v>4.0565263782586003</v>
      </c>
      <c r="BA14" s="1">
        <f>VLOOKUP($B14,sterics[],sterics_lookup!F$87)</f>
        <v>4.2663450003787897</v>
      </c>
      <c r="BB14" s="1">
        <f>VLOOKUP($B14,sterics[],sterics_lookup!G$87)</f>
        <v>7.2505160451043498</v>
      </c>
      <c r="BC14" s="1">
        <f>VLOOKUP($B14,sterics[],sterics_lookup!H$87)</f>
        <v>7.7656314596118898</v>
      </c>
      <c r="BD14" s="1">
        <f>VLOOKUP($B14,sterics[],sterics_lookup!I$87)</f>
        <v>39.6</v>
      </c>
      <c r="BE14" s="1">
        <f>VLOOKUP($B14,sterics[],sterics_lookup!J$87)</f>
        <v>40.299999999999997</v>
      </c>
      <c r="BF14" s="1">
        <f>VLOOKUP($B14,sterics[],sterics_lookup!K$87)</f>
        <v>97.0666009588099</v>
      </c>
      <c r="BG14" s="1">
        <f>VLOOKUP($B14,sterics[],sterics_lookup!L$87)</f>
        <v>103.78718861463</v>
      </c>
      <c r="BH14" s="1">
        <f>VLOOKUP($B14,sterics[],sterics_lookup!M$87)</f>
        <v>97.229998483766806</v>
      </c>
      <c r="BI14" s="1">
        <f>VLOOKUP($B14,sterics[],sterics_lookup!N$87)</f>
        <v>104.22925020234101</v>
      </c>
      <c r="BJ14" s="1">
        <f>VLOOKUP($B14,sterics[],sterics_lookup!O$87)</f>
        <v>102.050305452335</v>
      </c>
      <c r="BK14" s="1">
        <f>VLOOKUP($B14,sterics[],sterics_lookup!P$87)</f>
        <v>105.32113863689599</v>
      </c>
      <c r="BL14" s="1">
        <f>VLOOKUP($B14,sterics[],sterics_lookup!Q$87)</f>
        <v>1.83306355590852</v>
      </c>
      <c r="BM14" s="1">
        <f>VLOOKUP($B14,sterics[],sterics_lookup!R$87)</f>
        <v>1.8366507561319301</v>
      </c>
      <c r="BN14" s="1">
        <f>VLOOKUP($B14,sterics[],sterics_lookup!S$87)</f>
        <v>1.8435389879251201</v>
      </c>
      <c r="BO14" s="1">
        <f>VLOOKUP($B14,sterics[],sterics_lookup!T$87)</f>
        <v>1.8397980867475601</v>
      </c>
      <c r="BP14" s="1">
        <f>VLOOKUP($B14,sterics[],sterics_lookup!U$87)</f>
        <v>1.8428643466082899</v>
      </c>
      <c r="BQ14" s="1">
        <f>VLOOKUP($B14,sterics[],sterics_lookup!V$87)</f>
        <v>1.83999782608567</v>
      </c>
    </row>
    <row r="15" spans="1:69" x14ac:dyDescent="0.25">
      <c r="A15" s="3">
        <v>18</v>
      </c>
      <c r="B15" s="1" t="str">
        <f>VLOOKUP(A15,names[],2)</f>
        <v>4-L2</v>
      </c>
      <c r="C15" s="2">
        <v>-0.99</v>
      </c>
      <c r="D15" s="2">
        <v>1.949307569369185</v>
      </c>
      <c r="E15" s="1" t="str">
        <f>VLOOKUP(B15,frags[],2)</f>
        <v>HC4</v>
      </c>
      <c r="F15" s="2" t="str">
        <f>VLOOKUP(B15,frags[],3)</f>
        <v>SP1</v>
      </c>
      <c r="G15" s="2" t="str">
        <f>VLOOKUP(B15,frags[],4)</f>
        <v>SP1</v>
      </c>
      <c r="H15" s="1">
        <f>VLOOKUP($E15,Table5[],fragment_lookup!B$64)</f>
        <v>0.211315</v>
      </c>
      <c r="I15" s="1">
        <f>VLOOKUP($E15,Table5[],fragment_lookup!C$64)</f>
        <v>-1.2241999999999999E-2</v>
      </c>
      <c r="J15" s="1">
        <f>VLOOKUP($E15,Table5[],fragment_lookup!D$64)</f>
        <v>-2.5786E-2</v>
      </c>
      <c r="K15" s="1">
        <f>VLOOKUP($E15,Table5[],fragment_lookup!E$64)</f>
        <v>-0.17399600000000001</v>
      </c>
      <c r="L15" s="1">
        <f>VLOOKUP($E15,Table5[],fragment_lookup!F$64)</f>
        <v>0.42102099999999998</v>
      </c>
      <c r="M15" s="1">
        <f>VLOOKUP($E15,Table5[],fragment_lookup!G$64)</f>
        <v>-0.14943100000000001</v>
      </c>
      <c r="N15" s="1">
        <f>VLOOKUP($E15,Table5[],fragment_lookup!H$64)</f>
        <v>-0.14927199999999999</v>
      </c>
      <c r="O15" s="1">
        <f>VLOOKUP($E15,Table5[],fragment_lookup!I$64)</f>
        <v>0.32790900000000001</v>
      </c>
      <c r="P15" s="1">
        <f>VLOOKUP($E15,Table5[],fragment_lookup!J$64)</f>
        <v>495.55799999999999</v>
      </c>
      <c r="Q15" s="1">
        <f>VLOOKUP($E15,Table5[],fragment_lookup!K$64)</f>
        <v>28.220099999999999</v>
      </c>
      <c r="R15" s="1">
        <f>VLOOKUP($E15,Table5[],fragment_lookup!L$64)</f>
        <v>1160.07</v>
      </c>
      <c r="S15" s="1">
        <f>VLOOKUP($E15,Table5[],fragment_lookup!M$64)</f>
        <v>-0.24703</v>
      </c>
      <c r="T15" s="1">
        <f>VLOOKUP($E15,Table5[],fragment_lookup!N$64)</f>
        <v>-3.9059999999999997E-2</v>
      </c>
      <c r="U15" s="1">
        <f>VLOOKUP($E15,Table5[],fragment_lookup!O$64)</f>
        <v>130.50325470000001</v>
      </c>
      <c r="V15" s="1">
        <f>VLOOKUP($F15,Table5[],fragment_lookup!B$64)</f>
        <v>0.19575999999999999</v>
      </c>
      <c r="W15" s="1">
        <f>VLOOKUP($F15,Table5[],fragment_lookup!C$64)</f>
        <v>-1.7198000000000001E-2</v>
      </c>
      <c r="X15" s="1">
        <f>VLOOKUP($F15,Table5[],fragment_lookup!D$64)</f>
        <v>-2.7101E-2</v>
      </c>
      <c r="Y15" s="1">
        <f>VLOOKUP($F15,Table5[],fragment_lookup!E$64)</f>
        <v>-0.15559300000000001</v>
      </c>
      <c r="Z15" s="1">
        <f>VLOOKUP($F15,Table5[],fragment_lookup!F$64)</f>
        <v>0.52158599999999999</v>
      </c>
      <c r="AA15" s="1">
        <f>VLOOKUP($F15,Table5[],fragment_lookup!G$64)</f>
        <v>-0.184866</v>
      </c>
      <c r="AB15" s="1">
        <f>VLOOKUP($F15,Table5[],fragment_lookup!H$64)</f>
        <v>-0.150033</v>
      </c>
      <c r="AC15" s="1">
        <f>VLOOKUP($F15,Table5[],fragment_lookup!I$64)</f>
        <v>-8.6227999999999999E-2</v>
      </c>
      <c r="AD15" s="1">
        <f>VLOOKUP($F15,Table5[],fragment_lookup!J$64)</f>
        <v>497.02800000000002</v>
      </c>
      <c r="AE15" s="1">
        <f>VLOOKUP($F15,Table5[],fragment_lookup!K$64)</f>
        <v>58.020899999999997</v>
      </c>
      <c r="AF15" s="1">
        <f>VLOOKUP($F15,Table5[],fragment_lookup!L$64)</f>
        <v>1117.57</v>
      </c>
      <c r="AG15" s="1">
        <f>VLOOKUP($F15,Table5[],fragment_lookup!M$64)</f>
        <v>-0.24285999999999999</v>
      </c>
      <c r="AH15" s="1">
        <f>VLOOKUP($F15,Table5[],fragment_lookup!N$64)</f>
        <v>-2.409E-2</v>
      </c>
      <c r="AI15" s="1">
        <f>VLOOKUP($F15,Table5[],fragment_lookup!O$64)</f>
        <v>137.28036270000001</v>
      </c>
      <c r="AJ15" s="1">
        <f>VLOOKUP($G15,Table5[],fragment_lookup!B$64)</f>
        <v>0.19575999999999999</v>
      </c>
      <c r="AK15" s="1">
        <f>VLOOKUP($G15,Table5[],fragment_lookup!C$64)</f>
        <v>-1.7198000000000001E-2</v>
      </c>
      <c r="AL15" s="1">
        <f>VLOOKUP($G15,Table5[],fragment_lookup!D$64)</f>
        <v>-2.7101E-2</v>
      </c>
      <c r="AM15" s="1">
        <f>VLOOKUP($G15,Table5[],fragment_lookup!E$64)</f>
        <v>-0.15559300000000001</v>
      </c>
      <c r="AN15" s="1">
        <f>VLOOKUP($G15,Table5[],fragment_lookup!F$64)</f>
        <v>0.52158599999999999</v>
      </c>
      <c r="AO15" s="1">
        <f>VLOOKUP($G15,Table5[],fragment_lookup!G$64)</f>
        <v>-0.184866</v>
      </c>
      <c r="AP15" s="1">
        <f>VLOOKUP($G15,Table5[],fragment_lookup!H$64)</f>
        <v>-0.150033</v>
      </c>
      <c r="AQ15" s="1">
        <f>VLOOKUP($G15,Table5[],fragment_lookup!I$64)</f>
        <v>-8.6227999999999999E-2</v>
      </c>
      <c r="AR15" s="1">
        <f>VLOOKUP($G15,Table5[],fragment_lookup!J$64)</f>
        <v>497.02800000000002</v>
      </c>
      <c r="AS15" s="1">
        <f>VLOOKUP($G15,Table5[],fragment_lookup!K$64)</f>
        <v>58.020899999999997</v>
      </c>
      <c r="AT15" s="1">
        <f>VLOOKUP($G15,Table5[],fragment_lookup!L$64)</f>
        <v>1117.57</v>
      </c>
      <c r="AU15" s="1">
        <f>VLOOKUP($G15,Table5[],fragment_lookup!M$64)</f>
        <v>-0.24285999999999999</v>
      </c>
      <c r="AV15" s="1">
        <f>VLOOKUP($G15,Table5[],fragment_lookup!N$64)</f>
        <v>-2.409E-2</v>
      </c>
      <c r="AW15" s="1">
        <f>VLOOKUP($G15,Table5[],fragment_lookup!O$64)</f>
        <v>137.28036270000001</v>
      </c>
      <c r="AX15" s="1">
        <f>VLOOKUP($B15,sterics[],sterics_lookup!C$87)</f>
        <v>7.50501181044506</v>
      </c>
      <c r="AY15" s="1">
        <f>VLOOKUP($B15,sterics[],sterics_lookup!D$87)</f>
        <v>7.6031734996034297</v>
      </c>
      <c r="AZ15" s="1">
        <f>VLOOKUP($B15,sterics[],sterics_lookup!E$87)</f>
        <v>4.2140258165828</v>
      </c>
      <c r="BA15" s="1">
        <f>VLOOKUP($B15,sterics[],sterics_lookup!F$87)</f>
        <v>5.0637655464697904</v>
      </c>
      <c r="BB15" s="1">
        <f>VLOOKUP($B15,sterics[],sterics_lookup!G$87)</f>
        <v>7.0951754566917398</v>
      </c>
      <c r="BC15" s="1">
        <f>VLOOKUP($B15,sterics[],sterics_lookup!H$87)</f>
        <v>9.4115499557237694</v>
      </c>
      <c r="BD15" s="1">
        <f>VLOOKUP($B15,sterics[],sterics_lookup!I$87)</f>
        <v>49.3</v>
      </c>
      <c r="BE15" s="1">
        <f>VLOOKUP($B15,sterics[],sterics_lookup!J$87)</f>
        <v>52.7</v>
      </c>
      <c r="BF15" s="1">
        <f>VLOOKUP($B15,sterics[],sterics_lookup!K$87)</f>
        <v>102.80468289319801</v>
      </c>
      <c r="BG15" s="1">
        <f>VLOOKUP($B15,sterics[],sterics_lookup!L$87)</f>
        <v>109.152500806365</v>
      </c>
      <c r="BH15" s="1">
        <f>VLOOKUP($B15,sterics[],sterics_lookup!M$87)</f>
        <v>103.61070451911399</v>
      </c>
      <c r="BI15" s="1">
        <f>VLOOKUP($B15,sterics[],sterics_lookup!N$87)</f>
        <v>109.206744310139</v>
      </c>
      <c r="BJ15" s="1">
        <f>VLOOKUP($B15,sterics[],sterics_lookup!O$87)</f>
        <v>101.410214970496</v>
      </c>
      <c r="BK15" s="1">
        <f>VLOOKUP($B15,sterics[],sterics_lookup!P$87)</f>
        <v>109.40360615668899</v>
      </c>
      <c r="BL15" s="1">
        <f>VLOOKUP($B15,sterics[],sterics_lookup!Q$87)</f>
        <v>1.85214362294072</v>
      </c>
      <c r="BM15" s="1">
        <f>VLOOKUP($B15,sterics[],sterics_lookup!R$87)</f>
        <v>1.85508166936121</v>
      </c>
      <c r="BN15" s="1">
        <f>VLOOKUP($B15,sterics[],sterics_lookup!S$87)</f>
        <v>1.8554441516790501</v>
      </c>
      <c r="BO15" s="1">
        <f>VLOOKUP($B15,sterics[],sterics_lookup!T$87)</f>
        <v>1.8533895974673</v>
      </c>
      <c r="BP15" s="1">
        <f>VLOOKUP($B15,sterics[],sterics_lookup!U$87)</f>
        <v>1.8557933613417199</v>
      </c>
      <c r="BQ15" s="1">
        <f>VLOOKUP($B15,sterics[],sterics_lookup!V$87)</f>
        <v>1.85251693649477</v>
      </c>
    </row>
    <row r="16" spans="1:69" x14ac:dyDescent="0.25">
      <c r="A16" s="3">
        <v>19</v>
      </c>
      <c r="B16" s="1" t="str">
        <f>VLOOKUP(A16,names[],2)</f>
        <v>4-L17</v>
      </c>
      <c r="C16" s="2">
        <v>0.39999999999999997</v>
      </c>
      <c r="D16" s="2">
        <v>15.248219568198774</v>
      </c>
      <c r="E16" s="1" t="str">
        <f>VLOOKUP(B16,frags[],2)</f>
        <v>SP7</v>
      </c>
      <c r="F16" s="2" t="str">
        <f>VLOOKUP(B16,frags[],3)</f>
        <v>SP7</v>
      </c>
      <c r="G16" s="2" t="str">
        <f>VLOOKUP(B16,frags[],4)</f>
        <v>SP7</v>
      </c>
      <c r="H16" s="1">
        <f>VLOOKUP($E16,Table5[],fragment_lookup!B$64)</f>
        <v>0.192499</v>
      </c>
      <c r="I16" s="1">
        <f>VLOOKUP($E16,Table5[],fragment_lookup!C$64)</f>
        <v>-2.8559999999999999E-2</v>
      </c>
      <c r="J16" s="1">
        <f>VLOOKUP($E16,Table5[],fragment_lookup!D$64)</f>
        <v>-2.8577999999999999E-2</v>
      </c>
      <c r="K16" s="1">
        <f>VLOOKUP($E16,Table5[],fragment_lookup!E$64)</f>
        <v>-0.19442300000000001</v>
      </c>
      <c r="L16" s="1">
        <f>VLOOKUP($E16,Table5[],fragment_lookup!F$64)</f>
        <v>0.61518899999999999</v>
      </c>
      <c r="M16" s="1">
        <f>VLOOKUP($E16,Table5[],fragment_lookup!G$64)</f>
        <v>-0.18667</v>
      </c>
      <c r="N16" s="1">
        <f>VLOOKUP($E16,Table5[],fragment_lookup!H$64)</f>
        <v>-0.18692500000000001</v>
      </c>
      <c r="O16" s="1">
        <f>VLOOKUP($E16,Table5[],fragment_lookup!I$64)</f>
        <v>-0.230076</v>
      </c>
      <c r="P16" s="1">
        <f>VLOOKUP($E16,Table5[],fragment_lookup!J$64)</f>
        <v>523.923</v>
      </c>
      <c r="Q16" s="1">
        <f>VLOOKUP($E16,Table5[],fragment_lookup!K$64)</f>
        <v>60.247799999999998</v>
      </c>
      <c r="R16" s="1">
        <f>VLOOKUP($E16,Table5[],fragment_lookup!L$64)</f>
        <v>1062.54</v>
      </c>
      <c r="S16" s="1">
        <f>VLOOKUP($E16,Table5[],fragment_lookup!M$64)</f>
        <v>-0.25189</v>
      </c>
      <c r="T16" s="1">
        <f>VLOOKUP($E16,Table5[],fragment_lookup!N$64)</f>
        <v>-2.6440000000000002E-2</v>
      </c>
      <c r="U16" s="1">
        <f>VLOOKUP($E16,Table5[],fragment_lookup!O$64)</f>
        <v>141.47212949999999</v>
      </c>
      <c r="V16" s="1">
        <f>VLOOKUP($F16,Table5[],fragment_lookup!B$64)</f>
        <v>0.192499</v>
      </c>
      <c r="W16" s="1">
        <f>VLOOKUP($F16,Table5[],fragment_lookup!C$64)</f>
        <v>-2.8559999999999999E-2</v>
      </c>
      <c r="X16" s="1">
        <f>VLOOKUP($F16,Table5[],fragment_lookup!D$64)</f>
        <v>-2.8577999999999999E-2</v>
      </c>
      <c r="Y16" s="1">
        <f>VLOOKUP($F16,Table5[],fragment_lookup!E$64)</f>
        <v>-0.19442300000000001</v>
      </c>
      <c r="Z16" s="1">
        <f>VLOOKUP($F16,Table5[],fragment_lookup!F$64)</f>
        <v>0.61518899999999999</v>
      </c>
      <c r="AA16" s="1">
        <f>VLOOKUP($F16,Table5[],fragment_lookup!G$64)</f>
        <v>-0.18667</v>
      </c>
      <c r="AB16" s="1">
        <f>VLOOKUP($F16,Table5[],fragment_lookup!H$64)</f>
        <v>-0.18692500000000001</v>
      </c>
      <c r="AC16" s="1">
        <f>VLOOKUP($F16,Table5[],fragment_lookup!I$64)</f>
        <v>-0.230076</v>
      </c>
      <c r="AD16" s="1">
        <f>VLOOKUP($F16,Table5[],fragment_lookup!J$64)</f>
        <v>523.923</v>
      </c>
      <c r="AE16" s="1">
        <f>VLOOKUP($F16,Table5[],fragment_lookup!K$64)</f>
        <v>60.247799999999998</v>
      </c>
      <c r="AF16" s="1">
        <f>VLOOKUP($F16,Table5[],fragment_lookup!L$64)</f>
        <v>1062.54</v>
      </c>
      <c r="AG16" s="1">
        <f>VLOOKUP($F16,Table5[],fragment_lookup!M$64)</f>
        <v>-0.25189</v>
      </c>
      <c r="AH16" s="1">
        <f>VLOOKUP($F16,Table5[],fragment_lookup!N$64)</f>
        <v>-2.6440000000000002E-2</v>
      </c>
      <c r="AI16" s="1">
        <f>VLOOKUP($F16,Table5[],fragment_lookup!O$64)</f>
        <v>141.47212949999999</v>
      </c>
      <c r="AJ16" s="1">
        <f>VLOOKUP($G16,Table5[],fragment_lookup!B$64)</f>
        <v>0.192499</v>
      </c>
      <c r="AK16" s="1">
        <f>VLOOKUP($G16,Table5[],fragment_lookup!C$64)</f>
        <v>-2.8559999999999999E-2</v>
      </c>
      <c r="AL16" s="1">
        <f>VLOOKUP($G16,Table5[],fragment_lookup!D$64)</f>
        <v>-2.8577999999999999E-2</v>
      </c>
      <c r="AM16" s="1">
        <f>VLOOKUP($G16,Table5[],fragment_lookup!E$64)</f>
        <v>-0.19442300000000001</v>
      </c>
      <c r="AN16" s="1">
        <f>VLOOKUP($G16,Table5[],fragment_lookup!F$64)</f>
        <v>0.61518899999999999</v>
      </c>
      <c r="AO16" s="1">
        <f>VLOOKUP($G16,Table5[],fragment_lookup!G$64)</f>
        <v>-0.18667</v>
      </c>
      <c r="AP16" s="1">
        <f>VLOOKUP($G16,Table5[],fragment_lookup!H$64)</f>
        <v>-0.18692500000000001</v>
      </c>
      <c r="AQ16" s="1">
        <f>VLOOKUP($G16,Table5[],fragment_lookup!I$64)</f>
        <v>-0.230076</v>
      </c>
      <c r="AR16" s="1">
        <f>VLOOKUP($G16,Table5[],fragment_lookup!J$64)</f>
        <v>523.923</v>
      </c>
      <c r="AS16" s="1">
        <f>VLOOKUP($G16,Table5[],fragment_lookup!K$64)</f>
        <v>60.247799999999998</v>
      </c>
      <c r="AT16" s="1">
        <f>VLOOKUP($G16,Table5[],fragment_lookup!L$64)</f>
        <v>1062.54</v>
      </c>
      <c r="AU16" s="1">
        <f>VLOOKUP($G16,Table5[],fragment_lookup!M$64)</f>
        <v>-0.25189</v>
      </c>
      <c r="AV16" s="1">
        <f>VLOOKUP($G16,Table5[],fragment_lookup!N$64)</f>
        <v>-2.6440000000000002E-2</v>
      </c>
      <c r="AW16" s="1">
        <f>VLOOKUP($G16,Table5[],fragment_lookup!O$64)</f>
        <v>141.47212949999999</v>
      </c>
      <c r="AX16" s="1">
        <f>VLOOKUP($B16,sterics[],sterics_lookup!C$87)</f>
        <v>7.4760007160339699</v>
      </c>
      <c r="AY16" s="1">
        <f>VLOOKUP($B16,sterics[],sterics_lookup!D$87)</f>
        <v>7.53241097478098</v>
      </c>
      <c r="AZ16" s="1">
        <f>VLOOKUP($B16,sterics[],sterics_lookup!E$87)</f>
        <v>4.7607677505803903</v>
      </c>
      <c r="BA16" s="1">
        <f>VLOOKUP($B16,sterics[],sterics_lookup!F$87)</f>
        <v>4.8439970101280796</v>
      </c>
      <c r="BB16" s="1">
        <f>VLOOKUP($B16,sterics[],sterics_lookup!G$87)</f>
        <v>7.3200907342972004</v>
      </c>
      <c r="BC16" s="1">
        <f>VLOOKUP($B16,sterics[],sterics_lookup!H$87)</f>
        <v>7.66564466764987</v>
      </c>
      <c r="BD16" s="1">
        <f>VLOOKUP($B16,sterics[],sterics_lookup!I$87)</f>
        <v>40.4</v>
      </c>
      <c r="BE16" s="1">
        <f>VLOOKUP($B16,sterics[],sterics_lookup!J$87)</f>
        <v>40.9</v>
      </c>
      <c r="BF16" s="1">
        <f>VLOOKUP($B16,sterics[],sterics_lookup!K$87)</f>
        <v>99.227240266740097</v>
      </c>
      <c r="BG16" s="1">
        <f>VLOOKUP($B16,sterics[],sterics_lookup!L$87)</f>
        <v>103.44366518365401</v>
      </c>
      <c r="BH16" s="1">
        <f>VLOOKUP($B16,sterics[],sterics_lookup!M$87)</f>
        <v>102.78623282897399</v>
      </c>
      <c r="BI16" s="1">
        <f>VLOOKUP($B16,sterics[],sterics_lookup!N$87)</f>
        <v>104.92536185018</v>
      </c>
      <c r="BJ16" s="1">
        <f>VLOOKUP($B16,sterics[],sterics_lookup!O$87)</f>
        <v>103.12563107738499</v>
      </c>
      <c r="BK16" s="1">
        <f>VLOOKUP($B16,sterics[],sterics_lookup!P$87)</f>
        <v>104.70120178912499</v>
      </c>
      <c r="BL16" s="1">
        <f>VLOOKUP($B16,sterics[],sterics_lookup!Q$87)</f>
        <v>1.8404852620980101</v>
      </c>
      <c r="BM16" s="1">
        <f>VLOOKUP($B16,sterics[],sterics_lookup!R$87)</f>
        <v>1.84202578700733</v>
      </c>
      <c r="BN16" s="1">
        <f>VLOOKUP($B16,sterics[],sterics_lookup!S$87)</f>
        <v>1.8422212136439999</v>
      </c>
      <c r="BO16" s="1">
        <f>VLOOKUP($B16,sterics[],sterics_lookup!T$87)</f>
        <v>1.8413351134435001</v>
      </c>
      <c r="BP16" s="1">
        <f>VLOOKUP($B16,sterics[],sterics_lookup!U$87)</f>
        <v>1.8424139057225899</v>
      </c>
      <c r="BQ16" s="1">
        <f>VLOOKUP($B16,sterics[],sterics_lookup!V$87)</f>
        <v>1.8410396519358201</v>
      </c>
    </row>
    <row r="17" spans="1:69" x14ac:dyDescent="0.25">
      <c r="A17" s="3">
        <v>21</v>
      </c>
      <c r="B17" s="1" t="str">
        <f>VLOOKUP(A17,names[],2)</f>
        <v>4-L28</v>
      </c>
      <c r="C17" s="2">
        <v>0.76</v>
      </c>
      <c r="D17" s="2">
        <v>9.2575104644823387</v>
      </c>
      <c r="E17" s="1" t="str">
        <f>VLOOKUP(B17,frags[],2)</f>
        <v>SP24</v>
      </c>
      <c r="F17" s="2" t="str">
        <f>VLOOKUP(B17,frags[],3)</f>
        <v>SP24</v>
      </c>
      <c r="G17" s="2" t="str">
        <f>VLOOKUP(B17,frags[],4)</f>
        <v>SP24</v>
      </c>
      <c r="H17" s="1">
        <f>VLOOKUP($E17,Table5[],fragment_lookup!B$64)</f>
        <v>0.22301699999999999</v>
      </c>
      <c r="I17" s="1">
        <f>VLOOKUP($E17,Table5[],fragment_lookup!C$64)</f>
        <v>-1.1913E-2</v>
      </c>
      <c r="J17" s="1">
        <f>VLOOKUP($E17,Table5[],fragment_lookup!D$64)</f>
        <v>-4.6870000000000002E-3</v>
      </c>
      <c r="K17" s="1">
        <f>VLOOKUP($E17,Table5[],fragment_lookup!E$64)</f>
        <v>-0.14432</v>
      </c>
      <c r="L17" s="1">
        <f>VLOOKUP($E17,Table5[],fragment_lookup!F$64)</f>
        <v>0.46884199999999998</v>
      </c>
      <c r="M17" s="1">
        <f>VLOOKUP($E17,Table5[],fragment_lookup!G$64)</f>
        <v>-0.13273799999999999</v>
      </c>
      <c r="N17" s="1">
        <f>VLOOKUP($E17,Table5[],fragment_lookup!H$64)</f>
        <v>-0.147151</v>
      </c>
      <c r="O17" s="1">
        <f>VLOOKUP($E17,Table5[],fragment_lookup!I$64)</f>
        <v>-4.0252000000000003E-2</v>
      </c>
      <c r="P17" s="1">
        <f>VLOOKUP($E17,Table5[],fragment_lookup!J$64)</f>
        <v>491.35899999999998</v>
      </c>
      <c r="Q17" s="1">
        <f>VLOOKUP($E17,Table5[],fragment_lookup!K$64)</f>
        <v>51.790700000000001</v>
      </c>
      <c r="R17" s="1">
        <f>VLOOKUP($E17,Table5[],fragment_lookup!L$64)</f>
        <v>1117.94</v>
      </c>
      <c r="S17" s="1">
        <f>VLOOKUP($E17,Table5[],fragment_lookup!M$64)</f>
        <v>-0.25564999999999999</v>
      </c>
      <c r="T17" s="1">
        <f>VLOOKUP($E17,Table5[],fragment_lookup!N$64)</f>
        <v>-5.527E-2</v>
      </c>
      <c r="U17" s="1">
        <f>VLOOKUP($E17,Table5[],fragment_lookup!O$64)</f>
        <v>125.7404538</v>
      </c>
      <c r="V17" s="1">
        <f>VLOOKUP($F17,Table5[],fragment_lookup!B$64)</f>
        <v>0.22301699999999999</v>
      </c>
      <c r="W17" s="1">
        <f>VLOOKUP($F17,Table5[],fragment_lookup!C$64)</f>
        <v>-1.1913E-2</v>
      </c>
      <c r="X17" s="1">
        <f>VLOOKUP($F17,Table5[],fragment_lookup!D$64)</f>
        <v>-4.6870000000000002E-3</v>
      </c>
      <c r="Y17" s="1">
        <f>VLOOKUP($F17,Table5[],fragment_lookup!E$64)</f>
        <v>-0.14432</v>
      </c>
      <c r="Z17" s="1">
        <f>VLOOKUP($F17,Table5[],fragment_lookup!F$64)</f>
        <v>0.46884199999999998</v>
      </c>
      <c r="AA17" s="1">
        <f>VLOOKUP($F17,Table5[],fragment_lookup!G$64)</f>
        <v>-0.13273799999999999</v>
      </c>
      <c r="AB17" s="1">
        <f>VLOOKUP($F17,Table5[],fragment_lookup!H$64)</f>
        <v>-0.147151</v>
      </c>
      <c r="AC17" s="1">
        <f>VLOOKUP($F17,Table5[],fragment_lookup!I$64)</f>
        <v>-4.0252000000000003E-2</v>
      </c>
      <c r="AD17" s="1">
        <f>VLOOKUP($F17,Table5[],fragment_lookup!J$64)</f>
        <v>491.35899999999998</v>
      </c>
      <c r="AE17" s="1">
        <f>VLOOKUP($F17,Table5[],fragment_lookup!K$64)</f>
        <v>51.790700000000001</v>
      </c>
      <c r="AF17" s="1">
        <f>VLOOKUP($F17,Table5[],fragment_lookup!L$64)</f>
        <v>1117.94</v>
      </c>
      <c r="AG17" s="1">
        <f>VLOOKUP($F17,Table5[],fragment_lookup!M$64)</f>
        <v>-0.25564999999999999</v>
      </c>
      <c r="AH17" s="1">
        <f>VLOOKUP($F17,Table5[],fragment_lookup!N$64)</f>
        <v>-5.527E-2</v>
      </c>
      <c r="AI17" s="1">
        <f>VLOOKUP($F17,Table5[],fragment_lookup!O$64)</f>
        <v>125.7404538</v>
      </c>
      <c r="AJ17" s="1">
        <f>VLOOKUP($G17,Table5[],fragment_lookup!B$64)</f>
        <v>0.22301699999999999</v>
      </c>
      <c r="AK17" s="1">
        <f>VLOOKUP($G17,Table5[],fragment_lookup!C$64)</f>
        <v>-1.1913E-2</v>
      </c>
      <c r="AL17" s="1">
        <f>VLOOKUP($G17,Table5[],fragment_lookup!D$64)</f>
        <v>-4.6870000000000002E-3</v>
      </c>
      <c r="AM17" s="1">
        <f>VLOOKUP($G17,Table5[],fragment_lookup!E$64)</f>
        <v>-0.14432</v>
      </c>
      <c r="AN17" s="1">
        <f>VLOOKUP($G17,Table5[],fragment_lookup!F$64)</f>
        <v>0.46884199999999998</v>
      </c>
      <c r="AO17" s="1">
        <f>VLOOKUP($G17,Table5[],fragment_lookup!G$64)</f>
        <v>-0.13273799999999999</v>
      </c>
      <c r="AP17" s="1">
        <f>VLOOKUP($G17,Table5[],fragment_lookup!H$64)</f>
        <v>-0.147151</v>
      </c>
      <c r="AQ17" s="1">
        <f>VLOOKUP($G17,Table5[],fragment_lookup!I$64)</f>
        <v>-4.0252000000000003E-2</v>
      </c>
      <c r="AR17" s="1">
        <f>VLOOKUP($G17,Table5[],fragment_lookup!J$64)</f>
        <v>491.35899999999998</v>
      </c>
      <c r="AS17" s="1">
        <f>VLOOKUP($G17,Table5[],fragment_lookup!K$64)</f>
        <v>51.790700000000001</v>
      </c>
      <c r="AT17" s="1">
        <f>VLOOKUP($G17,Table5[],fragment_lookup!L$64)</f>
        <v>1117.94</v>
      </c>
      <c r="AU17" s="1">
        <f>VLOOKUP($G17,Table5[],fragment_lookup!M$64)</f>
        <v>-0.25564999999999999</v>
      </c>
      <c r="AV17" s="1">
        <f>VLOOKUP($G17,Table5[],fragment_lookup!N$64)</f>
        <v>-5.527E-2</v>
      </c>
      <c r="AW17" s="1">
        <f>VLOOKUP($G17,Table5[],fragment_lookup!O$64)</f>
        <v>125.7404538</v>
      </c>
      <c r="AX17" s="1">
        <f>VLOOKUP($B17,sterics[],sterics_lookup!C$87)</f>
        <v>6.9274020953777402</v>
      </c>
      <c r="AY17" s="1">
        <f>VLOOKUP($B17,sterics[],sterics_lookup!D$87)</f>
        <v>7.1505000755835502</v>
      </c>
      <c r="AZ17" s="1">
        <f>VLOOKUP($B17,sterics[],sterics_lookup!E$87)</f>
        <v>4.1653384823675301</v>
      </c>
      <c r="BA17" s="1">
        <f>VLOOKUP($B17,sterics[],sterics_lookup!F$87)</f>
        <v>4.4477105281434097</v>
      </c>
      <c r="BB17" s="1">
        <f>VLOOKUP($B17,sterics[],sterics_lookup!G$87)</f>
        <v>7.5804114196499599</v>
      </c>
      <c r="BC17" s="1">
        <f>VLOOKUP($B17,sterics[],sterics_lookup!H$87)</f>
        <v>8.1353018846738507</v>
      </c>
      <c r="BD17" s="1">
        <f>VLOOKUP($B17,sterics[],sterics_lookup!I$87)</f>
        <v>42.1</v>
      </c>
      <c r="BE17" s="1">
        <f>VLOOKUP($B17,sterics[],sterics_lookup!J$87)</f>
        <v>45.3</v>
      </c>
      <c r="BF17" s="1">
        <f>VLOOKUP($B17,sterics[],sterics_lookup!K$87)</f>
        <v>98.998587122661704</v>
      </c>
      <c r="BG17" s="1">
        <f>VLOOKUP($B17,sterics[],sterics_lookup!L$87)</f>
        <v>108.44713699222299</v>
      </c>
      <c r="BH17" s="1">
        <f>VLOOKUP($B17,sterics[],sterics_lookup!M$87)</f>
        <v>98.758974677550597</v>
      </c>
      <c r="BI17" s="1">
        <f>VLOOKUP($B17,sterics[],sterics_lookup!N$87)</f>
        <v>106.659891809966</v>
      </c>
      <c r="BJ17" s="1">
        <f>VLOOKUP($B17,sterics[],sterics_lookup!O$87)</f>
        <v>98.997915953866197</v>
      </c>
      <c r="BK17" s="1">
        <f>VLOOKUP($B17,sterics[],sterics_lookup!P$87)</f>
        <v>108.547273564199</v>
      </c>
      <c r="BL17" s="1">
        <f>VLOOKUP($B17,sterics[],sterics_lookup!Q$87)</f>
        <v>1.8410556754210301</v>
      </c>
      <c r="BM17" s="1">
        <f>VLOOKUP($B17,sterics[],sterics_lookup!R$87)</f>
        <v>1.8434917954794301</v>
      </c>
      <c r="BN17" s="1">
        <f>VLOOKUP($B17,sterics[],sterics_lookup!S$87)</f>
        <v>1.8625973800045901</v>
      </c>
      <c r="BO17" s="1">
        <f>VLOOKUP($B17,sterics[],sterics_lookup!T$87)</f>
        <v>1.8568117836765199</v>
      </c>
      <c r="BP17" s="1">
        <f>VLOOKUP($B17,sterics[],sterics_lookup!U$87)</f>
        <v>1.8438842154538799</v>
      </c>
      <c r="BQ17" s="1">
        <f>VLOOKUP($B17,sterics[],sterics_lookup!V$87)</f>
        <v>1.84111379333272</v>
      </c>
    </row>
    <row r="18" spans="1:69" x14ac:dyDescent="0.25">
      <c r="A18" s="3">
        <v>23</v>
      </c>
      <c r="B18" s="1" t="str">
        <f>VLOOKUP(A18,names[],2)</f>
        <v>4-L3</v>
      </c>
      <c r="C18" s="2">
        <v>0.36000000000000004</v>
      </c>
      <c r="D18" s="2">
        <v>2.0244752406487958</v>
      </c>
      <c r="E18" s="1" t="str">
        <f>VLOOKUP(B18,frags[],2)</f>
        <v>FR4</v>
      </c>
      <c r="F18" s="2" t="str">
        <f>VLOOKUP(B18,frags[],3)</f>
        <v>FR4</v>
      </c>
      <c r="G18" s="2" t="str">
        <f>VLOOKUP(B18,frags[],4)</f>
        <v>FR4</v>
      </c>
      <c r="H18" s="1">
        <f>VLOOKUP($E18,Table5[],fragment_lookup!B$64)</f>
        <v>0.193193</v>
      </c>
      <c r="I18" s="1">
        <f>VLOOKUP($E18,Table5[],fragment_lookup!C$64)</f>
        <v>-2.6838999999999998E-2</v>
      </c>
      <c r="J18" s="1">
        <f>VLOOKUP($E18,Table5[],fragment_lookup!D$64)</f>
        <v>-2.6838999999999998E-2</v>
      </c>
      <c r="K18" s="1">
        <f>VLOOKUP($E18,Table5[],fragment_lookup!E$64)</f>
        <v>-2.6838999999999998E-2</v>
      </c>
      <c r="L18" s="1">
        <f>VLOOKUP($E18,Table5[],fragment_lookup!F$64)</f>
        <v>0.64619400000000005</v>
      </c>
      <c r="M18" s="1">
        <f>VLOOKUP($E18,Table5[],fragment_lookup!G$64)</f>
        <v>6.4514000000000002E-2</v>
      </c>
      <c r="N18" s="1">
        <f>VLOOKUP($E18,Table5[],fragment_lookup!H$64)</f>
        <v>6.4514000000000002E-2</v>
      </c>
      <c r="O18" s="1">
        <f>VLOOKUP($E18,Table5[],fragment_lookup!I$64)</f>
        <v>6.4514000000000002E-2</v>
      </c>
      <c r="P18" s="1">
        <f>VLOOKUP($E18,Table5[],fragment_lookup!J$64)</f>
        <v>528.86099999999999</v>
      </c>
      <c r="Q18" s="1">
        <f>VLOOKUP($E18,Table5[],fragment_lookup!K$64)</f>
        <v>62.273299999999999</v>
      </c>
      <c r="R18" s="1">
        <f>VLOOKUP($E18,Table5[],fragment_lookup!L$64)</f>
        <v>1224.5999999999999</v>
      </c>
      <c r="S18" s="1">
        <f>VLOOKUP($E18,Table5[],fragment_lookup!M$64)</f>
        <v>-0.23053000000000001</v>
      </c>
      <c r="T18" s="1">
        <f>VLOOKUP($E18,Table5[],fragment_lookup!N$64)</f>
        <v>-5.9220000000000002E-2</v>
      </c>
      <c r="U18" s="1">
        <f>VLOOKUP($E18,Table5[],fragment_lookup!O$64)</f>
        <v>107.4987381</v>
      </c>
      <c r="V18" s="1">
        <f>VLOOKUP($F18,Table5[],fragment_lookup!B$64)</f>
        <v>0.193193</v>
      </c>
      <c r="W18" s="1">
        <f>VLOOKUP($F18,Table5[],fragment_lookup!C$64)</f>
        <v>-2.6838999999999998E-2</v>
      </c>
      <c r="X18" s="1">
        <f>VLOOKUP($F18,Table5[],fragment_lookup!D$64)</f>
        <v>-2.6838999999999998E-2</v>
      </c>
      <c r="Y18" s="1">
        <f>VLOOKUP($F18,Table5[],fragment_lookup!E$64)</f>
        <v>-2.6838999999999998E-2</v>
      </c>
      <c r="Z18" s="1">
        <f>VLOOKUP($F18,Table5[],fragment_lookup!F$64)</f>
        <v>0.64619400000000005</v>
      </c>
      <c r="AA18" s="1">
        <f>VLOOKUP($F18,Table5[],fragment_lookup!G$64)</f>
        <v>6.4514000000000002E-2</v>
      </c>
      <c r="AB18" s="1">
        <f>VLOOKUP($F18,Table5[],fragment_lookup!H$64)</f>
        <v>6.4514000000000002E-2</v>
      </c>
      <c r="AC18" s="1">
        <f>VLOOKUP($F18,Table5[],fragment_lookup!I$64)</f>
        <v>6.4514000000000002E-2</v>
      </c>
      <c r="AD18" s="1">
        <f>VLOOKUP($F18,Table5[],fragment_lookup!J$64)</f>
        <v>528.86099999999999</v>
      </c>
      <c r="AE18" s="1">
        <f>VLOOKUP($F18,Table5[],fragment_lookup!K$64)</f>
        <v>62.273299999999999</v>
      </c>
      <c r="AF18" s="1">
        <f>VLOOKUP($F18,Table5[],fragment_lookup!L$64)</f>
        <v>1224.5999999999999</v>
      </c>
      <c r="AG18" s="1">
        <f>VLOOKUP($F18,Table5[],fragment_lookup!M$64)</f>
        <v>-0.23053000000000001</v>
      </c>
      <c r="AH18" s="1">
        <f>VLOOKUP($F18,Table5[],fragment_lookup!N$64)</f>
        <v>-5.9220000000000002E-2</v>
      </c>
      <c r="AI18" s="1">
        <f>VLOOKUP($F18,Table5[],fragment_lookup!O$64)</f>
        <v>107.4987381</v>
      </c>
      <c r="AJ18" s="1">
        <f>VLOOKUP($G18,Table5[],fragment_lookup!B$64)</f>
        <v>0.193193</v>
      </c>
      <c r="AK18" s="1">
        <f>VLOOKUP($G18,Table5[],fragment_lookup!C$64)</f>
        <v>-2.6838999999999998E-2</v>
      </c>
      <c r="AL18" s="1">
        <f>VLOOKUP($G18,Table5[],fragment_lookup!D$64)</f>
        <v>-2.6838999999999998E-2</v>
      </c>
      <c r="AM18" s="1">
        <f>VLOOKUP($G18,Table5[],fragment_lookup!E$64)</f>
        <v>-2.6838999999999998E-2</v>
      </c>
      <c r="AN18" s="1">
        <f>VLOOKUP($G18,Table5[],fragment_lookup!F$64)</f>
        <v>0.64619400000000005</v>
      </c>
      <c r="AO18" s="1">
        <f>VLOOKUP($G18,Table5[],fragment_lookup!G$64)</f>
        <v>6.4514000000000002E-2</v>
      </c>
      <c r="AP18" s="1">
        <f>VLOOKUP($G18,Table5[],fragment_lookup!H$64)</f>
        <v>6.4514000000000002E-2</v>
      </c>
      <c r="AQ18" s="1">
        <f>VLOOKUP($G18,Table5[],fragment_lookup!I$64)</f>
        <v>6.4514000000000002E-2</v>
      </c>
      <c r="AR18" s="1">
        <f>VLOOKUP($G18,Table5[],fragment_lookup!J$64)</f>
        <v>528.86099999999999</v>
      </c>
      <c r="AS18" s="1">
        <f>VLOOKUP($G18,Table5[],fragment_lookup!K$64)</f>
        <v>62.273299999999999</v>
      </c>
      <c r="AT18" s="1">
        <f>VLOOKUP($G18,Table5[],fragment_lookup!L$64)</f>
        <v>1224.5999999999999</v>
      </c>
      <c r="AU18" s="1">
        <f>VLOOKUP($G18,Table5[],fragment_lookup!M$64)</f>
        <v>-0.23053000000000001</v>
      </c>
      <c r="AV18" s="1">
        <f>VLOOKUP($G18,Table5[],fragment_lookup!N$64)</f>
        <v>-5.9220000000000002E-2</v>
      </c>
      <c r="AW18" s="1">
        <f>VLOOKUP($G18,Table5[],fragment_lookup!O$64)</f>
        <v>107.4987381</v>
      </c>
      <c r="AX18" s="1">
        <f>VLOOKUP($B18,sterics[],sterics_lookup!C$87)</f>
        <v>5.7390376697242003</v>
      </c>
      <c r="AY18" s="1">
        <f>VLOOKUP($B18,sterics[],sterics_lookup!D$87)</f>
        <v>5.8872490828505697</v>
      </c>
      <c r="AZ18" s="1">
        <f>VLOOKUP($B18,sterics[],sterics_lookup!E$87)</f>
        <v>3.8147527017713698</v>
      </c>
      <c r="BA18" s="1">
        <f>VLOOKUP($B18,sterics[],sterics_lookup!F$87)</f>
        <v>4.1755960382818396</v>
      </c>
      <c r="BB18" s="1">
        <f>VLOOKUP($B18,sterics[],sterics_lookup!G$87)</f>
        <v>6.7411803147258702</v>
      </c>
      <c r="BC18" s="1">
        <f>VLOOKUP($B18,sterics[],sterics_lookup!H$87)</f>
        <v>7.3764928474388496</v>
      </c>
      <c r="BD18" s="1">
        <f>VLOOKUP($B18,sterics[],sterics_lookup!I$87)</f>
        <v>35.700000000000003</v>
      </c>
      <c r="BE18" s="1">
        <f>VLOOKUP($B18,sterics[],sterics_lookup!J$87)</f>
        <v>36.4</v>
      </c>
      <c r="BF18" s="1">
        <f>VLOOKUP($B18,sterics[],sterics_lookup!K$87)</f>
        <v>96.357157177803899</v>
      </c>
      <c r="BG18" s="1">
        <f>VLOOKUP($B18,sterics[],sterics_lookup!L$87)</f>
        <v>97.600459988057494</v>
      </c>
      <c r="BH18" s="1">
        <f>VLOOKUP($B18,sterics[],sterics_lookup!M$87)</f>
        <v>96.333486948233102</v>
      </c>
      <c r="BI18" s="1">
        <f>VLOOKUP($B18,sterics[],sterics_lookup!N$87)</f>
        <v>97.728864437333399</v>
      </c>
      <c r="BJ18" s="1">
        <f>VLOOKUP($B18,sterics[],sterics_lookup!O$87)</f>
        <v>94.040326111642102</v>
      </c>
      <c r="BK18" s="1">
        <f>VLOOKUP($B18,sterics[],sterics_lookup!P$87)</f>
        <v>96.409493112034895</v>
      </c>
      <c r="BL18" s="1">
        <f>VLOOKUP($B18,sterics[],sterics_lookup!Q$87)</f>
        <v>1.8163554167618099</v>
      </c>
      <c r="BM18" s="1">
        <f>VLOOKUP($B18,sterics[],sterics_lookup!R$87)</f>
        <v>1.8182021339773999</v>
      </c>
      <c r="BN18" s="1">
        <f>VLOOKUP($B18,sterics[],sterics_lookup!S$87)</f>
        <v>1.8181707840574199</v>
      </c>
      <c r="BO18" s="1">
        <f>VLOOKUP($B18,sterics[],sterics_lookup!T$87)</f>
        <v>1.8132217183786401</v>
      </c>
      <c r="BP18" s="1">
        <f>VLOOKUP($B18,sterics[],sterics_lookup!U$87)</f>
        <v>1.8177640110861399</v>
      </c>
      <c r="BQ18" s="1">
        <f>VLOOKUP($B18,sterics[],sterics_lookup!V$87)</f>
        <v>1.8140722146596</v>
      </c>
    </row>
    <row r="19" spans="1:69" x14ac:dyDescent="0.25">
      <c r="A19" s="3">
        <v>24</v>
      </c>
      <c r="B19" s="1" t="str">
        <f>VLOOKUP(A19,names[],2)</f>
        <v>2-L22</v>
      </c>
      <c r="C19" s="2">
        <v>0.26</v>
      </c>
      <c r="D19" s="2">
        <v>0.29154759474226505</v>
      </c>
      <c r="E19" s="1" t="str">
        <f>VLOOKUP(B19,frags[],2)</f>
        <v>BP5</v>
      </c>
      <c r="F19" s="2" t="str">
        <f>VLOOKUP(B19,frags[],3)</f>
        <v>AL4</v>
      </c>
      <c r="G19" s="2" t="str">
        <f>VLOOKUP(B19,frags[],4)</f>
        <v>AL4</v>
      </c>
      <c r="H19" s="1">
        <f>VLOOKUP($E19,Table5[],fragment_lookup!B$64)</f>
        <v>0.18133099999999999</v>
      </c>
      <c r="I19" s="1">
        <f>VLOOKUP($E19,Table5[],fragment_lookup!C$64)</f>
        <v>1.2633E-2</v>
      </c>
      <c r="J19" s="1">
        <f>VLOOKUP($E19,Table5[],fragment_lookup!D$64)</f>
        <v>1.2633E-2</v>
      </c>
      <c r="K19" s="1">
        <f>VLOOKUP($E19,Table5[],fragment_lookup!E$64)</f>
        <v>1.2633E-2</v>
      </c>
      <c r="L19" s="1">
        <f>VLOOKUP($E19,Table5[],fragment_lookup!F$64)</f>
        <v>0.57125400000000004</v>
      </c>
      <c r="M19" s="1">
        <f>VLOOKUP($E19,Table5[],fragment_lookup!G$64)</f>
        <v>-6.8256999999999998E-2</v>
      </c>
      <c r="N19" s="1">
        <f>VLOOKUP($E19,Table5[],fragment_lookup!H$64)</f>
        <v>-6.8256999999999998E-2</v>
      </c>
      <c r="O19" s="1">
        <f>VLOOKUP($E19,Table5[],fragment_lookup!I$64)</f>
        <v>-6.8256999999999998E-2</v>
      </c>
      <c r="P19" s="1">
        <f>VLOOKUP($E19,Table5[],fragment_lookup!J$64)</f>
        <v>517.27599999999995</v>
      </c>
      <c r="Q19" s="1">
        <f>VLOOKUP($E19,Table5[],fragment_lookup!K$64)</f>
        <v>59.159599999999998</v>
      </c>
      <c r="R19" s="1">
        <f>VLOOKUP($E19,Table5[],fragment_lookup!L$64)</f>
        <v>1090.79</v>
      </c>
      <c r="S19" s="1">
        <f>VLOOKUP($E19,Table5[],fragment_lookup!M$64)</f>
        <v>-0.22214999999999999</v>
      </c>
      <c r="T19" s="1">
        <f>VLOOKUP($E19,Table5[],fragment_lookup!N$64)</f>
        <v>-2.6800000000000001E-2</v>
      </c>
      <c r="U19" s="1">
        <f>VLOOKUP($E19,Table5[],fragment_lookup!O$64)</f>
        <v>122.5840785</v>
      </c>
      <c r="V19" s="1">
        <f>VLOOKUP($F19,Table5[],fragment_lookup!B$64)</f>
        <v>0.153248</v>
      </c>
      <c r="W19" s="1">
        <f>VLOOKUP($F19,Table5[],fragment_lookup!C$64)</f>
        <v>-3.7562999999999999E-2</v>
      </c>
      <c r="X19" s="1">
        <f>VLOOKUP($F19,Table5[],fragment_lookup!D$64)</f>
        <v>-3.7512999999999998E-2</v>
      </c>
      <c r="Y19" s="1">
        <f>VLOOKUP($F19,Table5[],fragment_lookup!E$64)</f>
        <v>-0.273613</v>
      </c>
      <c r="Z19" s="1">
        <f>VLOOKUP($F19,Table5[],fragment_lookup!F$64)</f>
        <v>0.43281799999999998</v>
      </c>
      <c r="AA19" s="1">
        <f>VLOOKUP($F19,Table5[],fragment_lookup!G$64)</f>
        <v>-0.18011099999999999</v>
      </c>
      <c r="AB19" s="1">
        <f>VLOOKUP($F19,Table5[],fragment_lookup!H$64)</f>
        <v>-0.18074100000000001</v>
      </c>
      <c r="AC19" s="1">
        <f>VLOOKUP($F19,Table5[],fragment_lookup!I$64)</f>
        <v>3.7199999999999999E-4</v>
      </c>
      <c r="AD19" s="1">
        <f>VLOOKUP($F19,Table5[],fragment_lookup!J$64)</f>
        <v>504.39800000000002</v>
      </c>
      <c r="AE19" s="1">
        <f>VLOOKUP($F19,Table5[],fragment_lookup!K$64)</f>
        <v>159.078</v>
      </c>
      <c r="AF19" s="1">
        <f>VLOOKUP($F19,Table5[],fragment_lookup!L$64)</f>
        <v>1213.46</v>
      </c>
      <c r="AG19" s="1">
        <f>VLOOKUP($F19,Table5[],fragment_lookup!M$64)</f>
        <v>-0.25091000000000002</v>
      </c>
      <c r="AH19" s="1">
        <f>VLOOKUP($F19,Table5[],fragment_lookup!N$64)</f>
        <v>2.6839999999999999E-2</v>
      </c>
      <c r="AI19" s="1">
        <f>VLOOKUP($F19,Table5[],fragment_lookup!O$64)</f>
        <v>174.29090249999999</v>
      </c>
      <c r="AJ19" s="1">
        <f>VLOOKUP($G19,Table5[],fragment_lookup!B$64)</f>
        <v>0.153248</v>
      </c>
      <c r="AK19" s="1">
        <f>VLOOKUP($G19,Table5[],fragment_lookup!C$64)</f>
        <v>-3.7562999999999999E-2</v>
      </c>
      <c r="AL19" s="1">
        <f>VLOOKUP($G19,Table5[],fragment_lookup!D$64)</f>
        <v>-3.7512999999999998E-2</v>
      </c>
      <c r="AM19" s="1">
        <f>VLOOKUP($G19,Table5[],fragment_lookup!E$64)</f>
        <v>-0.273613</v>
      </c>
      <c r="AN19" s="1">
        <f>VLOOKUP($G19,Table5[],fragment_lookup!F$64)</f>
        <v>0.43281799999999998</v>
      </c>
      <c r="AO19" s="1">
        <f>VLOOKUP($G19,Table5[],fragment_lookup!G$64)</f>
        <v>-0.18011099999999999</v>
      </c>
      <c r="AP19" s="1">
        <f>VLOOKUP($G19,Table5[],fragment_lookup!H$64)</f>
        <v>-0.18074100000000001</v>
      </c>
      <c r="AQ19" s="1">
        <f>VLOOKUP($G19,Table5[],fragment_lookup!I$64)</f>
        <v>3.7199999999999999E-4</v>
      </c>
      <c r="AR19" s="1">
        <f>VLOOKUP($G19,Table5[],fragment_lookup!J$64)</f>
        <v>504.39800000000002</v>
      </c>
      <c r="AS19" s="1">
        <f>VLOOKUP($G19,Table5[],fragment_lookup!K$64)</f>
        <v>159.078</v>
      </c>
      <c r="AT19" s="1">
        <f>VLOOKUP($G19,Table5[],fragment_lookup!L$64)</f>
        <v>1213.46</v>
      </c>
      <c r="AU19" s="1">
        <f>VLOOKUP($G19,Table5[],fragment_lookup!M$64)</f>
        <v>-0.25091000000000002</v>
      </c>
      <c r="AV19" s="1">
        <f>VLOOKUP($G19,Table5[],fragment_lookup!N$64)</f>
        <v>2.6839999999999999E-2</v>
      </c>
      <c r="AW19" s="1">
        <f>VLOOKUP($G19,Table5[],fragment_lookup!O$64)</f>
        <v>174.29090249999999</v>
      </c>
      <c r="AX19" s="1">
        <f>VLOOKUP($B19,sterics[],sterics_lookup!C$87)</f>
        <v>6.9654893219496303</v>
      </c>
      <c r="AY19" s="1">
        <f>VLOOKUP($B19,sterics[],sterics_lookup!D$87)</f>
        <v>7.5909624628375996</v>
      </c>
      <c r="AZ19" s="1">
        <f>VLOOKUP($B19,sterics[],sterics_lookup!E$87)</f>
        <v>4.37887660433445</v>
      </c>
      <c r="BA19" s="1">
        <f>VLOOKUP($B19,sterics[],sterics_lookup!F$87)</f>
        <v>5.0832053590049098</v>
      </c>
      <c r="BB19" s="1">
        <f>VLOOKUP($B19,sterics[],sterics_lookup!G$87)</f>
        <v>7.4858341132481403</v>
      </c>
      <c r="BC19" s="1">
        <f>VLOOKUP($B19,sterics[],sterics_lookup!H$87)</f>
        <v>7.6484406720043898</v>
      </c>
      <c r="BD19" s="1">
        <f>VLOOKUP($B19,sterics[],sterics_lookup!I$87)</f>
        <v>65.2</v>
      </c>
      <c r="BE19" s="1">
        <f>VLOOKUP($B19,sterics[],sterics_lookup!J$87)</f>
        <v>71.5</v>
      </c>
      <c r="BF19" s="1">
        <f>VLOOKUP($B19,sterics[],sterics_lookup!K$87)</f>
        <v>102.24465688369899</v>
      </c>
      <c r="BG19" s="1">
        <f>VLOOKUP($B19,sterics[],sterics_lookup!L$87)</f>
        <v>114.736321771622</v>
      </c>
      <c r="BH19" s="1">
        <f>VLOOKUP($B19,sterics[],sterics_lookup!M$87)</f>
        <v>100.973032552354</v>
      </c>
      <c r="BI19" s="1">
        <f>VLOOKUP($B19,sterics[],sterics_lookup!N$87)</f>
        <v>116.81835390807601</v>
      </c>
      <c r="BJ19" s="1">
        <f>VLOOKUP($B19,sterics[],sterics_lookup!O$87)</f>
        <v>102.50652932194799</v>
      </c>
      <c r="BK19" s="1">
        <f>VLOOKUP($B19,sterics[],sterics_lookup!P$87)</f>
        <v>114.767072538045</v>
      </c>
      <c r="BL19" s="1">
        <f>VLOOKUP($B19,sterics[],sterics_lookup!Q$87)</f>
        <v>1.8707781803303101</v>
      </c>
      <c r="BM19" s="1">
        <f>VLOOKUP($B19,sterics[],sterics_lookup!R$87)</f>
        <v>1.8887247020145601</v>
      </c>
      <c r="BN19" s="1">
        <f>VLOOKUP($B19,sterics[],sterics_lookup!S$87)</f>
        <v>1.8595176793996799</v>
      </c>
      <c r="BO19" s="1">
        <f>VLOOKUP($B19,sterics[],sterics_lookup!T$87)</f>
        <v>1.8479226174274701</v>
      </c>
      <c r="BP19" s="1">
        <f>VLOOKUP($B19,sterics[],sterics_lookup!U$87)</f>
        <v>1.88827831635063</v>
      </c>
      <c r="BQ19" s="1">
        <f>VLOOKUP($B19,sterics[],sterics_lookup!V$87)</f>
        <v>1.87018207669734</v>
      </c>
    </row>
    <row r="20" spans="1:69" x14ac:dyDescent="0.25">
      <c r="A20" s="3">
        <v>25</v>
      </c>
      <c r="B20" s="1" t="str">
        <f>VLOOKUP(A20,names[],2)</f>
        <v>2-L21</v>
      </c>
      <c r="C20" s="2">
        <v>-0.43999999999999995</v>
      </c>
      <c r="D20" s="2">
        <v>0.27892651361962706</v>
      </c>
      <c r="E20" s="1" t="str">
        <f>VLOOKUP(B20,frags[],2)</f>
        <v>BP1</v>
      </c>
      <c r="F20" s="2" t="str">
        <f>VLOOKUP(B20,frags[],3)</f>
        <v>AL4</v>
      </c>
      <c r="G20" s="2" t="str">
        <f>VLOOKUP(B20,frags[],4)</f>
        <v>AL4</v>
      </c>
      <c r="H20" s="1">
        <f>VLOOKUP($E20,Table5[],fragment_lookup!B$64)</f>
        <v>0.210537</v>
      </c>
      <c r="I20" s="1">
        <f>VLOOKUP($E20,Table5[],fragment_lookup!C$64)</f>
        <v>-0.18282599999999999</v>
      </c>
      <c r="J20" s="1">
        <f>VLOOKUP($E20,Table5[],fragment_lookup!D$64)</f>
        <v>-2.5245E-2</v>
      </c>
      <c r="K20" s="1">
        <f>VLOOKUP($E20,Table5[],fragment_lookup!E$64)</f>
        <v>-8.1609999999999999E-3</v>
      </c>
      <c r="L20" s="1">
        <f>VLOOKUP($E20,Table5[],fragment_lookup!F$64)</f>
        <v>0.50115699999999996</v>
      </c>
      <c r="M20" s="1">
        <f>VLOOKUP($E20,Table5[],fragment_lookup!G$64)</f>
        <v>-0.142571</v>
      </c>
      <c r="N20" s="1">
        <f>VLOOKUP($E20,Table5[],fragment_lookup!H$64)</f>
        <v>-0.15087999999999999</v>
      </c>
      <c r="O20" s="1">
        <f>VLOOKUP($E20,Table5[],fragment_lookup!I$64)</f>
        <v>-0.130694</v>
      </c>
      <c r="P20" s="1">
        <f>VLOOKUP($E20,Table5[],fragment_lookup!J$64)</f>
        <v>524.41399999999999</v>
      </c>
      <c r="Q20" s="1">
        <f>VLOOKUP($E20,Table5[],fragment_lookup!K$64)</f>
        <v>65.549800000000005</v>
      </c>
      <c r="R20" s="1">
        <f>VLOOKUP($E20,Table5[],fragment_lookup!L$64)</f>
        <v>1095.94</v>
      </c>
      <c r="S20" s="1">
        <f>VLOOKUP($E20,Table5[],fragment_lookup!M$64)</f>
        <v>-0.20849000000000001</v>
      </c>
      <c r="T20" s="1">
        <f>VLOOKUP($E20,Table5[],fragment_lookup!N$64)</f>
        <v>-2.1530000000000001E-2</v>
      </c>
      <c r="U20" s="1">
        <f>VLOOKUP($E20,Table5[],fragment_lookup!O$64)</f>
        <v>117.3192696</v>
      </c>
      <c r="V20" s="1">
        <f>VLOOKUP($F20,Table5[],fragment_lookup!B$64)</f>
        <v>0.153248</v>
      </c>
      <c r="W20" s="1">
        <f>VLOOKUP($F20,Table5[],fragment_lookup!C$64)</f>
        <v>-3.7562999999999999E-2</v>
      </c>
      <c r="X20" s="1">
        <f>VLOOKUP($F20,Table5[],fragment_lookup!D$64)</f>
        <v>-3.7512999999999998E-2</v>
      </c>
      <c r="Y20" s="1">
        <f>VLOOKUP($F20,Table5[],fragment_lookup!E$64)</f>
        <v>-0.273613</v>
      </c>
      <c r="Z20" s="1">
        <f>VLOOKUP($F20,Table5[],fragment_lookup!F$64)</f>
        <v>0.43281799999999998</v>
      </c>
      <c r="AA20" s="1">
        <f>VLOOKUP($F20,Table5[],fragment_lookup!G$64)</f>
        <v>-0.18011099999999999</v>
      </c>
      <c r="AB20" s="1">
        <f>VLOOKUP($F20,Table5[],fragment_lookup!H$64)</f>
        <v>-0.18074100000000001</v>
      </c>
      <c r="AC20" s="1">
        <f>VLOOKUP($F20,Table5[],fragment_lookup!I$64)</f>
        <v>3.7199999999999999E-4</v>
      </c>
      <c r="AD20" s="1">
        <f>VLOOKUP($F20,Table5[],fragment_lookup!J$64)</f>
        <v>504.39800000000002</v>
      </c>
      <c r="AE20" s="1">
        <f>VLOOKUP($F20,Table5[],fragment_lookup!K$64)</f>
        <v>159.078</v>
      </c>
      <c r="AF20" s="1">
        <f>VLOOKUP($F20,Table5[],fragment_lookup!L$64)</f>
        <v>1213.46</v>
      </c>
      <c r="AG20" s="1">
        <f>VLOOKUP($F20,Table5[],fragment_lookup!M$64)</f>
        <v>-0.25091000000000002</v>
      </c>
      <c r="AH20" s="1">
        <f>VLOOKUP($F20,Table5[],fragment_lookup!N$64)</f>
        <v>2.6839999999999999E-2</v>
      </c>
      <c r="AI20" s="1">
        <f>VLOOKUP($F20,Table5[],fragment_lookup!O$64)</f>
        <v>174.29090249999999</v>
      </c>
      <c r="AJ20" s="1">
        <f>VLOOKUP($G20,Table5[],fragment_lookup!B$64)</f>
        <v>0.153248</v>
      </c>
      <c r="AK20" s="1">
        <f>VLOOKUP($G20,Table5[],fragment_lookup!C$64)</f>
        <v>-3.7562999999999999E-2</v>
      </c>
      <c r="AL20" s="1">
        <f>VLOOKUP($G20,Table5[],fragment_lookup!D$64)</f>
        <v>-3.7512999999999998E-2</v>
      </c>
      <c r="AM20" s="1">
        <f>VLOOKUP($G20,Table5[],fragment_lookup!E$64)</f>
        <v>-0.273613</v>
      </c>
      <c r="AN20" s="1">
        <f>VLOOKUP($G20,Table5[],fragment_lookup!F$64)</f>
        <v>0.43281799999999998</v>
      </c>
      <c r="AO20" s="1">
        <f>VLOOKUP($G20,Table5[],fragment_lookup!G$64)</f>
        <v>-0.18011099999999999</v>
      </c>
      <c r="AP20" s="1">
        <f>VLOOKUP($G20,Table5[],fragment_lookup!H$64)</f>
        <v>-0.18074100000000001</v>
      </c>
      <c r="AQ20" s="1">
        <f>VLOOKUP($G20,Table5[],fragment_lookup!I$64)</f>
        <v>3.7199999999999999E-4</v>
      </c>
      <c r="AR20" s="1">
        <f>VLOOKUP($G20,Table5[],fragment_lookup!J$64)</f>
        <v>504.39800000000002</v>
      </c>
      <c r="AS20" s="1">
        <f>VLOOKUP($G20,Table5[],fragment_lookup!K$64)</f>
        <v>159.078</v>
      </c>
      <c r="AT20" s="1">
        <f>VLOOKUP($G20,Table5[],fragment_lookup!L$64)</f>
        <v>1213.46</v>
      </c>
      <c r="AU20" s="1">
        <f>VLOOKUP($G20,Table5[],fragment_lookup!M$64)</f>
        <v>-0.25091000000000002</v>
      </c>
      <c r="AV20" s="1">
        <f>VLOOKUP($G20,Table5[],fragment_lookup!N$64)</f>
        <v>2.6839999999999999E-2</v>
      </c>
      <c r="AW20" s="1">
        <f>VLOOKUP($G20,Table5[],fragment_lookup!O$64)</f>
        <v>174.29090249999999</v>
      </c>
      <c r="AX20" s="1">
        <f>VLOOKUP($B20,sterics[],sterics_lookup!C$87)</f>
        <v>7.8388603579337799</v>
      </c>
      <c r="AY20" s="1">
        <f>VLOOKUP($B20,sterics[],sterics_lookup!D$87)</f>
        <v>8.7724287885107408</v>
      </c>
      <c r="AZ20" s="1">
        <f>VLOOKUP($B20,sterics[],sterics_lookup!E$87)</f>
        <v>4.3414798813244104</v>
      </c>
      <c r="BA20" s="1">
        <f>VLOOKUP($B20,sterics[],sterics_lookup!F$87)</f>
        <v>5.0515390126559696</v>
      </c>
      <c r="BB20" s="1">
        <f>VLOOKUP($B20,sterics[],sterics_lookup!G$87)</f>
        <v>7.4569048413018697</v>
      </c>
      <c r="BC20" s="1">
        <f>VLOOKUP($B20,sterics[],sterics_lookup!H$87)</f>
        <v>7.8011799094540502</v>
      </c>
      <c r="BD20" s="1">
        <f>VLOOKUP($B20,sterics[],sterics_lookup!I$87)</f>
        <v>61.2</v>
      </c>
      <c r="BE20" s="1">
        <f>VLOOKUP($B20,sterics[],sterics_lookup!J$87)</f>
        <v>72.3</v>
      </c>
      <c r="BF20" s="1">
        <f>VLOOKUP($B20,sterics[],sterics_lookup!K$87)</f>
        <v>99.340742548370699</v>
      </c>
      <c r="BG20" s="1">
        <f>VLOOKUP($B20,sterics[],sterics_lookup!L$87)</f>
        <v>109.65161311852501</v>
      </c>
      <c r="BH20" s="1">
        <f>VLOOKUP($B20,sterics[],sterics_lookup!M$87)</f>
        <v>104.63412135980801</v>
      </c>
      <c r="BI20" s="1">
        <f>VLOOKUP($B20,sterics[],sterics_lookup!N$87)</f>
        <v>111.29275956761199</v>
      </c>
      <c r="BJ20" s="1">
        <f>VLOOKUP($B20,sterics[],sterics_lookup!O$87)</f>
        <v>99.208140219997802</v>
      </c>
      <c r="BK20" s="1">
        <f>VLOOKUP($B20,sterics[],sterics_lookup!P$87)</f>
        <v>109.64559150052</v>
      </c>
      <c r="BL20" s="1">
        <f>VLOOKUP($B20,sterics[],sterics_lookup!Q$87)</f>
        <v>1.8746951752218199</v>
      </c>
      <c r="BM20" s="1">
        <f>VLOOKUP($B20,sterics[],sterics_lookup!R$87)</f>
        <v>1.8849628643556799</v>
      </c>
      <c r="BN20" s="1">
        <f>VLOOKUP($B20,sterics[],sterics_lookup!S$87)</f>
        <v>1.85646384290133</v>
      </c>
      <c r="BO20" s="1">
        <f>VLOOKUP($B20,sterics[],sterics_lookup!T$87)</f>
        <v>1.8496975428431499</v>
      </c>
      <c r="BP20" s="1">
        <f>VLOOKUP($B20,sterics[],sterics_lookup!U$87)</f>
        <v>1.88513792598844</v>
      </c>
      <c r="BQ20" s="1">
        <f>VLOOKUP($B20,sterics[],sterics_lookup!V$87)</f>
        <v>1.87431400784393</v>
      </c>
    </row>
    <row r="21" spans="1:69" x14ac:dyDescent="0.25">
      <c r="A21" s="3">
        <v>26</v>
      </c>
      <c r="B21" s="1" t="str">
        <f>VLOOKUP(A21,names[],2)</f>
        <v>2-L9</v>
      </c>
      <c r="C21" s="2">
        <v>4.0000000000000036E-2</v>
      </c>
      <c r="D21" s="2">
        <v>0.4701063709417263</v>
      </c>
      <c r="E21" s="1" t="str">
        <f>VLOOKUP(B21,frags[],2)</f>
        <v>AL1</v>
      </c>
      <c r="F21" s="2" t="str">
        <f>VLOOKUP(B21,frags[],3)</f>
        <v>AL1</v>
      </c>
      <c r="G21" s="2" t="str">
        <f>VLOOKUP(B21,frags[],4)</f>
        <v>BP1</v>
      </c>
      <c r="H21" s="1">
        <f>VLOOKUP($E21,Table5[],fragment_lookup!B$64)</f>
        <v>0.15546399999999999</v>
      </c>
      <c r="I21" s="1">
        <f>VLOOKUP($E21,Table5[],fragment_lookup!C$64)</f>
        <v>-3.7927000000000002E-2</v>
      </c>
      <c r="J21" s="1">
        <f>VLOOKUP($E21,Table5[],fragment_lookup!D$64)</f>
        <v>-3.7895999999999999E-2</v>
      </c>
      <c r="K21" s="1">
        <f>VLOOKUP($E21,Table5[],fragment_lookup!E$64)</f>
        <v>-0.43332700000000002</v>
      </c>
      <c r="L21" s="1">
        <f>VLOOKUP($E21,Table5[],fragment_lookup!F$64)</f>
        <v>0.39064500000000002</v>
      </c>
      <c r="M21" s="1">
        <f>VLOOKUP($E21,Table5[],fragment_lookup!G$64)</f>
        <v>-0.17117199999999999</v>
      </c>
      <c r="N21" s="1">
        <f>VLOOKUP($E21,Table5[],fragment_lookup!H$64)</f>
        <v>-0.17145299999999999</v>
      </c>
      <c r="O21" s="1">
        <f>VLOOKUP($E21,Table5[],fragment_lookup!I$64)</f>
        <v>6.7978999999999998E-2</v>
      </c>
      <c r="P21" s="1">
        <f>VLOOKUP($E21,Table5[],fragment_lookup!J$64)</f>
        <v>464.04</v>
      </c>
      <c r="Q21" s="1">
        <f>VLOOKUP($E21,Table5[],fragment_lookup!K$64)</f>
        <v>158.369</v>
      </c>
      <c r="R21" s="1">
        <f>VLOOKUP($E21,Table5[],fragment_lookup!L$64)</f>
        <v>1200.6500000000001</v>
      </c>
      <c r="S21" s="1">
        <f>VLOOKUP($E21,Table5[],fragment_lookup!M$64)</f>
        <v>-0.25013999999999997</v>
      </c>
      <c r="T21" s="1">
        <f>VLOOKUP($E21,Table5[],fragment_lookup!N$64)</f>
        <v>2.3949999999999999E-2</v>
      </c>
      <c r="U21" s="1">
        <f>VLOOKUP($E21,Table5[],fragment_lookup!O$64)</f>
        <v>171.9942159</v>
      </c>
      <c r="V21" s="1">
        <f>VLOOKUP($F21,Table5[],fragment_lookup!B$64)</f>
        <v>0.15546399999999999</v>
      </c>
      <c r="W21" s="1">
        <f>VLOOKUP($F21,Table5[],fragment_lookup!C$64)</f>
        <v>-3.7927000000000002E-2</v>
      </c>
      <c r="X21" s="1">
        <f>VLOOKUP($F21,Table5[],fragment_lookup!D$64)</f>
        <v>-3.7895999999999999E-2</v>
      </c>
      <c r="Y21" s="1">
        <f>VLOOKUP($F21,Table5[],fragment_lookup!E$64)</f>
        <v>-0.43332700000000002</v>
      </c>
      <c r="Z21" s="1">
        <f>VLOOKUP($F21,Table5[],fragment_lookup!F$64)</f>
        <v>0.39064500000000002</v>
      </c>
      <c r="AA21" s="1">
        <f>VLOOKUP($F21,Table5[],fragment_lookup!G$64)</f>
        <v>-0.17117199999999999</v>
      </c>
      <c r="AB21" s="1">
        <f>VLOOKUP($F21,Table5[],fragment_lookup!H$64)</f>
        <v>-0.17145299999999999</v>
      </c>
      <c r="AC21" s="1">
        <f>VLOOKUP($F21,Table5[],fragment_lookup!I$64)</f>
        <v>6.7978999999999998E-2</v>
      </c>
      <c r="AD21" s="1">
        <f>VLOOKUP($F21,Table5[],fragment_lookup!J$64)</f>
        <v>464.04</v>
      </c>
      <c r="AE21" s="1">
        <f>VLOOKUP($F21,Table5[],fragment_lookup!K$64)</f>
        <v>158.369</v>
      </c>
      <c r="AF21" s="1">
        <f>VLOOKUP($F21,Table5[],fragment_lookup!L$64)</f>
        <v>1200.6500000000001</v>
      </c>
      <c r="AG21" s="1">
        <f>VLOOKUP($F21,Table5[],fragment_lookup!M$64)</f>
        <v>-0.25013999999999997</v>
      </c>
      <c r="AH21" s="1">
        <f>VLOOKUP($F21,Table5[],fragment_lookup!N$64)</f>
        <v>2.3949999999999999E-2</v>
      </c>
      <c r="AI21" s="1">
        <f>VLOOKUP($F21,Table5[],fragment_lookup!O$64)</f>
        <v>171.9942159</v>
      </c>
      <c r="AJ21" s="1">
        <f>VLOOKUP($G21,Table5[],fragment_lookup!B$64)</f>
        <v>0.210537</v>
      </c>
      <c r="AK21" s="1">
        <f>VLOOKUP($G21,Table5[],fragment_lookup!C$64)</f>
        <v>-0.18282599999999999</v>
      </c>
      <c r="AL21" s="1">
        <f>VLOOKUP($G21,Table5[],fragment_lookup!D$64)</f>
        <v>-2.5245E-2</v>
      </c>
      <c r="AM21" s="1">
        <f>VLOOKUP($G21,Table5[],fragment_lookup!E$64)</f>
        <v>-8.1609999999999999E-3</v>
      </c>
      <c r="AN21" s="1">
        <f>VLOOKUP($G21,Table5[],fragment_lookup!F$64)</f>
        <v>0.50115699999999996</v>
      </c>
      <c r="AO21" s="1">
        <f>VLOOKUP($G21,Table5[],fragment_lookup!G$64)</f>
        <v>-0.142571</v>
      </c>
      <c r="AP21" s="1">
        <f>VLOOKUP($G21,Table5[],fragment_lookup!H$64)</f>
        <v>-0.15087999999999999</v>
      </c>
      <c r="AQ21" s="1">
        <f>VLOOKUP($G21,Table5[],fragment_lookup!I$64)</f>
        <v>-0.130694</v>
      </c>
      <c r="AR21" s="1">
        <f>VLOOKUP($G21,Table5[],fragment_lookup!J$64)</f>
        <v>524.41399999999999</v>
      </c>
      <c r="AS21" s="1">
        <f>VLOOKUP($G21,Table5[],fragment_lookup!K$64)</f>
        <v>65.549800000000005</v>
      </c>
      <c r="AT21" s="1">
        <f>VLOOKUP($G21,Table5[],fragment_lookup!L$64)</f>
        <v>1095.94</v>
      </c>
      <c r="AU21" s="1">
        <f>VLOOKUP($G21,Table5[],fragment_lookup!M$64)</f>
        <v>-0.20849000000000001</v>
      </c>
      <c r="AV21" s="1">
        <f>VLOOKUP($G21,Table5[],fragment_lookup!N$64)</f>
        <v>-2.1530000000000001E-2</v>
      </c>
      <c r="AW21" s="1">
        <f>VLOOKUP($G21,Table5[],fragment_lookup!O$64)</f>
        <v>117.3192696</v>
      </c>
      <c r="AX21" s="1">
        <f>VLOOKUP($B21,sterics[],sterics_lookup!C$87)</f>
        <v>8.1796337355310502</v>
      </c>
      <c r="AY21" s="1">
        <f>VLOOKUP($B21,sterics[],sterics_lookup!D$87)</f>
        <v>8.2064444939489896</v>
      </c>
      <c r="AZ21" s="1">
        <f>VLOOKUP($B21,sterics[],sterics_lookup!E$87)</f>
        <v>3.9530111369649599</v>
      </c>
      <c r="BA21" s="1">
        <f>VLOOKUP($B21,sterics[],sterics_lookup!F$87)</f>
        <v>3.9806689614081399</v>
      </c>
      <c r="BB21" s="1">
        <f>VLOOKUP($B21,sterics[],sterics_lookup!G$87)</f>
        <v>8.3464521375040608</v>
      </c>
      <c r="BC21" s="1">
        <f>VLOOKUP($B21,sterics[],sterics_lookup!H$87)</f>
        <v>8.5012915875627808</v>
      </c>
      <c r="BD21" s="1">
        <f>VLOOKUP($B21,sterics[],sterics_lookup!I$87)</f>
        <v>74.900000000000006</v>
      </c>
      <c r="BE21" s="1">
        <f>VLOOKUP($B21,sterics[],sterics_lookup!J$87)</f>
        <v>79.400000000000006</v>
      </c>
      <c r="BF21" s="1">
        <f>VLOOKUP($B21,sterics[],sterics_lookup!K$87)</f>
        <v>113.435359035292</v>
      </c>
      <c r="BG21" s="1">
        <f>VLOOKUP($B21,sterics[],sterics_lookup!L$87)</f>
        <v>117.866569461395</v>
      </c>
      <c r="BH21" s="1">
        <f>VLOOKUP($B21,sterics[],sterics_lookup!M$87)</f>
        <v>113.427478280597</v>
      </c>
      <c r="BI21" s="1">
        <f>VLOOKUP($B21,sterics[],sterics_lookup!N$87)</f>
        <v>117.771734676921</v>
      </c>
      <c r="BJ21" s="1">
        <f>VLOOKUP($B21,sterics[],sterics_lookup!O$87)</f>
        <v>113.092007910595</v>
      </c>
      <c r="BK21" s="1">
        <f>VLOOKUP($B21,sterics[],sterics_lookup!P$87)</f>
        <v>118.13949937691</v>
      </c>
      <c r="BL21" s="1">
        <f>VLOOKUP($B21,sterics[],sterics_lookup!Q$87)</f>
        <v>1.8686224872884301</v>
      </c>
      <c r="BM21" s="1">
        <f>VLOOKUP($B21,sterics[],sterics_lookup!R$87)</f>
        <v>1.8793256769383999</v>
      </c>
      <c r="BN21" s="1">
        <f>VLOOKUP($B21,sterics[],sterics_lookup!S$87)</f>
        <v>1.9125297383308799</v>
      </c>
      <c r="BO21" s="1">
        <f>VLOOKUP($B21,sterics[],sterics_lookup!T$87)</f>
        <v>1.8902304092358599</v>
      </c>
      <c r="BP21" s="1">
        <f>VLOOKUP($B21,sterics[],sterics_lookup!U$87)</f>
        <v>1.91193540685871</v>
      </c>
      <c r="BQ21" s="1">
        <f>VLOOKUP($B21,sterics[],sterics_lookup!V$87)</f>
        <v>1.8894959645365701</v>
      </c>
    </row>
    <row r="22" spans="1:69" x14ac:dyDescent="0.25">
      <c r="A22" s="3">
        <v>27</v>
      </c>
      <c r="B22" s="1" t="str">
        <f>VLOOKUP(A22,names[],2)</f>
        <v>2-L7</v>
      </c>
      <c r="C22" s="2">
        <v>-0.13999999999999996</v>
      </c>
      <c r="D22" s="2">
        <v>1.100227249253535</v>
      </c>
      <c r="E22" s="1" t="str">
        <f>VLOOKUP(B22,frags[],2)</f>
        <v>AL1</v>
      </c>
      <c r="F22" s="2" t="str">
        <f>VLOOKUP(B22,frags[],3)</f>
        <v>AL1</v>
      </c>
      <c r="G22" s="2" t="str">
        <f>VLOOKUP(B22,frags[],4)</f>
        <v>BP4</v>
      </c>
      <c r="H22" s="1">
        <f>VLOOKUP($E22,Table5[],fragment_lookup!B$64)</f>
        <v>0.15546399999999999</v>
      </c>
      <c r="I22" s="1">
        <f>VLOOKUP($E22,Table5[],fragment_lookup!C$64)</f>
        <v>-3.7927000000000002E-2</v>
      </c>
      <c r="J22" s="1">
        <f>VLOOKUP($E22,Table5[],fragment_lookup!D$64)</f>
        <v>-3.7895999999999999E-2</v>
      </c>
      <c r="K22" s="1">
        <f>VLOOKUP($E22,Table5[],fragment_lookup!E$64)</f>
        <v>-0.43332700000000002</v>
      </c>
      <c r="L22" s="1">
        <f>VLOOKUP($E22,Table5[],fragment_lookup!F$64)</f>
        <v>0.39064500000000002</v>
      </c>
      <c r="M22" s="1">
        <f>VLOOKUP($E22,Table5[],fragment_lookup!G$64)</f>
        <v>-0.17117199999999999</v>
      </c>
      <c r="N22" s="1">
        <f>VLOOKUP($E22,Table5[],fragment_lookup!H$64)</f>
        <v>-0.17145299999999999</v>
      </c>
      <c r="O22" s="1">
        <f>VLOOKUP($E22,Table5[],fragment_lookup!I$64)</f>
        <v>6.7978999999999998E-2</v>
      </c>
      <c r="P22" s="1">
        <f>VLOOKUP($E22,Table5[],fragment_lookup!J$64)</f>
        <v>464.04</v>
      </c>
      <c r="Q22" s="1">
        <f>VLOOKUP($E22,Table5[],fragment_lookup!K$64)</f>
        <v>158.369</v>
      </c>
      <c r="R22" s="1">
        <f>VLOOKUP($E22,Table5[],fragment_lookup!L$64)</f>
        <v>1200.6500000000001</v>
      </c>
      <c r="S22" s="1">
        <f>VLOOKUP($E22,Table5[],fragment_lookup!M$64)</f>
        <v>-0.25013999999999997</v>
      </c>
      <c r="T22" s="1">
        <f>VLOOKUP($E22,Table5[],fragment_lookup!N$64)</f>
        <v>2.3949999999999999E-2</v>
      </c>
      <c r="U22" s="1">
        <f>VLOOKUP($E22,Table5[],fragment_lookup!O$64)</f>
        <v>171.9942159</v>
      </c>
      <c r="V22" s="1">
        <f>VLOOKUP($F22,Table5[],fragment_lookup!B$64)</f>
        <v>0.15546399999999999</v>
      </c>
      <c r="W22" s="1">
        <f>VLOOKUP($F22,Table5[],fragment_lookup!C$64)</f>
        <v>-3.7927000000000002E-2</v>
      </c>
      <c r="X22" s="1">
        <f>VLOOKUP($F22,Table5[],fragment_lookup!D$64)</f>
        <v>-3.7895999999999999E-2</v>
      </c>
      <c r="Y22" s="1">
        <f>VLOOKUP($F22,Table5[],fragment_lookup!E$64)</f>
        <v>-0.43332700000000002</v>
      </c>
      <c r="Z22" s="1">
        <f>VLOOKUP($F22,Table5[],fragment_lookup!F$64)</f>
        <v>0.39064500000000002</v>
      </c>
      <c r="AA22" s="1">
        <f>VLOOKUP($F22,Table5[],fragment_lookup!G$64)</f>
        <v>-0.17117199999999999</v>
      </c>
      <c r="AB22" s="1">
        <f>VLOOKUP($F22,Table5[],fragment_lookup!H$64)</f>
        <v>-0.17145299999999999</v>
      </c>
      <c r="AC22" s="1">
        <f>VLOOKUP($F22,Table5[],fragment_lookup!I$64)</f>
        <v>6.7978999999999998E-2</v>
      </c>
      <c r="AD22" s="1">
        <f>VLOOKUP($F22,Table5[],fragment_lookup!J$64)</f>
        <v>464.04</v>
      </c>
      <c r="AE22" s="1">
        <f>VLOOKUP($F22,Table5[],fragment_lookup!K$64)</f>
        <v>158.369</v>
      </c>
      <c r="AF22" s="1">
        <f>VLOOKUP($F22,Table5[],fragment_lookup!L$64)</f>
        <v>1200.6500000000001</v>
      </c>
      <c r="AG22" s="1">
        <f>VLOOKUP($F22,Table5[],fragment_lookup!M$64)</f>
        <v>-0.25013999999999997</v>
      </c>
      <c r="AH22" s="1">
        <f>VLOOKUP($F22,Table5[],fragment_lookup!N$64)</f>
        <v>2.3949999999999999E-2</v>
      </c>
      <c r="AI22" s="1">
        <f>VLOOKUP($F22,Table5[],fragment_lookup!O$64)</f>
        <v>171.9942159</v>
      </c>
      <c r="AJ22" s="1">
        <f>VLOOKUP($G22,Table5[],fragment_lookup!B$64)</f>
        <v>0.19153100000000001</v>
      </c>
      <c r="AK22" s="1">
        <f>VLOOKUP($G22,Table5[],fragment_lookup!C$64)</f>
        <v>1.1310000000000001E-3</v>
      </c>
      <c r="AL22" s="1">
        <f>VLOOKUP($G22,Table5[],fragment_lookup!D$64)</f>
        <v>1.1310000000000001E-3</v>
      </c>
      <c r="AM22" s="1">
        <f>VLOOKUP($G22,Table5[],fragment_lookup!E$64)</f>
        <v>1.1310000000000001E-3</v>
      </c>
      <c r="AN22" s="1">
        <f>VLOOKUP($G22,Table5[],fragment_lookup!F$64)</f>
        <v>0.55915800000000004</v>
      </c>
      <c r="AO22" s="1">
        <f>VLOOKUP($G22,Table5[],fragment_lookup!G$64)</f>
        <v>2.8558E-2</v>
      </c>
      <c r="AP22" s="1">
        <f>VLOOKUP($G22,Table5[],fragment_lookup!H$64)</f>
        <v>2.8558E-2</v>
      </c>
      <c r="AQ22" s="1">
        <f>VLOOKUP($G22,Table5[],fragment_lookup!I$64)</f>
        <v>2.8558E-2</v>
      </c>
      <c r="AR22" s="1">
        <f>VLOOKUP($G22,Table5[],fragment_lookup!J$64)</f>
        <v>505.327</v>
      </c>
      <c r="AS22" s="1">
        <f>VLOOKUP($G22,Table5[],fragment_lookup!K$64)</f>
        <v>61.268000000000001</v>
      </c>
      <c r="AT22" s="1">
        <f>VLOOKUP($G22,Table5[],fragment_lookup!L$64)</f>
        <v>1058.9100000000001</v>
      </c>
      <c r="AU22" s="1">
        <f>VLOOKUP($G22,Table5[],fragment_lookup!M$64)</f>
        <v>-0.24124999999999999</v>
      </c>
      <c r="AV22" s="1">
        <f>VLOOKUP($G22,Table5[],fragment_lookup!N$64)</f>
        <v>-3.9399999999999998E-2</v>
      </c>
      <c r="AW22" s="1">
        <f>VLOOKUP($G22,Table5[],fragment_lookup!O$64)</f>
        <v>126.6628935</v>
      </c>
      <c r="AX22" s="1">
        <f>VLOOKUP($B22,sterics[],sterics_lookup!C$87)</f>
        <v>6.3926677142313197</v>
      </c>
      <c r="AY22" s="1">
        <f>VLOOKUP($B22,sterics[],sterics_lookup!D$87)</f>
        <v>6.3958843222708204</v>
      </c>
      <c r="AZ22" s="1">
        <f>VLOOKUP($B22,sterics[],sterics_lookup!E$87)</f>
        <v>3.9490910292226298</v>
      </c>
      <c r="BA22" s="1">
        <f>VLOOKUP($B22,sterics[],sterics_lookup!F$87)</f>
        <v>3.9498974229964698</v>
      </c>
      <c r="BB22" s="1">
        <f>VLOOKUP($B22,sterics[],sterics_lookup!G$87)</f>
        <v>7.4585431771912596</v>
      </c>
      <c r="BC22" s="1">
        <f>VLOOKUP($B22,sterics[],sterics_lookup!H$87)</f>
        <v>7.4600220351273396</v>
      </c>
      <c r="BD22" s="1">
        <f>VLOOKUP($B22,sterics[],sterics_lookup!I$87)</f>
        <v>67.2</v>
      </c>
      <c r="BE22" s="1">
        <f>VLOOKUP($B22,sterics[],sterics_lookup!J$87)</f>
        <v>67.400000000000006</v>
      </c>
      <c r="BF22" s="1">
        <f>VLOOKUP($B22,sterics[],sterics_lookup!K$87)</f>
        <v>107.171379347521</v>
      </c>
      <c r="BG22" s="1">
        <f>VLOOKUP($B22,sterics[],sterics_lookup!L$87)</f>
        <v>111.526433455226</v>
      </c>
      <c r="BH22" s="1">
        <f>VLOOKUP($B22,sterics[],sterics_lookup!M$87)</f>
        <v>107.30772242428399</v>
      </c>
      <c r="BI22" s="1">
        <f>VLOOKUP($B22,sterics[],sterics_lookup!N$87)</f>
        <v>111.602638601408</v>
      </c>
      <c r="BJ22" s="1">
        <f>VLOOKUP($B22,sterics[],sterics_lookup!O$87)</f>
        <v>118.65292261070201</v>
      </c>
      <c r="BK22" s="1">
        <f>VLOOKUP($B22,sterics[],sterics_lookup!P$87)</f>
        <v>118.657181600315</v>
      </c>
      <c r="BL22" s="1">
        <f>VLOOKUP($B22,sterics[],sterics_lookup!Q$87)</f>
        <v>1.8501705326807001</v>
      </c>
      <c r="BM22" s="1">
        <f>VLOOKUP($B22,sterics[],sterics_lookup!R$87)</f>
        <v>1.8501721541521401</v>
      </c>
      <c r="BN22" s="1">
        <f>VLOOKUP($B22,sterics[],sterics_lookup!S$87)</f>
        <v>1.89333409624397</v>
      </c>
      <c r="BO22" s="1">
        <f>VLOOKUP($B22,sterics[],sterics_lookup!T$87)</f>
        <v>1.8924666443559801</v>
      </c>
      <c r="BP22" s="1">
        <f>VLOOKUP($B22,sterics[],sterics_lookup!U$87)</f>
        <v>1.89389915254218</v>
      </c>
      <c r="BQ22" s="1">
        <f>VLOOKUP($B22,sterics[],sterics_lookup!V$87)</f>
        <v>1.89186204571052</v>
      </c>
    </row>
    <row r="23" spans="1:69" x14ac:dyDescent="0.25">
      <c r="A23" s="3">
        <v>29</v>
      </c>
      <c r="B23" s="1" t="str">
        <f>VLOOKUP(A23,names[],2)</f>
        <v>4-L25</v>
      </c>
      <c r="C23" s="2">
        <v>0.15999999999999998</v>
      </c>
      <c r="D23" s="2">
        <v>1.8185983613761449</v>
      </c>
      <c r="E23" s="1" t="str">
        <f>VLOOKUP(B23,frags[],2)</f>
        <v>SP24</v>
      </c>
      <c r="F23" s="2" t="str">
        <f>VLOOKUP(B23,frags[],3)</f>
        <v>SP24</v>
      </c>
      <c r="G23" s="2" t="str">
        <f>VLOOKUP(B23,frags[],4)</f>
        <v>BP1</v>
      </c>
      <c r="H23" s="1">
        <f>VLOOKUP($E23,Table5[],fragment_lookup!B$64)</f>
        <v>0.22301699999999999</v>
      </c>
      <c r="I23" s="1">
        <f>VLOOKUP($E23,Table5[],fragment_lookup!C$64)</f>
        <v>-1.1913E-2</v>
      </c>
      <c r="J23" s="1">
        <f>VLOOKUP($E23,Table5[],fragment_lookup!D$64)</f>
        <v>-4.6870000000000002E-3</v>
      </c>
      <c r="K23" s="1">
        <f>VLOOKUP($E23,Table5[],fragment_lookup!E$64)</f>
        <v>-0.14432</v>
      </c>
      <c r="L23" s="1">
        <f>VLOOKUP($E23,Table5[],fragment_lookup!F$64)</f>
        <v>0.46884199999999998</v>
      </c>
      <c r="M23" s="1">
        <f>VLOOKUP($E23,Table5[],fragment_lookup!G$64)</f>
        <v>-0.13273799999999999</v>
      </c>
      <c r="N23" s="1">
        <f>VLOOKUP($E23,Table5[],fragment_lookup!H$64)</f>
        <v>-0.147151</v>
      </c>
      <c r="O23" s="1">
        <f>VLOOKUP($E23,Table5[],fragment_lookup!I$64)</f>
        <v>-4.0252000000000003E-2</v>
      </c>
      <c r="P23" s="1">
        <f>VLOOKUP($E23,Table5[],fragment_lookup!J$64)</f>
        <v>491.35899999999998</v>
      </c>
      <c r="Q23" s="1">
        <f>VLOOKUP($E23,Table5[],fragment_lookup!K$64)</f>
        <v>51.790700000000001</v>
      </c>
      <c r="R23" s="1">
        <f>VLOOKUP($E23,Table5[],fragment_lookup!L$64)</f>
        <v>1117.94</v>
      </c>
      <c r="S23" s="1">
        <f>VLOOKUP($E23,Table5[],fragment_lookup!M$64)</f>
        <v>-0.25564999999999999</v>
      </c>
      <c r="T23" s="1">
        <f>VLOOKUP($E23,Table5[],fragment_lookup!N$64)</f>
        <v>-5.527E-2</v>
      </c>
      <c r="U23" s="1">
        <f>VLOOKUP($E23,Table5[],fragment_lookup!O$64)</f>
        <v>125.7404538</v>
      </c>
      <c r="V23" s="1">
        <f>VLOOKUP($F23,Table5[],fragment_lookup!B$64)</f>
        <v>0.22301699999999999</v>
      </c>
      <c r="W23" s="1">
        <f>VLOOKUP($F23,Table5[],fragment_lookup!C$64)</f>
        <v>-1.1913E-2</v>
      </c>
      <c r="X23" s="1">
        <f>VLOOKUP($F23,Table5[],fragment_lookup!D$64)</f>
        <v>-4.6870000000000002E-3</v>
      </c>
      <c r="Y23" s="1">
        <f>VLOOKUP($F23,Table5[],fragment_lookup!E$64)</f>
        <v>-0.14432</v>
      </c>
      <c r="Z23" s="1">
        <f>VLOOKUP($F23,Table5[],fragment_lookup!F$64)</f>
        <v>0.46884199999999998</v>
      </c>
      <c r="AA23" s="1">
        <f>VLOOKUP($F23,Table5[],fragment_lookup!G$64)</f>
        <v>-0.13273799999999999</v>
      </c>
      <c r="AB23" s="1">
        <f>VLOOKUP($F23,Table5[],fragment_lookup!H$64)</f>
        <v>-0.147151</v>
      </c>
      <c r="AC23" s="1">
        <f>VLOOKUP($F23,Table5[],fragment_lookup!I$64)</f>
        <v>-4.0252000000000003E-2</v>
      </c>
      <c r="AD23" s="1">
        <f>VLOOKUP($F23,Table5[],fragment_lookup!J$64)</f>
        <v>491.35899999999998</v>
      </c>
      <c r="AE23" s="1">
        <f>VLOOKUP($F23,Table5[],fragment_lookup!K$64)</f>
        <v>51.790700000000001</v>
      </c>
      <c r="AF23" s="1">
        <f>VLOOKUP($F23,Table5[],fragment_lookup!L$64)</f>
        <v>1117.94</v>
      </c>
      <c r="AG23" s="1">
        <f>VLOOKUP($F23,Table5[],fragment_lookup!M$64)</f>
        <v>-0.25564999999999999</v>
      </c>
      <c r="AH23" s="1">
        <f>VLOOKUP($F23,Table5[],fragment_lookup!N$64)</f>
        <v>-5.527E-2</v>
      </c>
      <c r="AI23" s="1">
        <f>VLOOKUP($F23,Table5[],fragment_lookup!O$64)</f>
        <v>125.7404538</v>
      </c>
      <c r="AJ23" s="1">
        <f>VLOOKUP($G23,Table5[],fragment_lookup!B$64)</f>
        <v>0.210537</v>
      </c>
      <c r="AK23" s="1">
        <f>VLOOKUP($G23,Table5[],fragment_lookup!C$64)</f>
        <v>-0.18282599999999999</v>
      </c>
      <c r="AL23" s="1">
        <f>VLOOKUP($G23,Table5[],fragment_lookup!D$64)</f>
        <v>-2.5245E-2</v>
      </c>
      <c r="AM23" s="1">
        <f>VLOOKUP($G23,Table5[],fragment_lookup!E$64)</f>
        <v>-8.1609999999999999E-3</v>
      </c>
      <c r="AN23" s="1">
        <f>VLOOKUP($G23,Table5[],fragment_lookup!F$64)</f>
        <v>0.50115699999999996</v>
      </c>
      <c r="AO23" s="1">
        <f>VLOOKUP($G23,Table5[],fragment_lookup!G$64)</f>
        <v>-0.142571</v>
      </c>
      <c r="AP23" s="1">
        <f>VLOOKUP($G23,Table5[],fragment_lookup!H$64)</f>
        <v>-0.15087999999999999</v>
      </c>
      <c r="AQ23" s="1">
        <f>VLOOKUP($G23,Table5[],fragment_lookup!I$64)</f>
        <v>-0.130694</v>
      </c>
      <c r="AR23" s="1">
        <f>VLOOKUP($G23,Table5[],fragment_lookup!J$64)</f>
        <v>524.41399999999999</v>
      </c>
      <c r="AS23" s="1">
        <f>VLOOKUP($G23,Table5[],fragment_lookup!K$64)</f>
        <v>65.549800000000005</v>
      </c>
      <c r="AT23" s="1">
        <f>VLOOKUP($G23,Table5[],fragment_lookup!L$64)</f>
        <v>1095.94</v>
      </c>
      <c r="AU23" s="1">
        <f>VLOOKUP($G23,Table5[],fragment_lookup!M$64)</f>
        <v>-0.20849000000000001</v>
      </c>
      <c r="AV23" s="1">
        <f>VLOOKUP($G23,Table5[],fragment_lookup!N$64)</f>
        <v>-2.1530000000000001E-2</v>
      </c>
      <c r="AW23" s="1">
        <f>VLOOKUP($G23,Table5[],fragment_lookup!O$64)</f>
        <v>117.3192696</v>
      </c>
      <c r="AX23" s="1">
        <f>VLOOKUP($B23,sterics[],sterics_lookup!C$87)</f>
        <v>6.9646866275059498</v>
      </c>
      <c r="AY23" s="1">
        <f>VLOOKUP($B23,sterics[],sterics_lookup!D$87)</f>
        <v>7.0349806518924396</v>
      </c>
      <c r="AZ23" s="1">
        <f>VLOOKUP($B23,sterics[],sterics_lookup!E$87)</f>
        <v>4.33879161540733</v>
      </c>
      <c r="BA23" s="1">
        <f>VLOOKUP($B23,sterics[],sterics_lookup!F$87)</f>
        <v>4.4547691812097296</v>
      </c>
      <c r="BB23" s="1">
        <f>VLOOKUP($B23,sterics[],sterics_lookup!G$87)</f>
        <v>7.1695015746748796</v>
      </c>
      <c r="BC23" s="1">
        <f>VLOOKUP($B23,sterics[],sterics_lookup!H$87)</f>
        <v>7.64134457009414</v>
      </c>
      <c r="BD23" s="1">
        <f>VLOOKUP($B23,sterics[],sterics_lookup!I$87)</f>
        <v>40.5</v>
      </c>
      <c r="BE23" s="1">
        <f>VLOOKUP($B23,sterics[],sterics_lookup!J$87)</f>
        <v>41.3</v>
      </c>
      <c r="BF23" s="1">
        <f>VLOOKUP($B23,sterics[],sterics_lookup!K$87)</f>
        <v>99.0751952355821</v>
      </c>
      <c r="BG23" s="1">
        <f>VLOOKUP($B23,sterics[],sterics_lookup!L$87)</f>
        <v>105.585725168379</v>
      </c>
      <c r="BH23" s="1">
        <f>VLOOKUP($B23,sterics[],sterics_lookup!M$87)</f>
        <v>103.157766893104</v>
      </c>
      <c r="BI23" s="1">
        <f>VLOOKUP($B23,sterics[],sterics_lookup!N$87)</f>
        <v>105.151895893107</v>
      </c>
      <c r="BJ23" s="1">
        <f>VLOOKUP($B23,sterics[],sterics_lookup!O$87)</f>
        <v>99.315085426183799</v>
      </c>
      <c r="BK23" s="1">
        <f>VLOOKUP($B23,sterics[],sterics_lookup!P$87)</f>
        <v>105.398706962665</v>
      </c>
      <c r="BL23" s="1">
        <f>VLOOKUP($B23,sterics[],sterics_lookup!Q$87)</f>
        <v>1.84009619313773</v>
      </c>
      <c r="BM23" s="1">
        <f>VLOOKUP($B23,sterics[],sterics_lookup!R$87)</f>
        <v>1.84125690765846</v>
      </c>
      <c r="BN23" s="1">
        <f>VLOOKUP($B23,sterics[],sterics_lookup!S$87)</f>
        <v>1.8407601690605899</v>
      </c>
      <c r="BO23" s="1">
        <f>VLOOKUP($B23,sterics[],sterics_lookup!T$87)</f>
        <v>1.83973530704827</v>
      </c>
      <c r="BP23" s="1">
        <f>VLOOKUP($B23,sterics[],sterics_lookup!U$87)</f>
        <v>1.8414901574540099</v>
      </c>
      <c r="BQ23" s="1">
        <f>VLOOKUP($B23,sterics[],sterics_lookup!V$87)</f>
        <v>1.8395776689229499</v>
      </c>
    </row>
    <row r="24" spans="1:69" x14ac:dyDescent="0.25">
      <c r="A24" s="3">
        <v>30</v>
      </c>
      <c r="B24" s="1" t="str">
        <f>VLOOKUP(A24,names[],2)</f>
        <v>2-L18</v>
      </c>
      <c r="C24" s="2">
        <v>-0.99</v>
      </c>
      <c r="D24" s="2">
        <v>4.8989794855663564E-2</v>
      </c>
      <c r="E24" s="1" t="str">
        <f>VLOOKUP(B24,frags[],2)</f>
        <v>SP27</v>
      </c>
      <c r="F24" s="2" t="str">
        <f>VLOOKUP(B24,frags[],3)</f>
        <v>AL4</v>
      </c>
      <c r="G24" s="2" t="str">
        <f>VLOOKUP(B24,frags[],4)</f>
        <v>AL4</v>
      </c>
      <c r="H24" s="1">
        <f>VLOOKUP($E24,Table5[],fragment_lookup!B$64)</f>
        <v>0.18398300000000001</v>
      </c>
      <c r="I24" s="1">
        <f>VLOOKUP($E24,Table5[],fragment_lookup!C$64)</f>
        <v>-1.4593999999999999E-2</v>
      </c>
      <c r="J24" s="1">
        <f>VLOOKUP($E24,Table5[],fragment_lookup!D$64)</f>
        <v>-1.8844E-2</v>
      </c>
      <c r="K24" s="1">
        <f>VLOOKUP($E24,Table5[],fragment_lookup!E$64)</f>
        <v>-0.17915800000000001</v>
      </c>
      <c r="L24" s="1">
        <f>VLOOKUP($E24,Table5[],fragment_lookup!F$64)</f>
        <v>0.579183</v>
      </c>
      <c r="M24" s="1">
        <f>VLOOKUP($E24,Table5[],fragment_lookup!G$64)</f>
        <v>-0.127859</v>
      </c>
      <c r="N24" s="1">
        <f>VLOOKUP($E24,Table5[],fragment_lookup!H$64)</f>
        <v>-0.18520400000000001</v>
      </c>
      <c r="O24" s="1">
        <f>VLOOKUP($E24,Table5[],fragment_lookup!I$64)</f>
        <v>-0.172601</v>
      </c>
      <c r="P24" s="1">
        <f>VLOOKUP($E24,Table5[],fragment_lookup!J$64)</f>
        <v>530.11199999999997</v>
      </c>
      <c r="Q24" s="1">
        <f>VLOOKUP($E24,Table5[],fragment_lookup!K$64)</f>
        <v>60.668799999999997</v>
      </c>
      <c r="R24" s="1">
        <f>VLOOKUP($E24,Table5[],fragment_lookup!L$64)</f>
        <v>1059.54</v>
      </c>
      <c r="S24" s="1">
        <f>VLOOKUP($E24,Table5[],fragment_lookup!M$64)</f>
        <v>-0.25871</v>
      </c>
      <c r="T24" s="1">
        <f>VLOOKUP($E24,Table5[],fragment_lookup!N$64)</f>
        <v>-3.3959999999999997E-2</v>
      </c>
      <c r="U24" s="1">
        <f>VLOOKUP($E24,Table5[],fragment_lookup!O$64)</f>
        <v>141.0328725</v>
      </c>
      <c r="V24" s="1">
        <f>VLOOKUP($F24,Table5[],fragment_lookup!B$64)</f>
        <v>0.153248</v>
      </c>
      <c r="W24" s="1">
        <f>VLOOKUP($F24,Table5[],fragment_lookup!C$64)</f>
        <v>-3.7562999999999999E-2</v>
      </c>
      <c r="X24" s="1">
        <f>VLOOKUP($F24,Table5[],fragment_lookup!D$64)</f>
        <v>-3.7512999999999998E-2</v>
      </c>
      <c r="Y24" s="1">
        <f>VLOOKUP($F24,Table5[],fragment_lookup!E$64)</f>
        <v>-0.273613</v>
      </c>
      <c r="Z24" s="1">
        <f>VLOOKUP($F24,Table5[],fragment_lookup!F$64)</f>
        <v>0.43281799999999998</v>
      </c>
      <c r="AA24" s="1">
        <f>VLOOKUP($F24,Table5[],fragment_lookup!G$64)</f>
        <v>-0.18011099999999999</v>
      </c>
      <c r="AB24" s="1">
        <f>VLOOKUP($F24,Table5[],fragment_lookup!H$64)</f>
        <v>-0.18074100000000001</v>
      </c>
      <c r="AC24" s="1">
        <f>VLOOKUP($F24,Table5[],fragment_lookup!I$64)</f>
        <v>3.7199999999999999E-4</v>
      </c>
      <c r="AD24" s="1">
        <f>VLOOKUP($F24,Table5[],fragment_lookup!J$64)</f>
        <v>504.39800000000002</v>
      </c>
      <c r="AE24" s="1">
        <f>VLOOKUP($F24,Table5[],fragment_lookup!K$64)</f>
        <v>159.078</v>
      </c>
      <c r="AF24" s="1">
        <f>VLOOKUP($F24,Table5[],fragment_lookup!L$64)</f>
        <v>1213.46</v>
      </c>
      <c r="AG24" s="1">
        <f>VLOOKUP($F24,Table5[],fragment_lookup!M$64)</f>
        <v>-0.25091000000000002</v>
      </c>
      <c r="AH24" s="1">
        <f>VLOOKUP($F24,Table5[],fragment_lookup!N$64)</f>
        <v>2.6839999999999999E-2</v>
      </c>
      <c r="AI24" s="1">
        <f>VLOOKUP($F24,Table5[],fragment_lookup!O$64)</f>
        <v>174.29090249999999</v>
      </c>
      <c r="AJ24" s="1">
        <f>VLOOKUP($G24,Table5[],fragment_lookup!B$64)</f>
        <v>0.153248</v>
      </c>
      <c r="AK24" s="1">
        <f>VLOOKUP($G24,Table5[],fragment_lookup!C$64)</f>
        <v>-3.7562999999999999E-2</v>
      </c>
      <c r="AL24" s="1">
        <f>VLOOKUP($G24,Table5[],fragment_lookup!D$64)</f>
        <v>-3.7512999999999998E-2</v>
      </c>
      <c r="AM24" s="1">
        <f>VLOOKUP($G24,Table5[],fragment_lookup!E$64)</f>
        <v>-0.273613</v>
      </c>
      <c r="AN24" s="1">
        <f>VLOOKUP($G24,Table5[],fragment_lookup!F$64)</f>
        <v>0.43281799999999998</v>
      </c>
      <c r="AO24" s="1">
        <f>VLOOKUP($G24,Table5[],fragment_lookup!G$64)</f>
        <v>-0.18011099999999999</v>
      </c>
      <c r="AP24" s="1">
        <f>VLOOKUP($G24,Table5[],fragment_lookup!H$64)</f>
        <v>-0.18074100000000001</v>
      </c>
      <c r="AQ24" s="1">
        <f>VLOOKUP($G24,Table5[],fragment_lookup!I$64)</f>
        <v>3.7199999999999999E-4</v>
      </c>
      <c r="AR24" s="1">
        <f>VLOOKUP($G24,Table5[],fragment_lookup!J$64)</f>
        <v>504.39800000000002</v>
      </c>
      <c r="AS24" s="1">
        <f>VLOOKUP($G24,Table5[],fragment_lookup!K$64)</f>
        <v>159.078</v>
      </c>
      <c r="AT24" s="1">
        <f>VLOOKUP($G24,Table5[],fragment_lookup!L$64)</f>
        <v>1213.46</v>
      </c>
      <c r="AU24" s="1">
        <f>VLOOKUP($G24,Table5[],fragment_lookup!M$64)</f>
        <v>-0.25091000000000002</v>
      </c>
      <c r="AV24" s="1">
        <f>VLOOKUP($G24,Table5[],fragment_lookup!N$64)</f>
        <v>2.6839999999999999E-2</v>
      </c>
      <c r="AW24" s="1">
        <f>VLOOKUP($G24,Table5[],fragment_lookup!O$64)</f>
        <v>174.29090249999999</v>
      </c>
      <c r="AX24" s="1">
        <f>VLOOKUP($B24,sterics[],sterics_lookup!C$87)</f>
        <v>6.6435558574560902</v>
      </c>
      <c r="AY24" s="1">
        <f>VLOOKUP($B24,sterics[],sterics_lookup!D$87)</f>
        <v>7.0190314610231104</v>
      </c>
      <c r="AZ24" s="1">
        <f>VLOOKUP($B24,sterics[],sterics_lookup!E$87)</f>
        <v>3.5184123177200699</v>
      </c>
      <c r="BA24" s="1">
        <f>VLOOKUP($B24,sterics[],sterics_lookup!F$87)</f>
        <v>4.8219660760799696</v>
      </c>
      <c r="BB24" s="1">
        <f>VLOOKUP($B24,sterics[],sterics_lookup!G$87)</f>
        <v>17.661420081968799</v>
      </c>
      <c r="BC24" s="1">
        <f>VLOOKUP($B24,sterics[],sterics_lookup!H$87)</f>
        <v>26.160170818664401</v>
      </c>
      <c r="BD24" s="1">
        <f>VLOOKUP($B24,sterics[],sterics_lookup!I$87)</f>
        <v>16.2</v>
      </c>
      <c r="BE24" s="1">
        <f>VLOOKUP($B24,sterics[],sterics_lookup!J$87)</f>
        <v>16.2</v>
      </c>
      <c r="BF24" s="1">
        <f>VLOOKUP($B24,sterics[],sterics_lookup!K$87)</f>
        <v>98.952277691844401</v>
      </c>
      <c r="BG24" s="1">
        <f>VLOOKUP($B24,sterics[],sterics_lookup!L$87)</f>
        <v>116.93709280804801</v>
      </c>
      <c r="BH24" s="1">
        <f>VLOOKUP($B24,sterics[],sterics_lookup!M$87)</f>
        <v>96.949444733804995</v>
      </c>
      <c r="BI24" s="1">
        <f>VLOOKUP($B24,sterics[],sterics_lookup!N$87)</f>
        <v>108.964810383572</v>
      </c>
      <c r="BJ24" s="1">
        <f>VLOOKUP($B24,sterics[],sterics_lookup!O$87)</f>
        <v>98.095459766464799</v>
      </c>
      <c r="BK24" s="1">
        <f>VLOOKUP($B24,sterics[],sterics_lookup!P$87)</f>
        <v>115.89935269721001</v>
      </c>
      <c r="BL24" s="1">
        <f>VLOOKUP($B24,sterics[],sterics_lookup!Q$87)</f>
        <v>1.8406463538659401</v>
      </c>
      <c r="BM24" s="1">
        <f>VLOOKUP($B24,sterics[],sterics_lookup!R$87)</f>
        <v>1.8881999364474</v>
      </c>
      <c r="BN24" s="1">
        <f>VLOOKUP($B24,sterics[],sterics_lookup!S$87)</f>
        <v>1.90553955613626</v>
      </c>
      <c r="BO24" s="1">
        <f>VLOOKUP($B24,sterics[],sterics_lookup!T$87)</f>
        <v>1.8401176592816</v>
      </c>
      <c r="BP24" s="1">
        <f>VLOOKUP($B24,sterics[],sterics_lookup!U$87)</f>
        <v>1.9042807040980001</v>
      </c>
      <c r="BQ24" s="1">
        <f>VLOOKUP($B24,sterics[],sterics_lookup!V$87)</f>
        <v>1.83966790481325</v>
      </c>
    </row>
    <row r="25" spans="1:69" x14ac:dyDescent="0.25">
      <c r="A25" s="3">
        <v>31</v>
      </c>
      <c r="B25" s="1" t="str">
        <f>VLOOKUP(A25,names[],2)</f>
        <v>2-L2</v>
      </c>
      <c r="C25" s="2">
        <v>-0.39999999999999997</v>
      </c>
      <c r="D25" s="2">
        <v>12.730380984086848</v>
      </c>
      <c r="E25" s="1" t="str">
        <f>VLOOKUP(B25,frags[],2)</f>
        <v>AL1</v>
      </c>
      <c r="F25" s="2" t="str">
        <f>VLOOKUP(B25,frags[],3)</f>
        <v>AL1</v>
      </c>
      <c r="G25" s="2" t="str">
        <f>VLOOKUP(B25,frags[],4)</f>
        <v>SP21</v>
      </c>
      <c r="H25" s="1">
        <f>VLOOKUP($E25,Table5[],fragment_lookup!B$64)</f>
        <v>0.15546399999999999</v>
      </c>
      <c r="I25" s="1">
        <f>VLOOKUP($E25,Table5[],fragment_lookup!C$64)</f>
        <v>-3.7927000000000002E-2</v>
      </c>
      <c r="J25" s="1">
        <f>VLOOKUP($E25,Table5[],fragment_lookup!D$64)</f>
        <v>-3.7895999999999999E-2</v>
      </c>
      <c r="K25" s="1">
        <f>VLOOKUP($E25,Table5[],fragment_lookup!E$64)</f>
        <v>-0.43332700000000002</v>
      </c>
      <c r="L25" s="1">
        <f>VLOOKUP($E25,Table5[],fragment_lookup!F$64)</f>
        <v>0.39064500000000002</v>
      </c>
      <c r="M25" s="1">
        <f>VLOOKUP($E25,Table5[],fragment_lookup!G$64)</f>
        <v>-0.17117199999999999</v>
      </c>
      <c r="N25" s="1">
        <f>VLOOKUP($E25,Table5[],fragment_lookup!H$64)</f>
        <v>-0.17145299999999999</v>
      </c>
      <c r="O25" s="1">
        <f>VLOOKUP($E25,Table5[],fragment_lookup!I$64)</f>
        <v>6.7978999999999998E-2</v>
      </c>
      <c r="P25" s="1">
        <f>VLOOKUP($E25,Table5[],fragment_lookup!J$64)</f>
        <v>464.04</v>
      </c>
      <c r="Q25" s="1">
        <f>VLOOKUP($E25,Table5[],fragment_lookup!K$64)</f>
        <v>158.369</v>
      </c>
      <c r="R25" s="1">
        <f>VLOOKUP($E25,Table5[],fragment_lookup!L$64)</f>
        <v>1200.6500000000001</v>
      </c>
      <c r="S25" s="1">
        <f>VLOOKUP($E25,Table5[],fragment_lookup!M$64)</f>
        <v>-0.25013999999999997</v>
      </c>
      <c r="T25" s="1">
        <f>VLOOKUP($E25,Table5[],fragment_lookup!N$64)</f>
        <v>2.3949999999999999E-2</v>
      </c>
      <c r="U25" s="1">
        <f>VLOOKUP($E25,Table5[],fragment_lookup!O$64)</f>
        <v>171.9942159</v>
      </c>
      <c r="V25" s="1">
        <f>VLOOKUP($F25,Table5[],fragment_lookup!B$64)</f>
        <v>0.15546399999999999</v>
      </c>
      <c r="W25" s="1">
        <f>VLOOKUP($F25,Table5[],fragment_lookup!C$64)</f>
        <v>-3.7927000000000002E-2</v>
      </c>
      <c r="X25" s="1">
        <f>VLOOKUP($F25,Table5[],fragment_lookup!D$64)</f>
        <v>-3.7895999999999999E-2</v>
      </c>
      <c r="Y25" s="1">
        <f>VLOOKUP($F25,Table5[],fragment_lookup!E$64)</f>
        <v>-0.43332700000000002</v>
      </c>
      <c r="Z25" s="1">
        <f>VLOOKUP($F25,Table5[],fragment_lookup!F$64)</f>
        <v>0.39064500000000002</v>
      </c>
      <c r="AA25" s="1">
        <f>VLOOKUP($F25,Table5[],fragment_lookup!G$64)</f>
        <v>-0.17117199999999999</v>
      </c>
      <c r="AB25" s="1">
        <f>VLOOKUP($F25,Table5[],fragment_lookup!H$64)</f>
        <v>-0.17145299999999999</v>
      </c>
      <c r="AC25" s="1">
        <f>VLOOKUP($F25,Table5[],fragment_lookup!I$64)</f>
        <v>6.7978999999999998E-2</v>
      </c>
      <c r="AD25" s="1">
        <f>VLOOKUP($F25,Table5[],fragment_lookup!J$64)</f>
        <v>464.04</v>
      </c>
      <c r="AE25" s="1">
        <f>VLOOKUP($F25,Table5[],fragment_lookup!K$64)</f>
        <v>158.369</v>
      </c>
      <c r="AF25" s="1">
        <f>VLOOKUP($F25,Table5[],fragment_lookup!L$64)</f>
        <v>1200.6500000000001</v>
      </c>
      <c r="AG25" s="1">
        <f>VLOOKUP($F25,Table5[],fragment_lookup!M$64)</f>
        <v>-0.25013999999999997</v>
      </c>
      <c r="AH25" s="1">
        <f>VLOOKUP($F25,Table5[],fragment_lookup!N$64)</f>
        <v>2.3949999999999999E-2</v>
      </c>
      <c r="AI25" s="1">
        <f>VLOOKUP($F25,Table5[],fragment_lookup!O$64)</f>
        <v>171.9942159</v>
      </c>
      <c r="AJ25" s="1">
        <f>VLOOKUP($G25,Table5[],fragment_lookup!B$64)</f>
        <v>0.17983299999999999</v>
      </c>
      <c r="AK25" s="1">
        <f>VLOOKUP($G25,Table5[],fragment_lookup!C$64)</f>
        <v>-3.8869000000000001E-2</v>
      </c>
      <c r="AL25" s="1">
        <f>VLOOKUP($G25,Table5[],fragment_lookup!D$64)</f>
        <v>-3.8897000000000001E-2</v>
      </c>
      <c r="AM25" s="1">
        <f>VLOOKUP($G25,Table5[],fragment_lookup!E$64)</f>
        <v>-0.16137699999999999</v>
      </c>
      <c r="AN25" s="1">
        <f>VLOOKUP($G25,Table5[],fragment_lookup!F$64)</f>
        <v>0.73704599999999998</v>
      </c>
      <c r="AO25" s="1">
        <f>VLOOKUP($G25,Table5[],fragment_lookup!G$64)</f>
        <v>-0.22905900000000001</v>
      </c>
      <c r="AP25" s="1">
        <f>VLOOKUP($G25,Table5[],fragment_lookup!H$64)</f>
        <v>-0.22885</v>
      </c>
      <c r="AQ25" s="1">
        <f>VLOOKUP($G25,Table5[],fragment_lookup!I$64)</f>
        <v>-0.54333100000000001</v>
      </c>
      <c r="AR25" s="1">
        <f>VLOOKUP($G25,Table5[],fragment_lookup!J$64)</f>
        <v>511.279</v>
      </c>
      <c r="AS25" s="1">
        <f>VLOOKUP($G25,Table5[],fragment_lookup!K$64)</f>
        <v>80.517799999999994</v>
      </c>
      <c r="AT25" s="1">
        <f>VLOOKUP($G25,Table5[],fragment_lookup!L$64)</f>
        <v>1126.25</v>
      </c>
      <c r="AU25" s="1">
        <f>VLOOKUP($G25,Table5[],fragment_lookup!M$64)</f>
        <v>-0.19825000000000001</v>
      </c>
      <c r="AV25" s="1">
        <f>VLOOKUP($G25,Table5[],fragment_lookup!N$64)</f>
        <v>-1.5640000000000001E-2</v>
      </c>
      <c r="AW25" s="1">
        <f>VLOOKUP($G25,Table5[],fragment_lookup!O$64)</f>
        <v>114.5896011</v>
      </c>
      <c r="AX25" s="1">
        <f>VLOOKUP($B25,sterics[],sterics_lookup!C$87)</f>
        <v>8.48969300299715</v>
      </c>
      <c r="AY25" s="1">
        <f>VLOOKUP($B25,sterics[],sterics_lookup!D$87)</f>
        <v>8.83626405900519</v>
      </c>
      <c r="AZ25" s="1">
        <f>VLOOKUP($B25,sterics[],sterics_lookup!E$87)</f>
        <v>3.9599416679994799</v>
      </c>
      <c r="BA25" s="1">
        <f>VLOOKUP($B25,sterics[],sterics_lookup!F$87)</f>
        <v>3.9610349796019602</v>
      </c>
      <c r="BB25" s="1">
        <f>VLOOKUP($B25,sterics[],sterics_lookup!G$87)</f>
        <v>7.4323336877594199</v>
      </c>
      <c r="BC25" s="1">
        <f>VLOOKUP($B25,sterics[],sterics_lookup!H$87)</f>
        <v>8.0918680343934497</v>
      </c>
      <c r="BD25" s="1">
        <f>VLOOKUP($B25,sterics[],sterics_lookup!I$87)</f>
        <v>49.8</v>
      </c>
      <c r="BE25" s="1">
        <f>VLOOKUP($B25,sterics[],sterics_lookup!J$87)</f>
        <v>49.9</v>
      </c>
      <c r="BF25" s="1">
        <f>VLOOKUP($B25,sterics[],sterics_lookup!K$87)</f>
        <v>107.26293956244299</v>
      </c>
      <c r="BG25" s="1">
        <f>VLOOKUP($B25,sterics[],sterics_lookup!L$87)</f>
        <v>109.33296305818899</v>
      </c>
      <c r="BH25" s="1">
        <f>VLOOKUP($B25,sterics[],sterics_lookup!M$87)</f>
        <v>107.384773775366</v>
      </c>
      <c r="BI25" s="1">
        <f>VLOOKUP($B25,sterics[],sterics_lookup!N$87)</f>
        <v>109.521672180641</v>
      </c>
      <c r="BJ25" s="1">
        <f>VLOOKUP($B25,sterics[],sterics_lookup!O$87)</f>
        <v>118.952143018534</v>
      </c>
      <c r="BK25" s="1">
        <f>VLOOKUP($B25,sterics[],sterics_lookup!P$87)</f>
        <v>118.99508576143801</v>
      </c>
      <c r="BL25" s="1">
        <f>VLOOKUP($B25,sterics[],sterics_lookup!Q$87)</f>
        <v>1.8418778461124901</v>
      </c>
      <c r="BM25" s="1">
        <f>VLOOKUP($B25,sterics[],sterics_lookup!R$87)</f>
        <v>1.84239463742163</v>
      </c>
      <c r="BN25" s="1">
        <f>VLOOKUP($B25,sterics[],sterics_lookup!S$87)</f>
        <v>1.8930095086924399</v>
      </c>
      <c r="BO25" s="1">
        <f>VLOOKUP($B25,sterics[],sterics_lookup!T$87)</f>
        <v>1.8917476047295501</v>
      </c>
      <c r="BP25" s="1">
        <f>VLOOKUP($B25,sterics[],sterics_lookup!U$87)</f>
        <v>1.8931869955184</v>
      </c>
      <c r="BQ25" s="1">
        <f>VLOOKUP($B25,sterics[],sterics_lookup!V$87)</f>
        <v>1.89205734585397</v>
      </c>
    </row>
    <row r="26" spans="1:69" x14ac:dyDescent="0.25">
      <c r="A26" s="3">
        <v>32</v>
      </c>
      <c r="B26" s="1" t="str">
        <f>VLOOKUP(A26,names[],2)</f>
        <v>4-L23</v>
      </c>
      <c r="C26" s="2">
        <v>0.53</v>
      </c>
      <c r="D26" s="2">
        <v>8.3449325940956527</v>
      </c>
      <c r="E26" s="1" t="str">
        <f>VLOOKUP(B26,frags[],2)</f>
        <v>SP8</v>
      </c>
      <c r="F26" s="2" t="str">
        <f>VLOOKUP(B26,frags[],3)</f>
        <v>SP8</v>
      </c>
      <c r="G26" s="2" t="str">
        <f>VLOOKUP(B26,frags[],4)</f>
        <v>SP8</v>
      </c>
      <c r="H26" s="1">
        <f>VLOOKUP($E26,Table5[],fragment_lookup!B$64)</f>
        <v>0.18934200000000001</v>
      </c>
      <c r="I26" s="1">
        <f>VLOOKUP($E26,Table5[],fragment_lookup!C$64)</f>
        <v>-2.9399999999999999E-2</v>
      </c>
      <c r="J26" s="1">
        <f>VLOOKUP($E26,Table5[],fragment_lookup!D$64)</f>
        <v>-2.0822E-2</v>
      </c>
      <c r="K26" s="1">
        <f>VLOOKUP($E26,Table5[],fragment_lookup!E$64)</f>
        <v>-0.14033300000000001</v>
      </c>
      <c r="L26" s="1">
        <f>VLOOKUP($E26,Table5[],fragment_lookup!F$64)</f>
        <v>0.530366</v>
      </c>
      <c r="M26" s="1">
        <f>VLOOKUP($E26,Table5[],fragment_lookup!G$64)</f>
        <v>-0.15603900000000001</v>
      </c>
      <c r="N26" s="1">
        <f>VLOOKUP($E26,Table5[],fragment_lookup!H$64)</f>
        <v>-0.19473099999999999</v>
      </c>
      <c r="O26" s="1">
        <f>VLOOKUP($E26,Table5[],fragment_lookup!I$64)</f>
        <v>-3.7366000000000003E-2</v>
      </c>
      <c r="P26" s="1">
        <f>VLOOKUP($E26,Table5[],fragment_lookup!J$64)</f>
        <v>496.012</v>
      </c>
      <c r="Q26" s="1">
        <f>VLOOKUP($E26,Table5[],fragment_lookup!K$64)</f>
        <v>59.413800000000002</v>
      </c>
      <c r="R26" s="1">
        <f>VLOOKUP($E26,Table5[],fragment_lookup!L$64)</f>
        <v>1162.29</v>
      </c>
      <c r="S26" s="1">
        <f>VLOOKUP($E26,Table5[],fragment_lookup!M$64)</f>
        <v>-0.23701</v>
      </c>
      <c r="T26" s="1">
        <f>VLOOKUP($E26,Table5[],fragment_lookup!N$64)</f>
        <v>-1.976E-2</v>
      </c>
      <c r="U26" s="1">
        <f>VLOOKUP($E26,Table5[],fragment_lookup!O$64)</f>
        <v>136.3265475</v>
      </c>
      <c r="V26" s="1">
        <f>VLOOKUP($F26,Table5[],fragment_lookup!B$64)</f>
        <v>0.18934200000000001</v>
      </c>
      <c r="W26" s="1">
        <f>VLOOKUP($F26,Table5[],fragment_lookup!C$64)</f>
        <v>-2.9399999999999999E-2</v>
      </c>
      <c r="X26" s="1">
        <f>VLOOKUP($F26,Table5[],fragment_lookup!D$64)</f>
        <v>-2.0822E-2</v>
      </c>
      <c r="Y26" s="1">
        <f>VLOOKUP($F26,Table5[],fragment_lookup!E$64)</f>
        <v>-0.14033300000000001</v>
      </c>
      <c r="Z26" s="1">
        <f>VLOOKUP($F26,Table5[],fragment_lookup!F$64)</f>
        <v>0.530366</v>
      </c>
      <c r="AA26" s="1">
        <f>VLOOKUP($F26,Table5[],fragment_lookup!G$64)</f>
        <v>-0.15603900000000001</v>
      </c>
      <c r="AB26" s="1">
        <f>VLOOKUP($F26,Table5[],fragment_lookup!H$64)</f>
        <v>-0.19473099999999999</v>
      </c>
      <c r="AC26" s="1">
        <f>VLOOKUP($F26,Table5[],fragment_lookup!I$64)</f>
        <v>-3.7366000000000003E-2</v>
      </c>
      <c r="AD26" s="1">
        <f>VLOOKUP($F26,Table5[],fragment_lookup!J$64)</f>
        <v>496.012</v>
      </c>
      <c r="AE26" s="1">
        <f>VLOOKUP($F26,Table5[],fragment_lookup!K$64)</f>
        <v>59.413800000000002</v>
      </c>
      <c r="AF26" s="1">
        <f>VLOOKUP($F26,Table5[],fragment_lookup!L$64)</f>
        <v>1162.29</v>
      </c>
      <c r="AG26" s="1">
        <f>VLOOKUP($F26,Table5[],fragment_lookup!M$64)</f>
        <v>-0.23701</v>
      </c>
      <c r="AH26" s="1">
        <f>VLOOKUP($F26,Table5[],fragment_lookup!N$64)</f>
        <v>-1.976E-2</v>
      </c>
      <c r="AI26" s="1">
        <f>VLOOKUP($F26,Table5[],fragment_lookup!O$64)</f>
        <v>136.3265475</v>
      </c>
      <c r="AJ26" s="1">
        <f>VLOOKUP($G26,Table5[],fragment_lookup!B$64)</f>
        <v>0.18934200000000001</v>
      </c>
      <c r="AK26" s="1">
        <f>VLOOKUP($G26,Table5[],fragment_lookup!C$64)</f>
        <v>-2.9399999999999999E-2</v>
      </c>
      <c r="AL26" s="1">
        <f>VLOOKUP($G26,Table5[],fragment_lookup!D$64)</f>
        <v>-2.0822E-2</v>
      </c>
      <c r="AM26" s="1">
        <f>VLOOKUP($G26,Table5[],fragment_lookup!E$64)</f>
        <v>-0.14033300000000001</v>
      </c>
      <c r="AN26" s="1">
        <f>VLOOKUP($G26,Table5[],fragment_lookup!F$64)</f>
        <v>0.530366</v>
      </c>
      <c r="AO26" s="1">
        <f>VLOOKUP($G26,Table5[],fragment_lookup!G$64)</f>
        <v>-0.15603900000000001</v>
      </c>
      <c r="AP26" s="1">
        <f>VLOOKUP($G26,Table5[],fragment_lookup!H$64)</f>
        <v>-0.19473099999999999</v>
      </c>
      <c r="AQ26" s="1">
        <f>VLOOKUP($G26,Table5[],fragment_lookup!I$64)</f>
        <v>-3.7366000000000003E-2</v>
      </c>
      <c r="AR26" s="1">
        <f>VLOOKUP($G26,Table5[],fragment_lookup!J$64)</f>
        <v>496.012</v>
      </c>
      <c r="AS26" s="1">
        <f>VLOOKUP($G26,Table5[],fragment_lookup!K$64)</f>
        <v>59.413800000000002</v>
      </c>
      <c r="AT26" s="1">
        <f>VLOOKUP($G26,Table5[],fragment_lookup!L$64)</f>
        <v>1162.29</v>
      </c>
      <c r="AU26" s="1">
        <f>VLOOKUP($G26,Table5[],fragment_lookup!M$64)</f>
        <v>-0.23701</v>
      </c>
      <c r="AV26" s="1">
        <f>VLOOKUP($G26,Table5[],fragment_lookup!N$64)</f>
        <v>-1.976E-2</v>
      </c>
      <c r="AW26" s="1">
        <f>VLOOKUP($G26,Table5[],fragment_lookup!O$64)</f>
        <v>136.3265475</v>
      </c>
      <c r="AX26" s="1">
        <f>VLOOKUP($B26,sterics[],sterics_lookup!C$87)</f>
        <v>8.28581893367571</v>
      </c>
      <c r="AY26" s="1">
        <f>VLOOKUP($B26,sterics[],sterics_lookup!D$87)</f>
        <v>8.2935193773718403</v>
      </c>
      <c r="AZ26" s="1">
        <f>VLOOKUP($B26,sterics[],sterics_lookup!E$87)</f>
        <v>6.1563185071364099</v>
      </c>
      <c r="BA26" s="1">
        <f>VLOOKUP($B26,sterics[],sterics_lookup!F$87)</f>
        <v>6.2447904719797904</v>
      </c>
      <c r="BB26" s="1">
        <f>VLOOKUP($B26,sterics[],sterics_lookup!G$87)</f>
        <v>8.6144601194150194</v>
      </c>
      <c r="BC26" s="1">
        <f>VLOOKUP($B26,sterics[],sterics_lookup!H$87)</f>
        <v>8.7805309223507209</v>
      </c>
      <c r="BD26" s="1">
        <f>VLOOKUP($B26,sterics[],sterics_lookup!I$87)</f>
        <v>66.900000000000006</v>
      </c>
      <c r="BE26" s="1">
        <f>VLOOKUP($B26,sterics[],sterics_lookup!J$87)</f>
        <v>68.2</v>
      </c>
      <c r="BF26" s="1">
        <f>VLOOKUP($B26,sterics[],sterics_lookup!K$87)</f>
        <v>103.670144014702</v>
      </c>
      <c r="BG26" s="1">
        <f>VLOOKUP($B26,sterics[],sterics_lookup!L$87)</f>
        <v>105.935860782875</v>
      </c>
      <c r="BH26" s="1">
        <f>VLOOKUP($B26,sterics[],sterics_lookup!M$87)</f>
        <v>106.08963495236</v>
      </c>
      <c r="BI26" s="1">
        <f>VLOOKUP($B26,sterics[],sterics_lookup!N$87)</f>
        <v>106.50459397649399</v>
      </c>
      <c r="BJ26" s="1">
        <f>VLOOKUP($B26,sterics[],sterics_lookup!O$87)</f>
        <v>103.58889083491999</v>
      </c>
      <c r="BK26" s="1">
        <f>VLOOKUP($B26,sterics[],sterics_lookup!P$87)</f>
        <v>105.95723087696599</v>
      </c>
      <c r="BL26" s="1">
        <f>VLOOKUP($B26,sterics[],sterics_lookup!Q$87)</f>
        <v>1.8373951670775599</v>
      </c>
      <c r="BM26" s="1">
        <f>VLOOKUP($B26,sterics[],sterics_lookup!R$87)</f>
        <v>1.84126261027589</v>
      </c>
      <c r="BN26" s="1">
        <f>VLOOKUP($B26,sterics[],sterics_lookup!S$87)</f>
        <v>1.8606799832319301</v>
      </c>
      <c r="BO26" s="1">
        <f>VLOOKUP($B26,sterics[],sterics_lookup!T$87)</f>
        <v>1.8591463094657099</v>
      </c>
      <c r="BP26" s="1">
        <f>VLOOKUP($B26,sterics[],sterics_lookup!U$87)</f>
        <v>1.8411423084596099</v>
      </c>
      <c r="BQ26" s="1">
        <f>VLOOKUP($B26,sterics[],sterics_lookup!V$87)</f>
        <v>1.8372046701442899</v>
      </c>
    </row>
    <row r="27" spans="1:69" x14ac:dyDescent="0.25">
      <c r="A27" s="3">
        <v>57</v>
      </c>
      <c r="B27" s="1" t="str">
        <f>VLOOKUP(A27,names[],2)</f>
        <v>1-L8</v>
      </c>
      <c r="C27" s="2">
        <v>-3.0000000000000027E-2</v>
      </c>
      <c r="D27" s="2">
        <v>1.5731814898478815</v>
      </c>
      <c r="E27" s="1" t="str">
        <f>VLOOKUP(B27,frags[],2)</f>
        <v>AL6</v>
      </c>
      <c r="F27" s="2" t="str">
        <f>VLOOKUP(B27,frags[],3)</f>
        <v>AL6</v>
      </c>
      <c r="G27" s="2" t="str">
        <f>VLOOKUP(B27,frags[],4)</f>
        <v>AL6</v>
      </c>
      <c r="H27" s="1">
        <f>VLOOKUP($E27,Table5[],fragment_lookup!B$64)</f>
        <v>0.165352</v>
      </c>
      <c r="I27" s="1">
        <f>VLOOKUP($E27,Table5[],fragment_lookup!C$64)</f>
        <v>-3.8466E-2</v>
      </c>
      <c r="J27" s="1">
        <f>VLOOKUP($E27,Table5[],fragment_lookup!D$64)</f>
        <v>-4.1852E-2</v>
      </c>
      <c r="K27" s="1">
        <f>VLOOKUP($E27,Table5[],fragment_lookup!E$64)</f>
        <v>-0.29164800000000002</v>
      </c>
      <c r="L27" s="1">
        <f>VLOOKUP($E27,Table5[],fragment_lookup!F$64)</f>
        <v>0.44260899999999997</v>
      </c>
      <c r="M27" s="1">
        <f>VLOOKUP($E27,Table5[],fragment_lookup!G$64)</f>
        <v>-0.17845</v>
      </c>
      <c r="N27" s="1">
        <f>VLOOKUP($E27,Table5[],fragment_lookup!H$64)</f>
        <v>-0.16891999999999999</v>
      </c>
      <c r="O27" s="1">
        <f>VLOOKUP($E27,Table5[],fragment_lookup!I$64)</f>
        <v>-1.2258E-2</v>
      </c>
      <c r="P27" s="1">
        <f>VLOOKUP($E27,Table5[],fragment_lookup!J$64)</f>
        <v>500.904</v>
      </c>
      <c r="Q27" s="1">
        <f>VLOOKUP($E27,Table5[],fragment_lookup!K$64)</f>
        <v>154.66</v>
      </c>
      <c r="R27" s="1">
        <f>VLOOKUP($E27,Table5[],fragment_lookup!L$64)</f>
        <v>1165.29</v>
      </c>
      <c r="S27" s="1">
        <f>VLOOKUP($E27,Table5[],fragment_lookup!M$64)</f>
        <v>-0.25062000000000001</v>
      </c>
      <c r="T27" s="1">
        <f>VLOOKUP($E27,Table5[],fragment_lookup!N$64)</f>
        <v>2.9190000000000001E-2</v>
      </c>
      <c r="U27" s="1">
        <f>VLOOKUP($E27,Table5[],fragment_lookup!O$64)</f>
        <v>175.5835731</v>
      </c>
      <c r="V27" s="1">
        <f>VLOOKUP($F27,Table5[],fragment_lookup!B$64)</f>
        <v>0.165352</v>
      </c>
      <c r="W27" s="1">
        <f>VLOOKUP($F27,Table5[],fragment_lookup!C$64)</f>
        <v>-3.8466E-2</v>
      </c>
      <c r="X27" s="1">
        <f>VLOOKUP($F27,Table5[],fragment_lookup!D$64)</f>
        <v>-4.1852E-2</v>
      </c>
      <c r="Y27" s="1">
        <f>VLOOKUP($F27,Table5[],fragment_lookup!E$64)</f>
        <v>-0.29164800000000002</v>
      </c>
      <c r="Z27" s="1">
        <f>VLOOKUP($F27,Table5[],fragment_lookup!F$64)</f>
        <v>0.44260899999999997</v>
      </c>
      <c r="AA27" s="1">
        <f>VLOOKUP($F27,Table5[],fragment_lookup!G$64)</f>
        <v>-0.17845</v>
      </c>
      <c r="AB27" s="1">
        <f>VLOOKUP($F27,Table5[],fragment_lookup!H$64)</f>
        <v>-0.16891999999999999</v>
      </c>
      <c r="AC27" s="1">
        <f>VLOOKUP($F27,Table5[],fragment_lookup!I$64)</f>
        <v>-1.2258E-2</v>
      </c>
      <c r="AD27" s="1">
        <f>VLOOKUP($F27,Table5[],fragment_lookup!J$64)</f>
        <v>500.904</v>
      </c>
      <c r="AE27" s="1">
        <f>VLOOKUP($F27,Table5[],fragment_lookup!K$64)</f>
        <v>154.66</v>
      </c>
      <c r="AF27" s="1">
        <f>VLOOKUP($F27,Table5[],fragment_lookup!L$64)</f>
        <v>1165.29</v>
      </c>
      <c r="AG27" s="1">
        <f>VLOOKUP($F27,Table5[],fragment_lookup!M$64)</f>
        <v>-0.25062000000000001</v>
      </c>
      <c r="AH27" s="1">
        <f>VLOOKUP($F27,Table5[],fragment_lookup!N$64)</f>
        <v>2.9190000000000001E-2</v>
      </c>
      <c r="AI27" s="1">
        <f>VLOOKUP($F27,Table5[],fragment_lookup!O$64)</f>
        <v>175.5835731</v>
      </c>
      <c r="AJ27" s="1">
        <f>VLOOKUP($G27,Table5[],fragment_lookup!B$64)</f>
        <v>0.165352</v>
      </c>
      <c r="AK27" s="1">
        <f>VLOOKUP($G27,Table5[],fragment_lookup!C$64)</f>
        <v>-3.8466E-2</v>
      </c>
      <c r="AL27" s="1">
        <f>VLOOKUP($G27,Table5[],fragment_lookup!D$64)</f>
        <v>-4.1852E-2</v>
      </c>
      <c r="AM27" s="1">
        <f>VLOOKUP($G27,Table5[],fragment_lookup!E$64)</f>
        <v>-0.29164800000000002</v>
      </c>
      <c r="AN27" s="1">
        <f>VLOOKUP($G27,Table5[],fragment_lookup!F$64)</f>
        <v>0.44260899999999997</v>
      </c>
      <c r="AO27" s="1">
        <f>VLOOKUP($G27,Table5[],fragment_lookup!G$64)</f>
        <v>-0.17845</v>
      </c>
      <c r="AP27" s="1">
        <f>VLOOKUP($G27,Table5[],fragment_lookup!H$64)</f>
        <v>-0.16891999999999999</v>
      </c>
      <c r="AQ27" s="1">
        <f>VLOOKUP($G27,Table5[],fragment_lookup!I$64)</f>
        <v>-1.2258E-2</v>
      </c>
      <c r="AR27" s="1">
        <f>VLOOKUP($G27,Table5[],fragment_lookup!J$64)</f>
        <v>500.904</v>
      </c>
      <c r="AS27" s="1">
        <f>VLOOKUP($G27,Table5[],fragment_lookup!K$64)</f>
        <v>154.66</v>
      </c>
      <c r="AT27" s="1">
        <f>VLOOKUP($G27,Table5[],fragment_lookup!L$64)</f>
        <v>1165.29</v>
      </c>
      <c r="AU27" s="1">
        <f>VLOOKUP($G27,Table5[],fragment_lookup!M$64)</f>
        <v>-0.25062000000000001</v>
      </c>
      <c r="AV27" s="1">
        <f>VLOOKUP($G27,Table5[],fragment_lookup!N$64)</f>
        <v>2.9190000000000001E-2</v>
      </c>
      <c r="AW27" s="1">
        <f>VLOOKUP($G27,Table5[],fragment_lookup!O$64)</f>
        <v>175.5835731</v>
      </c>
      <c r="AX27" s="1">
        <f>VLOOKUP($B27,sterics[],sterics_lookup!C$87)</f>
        <v>5.8961496530474502</v>
      </c>
      <c r="AY27" s="1">
        <f>VLOOKUP($B27,sterics[],sterics_lookup!D$87)</f>
        <v>6.05075119127756</v>
      </c>
      <c r="AZ27" s="1">
        <f>VLOOKUP($B27,sterics[],sterics_lookup!E$87)</f>
        <v>3.3589280682348002</v>
      </c>
      <c r="BA27" s="1">
        <f>VLOOKUP($B27,sterics[],sterics_lookup!F$87)</f>
        <v>4.5120792470651798</v>
      </c>
      <c r="BB27" s="1">
        <f>VLOOKUP($B27,sterics[],sterics_lookup!G$87)</f>
        <v>5.6343492582332004</v>
      </c>
      <c r="BC27" s="1">
        <f>VLOOKUP($B27,sterics[],sterics_lookup!H$87)</f>
        <v>7.2760756209362496</v>
      </c>
      <c r="BD27" s="1">
        <f>VLOOKUP($B27,sterics[],sterics_lookup!I$87)</f>
        <v>41.5</v>
      </c>
      <c r="BE27" s="1">
        <f>VLOOKUP($B27,sterics[],sterics_lookup!J$87)</f>
        <v>48.1</v>
      </c>
      <c r="BF27" s="1">
        <f>VLOOKUP($B27,sterics[],sterics_lookup!K$87)</f>
        <v>101.864830892204</v>
      </c>
      <c r="BG27" s="1">
        <f>VLOOKUP($B27,sterics[],sterics_lookup!L$87)</f>
        <v>110.084243436422</v>
      </c>
      <c r="BH27" s="1">
        <f>VLOOKUP($B27,sterics[],sterics_lookup!M$87)</f>
        <v>100.156576148206</v>
      </c>
      <c r="BI27" s="1">
        <f>VLOOKUP($B27,sterics[],sterics_lookup!N$87)</f>
        <v>110.06633845713201</v>
      </c>
      <c r="BJ27" s="1">
        <f>VLOOKUP($B27,sterics[],sterics_lookup!O$87)</f>
        <v>101.80180371951</v>
      </c>
      <c r="BK27" s="1">
        <f>VLOOKUP($B27,sterics[],sterics_lookup!P$87)</f>
        <v>113.234677218988</v>
      </c>
      <c r="BL27" s="1">
        <f>VLOOKUP($B27,sterics[],sterics_lookup!Q$87)</f>
        <v>1.86514396227208</v>
      </c>
      <c r="BM27" s="1">
        <f>VLOOKUP($B27,sterics[],sterics_lookup!R$87)</f>
        <v>1.8832044498673</v>
      </c>
      <c r="BN27" s="1">
        <f>VLOOKUP($B27,sterics[],sterics_lookup!S$87)</f>
        <v>1.8832044498673</v>
      </c>
      <c r="BO27" s="1">
        <f>VLOOKUP($B27,sterics[],sterics_lookup!T$87)</f>
        <v>1.86658672447866</v>
      </c>
      <c r="BP27" s="1">
        <f>VLOOKUP($B27,sterics[],sterics_lookup!U$87)</f>
        <v>1.8829731809030099</v>
      </c>
      <c r="BQ27" s="1">
        <f>VLOOKUP($B27,sterics[],sterics_lookup!V$87)</f>
        <v>1.8670206212037399</v>
      </c>
    </row>
    <row r="28" spans="1:69" x14ac:dyDescent="0.25">
      <c r="A28" s="3">
        <v>58</v>
      </c>
      <c r="B28" s="1" t="str">
        <f>VLOOKUP(A28,names[],2)</f>
        <v>1-L5</v>
      </c>
      <c r="C28" s="2">
        <v>0.25</v>
      </c>
      <c r="D28" s="2">
        <v>0.80118661995817186</v>
      </c>
      <c r="E28" s="1" t="str">
        <f>VLOOKUP(B28,frags[],2)</f>
        <v>AL1</v>
      </c>
      <c r="F28" s="2" t="str">
        <f>VLOOKUP(B28,frags[],3)</f>
        <v>AL4</v>
      </c>
      <c r="G28" s="2" t="str">
        <f>VLOOKUP(B28,frags[],4)</f>
        <v>AL4</v>
      </c>
      <c r="H28" s="1">
        <f>VLOOKUP($E28,Table5[],fragment_lookup!B$64)</f>
        <v>0.15546399999999999</v>
      </c>
      <c r="I28" s="1">
        <f>VLOOKUP($E28,Table5[],fragment_lookup!C$64)</f>
        <v>-3.7927000000000002E-2</v>
      </c>
      <c r="J28" s="1">
        <f>VLOOKUP($E28,Table5[],fragment_lookup!D$64)</f>
        <v>-3.7895999999999999E-2</v>
      </c>
      <c r="K28" s="1">
        <f>VLOOKUP($E28,Table5[],fragment_lookup!E$64)</f>
        <v>-0.43332700000000002</v>
      </c>
      <c r="L28" s="1">
        <f>VLOOKUP($E28,Table5[],fragment_lookup!F$64)</f>
        <v>0.39064500000000002</v>
      </c>
      <c r="M28" s="1">
        <f>VLOOKUP($E28,Table5[],fragment_lookup!G$64)</f>
        <v>-0.17117199999999999</v>
      </c>
      <c r="N28" s="1">
        <f>VLOOKUP($E28,Table5[],fragment_lookup!H$64)</f>
        <v>-0.17145299999999999</v>
      </c>
      <c r="O28" s="1">
        <f>VLOOKUP($E28,Table5[],fragment_lookup!I$64)</f>
        <v>6.7978999999999998E-2</v>
      </c>
      <c r="P28" s="1">
        <f>VLOOKUP($E28,Table5[],fragment_lookup!J$64)</f>
        <v>464.04</v>
      </c>
      <c r="Q28" s="1">
        <f>VLOOKUP($E28,Table5[],fragment_lookup!K$64)</f>
        <v>158.369</v>
      </c>
      <c r="R28" s="1">
        <f>VLOOKUP($E28,Table5[],fragment_lookup!L$64)</f>
        <v>1200.6500000000001</v>
      </c>
      <c r="S28" s="1">
        <f>VLOOKUP($E28,Table5[],fragment_lookup!M$64)</f>
        <v>-0.25013999999999997</v>
      </c>
      <c r="T28" s="1">
        <f>VLOOKUP($E28,Table5[],fragment_lookup!N$64)</f>
        <v>2.3949999999999999E-2</v>
      </c>
      <c r="U28" s="1">
        <f>VLOOKUP($E28,Table5[],fragment_lookup!O$64)</f>
        <v>171.9942159</v>
      </c>
      <c r="V28" s="1">
        <f>VLOOKUP($F28,Table5[],fragment_lookup!B$64)</f>
        <v>0.153248</v>
      </c>
      <c r="W28" s="1">
        <f>VLOOKUP($F28,Table5[],fragment_lookup!C$64)</f>
        <v>-3.7562999999999999E-2</v>
      </c>
      <c r="X28" s="1">
        <f>VLOOKUP($F28,Table5[],fragment_lookup!D$64)</f>
        <v>-3.7512999999999998E-2</v>
      </c>
      <c r="Y28" s="1">
        <f>VLOOKUP($F28,Table5[],fragment_lookup!E$64)</f>
        <v>-0.273613</v>
      </c>
      <c r="Z28" s="1">
        <f>VLOOKUP($F28,Table5[],fragment_lookup!F$64)</f>
        <v>0.43281799999999998</v>
      </c>
      <c r="AA28" s="1">
        <f>VLOOKUP($F28,Table5[],fragment_lookup!G$64)</f>
        <v>-0.18011099999999999</v>
      </c>
      <c r="AB28" s="1">
        <f>VLOOKUP($F28,Table5[],fragment_lookup!H$64)</f>
        <v>-0.18074100000000001</v>
      </c>
      <c r="AC28" s="1">
        <f>VLOOKUP($F28,Table5[],fragment_lookup!I$64)</f>
        <v>3.7199999999999999E-4</v>
      </c>
      <c r="AD28" s="1">
        <f>VLOOKUP($F28,Table5[],fragment_lookup!J$64)</f>
        <v>504.39800000000002</v>
      </c>
      <c r="AE28" s="1">
        <f>VLOOKUP($F28,Table5[],fragment_lookup!K$64)</f>
        <v>159.078</v>
      </c>
      <c r="AF28" s="1">
        <f>VLOOKUP($F28,Table5[],fragment_lookup!L$64)</f>
        <v>1213.46</v>
      </c>
      <c r="AG28" s="1">
        <f>VLOOKUP($F28,Table5[],fragment_lookup!M$64)</f>
        <v>-0.25091000000000002</v>
      </c>
      <c r="AH28" s="1">
        <f>VLOOKUP($F28,Table5[],fragment_lookup!N$64)</f>
        <v>2.6839999999999999E-2</v>
      </c>
      <c r="AI28" s="1">
        <f>VLOOKUP($F28,Table5[],fragment_lookup!O$64)</f>
        <v>174.29090249999999</v>
      </c>
      <c r="AJ28" s="1">
        <f>VLOOKUP($G28,Table5[],fragment_lookup!B$64)</f>
        <v>0.153248</v>
      </c>
      <c r="AK28" s="1">
        <f>VLOOKUP($G28,Table5[],fragment_lookup!C$64)</f>
        <v>-3.7562999999999999E-2</v>
      </c>
      <c r="AL28" s="1">
        <f>VLOOKUP($G28,Table5[],fragment_lookup!D$64)</f>
        <v>-3.7512999999999998E-2</v>
      </c>
      <c r="AM28" s="1">
        <f>VLOOKUP($G28,Table5[],fragment_lookup!E$64)</f>
        <v>-0.273613</v>
      </c>
      <c r="AN28" s="1">
        <f>VLOOKUP($G28,Table5[],fragment_lookup!F$64)</f>
        <v>0.43281799999999998</v>
      </c>
      <c r="AO28" s="1">
        <f>VLOOKUP($G28,Table5[],fragment_lookup!G$64)</f>
        <v>-0.18011099999999999</v>
      </c>
      <c r="AP28" s="1">
        <f>VLOOKUP($G28,Table5[],fragment_lookup!H$64)</f>
        <v>-0.18074100000000001</v>
      </c>
      <c r="AQ28" s="1">
        <f>VLOOKUP($G28,Table5[],fragment_lookup!I$64)</f>
        <v>3.7199999999999999E-4</v>
      </c>
      <c r="AR28" s="1">
        <f>VLOOKUP($G28,Table5[],fragment_lookup!J$64)</f>
        <v>504.39800000000002</v>
      </c>
      <c r="AS28" s="1">
        <f>VLOOKUP($G28,Table5[],fragment_lookup!K$64)</f>
        <v>159.078</v>
      </c>
      <c r="AT28" s="1">
        <f>VLOOKUP($G28,Table5[],fragment_lookup!L$64)</f>
        <v>1213.46</v>
      </c>
      <c r="AU28" s="1">
        <f>VLOOKUP($G28,Table5[],fragment_lookup!M$64)</f>
        <v>-0.25091000000000002</v>
      </c>
      <c r="AV28" s="1">
        <f>VLOOKUP($G28,Table5[],fragment_lookup!N$64)</f>
        <v>2.6839999999999999E-2</v>
      </c>
      <c r="AW28" s="1">
        <f>VLOOKUP($G28,Table5[],fragment_lookup!O$64)</f>
        <v>174.29090249999999</v>
      </c>
      <c r="AX28" s="1">
        <f>VLOOKUP($B28,sterics[],sterics_lookup!C$87)</f>
        <v>6.4366763451222102</v>
      </c>
      <c r="AY28" s="1">
        <f>VLOOKUP($B28,sterics[],sterics_lookup!D$87)</f>
        <v>6.9058209317227197</v>
      </c>
      <c r="AZ28" s="1">
        <f>VLOOKUP($B28,sterics[],sterics_lookup!E$87)</f>
        <v>3.9286241901346002</v>
      </c>
      <c r="BA28" s="1">
        <f>VLOOKUP($B28,sterics[],sterics_lookup!F$87)</f>
        <v>4.3425922857888404</v>
      </c>
      <c r="BB28" s="1">
        <f>VLOOKUP($B28,sterics[],sterics_lookup!G$87)</f>
        <v>6.6215502431253501</v>
      </c>
      <c r="BC28" s="1">
        <f>VLOOKUP($B28,sterics[],sterics_lookup!H$87)</f>
        <v>7.5121266192267697</v>
      </c>
      <c r="BD28" s="1">
        <f>VLOOKUP($B28,sterics[],sterics_lookup!I$87)</f>
        <v>46.2</v>
      </c>
      <c r="BE28" s="1">
        <f>VLOOKUP($B28,sterics[],sterics_lookup!J$87)</f>
        <v>54.1</v>
      </c>
      <c r="BF28" s="1">
        <f>VLOOKUP($B28,sterics[],sterics_lookup!K$87)</f>
        <v>103.908519152309</v>
      </c>
      <c r="BG28" s="1">
        <f>VLOOKUP($B28,sterics[],sterics_lookup!L$87)</f>
        <v>117.24578047337199</v>
      </c>
      <c r="BH28" s="1">
        <f>VLOOKUP($B28,sterics[],sterics_lookup!M$87)</f>
        <v>104.06829966766</v>
      </c>
      <c r="BI28" s="1">
        <f>VLOOKUP($B28,sterics[],sterics_lookup!N$87)</f>
        <v>114.946102010621</v>
      </c>
      <c r="BJ28" s="1">
        <f>VLOOKUP($B28,sterics[],sterics_lookup!O$87)</f>
        <v>103.859584169858</v>
      </c>
      <c r="BK28" s="1">
        <f>VLOOKUP($B28,sterics[],sterics_lookup!P$87)</f>
        <v>117.255546301224</v>
      </c>
      <c r="BL28" s="1">
        <f>VLOOKUP($B28,sterics[],sterics_lookup!Q$87)</f>
        <v>1.8784624031371999</v>
      </c>
      <c r="BM28" s="1">
        <f>VLOOKUP($B28,sterics[],sterics_lookup!R$87)</f>
        <v>1.89645695970143</v>
      </c>
      <c r="BN28" s="1">
        <f>VLOOKUP($B28,sterics[],sterics_lookup!S$87)</f>
        <v>1.9112888321758099</v>
      </c>
      <c r="BO28" s="1">
        <f>VLOOKUP($B28,sterics[],sterics_lookup!T$87)</f>
        <v>1.8929096650395101</v>
      </c>
      <c r="BP28" s="1">
        <f>VLOOKUP($B28,sterics[],sterics_lookup!U$87)</f>
        <v>1.8961819532945601</v>
      </c>
      <c r="BQ28" s="1">
        <f>VLOOKUP($B28,sterics[],sterics_lookup!V$87)</f>
        <v>1.87908967321945</v>
      </c>
    </row>
    <row r="29" spans="1:69" x14ac:dyDescent="0.25">
      <c r="A29" s="3">
        <v>59</v>
      </c>
      <c r="B29" s="1" t="str">
        <f>VLOOKUP(A29,names[],2)</f>
        <v>1-L4</v>
      </c>
      <c r="C29" s="2">
        <v>0.18999999999999995</v>
      </c>
      <c r="D29" s="2">
        <v>1.4668333238647122</v>
      </c>
      <c r="E29" s="1" t="str">
        <f>VLOOKUP(B29,frags[],2)</f>
        <v>AL1</v>
      </c>
      <c r="F29" s="2" t="str">
        <f>VLOOKUP(B29,frags[],3)</f>
        <v>AL1</v>
      </c>
      <c r="G29" s="2" t="str">
        <f>VLOOKUP(B29,frags[],4)</f>
        <v>AL4</v>
      </c>
      <c r="H29" s="1">
        <f>VLOOKUP($E29,Table5[],fragment_lookup!B$64)</f>
        <v>0.15546399999999999</v>
      </c>
      <c r="I29" s="1">
        <f>VLOOKUP($E29,Table5[],fragment_lookup!C$64)</f>
        <v>-3.7927000000000002E-2</v>
      </c>
      <c r="J29" s="1">
        <f>VLOOKUP($E29,Table5[],fragment_lookup!D$64)</f>
        <v>-3.7895999999999999E-2</v>
      </c>
      <c r="K29" s="1">
        <f>VLOOKUP($E29,Table5[],fragment_lookup!E$64)</f>
        <v>-0.43332700000000002</v>
      </c>
      <c r="L29" s="1">
        <f>VLOOKUP($E29,Table5[],fragment_lookup!F$64)</f>
        <v>0.39064500000000002</v>
      </c>
      <c r="M29" s="1">
        <f>VLOOKUP($E29,Table5[],fragment_lookup!G$64)</f>
        <v>-0.17117199999999999</v>
      </c>
      <c r="N29" s="1">
        <f>VLOOKUP($E29,Table5[],fragment_lookup!H$64)</f>
        <v>-0.17145299999999999</v>
      </c>
      <c r="O29" s="1">
        <f>VLOOKUP($E29,Table5[],fragment_lookup!I$64)</f>
        <v>6.7978999999999998E-2</v>
      </c>
      <c r="P29" s="1">
        <f>VLOOKUP($E29,Table5[],fragment_lookup!J$64)</f>
        <v>464.04</v>
      </c>
      <c r="Q29" s="1">
        <f>VLOOKUP($E29,Table5[],fragment_lookup!K$64)</f>
        <v>158.369</v>
      </c>
      <c r="R29" s="1">
        <f>VLOOKUP($E29,Table5[],fragment_lookup!L$64)</f>
        <v>1200.6500000000001</v>
      </c>
      <c r="S29" s="1">
        <f>VLOOKUP($E29,Table5[],fragment_lookup!M$64)</f>
        <v>-0.25013999999999997</v>
      </c>
      <c r="T29" s="1">
        <f>VLOOKUP($E29,Table5[],fragment_lookup!N$64)</f>
        <v>2.3949999999999999E-2</v>
      </c>
      <c r="U29" s="1">
        <f>VLOOKUP($E29,Table5[],fragment_lookup!O$64)</f>
        <v>171.9942159</v>
      </c>
      <c r="V29" s="1">
        <f>VLOOKUP($F29,Table5[],fragment_lookup!B$64)</f>
        <v>0.15546399999999999</v>
      </c>
      <c r="W29" s="1">
        <f>VLOOKUP($F29,Table5[],fragment_lookup!C$64)</f>
        <v>-3.7927000000000002E-2</v>
      </c>
      <c r="X29" s="1">
        <f>VLOOKUP($F29,Table5[],fragment_lookup!D$64)</f>
        <v>-3.7895999999999999E-2</v>
      </c>
      <c r="Y29" s="1">
        <f>VLOOKUP($F29,Table5[],fragment_lookup!E$64)</f>
        <v>-0.43332700000000002</v>
      </c>
      <c r="Z29" s="1">
        <f>VLOOKUP($F29,Table5[],fragment_lookup!F$64)</f>
        <v>0.39064500000000002</v>
      </c>
      <c r="AA29" s="1">
        <f>VLOOKUP($F29,Table5[],fragment_lookup!G$64)</f>
        <v>-0.17117199999999999</v>
      </c>
      <c r="AB29" s="1">
        <f>VLOOKUP($F29,Table5[],fragment_lookup!H$64)</f>
        <v>-0.17145299999999999</v>
      </c>
      <c r="AC29" s="1">
        <f>VLOOKUP($F29,Table5[],fragment_lookup!I$64)</f>
        <v>6.7978999999999998E-2</v>
      </c>
      <c r="AD29" s="1">
        <f>VLOOKUP($F29,Table5[],fragment_lookup!J$64)</f>
        <v>464.04</v>
      </c>
      <c r="AE29" s="1">
        <f>VLOOKUP($F29,Table5[],fragment_lookup!K$64)</f>
        <v>158.369</v>
      </c>
      <c r="AF29" s="1">
        <f>VLOOKUP($F29,Table5[],fragment_lookup!L$64)</f>
        <v>1200.6500000000001</v>
      </c>
      <c r="AG29" s="1">
        <f>VLOOKUP($F29,Table5[],fragment_lookup!M$64)</f>
        <v>-0.25013999999999997</v>
      </c>
      <c r="AH29" s="1">
        <f>VLOOKUP($F29,Table5[],fragment_lookup!N$64)</f>
        <v>2.3949999999999999E-2</v>
      </c>
      <c r="AI29" s="1">
        <f>VLOOKUP($F29,Table5[],fragment_lookup!O$64)</f>
        <v>171.9942159</v>
      </c>
      <c r="AJ29" s="1">
        <f>VLOOKUP($G29,Table5[],fragment_lookup!B$64)</f>
        <v>0.153248</v>
      </c>
      <c r="AK29" s="1">
        <f>VLOOKUP($G29,Table5[],fragment_lookup!C$64)</f>
        <v>-3.7562999999999999E-2</v>
      </c>
      <c r="AL29" s="1">
        <f>VLOOKUP($G29,Table5[],fragment_lookup!D$64)</f>
        <v>-3.7512999999999998E-2</v>
      </c>
      <c r="AM29" s="1">
        <f>VLOOKUP($G29,Table5[],fragment_lookup!E$64)</f>
        <v>-0.273613</v>
      </c>
      <c r="AN29" s="1">
        <f>VLOOKUP($G29,Table5[],fragment_lookup!F$64)</f>
        <v>0.43281799999999998</v>
      </c>
      <c r="AO29" s="1">
        <f>VLOOKUP($G29,Table5[],fragment_lookup!G$64)</f>
        <v>-0.18011099999999999</v>
      </c>
      <c r="AP29" s="1">
        <f>VLOOKUP($G29,Table5[],fragment_lookup!H$64)</f>
        <v>-0.18074100000000001</v>
      </c>
      <c r="AQ29" s="1">
        <f>VLOOKUP($G29,Table5[],fragment_lookup!I$64)</f>
        <v>3.7199999999999999E-4</v>
      </c>
      <c r="AR29" s="1">
        <f>VLOOKUP($G29,Table5[],fragment_lookup!J$64)</f>
        <v>504.39800000000002</v>
      </c>
      <c r="AS29" s="1">
        <f>VLOOKUP($G29,Table5[],fragment_lookup!K$64)</f>
        <v>159.078</v>
      </c>
      <c r="AT29" s="1">
        <f>VLOOKUP($G29,Table5[],fragment_lookup!L$64)</f>
        <v>1213.46</v>
      </c>
      <c r="AU29" s="1">
        <f>VLOOKUP($G29,Table5[],fragment_lookup!M$64)</f>
        <v>-0.25091000000000002</v>
      </c>
      <c r="AV29" s="1">
        <f>VLOOKUP($G29,Table5[],fragment_lookup!N$64)</f>
        <v>2.6839999999999999E-2</v>
      </c>
      <c r="AW29" s="1">
        <f>VLOOKUP($G29,Table5[],fragment_lookup!O$64)</f>
        <v>174.29090249999999</v>
      </c>
      <c r="AX29" s="1">
        <f>VLOOKUP($B29,sterics[],sterics_lookup!C$87)</f>
        <v>6.5844980180210699</v>
      </c>
      <c r="AY29" s="1">
        <f>VLOOKUP($B29,sterics[],sterics_lookup!D$87)</f>
        <v>6.6441475825951697</v>
      </c>
      <c r="AZ29" s="1">
        <f>VLOOKUP($B29,sterics[],sterics_lookup!E$87)</f>
        <v>4.0135511381411897</v>
      </c>
      <c r="BA29" s="1">
        <f>VLOOKUP($B29,sterics[],sterics_lookup!F$87)</f>
        <v>4.0350648690276403</v>
      </c>
      <c r="BB29" s="1">
        <f>VLOOKUP($B29,sterics[],sterics_lookup!G$87)</f>
        <v>7.2820160480529497</v>
      </c>
      <c r="BC29" s="1">
        <f>VLOOKUP($B29,sterics[],sterics_lookup!H$87)</f>
        <v>7.3488943135878202</v>
      </c>
      <c r="BD29" s="1">
        <f>VLOOKUP($B29,sterics[],sterics_lookup!I$87)</f>
        <v>49.3</v>
      </c>
      <c r="BE29" s="1">
        <f>VLOOKUP($B29,sterics[],sterics_lookup!J$87)</f>
        <v>50.7</v>
      </c>
      <c r="BF29" s="1">
        <f>VLOOKUP($B29,sterics[],sterics_lookup!K$87)</f>
        <v>107.142714935996</v>
      </c>
      <c r="BG29" s="1">
        <f>VLOOKUP($B29,sterics[],sterics_lookup!L$87)</f>
        <v>115.272633779044</v>
      </c>
      <c r="BH29" s="1">
        <f>VLOOKUP($B29,sterics[],sterics_lookup!M$87)</f>
        <v>107.141792357897</v>
      </c>
      <c r="BI29" s="1">
        <f>VLOOKUP($B29,sterics[],sterics_lookup!N$87)</f>
        <v>115.19358289451</v>
      </c>
      <c r="BJ29" s="1">
        <f>VLOOKUP($B29,sterics[],sterics_lookup!O$87)</f>
        <v>115.887064473846</v>
      </c>
      <c r="BK29" s="1">
        <f>VLOOKUP($B29,sterics[],sterics_lookup!P$87)</f>
        <v>117.15061926254999</v>
      </c>
      <c r="BL29" s="1">
        <f>VLOOKUP($B29,sterics[],sterics_lookup!Q$87)</f>
        <v>1.8841605557913499</v>
      </c>
      <c r="BM29" s="1">
        <f>VLOOKUP($B29,sterics[],sterics_lookup!R$87)</f>
        <v>1.8883278317071901</v>
      </c>
      <c r="BN29" s="1">
        <f>VLOOKUP($B29,sterics[],sterics_lookup!S$87)</f>
        <v>1.90779715902922</v>
      </c>
      <c r="BO29" s="1">
        <f>VLOOKUP($B29,sterics[],sterics_lookup!T$87)</f>
        <v>1.9025009855450801</v>
      </c>
      <c r="BP29" s="1">
        <f>VLOOKUP($B29,sterics[],sterics_lookup!U$87)</f>
        <v>1.9058407593500499</v>
      </c>
      <c r="BQ29" s="1">
        <f>VLOOKUP($B29,sterics[],sterics_lookup!V$87)</f>
        <v>1.90278375019338</v>
      </c>
    </row>
    <row r="30" spans="1:69" x14ac:dyDescent="0.25">
      <c r="A30" s="3">
        <v>60</v>
      </c>
      <c r="B30" s="1" t="str">
        <f>VLOOKUP(A30,names[],2)</f>
        <v>3-L17</v>
      </c>
      <c r="C30" s="2">
        <v>-0.22000000000000008</v>
      </c>
      <c r="D30" s="2">
        <v>1.2596031120952347</v>
      </c>
      <c r="E30" s="1" t="str">
        <f>VLOOKUP(B30,frags[],2)</f>
        <v>FR1</v>
      </c>
      <c r="F30" s="2" t="str">
        <f>VLOOKUP(B30,frags[],3)</f>
        <v>SP1</v>
      </c>
      <c r="G30" s="2" t="str">
        <f>VLOOKUP(B30,frags[],4)</f>
        <v>SP1</v>
      </c>
      <c r="H30" s="1">
        <f>VLOOKUP($E30,Table5[],fragment_lookup!B$64)</f>
        <v>0.171186</v>
      </c>
      <c r="I30" s="1">
        <f>VLOOKUP($E30,Table5[],fragment_lookup!C$64)</f>
        <v>-2.4067000000000002E-2</v>
      </c>
      <c r="J30" s="1">
        <f>VLOOKUP($E30,Table5[],fragment_lookup!D$64)</f>
        <v>-1.6951999999999998E-2</v>
      </c>
      <c r="K30" s="1">
        <f>VLOOKUP($E30,Table5[],fragment_lookup!E$64)</f>
        <v>-0.15290400000000001</v>
      </c>
      <c r="L30" s="1">
        <f>VLOOKUP($E30,Table5[],fragment_lookup!F$64)</f>
        <v>0.48694100000000001</v>
      </c>
      <c r="M30" s="1">
        <f>VLOOKUP($E30,Table5[],fragment_lookup!G$64)</f>
        <v>-0.15027099999999999</v>
      </c>
      <c r="N30" s="1">
        <f>VLOOKUP($E30,Table5[],fragment_lookup!H$64)</f>
        <v>-0.16713600000000001</v>
      </c>
      <c r="O30" s="1">
        <f>VLOOKUP($E30,Table5[],fragment_lookup!I$64)</f>
        <v>-2.9562999999999999E-2</v>
      </c>
      <c r="P30" s="1">
        <f>VLOOKUP($E30,Table5[],fragment_lookup!J$64)</f>
        <v>514.08100000000002</v>
      </c>
      <c r="Q30" s="1">
        <f>VLOOKUP($E30,Table5[],fragment_lookup!K$64)</f>
        <v>148.84100000000001</v>
      </c>
      <c r="R30" s="1">
        <f>VLOOKUP($E30,Table5[],fragment_lookup!L$64)</f>
        <v>1112.69</v>
      </c>
      <c r="S30" s="1">
        <f>VLOOKUP($E30,Table5[],fragment_lookup!M$64)</f>
        <v>-0.22484000000000001</v>
      </c>
      <c r="T30" s="1">
        <f>VLOOKUP($E30,Table5[],fragment_lookup!N$64)</f>
        <v>-5.5070000000000001E-2</v>
      </c>
      <c r="U30" s="1">
        <f>VLOOKUP($E30,Table5[],fragment_lookup!O$64)</f>
        <v>106.5323727</v>
      </c>
      <c r="V30" s="1">
        <f>VLOOKUP($F30,Table5[],fragment_lookup!B$64)</f>
        <v>0.19575999999999999</v>
      </c>
      <c r="W30" s="1">
        <f>VLOOKUP($F30,Table5[],fragment_lookup!C$64)</f>
        <v>-1.7198000000000001E-2</v>
      </c>
      <c r="X30" s="1">
        <f>VLOOKUP($F30,Table5[],fragment_lookup!D$64)</f>
        <v>-2.7101E-2</v>
      </c>
      <c r="Y30" s="1">
        <f>VLOOKUP($F30,Table5[],fragment_lookup!E$64)</f>
        <v>-0.15559300000000001</v>
      </c>
      <c r="Z30" s="1">
        <f>VLOOKUP($F30,Table5[],fragment_lookup!F$64)</f>
        <v>0.52158599999999999</v>
      </c>
      <c r="AA30" s="1">
        <f>VLOOKUP($F30,Table5[],fragment_lookup!G$64)</f>
        <v>-0.184866</v>
      </c>
      <c r="AB30" s="1">
        <f>VLOOKUP($F30,Table5[],fragment_lookup!H$64)</f>
        <v>-0.150033</v>
      </c>
      <c r="AC30" s="1">
        <f>VLOOKUP($F30,Table5[],fragment_lookup!I$64)</f>
        <v>-8.6227999999999999E-2</v>
      </c>
      <c r="AD30" s="1">
        <f>VLOOKUP($F30,Table5[],fragment_lookup!J$64)</f>
        <v>497.02800000000002</v>
      </c>
      <c r="AE30" s="1">
        <f>VLOOKUP($F30,Table5[],fragment_lookup!K$64)</f>
        <v>58.020899999999997</v>
      </c>
      <c r="AF30" s="1">
        <f>VLOOKUP($F30,Table5[],fragment_lookup!L$64)</f>
        <v>1117.57</v>
      </c>
      <c r="AG30" s="1">
        <f>VLOOKUP($F30,Table5[],fragment_lookup!M$64)</f>
        <v>-0.24285999999999999</v>
      </c>
      <c r="AH30" s="1">
        <f>VLOOKUP($F30,Table5[],fragment_lookup!N$64)</f>
        <v>-2.409E-2</v>
      </c>
      <c r="AI30" s="1">
        <f>VLOOKUP($F30,Table5[],fragment_lookup!O$64)</f>
        <v>137.28036270000001</v>
      </c>
      <c r="AJ30" s="1">
        <f>VLOOKUP($G30,Table5[],fragment_lookup!B$64)</f>
        <v>0.19575999999999999</v>
      </c>
      <c r="AK30" s="1">
        <f>VLOOKUP($G30,Table5[],fragment_lookup!C$64)</f>
        <v>-1.7198000000000001E-2</v>
      </c>
      <c r="AL30" s="1">
        <f>VLOOKUP($G30,Table5[],fragment_lookup!D$64)</f>
        <v>-2.7101E-2</v>
      </c>
      <c r="AM30" s="1">
        <f>VLOOKUP($G30,Table5[],fragment_lookup!E$64)</f>
        <v>-0.15559300000000001</v>
      </c>
      <c r="AN30" s="1">
        <f>VLOOKUP($G30,Table5[],fragment_lookup!F$64)</f>
        <v>0.52158599999999999</v>
      </c>
      <c r="AO30" s="1">
        <f>VLOOKUP($G30,Table5[],fragment_lookup!G$64)</f>
        <v>-0.184866</v>
      </c>
      <c r="AP30" s="1">
        <f>VLOOKUP($G30,Table5[],fragment_lookup!H$64)</f>
        <v>-0.150033</v>
      </c>
      <c r="AQ30" s="1">
        <f>VLOOKUP($G30,Table5[],fragment_lookup!I$64)</f>
        <v>-8.6227999999999999E-2</v>
      </c>
      <c r="AR30" s="1">
        <f>VLOOKUP($G30,Table5[],fragment_lookup!J$64)</f>
        <v>497.02800000000002</v>
      </c>
      <c r="AS30" s="1">
        <f>VLOOKUP($G30,Table5[],fragment_lookup!K$64)</f>
        <v>58.020899999999997</v>
      </c>
      <c r="AT30" s="1">
        <f>VLOOKUP($G30,Table5[],fragment_lookup!L$64)</f>
        <v>1117.57</v>
      </c>
      <c r="AU30" s="1">
        <f>VLOOKUP($G30,Table5[],fragment_lookup!M$64)</f>
        <v>-0.24285999999999999</v>
      </c>
      <c r="AV30" s="1">
        <f>VLOOKUP($G30,Table5[],fragment_lookup!N$64)</f>
        <v>-2.409E-2</v>
      </c>
      <c r="AW30" s="1">
        <f>VLOOKUP($G30,Table5[],fragment_lookup!O$64)</f>
        <v>137.28036270000001</v>
      </c>
      <c r="AX30" s="1">
        <f>VLOOKUP($B30,sterics[],sterics_lookup!C$87)</f>
        <v>6.3611627635519001</v>
      </c>
      <c r="AY30" s="1">
        <f>VLOOKUP($B30,sterics[],sterics_lookup!D$87)</f>
        <v>6.4363620629483904</v>
      </c>
      <c r="AZ30" s="1">
        <f>VLOOKUP($B30,sterics[],sterics_lookup!E$87)</f>
        <v>4.19290651199604</v>
      </c>
      <c r="BA30" s="1">
        <f>VLOOKUP($B30,sterics[],sterics_lookup!F$87)</f>
        <v>4.2697817630977903</v>
      </c>
      <c r="BB30" s="1">
        <f>VLOOKUP($B30,sterics[],sterics_lookup!G$87)</f>
        <v>7.20572015278678</v>
      </c>
      <c r="BC30" s="1">
        <f>VLOOKUP($B30,sterics[],sterics_lookup!H$87)</f>
        <v>7.6628985061741597</v>
      </c>
      <c r="BD30" s="1">
        <f>VLOOKUP($B30,sterics[],sterics_lookup!I$87)</f>
        <v>40.5</v>
      </c>
      <c r="BE30" s="1">
        <f>VLOOKUP($B30,sterics[],sterics_lookup!J$87)</f>
        <v>41</v>
      </c>
      <c r="BF30" s="1">
        <f>VLOOKUP($B30,sterics[],sterics_lookup!K$87)</f>
        <v>99.108449349813398</v>
      </c>
      <c r="BG30" s="1">
        <f>VLOOKUP($B30,sterics[],sterics_lookup!L$87)</f>
        <v>104.847973711634</v>
      </c>
      <c r="BH30" s="1">
        <f>VLOOKUP($B30,sterics[],sterics_lookup!M$87)</f>
        <v>99.464926804418894</v>
      </c>
      <c r="BI30" s="1">
        <f>VLOOKUP($B30,sterics[],sterics_lookup!N$87)</f>
        <v>105.118114941614</v>
      </c>
      <c r="BJ30" s="1">
        <f>VLOOKUP($B30,sterics[],sterics_lookup!O$87)</f>
        <v>99.821448293993797</v>
      </c>
      <c r="BK30" s="1">
        <f>VLOOKUP($B30,sterics[],sterics_lookup!P$87)</f>
        <v>104.904119761522</v>
      </c>
      <c r="BL30" s="1">
        <f>VLOOKUP($B30,sterics[],sterics_lookup!Q$87)</f>
        <v>1.84014048376747</v>
      </c>
      <c r="BM30" s="1">
        <f>VLOOKUP($B30,sterics[],sterics_lookup!R$87)</f>
        <v>1.8433268836535699</v>
      </c>
      <c r="BN30" s="1">
        <f>VLOOKUP($B30,sterics[],sterics_lookup!S$87)</f>
        <v>1.8433908972325901</v>
      </c>
      <c r="BO30" s="1">
        <f>VLOOKUP($B30,sterics[],sterics_lookup!T$87)</f>
        <v>1.84153034186244</v>
      </c>
      <c r="BP30" s="1">
        <f>VLOOKUP($B30,sterics[],sterics_lookup!U$87)</f>
        <v>1.8432170246609501</v>
      </c>
      <c r="BQ30" s="1">
        <f>VLOOKUP($B30,sterics[],sterics_lookup!V$87)</f>
        <v>1.8408663721193801</v>
      </c>
    </row>
    <row r="31" spans="1:69" x14ac:dyDescent="0.25">
      <c r="A31" s="3">
        <v>61</v>
      </c>
      <c r="B31" s="1" t="str">
        <f>VLOOKUP(A31,names[],2)</f>
        <v>3-L11</v>
      </c>
      <c r="C31" s="2">
        <v>0.94</v>
      </c>
      <c r="D31" s="2">
        <v>4.4335651568461243</v>
      </c>
      <c r="E31" s="1" t="str">
        <f>VLOOKUP(B31,frags[],2)</f>
        <v>AL4</v>
      </c>
      <c r="F31" s="2" t="str">
        <f>VLOOKUP(B31,frags[],3)</f>
        <v>SP1</v>
      </c>
      <c r="G31" s="2" t="str">
        <f>VLOOKUP(B31,frags[],4)</f>
        <v>SP1</v>
      </c>
      <c r="H31" s="1">
        <f>VLOOKUP($E31,Table5[],fragment_lookup!B$64)</f>
        <v>0.153248</v>
      </c>
      <c r="I31" s="1">
        <f>VLOOKUP($E31,Table5[],fragment_lookup!C$64)</f>
        <v>-3.7562999999999999E-2</v>
      </c>
      <c r="J31" s="1">
        <f>VLOOKUP($E31,Table5[],fragment_lookup!D$64)</f>
        <v>-3.7512999999999998E-2</v>
      </c>
      <c r="K31" s="1">
        <f>VLOOKUP($E31,Table5[],fragment_lookup!E$64)</f>
        <v>-0.273613</v>
      </c>
      <c r="L31" s="1">
        <f>VLOOKUP($E31,Table5[],fragment_lookup!F$64)</f>
        <v>0.43281799999999998</v>
      </c>
      <c r="M31" s="1">
        <f>VLOOKUP($E31,Table5[],fragment_lookup!G$64)</f>
        <v>-0.18011099999999999</v>
      </c>
      <c r="N31" s="1">
        <f>VLOOKUP($E31,Table5[],fragment_lookup!H$64)</f>
        <v>-0.18074100000000001</v>
      </c>
      <c r="O31" s="1">
        <f>VLOOKUP($E31,Table5[],fragment_lookup!I$64)</f>
        <v>3.7199999999999999E-4</v>
      </c>
      <c r="P31" s="1">
        <f>VLOOKUP($E31,Table5[],fragment_lookup!J$64)</f>
        <v>504.39800000000002</v>
      </c>
      <c r="Q31" s="1">
        <f>VLOOKUP($E31,Table5[],fragment_lookup!K$64)</f>
        <v>159.078</v>
      </c>
      <c r="R31" s="1">
        <f>VLOOKUP($E31,Table5[],fragment_lookup!L$64)</f>
        <v>1213.46</v>
      </c>
      <c r="S31" s="1">
        <f>VLOOKUP($E31,Table5[],fragment_lookup!M$64)</f>
        <v>-0.25091000000000002</v>
      </c>
      <c r="T31" s="1">
        <f>VLOOKUP($E31,Table5[],fragment_lookup!N$64)</f>
        <v>2.6839999999999999E-2</v>
      </c>
      <c r="U31" s="1">
        <f>VLOOKUP($E31,Table5[],fragment_lookup!O$64)</f>
        <v>174.29090249999999</v>
      </c>
      <c r="V31" s="1">
        <f>VLOOKUP($F31,Table5[],fragment_lookup!B$64)</f>
        <v>0.19575999999999999</v>
      </c>
      <c r="W31" s="1">
        <f>VLOOKUP($F31,Table5[],fragment_lookup!C$64)</f>
        <v>-1.7198000000000001E-2</v>
      </c>
      <c r="X31" s="1">
        <f>VLOOKUP($F31,Table5[],fragment_lookup!D$64)</f>
        <v>-2.7101E-2</v>
      </c>
      <c r="Y31" s="1">
        <f>VLOOKUP($F31,Table5[],fragment_lookup!E$64)</f>
        <v>-0.15559300000000001</v>
      </c>
      <c r="Z31" s="1">
        <f>VLOOKUP($F31,Table5[],fragment_lookup!F$64)</f>
        <v>0.52158599999999999</v>
      </c>
      <c r="AA31" s="1">
        <f>VLOOKUP($F31,Table5[],fragment_lookup!G$64)</f>
        <v>-0.184866</v>
      </c>
      <c r="AB31" s="1">
        <f>VLOOKUP($F31,Table5[],fragment_lookup!H$64)</f>
        <v>-0.150033</v>
      </c>
      <c r="AC31" s="1">
        <f>VLOOKUP($F31,Table5[],fragment_lookup!I$64)</f>
        <v>-8.6227999999999999E-2</v>
      </c>
      <c r="AD31" s="1">
        <f>VLOOKUP($F31,Table5[],fragment_lookup!J$64)</f>
        <v>497.02800000000002</v>
      </c>
      <c r="AE31" s="1">
        <f>VLOOKUP($F31,Table5[],fragment_lookup!K$64)</f>
        <v>58.020899999999997</v>
      </c>
      <c r="AF31" s="1">
        <f>VLOOKUP($F31,Table5[],fragment_lookup!L$64)</f>
        <v>1117.57</v>
      </c>
      <c r="AG31" s="1">
        <f>VLOOKUP($F31,Table5[],fragment_lookup!M$64)</f>
        <v>-0.24285999999999999</v>
      </c>
      <c r="AH31" s="1">
        <f>VLOOKUP($F31,Table5[],fragment_lookup!N$64)</f>
        <v>-2.409E-2</v>
      </c>
      <c r="AI31" s="1">
        <f>VLOOKUP($F31,Table5[],fragment_lookup!O$64)</f>
        <v>137.28036270000001</v>
      </c>
      <c r="AJ31" s="1">
        <f>VLOOKUP($G31,Table5[],fragment_lookup!B$64)</f>
        <v>0.19575999999999999</v>
      </c>
      <c r="AK31" s="1">
        <f>VLOOKUP($G31,Table5[],fragment_lookup!C$64)</f>
        <v>-1.7198000000000001E-2</v>
      </c>
      <c r="AL31" s="1">
        <f>VLOOKUP($G31,Table5[],fragment_lookup!D$64)</f>
        <v>-2.7101E-2</v>
      </c>
      <c r="AM31" s="1">
        <f>VLOOKUP($G31,Table5[],fragment_lookup!E$64)</f>
        <v>-0.15559300000000001</v>
      </c>
      <c r="AN31" s="1">
        <f>VLOOKUP($G31,Table5[],fragment_lookup!F$64)</f>
        <v>0.52158599999999999</v>
      </c>
      <c r="AO31" s="1">
        <f>VLOOKUP($G31,Table5[],fragment_lookup!G$64)</f>
        <v>-0.184866</v>
      </c>
      <c r="AP31" s="1">
        <f>VLOOKUP($G31,Table5[],fragment_lookup!H$64)</f>
        <v>-0.150033</v>
      </c>
      <c r="AQ31" s="1">
        <f>VLOOKUP($G31,Table5[],fragment_lookup!I$64)</f>
        <v>-8.6227999999999999E-2</v>
      </c>
      <c r="AR31" s="1">
        <f>VLOOKUP($G31,Table5[],fragment_lookup!J$64)</f>
        <v>497.02800000000002</v>
      </c>
      <c r="AS31" s="1">
        <f>VLOOKUP($G31,Table5[],fragment_lookup!K$64)</f>
        <v>58.020899999999997</v>
      </c>
      <c r="AT31" s="1">
        <f>VLOOKUP($G31,Table5[],fragment_lookup!L$64)</f>
        <v>1117.57</v>
      </c>
      <c r="AU31" s="1">
        <f>VLOOKUP($G31,Table5[],fragment_lookup!M$64)</f>
        <v>-0.24285999999999999</v>
      </c>
      <c r="AV31" s="1">
        <f>VLOOKUP($G31,Table5[],fragment_lookup!N$64)</f>
        <v>-2.409E-2</v>
      </c>
      <c r="AW31" s="1">
        <f>VLOOKUP($G31,Table5[],fragment_lookup!O$64)</f>
        <v>137.28036270000001</v>
      </c>
      <c r="AX31" s="1">
        <f>VLOOKUP($B31,sterics[],sterics_lookup!C$87)</f>
        <v>6.3288825923295997</v>
      </c>
      <c r="AY31" s="1">
        <f>VLOOKUP($B31,sterics[],sterics_lookup!D$87)</f>
        <v>6.4683014576536797</v>
      </c>
      <c r="AZ31" s="1">
        <f>VLOOKUP($B31,sterics[],sterics_lookup!E$87)</f>
        <v>3.1806925625857998</v>
      </c>
      <c r="BA31" s="1">
        <f>VLOOKUP($B31,sterics[],sterics_lookup!F$87)</f>
        <v>3.4233399458848299</v>
      </c>
      <c r="BB31" s="1">
        <f>VLOOKUP($B31,sterics[],sterics_lookup!G$87)</f>
        <v>7.4026783301065899</v>
      </c>
      <c r="BC31" s="1">
        <f>VLOOKUP($B31,sterics[],sterics_lookup!H$87)</f>
        <v>7.86356050210438</v>
      </c>
      <c r="BD31" s="1">
        <f>VLOOKUP($B31,sterics[],sterics_lookup!I$87)</f>
        <v>38.200000000000003</v>
      </c>
      <c r="BE31" s="1">
        <f>VLOOKUP($B31,sterics[],sterics_lookup!J$87)</f>
        <v>41.1</v>
      </c>
      <c r="BF31" s="1">
        <f>VLOOKUP($B31,sterics[],sterics_lookup!K$87)</f>
        <v>96.406781437155402</v>
      </c>
      <c r="BG31" s="1">
        <f>VLOOKUP($B31,sterics[],sterics_lookup!L$87)</f>
        <v>107.23935024175</v>
      </c>
      <c r="BH31" s="1">
        <f>VLOOKUP($B31,sterics[],sterics_lookup!M$87)</f>
        <v>99.6509519067952</v>
      </c>
      <c r="BI31" s="1">
        <f>VLOOKUP($B31,sterics[],sterics_lookup!N$87)</f>
        <v>106.156677365061</v>
      </c>
      <c r="BJ31" s="1">
        <f>VLOOKUP($B31,sterics[],sterics_lookup!O$87)</f>
        <v>96.192462132171698</v>
      </c>
      <c r="BK31" s="1">
        <f>VLOOKUP($B31,sterics[],sterics_lookup!P$87)</f>
        <v>107.05059467134301</v>
      </c>
      <c r="BL31" s="1">
        <f>VLOOKUP($B31,sterics[],sterics_lookup!Q$87)</f>
        <v>1.8405789849935801</v>
      </c>
      <c r="BM31" s="1">
        <f>VLOOKUP($B31,sterics[],sterics_lookup!R$87)</f>
        <v>1.8489483497382999</v>
      </c>
      <c r="BN31" s="1">
        <f>VLOOKUP($B31,sterics[],sterics_lookup!S$87)</f>
        <v>1.8673577589738899</v>
      </c>
      <c r="BO31" s="1">
        <f>VLOOKUP($B31,sterics[],sterics_lookup!T$87)</f>
        <v>1.8635506432614</v>
      </c>
      <c r="BP31" s="1">
        <f>VLOOKUP($B31,sterics[],sterics_lookup!U$87)</f>
        <v>1.8476758373697399</v>
      </c>
      <c r="BQ31" s="1">
        <f>VLOOKUP($B31,sterics[],sterics_lookup!V$87)</f>
        <v>1.8403831122893901</v>
      </c>
    </row>
    <row r="32" spans="1:69" x14ac:dyDescent="0.25">
      <c r="A32" s="3">
        <v>62</v>
      </c>
      <c r="B32" s="1" t="str">
        <f>VLOOKUP(A32,names[],2)</f>
        <v>3-L13</v>
      </c>
      <c r="C32" s="2">
        <v>0.15999999999999992</v>
      </c>
      <c r="D32" s="2">
        <v>1.4059160714637273</v>
      </c>
      <c r="E32" s="1" t="str">
        <f>VLOOKUP(B32,frags[],2)</f>
        <v>AL5</v>
      </c>
      <c r="F32" s="2" t="str">
        <f>VLOOKUP(B32,frags[],3)</f>
        <v>SP1</v>
      </c>
      <c r="G32" s="2" t="str">
        <f>VLOOKUP(B32,frags[],4)</f>
        <v>SP1</v>
      </c>
      <c r="H32" s="1">
        <f>VLOOKUP($E32,Table5[],fragment_lookup!B$64)</f>
        <v>0.122739</v>
      </c>
      <c r="I32" s="1">
        <f>VLOOKUP($E32,Table5[],fragment_lookup!C$64)</f>
        <v>-4.0029000000000002E-2</v>
      </c>
      <c r="J32" s="1">
        <f>VLOOKUP($E32,Table5[],fragment_lookup!D$64)</f>
        <v>-4.002E-2</v>
      </c>
      <c r="K32" s="1">
        <f>VLOOKUP($E32,Table5[],fragment_lookup!E$64)</f>
        <v>-0.21212400000000001</v>
      </c>
      <c r="L32" s="1">
        <f>VLOOKUP($E32,Table5[],fragment_lookup!F$64)</f>
        <v>0.43942199999999998</v>
      </c>
      <c r="M32" s="1">
        <f>VLOOKUP($E32,Table5[],fragment_lookup!G$64)</f>
        <v>-0.17041600000000001</v>
      </c>
      <c r="N32" s="1">
        <f>VLOOKUP($E32,Table5[],fragment_lookup!H$64)</f>
        <v>-0.17039000000000001</v>
      </c>
      <c r="O32" s="1">
        <f>VLOOKUP($E32,Table5[],fragment_lookup!I$64)</f>
        <v>-1.2173E-2</v>
      </c>
      <c r="P32" s="1">
        <f>VLOOKUP($E32,Table5[],fragment_lookup!J$64)</f>
        <v>497.351</v>
      </c>
      <c r="Q32" s="1">
        <f>VLOOKUP($E32,Table5[],fragment_lookup!K$64)</f>
        <v>174.46100000000001</v>
      </c>
      <c r="R32" s="1">
        <f>VLOOKUP($E32,Table5[],fragment_lookup!L$64)</f>
        <v>1276.72</v>
      </c>
      <c r="S32" s="1">
        <f>VLOOKUP($E32,Table5[],fragment_lookup!M$64)</f>
        <v>-0.25290000000000001</v>
      </c>
      <c r="T32" s="1">
        <f>VLOOKUP($E32,Table5[],fragment_lookup!N$64)</f>
        <v>3.3649999999999999E-2</v>
      </c>
      <c r="U32" s="1">
        <f>VLOOKUP($E32,Table5[],fragment_lookup!O$64)</f>
        <v>179.81299050000001</v>
      </c>
      <c r="V32" s="1">
        <f>VLOOKUP($F32,Table5[],fragment_lookup!B$64)</f>
        <v>0.19575999999999999</v>
      </c>
      <c r="W32" s="1">
        <f>VLOOKUP($F32,Table5[],fragment_lookup!C$64)</f>
        <v>-1.7198000000000001E-2</v>
      </c>
      <c r="X32" s="1">
        <f>VLOOKUP($F32,Table5[],fragment_lookup!D$64)</f>
        <v>-2.7101E-2</v>
      </c>
      <c r="Y32" s="1">
        <f>VLOOKUP($F32,Table5[],fragment_lookup!E$64)</f>
        <v>-0.15559300000000001</v>
      </c>
      <c r="Z32" s="1">
        <f>VLOOKUP($F32,Table5[],fragment_lookup!F$64)</f>
        <v>0.52158599999999999</v>
      </c>
      <c r="AA32" s="1">
        <f>VLOOKUP($F32,Table5[],fragment_lookup!G$64)</f>
        <v>-0.184866</v>
      </c>
      <c r="AB32" s="1">
        <f>VLOOKUP($F32,Table5[],fragment_lookup!H$64)</f>
        <v>-0.150033</v>
      </c>
      <c r="AC32" s="1">
        <f>VLOOKUP($F32,Table5[],fragment_lookup!I$64)</f>
        <v>-8.6227999999999999E-2</v>
      </c>
      <c r="AD32" s="1">
        <f>VLOOKUP($F32,Table5[],fragment_lookup!J$64)</f>
        <v>497.02800000000002</v>
      </c>
      <c r="AE32" s="1">
        <f>VLOOKUP($F32,Table5[],fragment_lookup!K$64)</f>
        <v>58.020899999999997</v>
      </c>
      <c r="AF32" s="1">
        <f>VLOOKUP($F32,Table5[],fragment_lookup!L$64)</f>
        <v>1117.57</v>
      </c>
      <c r="AG32" s="1">
        <f>VLOOKUP($F32,Table5[],fragment_lookup!M$64)</f>
        <v>-0.24285999999999999</v>
      </c>
      <c r="AH32" s="1">
        <f>VLOOKUP($F32,Table5[],fragment_lookup!N$64)</f>
        <v>-2.409E-2</v>
      </c>
      <c r="AI32" s="1">
        <f>VLOOKUP($F32,Table5[],fragment_lookup!O$64)</f>
        <v>137.28036270000001</v>
      </c>
      <c r="AJ32" s="1">
        <f>VLOOKUP($G32,Table5[],fragment_lookup!B$64)</f>
        <v>0.19575999999999999</v>
      </c>
      <c r="AK32" s="1">
        <f>VLOOKUP($G32,Table5[],fragment_lookup!C$64)</f>
        <v>-1.7198000000000001E-2</v>
      </c>
      <c r="AL32" s="1">
        <f>VLOOKUP($G32,Table5[],fragment_lookup!D$64)</f>
        <v>-2.7101E-2</v>
      </c>
      <c r="AM32" s="1">
        <f>VLOOKUP($G32,Table5[],fragment_lookup!E$64)</f>
        <v>-0.15559300000000001</v>
      </c>
      <c r="AN32" s="1">
        <f>VLOOKUP($G32,Table5[],fragment_lookup!F$64)</f>
        <v>0.52158599999999999</v>
      </c>
      <c r="AO32" s="1">
        <f>VLOOKUP($G32,Table5[],fragment_lookup!G$64)</f>
        <v>-0.184866</v>
      </c>
      <c r="AP32" s="1">
        <f>VLOOKUP($G32,Table5[],fragment_lookup!H$64)</f>
        <v>-0.150033</v>
      </c>
      <c r="AQ32" s="1">
        <f>VLOOKUP($G32,Table5[],fragment_lookup!I$64)</f>
        <v>-8.6227999999999999E-2</v>
      </c>
      <c r="AR32" s="1">
        <f>VLOOKUP($G32,Table5[],fragment_lookup!J$64)</f>
        <v>497.02800000000002</v>
      </c>
      <c r="AS32" s="1">
        <f>VLOOKUP($G32,Table5[],fragment_lookup!K$64)</f>
        <v>58.020899999999997</v>
      </c>
      <c r="AT32" s="1">
        <f>VLOOKUP($G32,Table5[],fragment_lookup!L$64)</f>
        <v>1117.57</v>
      </c>
      <c r="AU32" s="1">
        <f>VLOOKUP($G32,Table5[],fragment_lookup!M$64)</f>
        <v>-0.24285999999999999</v>
      </c>
      <c r="AV32" s="1">
        <f>VLOOKUP($G32,Table5[],fragment_lookup!N$64)</f>
        <v>-2.409E-2</v>
      </c>
      <c r="AW32" s="1">
        <f>VLOOKUP($G32,Table5[],fragment_lookup!O$64)</f>
        <v>137.28036270000001</v>
      </c>
      <c r="AX32" s="1">
        <f>VLOOKUP($B32,sterics[],sterics_lookup!C$87)</f>
        <v>6.44452628113575</v>
      </c>
      <c r="AY32" s="1">
        <f>VLOOKUP($B32,sterics[],sterics_lookup!D$87)</f>
        <v>6.7803417769963197</v>
      </c>
      <c r="AZ32" s="1">
        <f>VLOOKUP($B32,sterics[],sterics_lookup!E$87)</f>
        <v>3.8320816544416898</v>
      </c>
      <c r="BA32" s="1">
        <f>VLOOKUP($B32,sterics[],sterics_lookup!F$87)</f>
        <v>4.3104581637973398</v>
      </c>
      <c r="BB32" s="1">
        <f>VLOOKUP($B32,sterics[],sterics_lookup!G$87)</f>
        <v>7.4028477208947798</v>
      </c>
      <c r="BC32" s="1">
        <f>VLOOKUP($B32,sterics[],sterics_lookup!H$87)</f>
        <v>7.7755481747292396</v>
      </c>
      <c r="BD32" s="1">
        <f>VLOOKUP($B32,sterics[],sterics_lookup!I$87)</f>
        <v>40.5</v>
      </c>
      <c r="BE32" s="1">
        <f>VLOOKUP($B32,sterics[],sterics_lookup!J$87)</f>
        <v>49.5</v>
      </c>
      <c r="BF32" s="1">
        <f>VLOOKUP($B32,sterics[],sterics_lookup!K$87)</f>
        <v>100.290991851329</v>
      </c>
      <c r="BG32" s="1">
        <f>VLOOKUP($B32,sterics[],sterics_lookup!L$87)</f>
        <v>108.130729189569</v>
      </c>
      <c r="BH32" s="1">
        <f>VLOOKUP($B32,sterics[],sterics_lookup!M$87)</f>
        <v>99.094215967539796</v>
      </c>
      <c r="BI32" s="1">
        <f>VLOOKUP($B32,sterics[],sterics_lookup!N$87)</f>
        <v>114.950053922341</v>
      </c>
      <c r="BJ32" s="1">
        <f>VLOOKUP($B32,sterics[],sterics_lookup!O$87)</f>
        <v>99.599059045469104</v>
      </c>
      <c r="BK32" s="1">
        <f>VLOOKUP($B32,sterics[],sterics_lookup!P$87)</f>
        <v>110.77310407109699</v>
      </c>
      <c r="BL32" s="1">
        <f>VLOOKUP($B32,sterics[],sterics_lookup!Q$87)</f>
        <v>1.84122649340052</v>
      </c>
      <c r="BM32" s="1">
        <f>VLOOKUP($B32,sterics[],sterics_lookup!R$87)</f>
        <v>1.84644306708872</v>
      </c>
      <c r="BN32" s="1">
        <f>VLOOKUP($B32,sterics[],sterics_lookup!S$87)</f>
        <v>1.84867790596415</v>
      </c>
      <c r="BO32" s="1">
        <f>VLOOKUP($B32,sterics[],sterics_lookup!T$87)</f>
        <v>1.8404594535061001</v>
      </c>
      <c r="BP32" s="1">
        <f>VLOOKUP($B32,sterics[],sterics_lookup!U$87)</f>
        <v>1.8801981278577999</v>
      </c>
      <c r="BQ32" s="1">
        <f>VLOOKUP($B32,sterics[],sterics_lookup!V$87)</f>
        <v>1.8746925081196599</v>
      </c>
    </row>
    <row r="33" spans="1:69" x14ac:dyDescent="0.25">
      <c r="A33" s="3">
        <v>63</v>
      </c>
      <c r="B33" s="1" t="str">
        <f>VLOOKUP(A33,names[],2)</f>
        <v>3-L15</v>
      </c>
      <c r="C33" s="2">
        <v>1</v>
      </c>
      <c r="D33" s="2">
        <v>0.18</v>
      </c>
      <c r="E33" s="1" t="str">
        <f>VLOOKUP(B33,frags[],2)</f>
        <v>AL11</v>
      </c>
      <c r="F33" s="2" t="str">
        <f>VLOOKUP(B33,frags[],3)</f>
        <v>SP1</v>
      </c>
      <c r="G33" s="2" t="str">
        <f>VLOOKUP(B33,frags[],4)</f>
        <v>SP1</v>
      </c>
      <c r="H33" s="1">
        <f>VLOOKUP($E33,Table5[],fragment_lookup!B$64)</f>
        <v>0.15173600000000001</v>
      </c>
      <c r="I33" s="1">
        <f>VLOOKUP($E33,Table5[],fragment_lookup!C$64)</f>
        <v>-3.4506000000000002E-2</v>
      </c>
      <c r="J33" s="1">
        <f>VLOOKUP($E33,Table5[],fragment_lookup!D$64)</f>
        <v>-3.4562000000000002E-2</v>
      </c>
      <c r="K33" s="1">
        <f>VLOOKUP($E33,Table5[],fragment_lookup!E$64)</f>
        <v>-0.12188300000000001</v>
      </c>
      <c r="L33" s="1">
        <f>VLOOKUP($E33,Table5[],fragment_lookup!F$64)</f>
        <v>0.41831699999999999</v>
      </c>
      <c r="M33" s="1">
        <f>VLOOKUP($E33,Table5[],fragment_lookup!G$64)</f>
        <v>-0.151834</v>
      </c>
      <c r="N33" s="1">
        <f>VLOOKUP($E33,Table5[],fragment_lookup!H$64)</f>
        <v>-0.15231600000000001</v>
      </c>
      <c r="O33" s="1">
        <f>VLOOKUP($E33,Table5[],fragment_lookup!I$64)</f>
        <v>-8.7807999999999997E-2</v>
      </c>
      <c r="P33" s="1">
        <f>VLOOKUP($E33,Table5[],fragment_lookup!J$64)</f>
        <v>465.73599999999999</v>
      </c>
      <c r="Q33" s="1">
        <f>VLOOKUP($E33,Table5[],fragment_lookup!K$64)</f>
        <v>161.79400000000001</v>
      </c>
      <c r="R33" s="1">
        <f>VLOOKUP($E33,Table5[],fragment_lookup!L$64)</f>
        <v>1249.75</v>
      </c>
      <c r="S33" s="1">
        <f>VLOOKUP($E33,Table5[],fragment_lookup!M$64)</f>
        <v>-0.23638000000000001</v>
      </c>
      <c r="T33" s="1">
        <f>VLOOKUP($E33,Table5[],fragment_lookup!N$64)</f>
        <v>-1.5970000000000002E-2</v>
      </c>
      <c r="U33" s="1">
        <f>VLOOKUP($E33,Table5[],fragment_lookup!O$64)</f>
        <v>138.3094791</v>
      </c>
      <c r="V33" s="1">
        <f>VLOOKUP($F33,Table5[],fragment_lookup!B$64)</f>
        <v>0.19575999999999999</v>
      </c>
      <c r="W33" s="1">
        <f>VLOOKUP($F33,Table5[],fragment_lookup!C$64)</f>
        <v>-1.7198000000000001E-2</v>
      </c>
      <c r="X33" s="1">
        <f>VLOOKUP($F33,Table5[],fragment_lookup!D$64)</f>
        <v>-2.7101E-2</v>
      </c>
      <c r="Y33" s="1">
        <f>VLOOKUP($F33,Table5[],fragment_lookup!E$64)</f>
        <v>-0.15559300000000001</v>
      </c>
      <c r="Z33" s="1">
        <f>VLOOKUP($F33,Table5[],fragment_lookup!F$64)</f>
        <v>0.52158599999999999</v>
      </c>
      <c r="AA33" s="1">
        <f>VLOOKUP($F33,Table5[],fragment_lookup!G$64)</f>
        <v>-0.184866</v>
      </c>
      <c r="AB33" s="1">
        <f>VLOOKUP($F33,Table5[],fragment_lookup!H$64)</f>
        <v>-0.150033</v>
      </c>
      <c r="AC33" s="1">
        <f>VLOOKUP($F33,Table5[],fragment_lookup!I$64)</f>
        <v>-8.6227999999999999E-2</v>
      </c>
      <c r="AD33" s="1">
        <f>VLOOKUP($F33,Table5[],fragment_lookup!J$64)</f>
        <v>497.02800000000002</v>
      </c>
      <c r="AE33" s="1">
        <f>VLOOKUP($F33,Table5[],fragment_lookup!K$64)</f>
        <v>58.020899999999997</v>
      </c>
      <c r="AF33" s="1">
        <f>VLOOKUP($F33,Table5[],fragment_lookup!L$64)</f>
        <v>1117.57</v>
      </c>
      <c r="AG33" s="1">
        <f>VLOOKUP($F33,Table5[],fragment_lookup!M$64)</f>
        <v>-0.24285999999999999</v>
      </c>
      <c r="AH33" s="1">
        <f>VLOOKUP($F33,Table5[],fragment_lookup!N$64)</f>
        <v>-2.409E-2</v>
      </c>
      <c r="AI33" s="1">
        <f>VLOOKUP($F33,Table5[],fragment_lookup!O$64)</f>
        <v>137.28036270000001</v>
      </c>
      <c r="AJ33" s="1">
        <f>VLOOKUP($G33,Table5[],fragment_lookup!B$64)</f>
        <v>0.19575999999999999</v>
      </c>
      <c r="AK33" s="1">
        <f>VLOOKUP($G33,Table5[],fragment_lookup!C$64)</f>
        <v>-1.7198000000000001E-2</v>
      </c>
      <c r="AL33" s="1">
        <f>VLOOKUP($G33,Table5[],fragment_lookup!D$64)</f>
        <v>-2.7101E-2</v>
      </c>
      <c r="AM33" s="1">
        <f>VLOOKUP($G33,Table5[],fragment_lookup!E$64)</f>
        <v>-0.15559300000000001</v>
      </c>
      <c r="AN33" s="1">
        <f>VLOOKUP($G33,Table5[],fragment_lookup!F$64)</f>
        <v>0.52158599999999999</v>
      </c>
      <c r="AO33" s="1">
        <f>VLOOKUP($G33,Table5[],fragment_lookup!G$64)</f>
        <v>-0.184866</v>
      </c>
      <c r="AP33" s="1">
        <f>VLOOKUP($G33,Table5[],fragment_lookup!H$64)</f>
        <v>-0.150033</v>
      </c>
      <c r="AQ33" s="1">
        <f>VLOOKUP($G33,Table5[],fragment_lookup!I$64)</f>
        <v>-8.6227999999999999E-2</v>
      </c>
      <c r="AR33" s="1">
        <f>VLOOKUP($G33,Table5[],fragment_lookup!J$64)</f>
        <v>497.02800000000002</v>
      </c>
      <c r="AS33" s="1">
        <f>VLOOKUP($G33,Table5[],fragment_lookup!K$64)</f>
        <v>58.020899999999997</v>
      </c>
      <c r="AT33" s="1">
        <f>VLOOKUP($G33,Table5[],fragment_lookup!L$64)</f>
        <v>1117.57</v>
      </c>
      <c r="AU33" s="1">
        <f>VLOOKUP($G33,Table5[],fragment_lookup!M$64)</f>
        <v>-0.24285999999999999</v>
      </c>
      <c r="AV33" s="1">
        <f>VLOOKUP($G33,Table5[],fragment_lookup!N$64)</f>
        <v>-2.409E-2</v>
      </c>
      <c r="AW33" s="1">
        <f>VLOOKUP($G33,Table5[],fragment_lookup!O$64)</f>
        <v>137.28036270000001</v>
      </c>
      <c r="AX33" s="1">
        <f>VLOOKUP($B33,sterics[],sterics_lookup!C$87)</f>
        <v>7.4539286675425602</v>
      </c>
      <c r="AY33" s="1">
        <f>VLOOKUP($B33,sterics[],sterics_lookup!D$87)</f>
        <v>7.5793965685188702</v>
      </c>
      <c r="AZ33" s="1">
        <f>VLOOKUP($B33,sterics[],sterics_lookup!E$87)</f>
        <v>3.9700676616455501</v>
      </c>
      <c r="BA33" s="1">
        <f>VLOOKUP($B33,sterics[],sterics_lookup!F$87)</f>
        <v>4.4654012339790201</v>
      </c>
      <c r="BB33" s="1">
        <f>VLOOKUP($B33,sterics[],sterics_lookup!G$87)</f>
        <v>7.1717305844630301</v>
      </c>
      <c r="BC33" s="1">
        <f>VLOOKUP($B33,sterics[],sterics_lookup!H$87)</f>
        <v>7.8400769939507597</v>
      </c>
      <c r="BD33" s="1">
        <f>VLOOKUP($B33,sterics[],sterics_lookup!I$87)</f>
        <v>46.6</v>
      </c>
      <c r="BE33" s="1">
        <f>VLOOKUP($B33,sterics[],sterics_lookup!J$87)</f>
        <v>55.3</v>
      </c>
      <c r="BF33" s="1">
        <f>VLOOKUP($B33,sterics[],sterics_lookup!K$87)</f>
        <v>98.1579517027712</v>
      </c>
      <c r="BG33" s="1">
        <f>VLOOKUP($B33,sterics[],sterics_lookup!L$87)</f>
        <v>108.295252124692</v>
      </c>
      <c r="BH33" s="1">
        <f>VLOOKUP($B33,sterics[],sterics_lookup!M$87)</f>
        <v>98.732320641816102</v>
      </c>
      <c r="BI33" s="1">
        <f>VLOOKUP($B33,sterics[],sterics_lookup!N$87)</f>
        <v>109.38400254676</v>
      </c>
      <c r="BJ33" s="1">
        <f>VLOOKUP($B33,sterics[],sterics_lookup!O$87)</f>
        <v>99.190003977480401</v>
      </c>
      <c r="BK33" s="1">
        <f>VLOOKUP($B33,sterics[],sterics_lookup!P$87)</f>
        <v>106.162395806316</v>
      </c>
      <c r="BL33" s="1">
        <f>VLOOKUP($B33,sterics[],sterics_lookup!Q$87)</f>
        <v>1.86916799673009</v>
      </c>
      <c r="BM33" s="1">
        <f>VLOOKUP($B33,sterics[],sterics_lookup!R$87)</f>
        <v>1.87549620100921</v>
      </c>
      <c r="BN33" s="1">
        <f>VLOOKUP($B33,sterics[],sterics_lookup!S$87)</f>
        <v>1.8461998808363</v>
      </c>
      <c r="BO33" s="1">
        <f>VLOOKUP($B33,sterics[],sterics_lookup!T$87)</f>
        <v>1.8389412714929201</v>
      </c>
      <c r="BP33" s="1">
        <f>VLOOKUP($B33,sterics[],sterics_lookup!U$87)</f>
        <v>1.8489948620804699</v>
      </c>
      <c r="BQ33" s="1">
        <f>VLOOKUP($B33,sterics[],sterics_lookup!V$87)</f>
        <v>1.8397103032814699</v>
      </c>
    </row>
    <row r="34" spans="1:69" x14ac:dyDescent="0.25">
      <c r="A34" s="3">
        <v>64</v>
      </c>
      <c r="B34" s="1" t="str">
        <f>VLOOKUP(A34,names[],2)</f>
        <v>1-L13</v>
      </c>
      <c r="C34" s="2">
        <v>0.82000000000000006</v>
      </c>
      <c r="D34" s="2">
        <v>0.24331050121192879</v>
      </c>
      <c r="E34" s="1" t="str">
        <f>VLOOKUP(B34,frags[],2)</f>
        <v>AL11</v>
      </c>
      <c r="F34" s="2" t="str">
        <f>VLOOKUP(B34,frags[],3)</f>
        <v>AL8</v>
      </c>
      <c r="G34" s="2" t="str">
        <f>VLOOKUP(B34,frags[],4)</f>
        <v>AL11</v>
      </c>
      <c r="H34" s="1">
        <f>VLOOKUP($E34,Table5[],fragment_lookup!B$64)</f>
        <v>0.15173600000000001</v>
      </c>
      <c r="I34" s="1">
        <f>VLOOKUP($E34,Table5[],fragment_lookup!C$64)</f>
        <v>-3.4506000000000002E-2</v>
      </c>
      <c r="J34" s="1">
        <f>VLOOKUP($E34,Table5[],fragment_lookup!D$64)</f>
        <v>-3.4562000000000002E-2</v>
      </c>
      <c r="K34" s="1">
        <f>VLOOKUP($E34,Table5[],fragment_lookup!E$64)</f>
        <v>-0.12188300000000001</v>
      </c>
      <c r="L34" s="1">
        <f>VLOOKUP($E34,Table5[],fragment_lookup!F$64)</f>
        <v>0.41831699999999999</v>
      </c>
      <c r="M34" s="1">
        <f>VLOOKUP($E34,Table5[],fragment_lookup!G$64)</f>
        <v>-0.151834</v>
      </c>
      <c r="N34" s="1">
        <f>VLOOKUP($E34,Table5[],fragment_lookup!H$64)</f>
        <v>-0.15231600000000001</v>
      </c>
      <c r="O34" s="1">
        <f>VLOOKUP($E34,Table5[],fragment_lookup!I$64)</f>
        <v>-8.7807999999999997E-2</v>
      </c>
      <c r="P34" s="1">
        <f>VLOOKUP($E34,Table5[],fragment_lookup!J$64)</f>
        <v>465.73599999999999</v>
      </c>
      <c r="Q34" s="1">
        <f>VLOOKUP($E34,Table5[],fragment_lookup!K$64)</f>
        <v>161.79400000000001</v>
      </c>
      <c r="R34" s="1">
        <f>VLOOKUP($E34,Table5[],fragment_lookup!L$64)</f>
        <v>1249.75</v>
      </c>
      <c r="S34" s="1">
        <f>VLOOKUP($E34,Table5[],fragment_lookup!M$64)</f>
        <v>-0.23638000000000001</v>
      </c>
      <c r="T34" s="1">
        <f>VLOOKUP($E34,Table5[],fragment_lookup!N$64)</f>
        <v>-1.5970000000000002E-2</v>
      </c>
      <c r="U34" s="1">
        <f>VLOOKUP($E34,Table5[],fragment_lookup!O$64)</f>
        <v>138.3094791</v>
      </c>
      <c r="V34" s="1">
        <f>VLOOKUP($F34,Table5[],fragment_lookup!B$64)</f>
        <v>0.17913699999999999</v>
      </c>
      <c r="W34" s="1">
        <f>VLOOKUP($F34,Table5[],fragment_lookup!C$64)</f>
        <v>-4.0078000000000003E-2</v>
      </c>
      <c r="X34" s="1">
        <f>VLOOKUP($F34,Table5[],fragment_lookup!D$64)</f>
        <v>-4.0072000000000003E-2</v>
      </c>
      <c r="Y34" s="1">
        <f>VLOOKUP($F34,Table5[],fragment_lookup!E$64)</f>
        <v>-0.47377799999999998</v>
      </c>
      <c r="Z34" s="1">
        <f>VLOOKUP($F34,Table5[],fragment_lookup!F$64)</f>
        <v>0.41362199999999999</v>
      </c>
      <c r="AA34" s="1">
        <f>VLOOKUP($F34,Table5[],fragment_lookup!G$64)</f>
        <v>-0.17389099999999999</v>
      </c>
      <c r="AB34" s="1">
        <f>VLOOKUP($F34,Table5[],fragment_lookup!H$64)</f>
        <v>-0.17425599999999999</v>
      </c>
      <c r="AC34" s="1">
        <f>VLOOKUP($F34,Table5[],fragment_lookup!I$64)</f>
        <v>-2.4944000000000001E-2</v>
      </c>
      <c r="AD34" s="1">
        <f>VLOOKUP($F34,Table5[],fragment_lookup!J$64)</f>
        <v>465.96600000000001</v>
      </c>
      <c r="AE34" s="1">
        <f>VLOOKUP($F34,Table5[],fragment_lookup!K$64)</f>
        <v>154.71700000000001</v>
      </c>
      <c r="AF34" s="1">
        <f>VLOOKUP($F34,Table5[],fragment_lookup!L$64)</f>
        <v>1379.14</v>
      </c>
      <c r="AG34" s="1">
        <f>VLOOKUP($F34,Table5[],fragment_lookup!M$64)</f>
        <v>-0.24607000000000001</v>
      </c>
      <c r="AH34" s="1">
        <f>VLOOKUP($F34,Table5[],fragment_lookup!N$64)</f>
        <v>2.155E-2</v>
      </c>
      <c r="AI34" s="1">
        <f>VLOOKUP($F34,Table5[],fragment_lookup!O$64)</f>
        <v>167.93422620000001</v>
      </c>
      <c r="AJ34" s="1">
        <f>VLOOKUP($G34,Table5[],fragment_lookup!B$64)</f>
        <v>0.15173600000000001</v>
      </c>
      <c r="AK34" s="1">
        <f>VLOOKUP($G34,Table5[],fragment_lookup!C$64)</f>
        <v>-3.4506000000000002E-2</v>
      </c>
      <c r="AL34" s="1">
        <f>VLOOKUP($G34,Table5[],fragment_lookup!D$64)</f>
        <v>-3.4562000000000002E-2</v>
      </c>
      <c r="AM34" s="1">
        <f>VLOOKUP($G34,Table5[],fragment_lookup!E$64)</f>
        <v>-0.12188300000000001</v>
      </c>
      <c r="AN34" s="1">
        <f>VLOOKUP($G34,Table5[],fragment_lookup!F$64)</f>
        <v>0.41831699999999999</v>
      </c>
      <c r="AO34" s="1">
        <f>VLOOKUP($G34,Table5[],fragment_lookup!G$64)</f>
        <v>-0.151834</v>
      </c>
      <c r="AP34" s="1">
        <f>VLOOKUP($G34,Table5[],fragment_lookup!H$64)</f>
        <v>-0.15231600000000001</v>
      </c>
      <c r="AQ34" s="1">
        <f>VLOOKUP($G34,Table5[],fragment_lookup!I$64)</f>
        <v>-8.7807999999999997E-2</v>
      </c>
      <c r="AR34" s="1">
        <f>VLOOKUP($G34,Table5[],fragment_lookup!J$64)</f>
        <v>465.73599999999999</v>
      </c>
      <c r="AS34" s="1">
        <f>VLOOKUP($G34,Table5[],fragment_lookup!K$64)</f>
        <v>161.79400000000001</v>
      </c>
      <c r="AT34" s="1">
        <f>VLOOKUP($G34,Table5[],fragment_lookup!L$64)</f>
        <v>1249.75</v>
      </c>
      <c r="AU34" s="1">
        <f>VLOOKUP($G34,Table5[],fragment_lookup!M$64)</f>
        <v>-0.23638000000000001</v>
      </c>
      <c r="AV34" s="1">
        <f>VLOOKUP($G34,Table5[],fragment_lookup!N$64)</f>
        <v>-1.5970000000000002E-2</v>
      </c>
      <c r="AW34" s="1">
        <f>VLOOKUP($G34,Table5[],fragment_lookup!O$64)</f>
        <v>138.3094791</v>
      </c>
      <c r="AX34" s="1">
        <f>VLOOKUP($B34,sterics[],sterics_lookup!C$87)</f>
        <v>7.4244657984529496</v>
      </c>
      <c r="AY34" s="1">
        <f>VLOOKUP($B34,sterics[],sterics_lookup!D$87)</f>
        <v>7.4847890096166596</v>
      </c>
      <c r="AZ34" s="1">
        <f>VLOOKUP($B34,sterics[],sterics_lookup!E$87)</f>
        <v>3.03230670660004</v>
      </c>
      <c r="BA34" s="1">
        <f>VLOOKUP($B34,sterics[],sterics_lookup!F$87)</f>
        <v>4.4633838669950103</v>
      </c>
      <c r="BB34" s="1">
        <f>VLOOKUP($B34,sterics[],sterics_lookup!G$87)</f>
        <v>6.3122742516364996</v>
      </c>
      <c r="BC34" s="1">
        <f>VLOOKUP($B34,sterics[],sterics_lookup!H$87)</f>
        <v>9.9154241005569101</v>
      </c>
      <c r="BD34" s="1">
        <f>VLOOKUP($B34,sterics[],sterics_lookup!I$87)</f>
        <v>45</v>
      </c>
      <c r="BE34" s="1">
        <f>VLOOKUP($B34,sterics[],sterics_lookup!J$87)</f>
        <v>47.4</v>
      </c>
      <c r="BF34" s="1">
        <f>VLOOKUP($B34,sterics[],sterics_lookup!K$87)</f>
        <v>99.3458947352173</v>
      </c>
      <c r="BG34" s="1">
        <f>VLOOKUP($B34,sterics[],sterics_lookup!L$87)</f>
        <v>104.968416776411</v>
      </c>
      <c r="BH34" s="1">
        <f>VLOOKUP($B34,sterics[],sterics_lookup!M$87)</f>
        <v>99.3691483453686</v>
      </c>
      <c r="BI34" s="1">
        <f>VLOOKUP($B34,sterics[],sterics_lookup!N$87)</f>
        <v>104.543993361456</v>
      </c>
      <c r="BJ34" s="1">
        <f>VLOOKUP($B34,sterics[],sterics_lookup!O$87)</f>
        <v>99.302682203687695</v>
      </c>
      <c r="BK34" s="1">
        <f>VLOOKUP($B34,sterics[],sterics_lookup!P$87)</f>
        <v>103.802987677557</v>
      </c>
      <c r="BL34" s="1">
        <f>VLOOKUP($B34,sterics[],sterics_lookup!Q$87)</f>
        <v>1.8573341110311801</v>
      </c>
      <c r="BM34" s="1">
        <f>VLOOKUP($B34,sterics[],sterics_lookup!R$87)</f>
        <v>1.8614064574939</v>
      </c>
      <c r="BN34" s="1">
        <f>VLOOKUP($B34,sterics[],sterics_lookup!S$87)</f>
        <v>1.8614384222960401</v>
      </c>
      <c r="BO34" s="1">
        <f>VLOOKUP($B34,sterics[],sterics_lookup!T$87)</f>
        <v>1.85741702371869</v>
      </c>
      <c r="BP34" s="1">
        <f>VLOOKUP($B34,sterics[],sterics_lookup!U$87)</f>
        <v>1.8594071635873599</v>
      </c>
      <c r="BQ34" s="1">
        <f>VLOOKUP($B34,sterics[],sterics_lookup!V$87)</f>
        <v>1.85728996120691</v>
      </c>
    </row>
    <row r="35" spans="1:69" x14ac:dyDescent="0.25">
      <c r="A35" s="3">
        <v>65</v>
      </c>
      <c r="B35" s="1" t="str">
        <f>VLOOKUP(A35,names[],2)</f>
        <v>2-L1</v>
      </c>
      <c r="C35" s="2">
        <v>0.06</v>
      </c>
      <c r="D35" s="2">
        <v>3.6432403159824638</v>
      </c>
      <c r="E35" s="1" t="str">
        <f>VLOOKUP(B35,frags[],2)</f>
        <v>AL1</v>
      </c>
      <c r="F35" s="2" t="str">
        <f>VLOOKUP(B35,frags[],3)</f>
        <v>AL1</v>
      </c>
      <c r="G35" s="2" t="str">
        <f>VLOOKUP(B35,frags[],4)</f>
        <v>SP1</v>
      </c>
      <c r="H35" s="1">
        <f>VLOOKUP($E35,Table5[],fragment_lookup!B$64)</f>
        <v>0.15546399999999999</v>
      </c>
      <c r="I35" s="1">
        <f>VLOOKUP($E35,Table5[],fragment_lookup!C$64)</f>
        <v>-3.7927000000000002E-2</v>
      </c>
      <c r="J35" s="1">
        <f>VLOOKUP($E35,Table5[],fragment_lookup!D$64)</f>
        <v>-3.7895999999999999E-2</v>
      </c>
      <c r="K35" s="1">
        <f>VLOOKUP($E35,Table5[],fragment_lookup!E$64)</f>
        <v>-0.43332700000000002</v>
      </c>
      <c r="L35" s="1">
        <f>VLOOKUP($E35,Table5[],fragment_lookup!F$64)</f>
        <v>0.39064500000000002</v>
      </c>
      <c r="M35" s="1">
        <f>VLOOKUP($E35,Table5[],fragment_lookup!G$64)</f>
        <v>-0.17117199999999999</v>
      </c>
      <c r="N35" s="1">
        <f>VLOOKUP($E35,Table5[],fragment_lookup!H$64)</f>
        <v>-0.17145299999999999</v>
      </c>
      <c r="O35" s="1">
        <f>VLOOKUP($E35,Table5[],fragment_lookup!I$64)</f>
        <v>6.7978999999999998E-2</v>
      </c>
      <c r="P35" s="1">
        <f>VLOOKUP($E35,Table5[],fragment_lookup!J$64)</f>
        <v>464.04</v>
      </c>
      <c r="Q35" s="1">
        <f>VLOOKUP($E35,Table5[],fragment_lookup!K$64)</f>
        <v>158.369</v>
      </c>
      <c r="R35" s="1">
        <f>VLOOKUP($E35,Table5[],fragment_lookup!L$64)</f>
        <v>1200.6500000000001</v>
      </c>
      <c r="S35" s="1">
        <f>VLOOKUP($E35,Table5[],fragment_lookup!M$64)</f>
        <v>-0.25013999999999997</v>
      </c>
      <c r="T35" s="1">
        <f>VLOOKUP($E35,Table5[],fragment_lookup!N$64)</f>
        <v>2.3949999999999999E-2</v>
      </c>
      <c r="U35" s="1">
        <f>VLOOKUP($E35,Table5[],fragment_lookup!O$64)</f>
        <v>171.9942159</v>
      </c>
      <c r="V35" s="1">
        <f>VLOOKUP($F35,Table5[],fragment_lookup!B$64)</f>
        <v>0.15546399999999999</v>
      </c>
      <c r="W35" s="1">
        <f>VLOOKUP($F35,Table5[],fragment_lookup!C$64)</f>
        <v>-3.7927000000000002E-2</v>
      </c>
      <c r="X35" s="1">
        <f>VLOOKUP($F35,Table5[],fragment_lookup!D$64)</f>
        <v>-3.7895999999999999E-2</v>
      </c>
      <c r="Y35" s="1">
        <f>VLOOKUP($F35,Table5[],fragment_lookup!E$64)</f>
        <v>-0.43332700000000002</v>
      </c>
      <c r="Z35" s="1">
        <f>VLOOKUP($F35,Table5[],fragment_lookup!F$64)</f>
        <v>0.39064500000000002</v>
      </c>
      <c r="AA35" s="1">
        <f>VLOOKUP($F35,Table5[],fragment_lookup!G$64)</f>
        <v>-0.17117199999999999</v>
      </c>
      <c r="AB35" s="1">
        <f>VLOOKUP($F35,Table5[],fragment_lookup!H$64)</f>
        <v>-0.17145299999999999</v>
      </c>
      <c r="AC35" s="1">
        <f>VLOOKUP($F35,Table5[],fragment_lookup!I$64)</f>
        <v>6.7978999999999998E-2</v>
      </c>
      <c r="AD35" s="1">
        <f>VLOOKUP($F35,Table5[],fragment_lookup!J$64)</f>
        <v>464.04</v>
      </c>
      <c r="AE35" s="1">
        <f>VLOOKUP($F35,Table5[],fragment_lookup!K$64)</f>
        <v>158.369</v>
      </c>
      <c r="AF35" s="1">
        <f>VLOOKUP($F35,Table5[],fragment_lookup!L$64)</f>
        <v>1200.6500000000001</v>
      </c>
      <c r="AG35" s="1">
        <f>VLOOKUP($F35,Table5[],fragment_lookup!M$64)</f>
        <v>-0.25013999999999997</v>
      </c>
      <c r="AH35" s="1">
        <f>VLOOKUP($F35,Table5[],fragment_lookup!N$64)</f>
        <v>2.3949999999999999E-2</v>
      </c>
      <c r="AI35" s="1">
        <f>VLOOKUP($F35,Table5[],fragment_lookup!O$64)</f>
        <v>171.9942159</v>
      </c>
      <c r="AJ35" s="1">
        <f>VLOOKUP($G35,Table5[],fragment_lookup!B$64)</f>
        <v>0.19575999999999999</v>
      </c>
      <c r="AK35" s="1">
        <f>VLOOKUP($G35,Table5[],fragment_lookup!C$64)</f>
        <v>-1.7198000000000001E-2</v>
      </c>
      <c r="AL35" s="1">
        <f>VLOOKUP($G35,Table5[],fragment_lookup!D$64)</f>
        <v>-2.7101E-2</v>
      </c>
      <c r="AM35" s="1">
        <f>VLOOKUP($G35,Table5[],fragment_lookup!E$64)</f>
        <v>-0.15559300000000001</v>
      </c>
      <c r="AN35" s="1">
        <f>VLOOKUP($G35,Table5[],fragment_lookup!F$64)</f>
        <v>0.52158599999999999</v>
      </c>
      <c r="AO35" s="1">
        <f>VLOOKUP($G35,Table5[],fragment_lookup!G$64)</f>
        <v>-0.184866</v>
      </c>
      <c r="AP35" s="1">
        <f>VLOOKUP($G35,Table5[],fragment_lookup!H$64)</f>
        <v>-0.150033</v>
      </c>
      <c r="AQ35" s="1">
        <f>VLOOKUP($G35,Table5[],fragment_lookup!I$64)</f>
        <v>-8.6227999999999999E-2</v>
      </c>
      <c r="AR35" s="1">
        <f>VLOOKUP($G35,Table5[],fragment_lookup!J$64)</f>
        <v>497.02800000000002</v>
      </c>
      <c r="AS35" s="1">
        <f>VLOOKUP($G35,Table5[],fragment_lookup!K$64)</f>
        <v>58.020899999999997</v>
      </c>
      <c r="AT35" s="1">
        <f>VLOOKUP($G35,Table5[],fragment_lookup!L$64)</f>
        <v>1117.57</v>
      </c>
      <c r="AU35" s="1">
        <f>VLOOKUP($G35,Table5[],fragment_lookup!M$64)</f>
        <v>-0.24285999999999999</v>
      </c>
      <c r="AV35" s="1">
        <f>VLOOKUP($G35,Table5[],fragment_lookup!N$64)</f>
        <v>-2.409E-2</v>
      </c>
      <c r="AW35" s="1">
        <f>VLOOKUP($G35,Table5[],fragment_lookup!O$64)</f>
        <v>137.28036270000001</v>
      </c>
      <c r="AX35" s="1">
        <f>VLOOKUP($B35,sterics[],sterics_lookup!C$87)</f>
        <v>6.3741593647922601</v>
      </c>
      <c r="AY35" s="1">
        <f>VLOOKUP($B35,sterics[],sterics_lookup!D$87)</f>
        <v>6.4418349048368801</v>
      </c>
      <c r="AZ35" s="1">
        <f>VLOOKUP($B35,sterics[],sterics_lookup!E$87)</f>
        <v>3.9605097926437498</v>
      </c>
      <c r="BA35" s="1">
        <f>VLOOKUP($B35,sterics[],sterics_lookup!F$87)</f>
        <v>4.0013595377103401</v>
      </c>
      <c r="BB35" s="1">
        <f>VLOOKUP($B35,sterics[],sterics_lookup!G$87)</f>
        <v>7.4329733541800698</v>
      </c>
      <c r="BC35" s="1">
        <f>VLOOKUP($B35,sterics[],sterics_lookup!H$87)</f>
        <v>7.5513498613735903</v>
      </c>
      <c r="BD35" s="1">
        <f>VLOOKUP($B35,sterics[],sterics_lookup!I$87)</f>
        <v>49.9</v>
      </c>
      <c r="BE35" s="1">
        <f>VLOOKUP($B35,sterics[],sterics_lookup!J$87)</f>
        <v>50.9</v>
      </c>
      <c r="BF35" s="1">
        <f>VLOOKUP($B35,sterics[],sterics_lookup!K$87)</f>
        <v>107.45585111497</v>
      </c>
      <c r="BG35" s="1">
        <f>VLOOKUP($B35,sterics[],sterics_lookup!L$87)</f>
        <v>109.66682194790199</v>
      </c>
      <c r="BH35" s="1">
        <f>VLOOKUP($B35,sterics[],sterics_lookup!M$87)</f>
        <v>107.28977206452601</v>
      </c>
      <c r="BI35" s="1">
        <f>VLOOKUP($B35,sterics[],sterics_lookup!N$87)</f>
        <v>109.47362432364901</v>
      </c>
      <c r="BJ35" s="1">
        <f>VLOOKUP($B35,sterics[],sterics_lookup!O$87)</f>
        <v>118.989991263352</v>
      </c>
      <c r="BK35" s="1">
        <f>VLOOKUP($B35,sterics[],sterics_lookup!P$87)</f>
        <v>122.06458611475399</v>
      </c>
      <c r="BL35" s="1">
        <f>VLOOKUP($B35,sterics[],sterics_lookup!Q$87)</f>
        <v>1.8419712267025199</v>
      </c>
      <c r="BM35" s="1">
        <f>VLOOKUP($B35,sterics[],sterics_lookup!R$87)</f>
        <v>1.8431228933524699</v>
      </c>
      <c r="BN35" s="1">
        <f>VLOOKUP($B35,sterics[],sterics_lookup!S$87)</f>
        <v>1.8925482820789501</v>
      </c>
      <c r="BO35" s="1">
        <f>VLOOKUP($B35,sterics[],sterics_lookup!T$87)</f>
        <v>1.8922531543110099</v>
      </c>
      <c r="BP35" s="1">
        <f>VLOOKUP($B35,sterics[],sterics_lookup!U$87)</f>
        <v>1.8928309486058099</v>
      </c>
      <c r="BQ35" s="1">
        <f>VLOOKUP($B35,sterics[],sterics_lookup!V$87)</f>
        <v>1.8925052179584601</v>
      </c>
    </row>
    <row r="36" spans="1:69" x14ac:dyDescent="0.25">
      <c r="A36" s="3">
        <v>77</v>
      </c>
      <c r="B36" s="1" t="str">
        <f>VLOOKUP(A36,names[],2)</f>
        <v>2-L14</v>
      </c>
      <c r="C36" s="2">
        <v>-0.12000000000000005</v>
      </c>
      <c r="D36" s="2">
        <v>4.7907097595241561</v>
      </c>
      <c r="E36" s="1" t="str">
        <f>VLOOKUP(B36,frags[],2)</f>
        <v>SP21</v>
      </c>
      <c r="F36" s="2" t="str">
        <f>VLOOKUP(B36,frags[],3)</f>
        <v>AL4</v>
      </c>
      <c r="G36" s="2" t="str">
        <f>VLOOKUP(B36,frags[],4)</f>
        <v>AL4</v>
      </c>
      <c r="H36" s="1">
        <f>VLOOKUP($E36,Table5[],fragment_lookup!B$64)</f>
        <v>0.17983299999999999</v>
      </c>
      <c r="I36" s="1">
        <f>VLOOKUP($E36,Table5[],fragment_lookup!C$64)</f>
        <v>-3.8869000000000001E-2</v>
      </c>
      <c r="J36" s="1">
        <f>VLOOKUP($E36,Table5[],fragment_lookup!D$64)</f>
        <v>-3.8897000000000001E-2</v>
      </c>
      <c r="K36" s="1">
        <f>VLOOKUP($E36,Table5[],fragment_lookup!E$64)</f>
        <v>-0.16137699999999999</v>
      </c>
      <c r="L36" s="1">
        <f>VLOOKUP($E36,Table5[],fragment_lookup!F$64)</f>
        <v>0.73704599999999998</v>
      </c>
      <c r="M36" s="1">
        <f>VLOOKUP($E36,Table5[],fragment_lookup!G$64)</f>
        <v>-0.22905900000000001</v>
      </c>
      <c r="N36" s="1">
        <f>VLOOKUP($E36,Table5[],fragment_lookup!H$64)</f>
        <v>-0.22885</v>
      </c>
      <c r="O36" s="1">
        <f>VLOOKUP($E36,Table5[],fragment_lookup!I$64)</f>
        <v>-0.54333100000000001</v>
      </c>
      <c r="P36" s="1">
        <f>VLOOKUP($E36,Table5[],fragment_lookup!J$64)</f>
        <v>511.279</v>
      </c>
      <c r="Q36" s="1">
        <f>VLOOKUP($E36,Table5[],fragment_lookup!K$64)</f>
        <v>80.517799999999994</v>
      </c>
      <c r="R36" s="1">
        <f>VLOOKUP($E36,Table5[],fragment_lookup!L$64)</f>
        <v>1126.25</v>
      </c>
      <c r="S36" s="1">
        <f>VLOOKUP($E36,Table5[],fragment_lookup!M$64)</f>
        <v>-0.19825000000000001</v>
      </c>
      <c r="T36" s="1">
        <f>VLOOKUP($E36,Table5[],fragment_lookup!N$64)</f>
        <v>-1.5640000000000001E-2</v>
      </c>
      <c r="U36" s="1">
        <f>VLOOKUP($E36,Table5[],fragment_lookup!O$64)</f>
        <v>114.5896011</v>
      </c>
      <c r="V36" s="1">
        <f>VLOOKUP($F36,Table5[],fragment_lookup!B$64)</f>
        <v>0.153248</v>
      </c>
      <c r="W36" s="1">
        <f>VLOOKUP($F36,Table5[],fragment_lookup!C$64)</f>
        <v>-3.7562999999999999E-2</v>
      </c>
      <c r="X36" s="1">
        <f>VLOOKUP($F36,Table5[],fragment_lookup!D$64)</f>
        <v>-3.7512999999999998E-2</v>
      </c>
      <c r="Y36" s="1">
        <f>VLOOKUP($F36,Table5[],fragment_lookup!E$64)</f>
        <v>-0.273613</v>
      </c>
      <c r="Z36" s="1">
        <f>VLOOKUP($F36,Table5[],fragment_lookup!F$64)</f>
        <v>0.43281799999999998</v>
      </c>
      <c r="AA36" s="1">
        <f>VLOOKUP($F36,Table5[],fragment_lookup!G$64)</f>
        <v>-0.18011099999999999</v>
      </c>
      <c r="AB36" s="1">
        <f>VLOOKUP($F36,Table5[],fragment_lookup!H$64)</f>
        <v>-0.18074100000000001</v>
      </c>
      <c r="AC36" s="1">
        <f>VLOOKUP($F36,Table5[],fragment_lookup!I$64)</f>
        <v>3.7199999999999999E-4</v>
      </c>
      <c r="AD36" s="1">
        <f>VLOOKUP($F36,Table5[],fragment_lookup!J$64)</f>
        <v>504.39800000000002</v>
      </c>
      <c r="AE36" s="1">
        <f>VLOOKUP($F36,Table5[],fragment_lookup!K$64)</f>
        <v>159.078</v>
      </c>
      <c r="AF36" s="1">
        <f>VLOOKUP($F36,Table5[],fragment_lookup!L$64)</f>
        <v>1213.46</v>
      </c>
      <c r="AG36" s="1">
        <f>VLOOKUP($F36,Table5[],fragment_lookup!M$64)</f>
        <v>-0.25091000000000002</v>
      </c>
      <c r="AH36" s="1">
        <f>VLOOKUP($F36,Table5[],fragment_lookup!N$64)</f>
        <v>2.6839999999999999E-2</v>
      </c>
      <c r="AI36" s="1">
        <f>VLOOKUP($F36,Table5[],fragment_lookup!O$64)</f>
        <v>174.29090249999999</v>
      </c>
      <c r="AJ36" s="1">
        <f>VLOOKUP($G36,Table5[],fragment_lookup!B$64)</f>
        <v>0.153248</v>
      </c>
      <c r="AK36" s="1">
        <f>VLOOKUP($G36,Table5[],fragment_lookup!C$64)</f>
        <v>-3.7562999999999999E-2</v>
      </c>
      <c r="AL36" s="1">
        <f>VLOOKUP($G36,Table5[],fragment_lookup!D$64)</f>
        <v>-3.7512999999999998E-2</v>
      </c>
      <c r="AM36" s="1">
        <f>VLOOKUP($G36,Table5[],fragment_lookup!E$64)</f>
        <v>-0.273613</v>
      </c>
      <c r="AN36" s="1">
        <f>VLOOKUP($G36,Table5[],fragment_lookup!F$64)</f>
        <v>0.43281799999999998</v>
      </c>
      <c r="AO36" s="1">
        <f>VLOOKUP($G36,Table5[],fragment_lookup!G$64)</f>
        <v>-0.18011099999999999</v>
      </c>
      <c r="AP36" s="1">
        <f>VLOOKUP($G36,Table5[],fragment_lookup!H$64)</f>
        <v>-0.18074100000000001</v>
      </c>
      <c r="AQ36" s="1">
        <f>VLOOKUP($G36,Table5[],fragment_lookup!I$64)</f>
        <v>3.7199999999999999E-4</v>
      </c>
      <c r="AR36" s="1">
        <f>VLOOKUP($G36,Table5[],fragment_lookup!J$64)</f>
        <v>504.39800000000002</v>
      </c>
      <c r="AS36" s="1">
        <f>VLOOKUP($G36,Table5[],fragment_lookup!K$64)</f>
        <v>159.078</v>
      </c>
      <c r="AT36" s="1">
        <f>VLOOKUP($G36,Table5[],fragment_lookup!L$64)</f>
        <v>1213.46</v>
      </c>
      <c r="AU36" s="1">
        <f>VLOOKUP($G36,Table5[],fragment_lookup!M$64)</f>
        <v>-0.25091000000000002</v>
      </c>
      <c r="AV36" s="1">
        <f>VLOOKUP($G36,Table5[],fragment_lookup!N$64)</f>
        <v>2.6839999999999999E-2</v>
      </c>
      <c r="AW36" s="1">
        <f>VLOOKUP($G36,Table5[],fragment_lookup!O$64)</f>
        <v>174.29090249999999</v>
      </c>
      <c r="AX36" s="1">
        <f>VLOOKUP($B36,sterics[],sterics_lookup!C$87)</f>
        <v>6.8667901786041003</v>
      </c>
      <c r="AY36" s="1">
        <f>VLOOKUP($B36,sterics[],sterics_lookup!D$87)</f>
        <v>6.8855171158165298</v>
      </c>
      <c r="AZ36" s="1">
        <f>VLOOKUP($B36,sterics[],sterics_lookup!E$87)</f>
        <v>4.4233477630228304</v>
      </c>
      <c r="BA36" s="1">
        <f>VLOOKUP($B36,sterics[],sterics_lookup!F$87)</f>
        <v>4.8841484375302802</v>
      </c>
      <c r="BB36" s="1">
        <f>VLOOKUP($B36,sterics[],sterics_lookup!G$87)</f>
        <v>8.5726865688119709</v>
      </c>
      <c r="BC36" s="1">
        <f>VLOOKUP($B36,sterics[],sterics_lookup!H$87)</f>
        <v>8.6282799813366395</v>
      </c>
      <c r="BD36" s="1">
        <f>VLOOKUP($B36,sterics[],sterics_lookup!I$87)</f>
        <v>57</v>
      </c>
      <c r="BE36" s="1">
        <f>VLOOKUP($B36,sterics[],sterics_lookup!J$87)</f>
        <v>61.6</v>
      </c>
      <c r="BF36" s="1">
        <f>VLOOKUP($B36,sterics[],sterics_lookup!K$87)</f>
        <v>106.196014483273</v>
      </c>
      <c r="BG36" s="1">
        <f>VLOOKUP($B36,sterics[],sterics_lookup!L$87)</f>
        <v>115.19703431134501</v>
      </c>
      <c r="BH36" s="1">
        <f>VLOOKUP($B36,sterics[],sterics_lookup!M$87)</f>
        <v>112.90026985808301</v>
      </c>
      <c r="BI36" s="1">
        <f>VLOOKUP($B36,sterics[],sterics_lookup!N$87)</f>
        <v>116.82233600792701</v>
      </c>
      <c r="BJ36" s="1">
        <f>VLOOKUP($B36,sterics[],sterics_lookup!O$87)</f>
        <v>107.89487981573799</v>
      </c>
      <c r="BK36" s="1">
        <f>VLOOKUP($B36,sterics[],sterics_lookup!P$87)</f>
        <v>116.123068575335</v>
      </c>
      <c r="BL36" s="1">
        <f>VLOOKUP($B36,sterics[],sterics_lookup!Q$87)</f>
        <v>1.87077871486715</v>
      </c>
      <c r="BM36" s="1">
        <f>VLOOKUP($B36,sterics[],sterics_lookup!R$87)</f>
        <v>1.8805610864845601</v>
      </c>
      <c r="BN36" s="1">
        <f>VLOOKUP($B36,sterics[],sterics_lookup!S$87)</f>
        <v>1.8617642170801301</v>
      </c>
      <c r="BO36" s="1">
        <f>VLOOKUP($B36,sterics[],sterics_lookup!T$87)</f>
        <v>1.85560933388469</v>
      </c>
      <c r="BP36" s="1">
        <f>VLOOKUP($B36,sterics[],sterics_lookup!U$87)</f>
        <v>1.8778037703657899</v>
      </c>
      <c r="BQ36" s="1">
        <f>VLOOKUP($B36,sterics[],sterics_lookup!V$87)</f>
        <v>1.87203659152271</v>
      </c>
    </row>
    <row r="37" spans="1:69" x14ac:dyDescent="0.25">
      <c r="A37" s="3">
        <v>136</v>
      </c>
      <c r="B37" s="1" t="str">
        <f>VLOOKUP(A37,names[],2)</f>
        <v>2-L19</v>
      </c>
      <c r="C37" s="2">
        <v>-0.15999999999999998</v>
      </c>
      <c r="D37" s="2">
        <v>0.18788294228055935</v>
      </c>
      <c r="E37" s="1" t="str">
        <f>VLOOKUP(B37,frags[],2)</f>
        <v>BP4</v>
      </c>
      <c r="F37" s="2" t="str">
        <f>VLOOKUP(B37,frags[],3)</f>
        <v>AL4</v>
      </c>
      <c r="G37" s="2" t="str">
        <f>VLOOKUP(B37,frags[],4)</f>
        <v>AL4</v>
      </c>
      <c r="H37" s="1">
        <f>VLOOKUP($E37,Table5[],fragment_lookup!B$64)</f>
        <v>0.19153100000000001</v>
      </c>
      <c r="I37" s="1">
        <f>VLOOKUP($E37,Table5[],fragment_lookup!C$64)</f>
        <v>1.1310000000000001E-3</v>
      </c>
      <c r="J37" s="1">
        <f>VLOOKUP($E37,Table5[],fragment_lookup!D$64)</f>
        <v>1.1310000000000001E-3</v>
      </c>
      <c r="K37" s="1">
        <f>VLOOKUP($E37,Table5[],fragment_lookup!E$64)</f>
        <v>1.1310000000000001E-3</v>
      </c>
      <c r="L37" s="1">
        <f>VLOOKUP($E37,Table5[],fragment_lookup!F$64)</f>
        <v>0.55915800000000004</v>
      </c>
      <c r="M37" s="1">
        <f>VLOOKUP($E37,Table5[],fragment_lookup!G$64)</f>
        <v>2.8558E-2</v>
      </c>
      <c r="N37" s="1">
        <f>VLOOKUP($E37,Table5[],fragment_lookup!H$64)</f>
        <v>2.8558E-2</v>
      </c>
      <c r="O37" s="1">
        <f>VLOOKUP($E37,Table5[],fragment_lookup!I$64)</f>
        <v>2.8558E-2</v>
      </c>
      <c r="P37" s="1">
        <f>VLOOKUP($E37,Table5[],fragment_lookup!J$64)</f>
        <v>505.327</v>
      </c>
      <c r="Q37" s="1">
        <f>VLOOKUP($E37,Table5[],fragment_lookup!K$64)</f>
        <v>61.268000000000001</v>
      </c>
      <c r="R37" s="1">
        <f>VLOOKUP($E37,Table5[],fragment_lookup!L$64)</f>
        <v>1058.9100000000001</v>
      </c>
      <c r="S37" s="1">
        <f>VLOOKUP($E37,Table5[],fragment_lookup!M$64)</f>
        <v>-0.24124999999999999</v>
      </c>
      <c r="T37" s="1">
        <f>VLOOKUP($E37,Table5[],fragment_lookup!N$64)</f>
        <v>-3.9399999999999998E-2</v>
      </c>
      <c r="U37" s="1">
        <f>VLOOKUP($E37,Table5[],fragment_lookup!O$64)</f>
        <v>126.6628935</v>
      </c>
      <c r="V37" s="1">
        <f>VLOOKUP($F37,Table5[],fragment_lookup!B$64)</f>
        <v>0.153248</v>
      </c>
      <c r="W37" s="1">
        <f>VLOOKUP($F37,Table5[],fragment_lookup!C$64)</f>
        <v>-3.7562999999999999E-2</v>
      </c>
      <c r="X37" s="1">
        <f>VLOOKUP($F37,Table5[],fragment_lookup!D$64)</f>
        <v>-3.7512999999999998E-2</v>
      </c>
      <c r="Y37" s="1">
        <f>VLOOKUP($F37,Table5[],fragment_lookup!E$64)</f>
        <v>-0.273613</v>
      </c>
      <c r="Z37" s="1">
        <f>VLOOKUP($F37,Table5[],fragment_lookup!F$64)</f>
        <v>0.43281799999999998</v>
      </c>
      <c r="AA37" s="1">
        <f>VLOOKUP($F37,Table5[],fragment_lookup!G$64)</f>
        <v>-0.18011099999999999</v>
      </c>
      <c r="AB37" s="1">
        <f>VLOOKUP($F37,Table5[],fragment_lookup!H$64)</f>
        <v>-0.18074100000000001</v>
      </c>
      <c r="AC37" s="1">
        <f>VLOOKUP($F37,Table5[],fragment_lookup!I$64)</f>
        <v>3.7199999999999999E-4</v>
      </c>
      <c r="AD37" s="1">
        <f>VLOOKUP($F37,Table5[],fragment_lookup!J$64)</f>
        <v>504.39800000000002</v>
      </c>
      <c r="AE37" s="1">
        <f>VLOOKUP($F37,Table5[],fragment_lookup!K$64)</f>
        <v>159.078</v>
      </c>
      <c r="AF37" s="1">
        <f>VLOOKUP($F37,Table5[],fragment_lookup!L$64)</f>
        <v>1213.46</v>
      </c>
      <c r="AG37" s="1">
        <f>VLOOKUP($F37,Table5[],fragment_lookup!M$64)</f>
        <v>-0.25091000000000002</v>
      </c>
      <c r="AH37" s="1">
        <f>VLOOKUP($F37,Table5[],fragment_lookup!N$64)</f>
        <v>2.6839999999999999E-2</v>
      </c>
      <c r="AI37" s="1">
        <f>VLOOKUP($F37,Table5[],fragment_lookup!O$64)</f>
        <v>174.29090249999999</v>
      </c>
      <c r="AJ37" s="1">
        <f>VLOOKUP($G37,Table5[],fragment_lookup!B$64)</f>
        <v>0.153248</v>
      </c>
      <c r="AK37" s="1">
        <f>VLOOKUP($G37,Table5[],fragment_lookup!C$64)</f>
        <v>-3.7562999999999999E-2</v>
      </c>
      <c r="AL37" s="1">
        <f>VLOOKUP($G37,Table5[],fragment_lookup!D$64)</f>
        <v>-3.7512999999999998E-2</v>
      </c>
      <c r="AM37" s="1">
        <f>VLOOKUP($G37,Table5[],fragment_lookup!E$64)</f>
        <v>-0.273613</v>
      </c>
      <c r="AN37" s="1">
        <f>VLOOKUP($G37,Table5[],fragment_lookup!F$64)</f>
        <v>0.43281799999999998</v>
      </c>
      <c r="AO37" s="1">
        <f>VLOOKUP($G37,Table5[],fragment_lookup!G$64)</f>
        <v>-0.18011099999999999</v>
      </c>
      <c r="AP37" s="1">
        <f>VLOOKUP($G37,Table5[],fragment_lookup!H$64)</f>
        <v>-0.18074100000000001</v>
      </c>
      <c r="AQ37" s="1">
        <f>VLOOKUP($G37,Table5[],fragment_lookup!I$64)</f>
        <v>3.7199999999999999E-4</v>
      </c>
      <c r="AR37" s="1">
        <f>VLOOKUP($G37,Table5[],fragment_lookup!J$64)</f>
        <v>504.39800000000002</v>
      </c>
      <c r="AS37" s="1">
        <f>VLOOKUP($G37,Table5[],fragment_lookup!K$64)</f>
        <v>159.078</v>
      </c>
      <c r="AT37" s="1">
        <f>VLOOKUP($G37,Table5[],fragment_lookup!L$64)</f>
        <v>1213.46</v>
      </c>
      <c r="AU37" s="1">
        <f>VLOOKUP($G37,Table5[],fragment_lookup!M$64)</f>
        <v>-0.25091000000000002</v>
      </c>
      <c r="AV37" s="1">
        <f>VLOOKUP($G37,Table5[],fragment_lookup!N$64)</f>
        <v>2.6839999999999999E-2</v>
      </c>
      <c r="AW37" s="1">
        <f>VLOOKUP($G37,Table5[],fragment_lookup!O$64)</f>
        <v>174.29090249999999</v>
      </c>
      <c r="AX37" s="1">
        <f>VLOOKUP($B37,sterics[],sterics_lookup!C$87)</f>
        <v>6.4270545073886396</v>
      </c>
      <c r="AY37" s="1">
        <f>VLOOKUP($B37,sterics[],sterics_lookup!D$87)</f>
        <v>6.8587631929194099</v>
      </c>
      <c r="AZ37" s="1">
        <f>VLOOKUP($B37,sterics[],sterics_lookup!E$87)</f>
        <v>4.3348043174605397</v>
      </c>
      <c r="BA37" s="1">
        <f>VLOOKUP($B37,sterics[],sterics_lookup!F$87)</f>
        <v>4.9521846596177097</v>
      </c>
      <c r="BB37" s="1">
        <f>VLOOKUP($B37,sterics[],sterics_lookup!G$87)</f>
        <v>7.5426287079257301</v>
      </c>
      <c r="BC37" s="1">
        <f>VLOOKUP($B37,sterics[],sterics_lookup!H$87)</f>
        <v>7.8017404786929498</v>
      </c>
      <c r="BD37" s="1">
        <f>VLOOKUP($B37,sterics[],sterics_lookup!I$87)</f>
        <v>60.5</v>
      </c>
      <c r="BE37" s="1">
        <f>VLOOKUP($B37,sterics[],sterics_lookup!J$87)</f>
        <v>70.5</v>
      </c>
      <c r="BF37" s="1">
        <f>VLOOKUP($B37,sterics[],sterics_lookup!K$87)</f>
        <v>100.003388511766</v>
      </c>
      <c r="BG37" s="1">
        <f>VLOOKUP($B37,sterics[],sterics_lookup!L$87)</f>
        <v>107.668039277708</v>
      </c>
      <c r="BH37" s="1">
        <f>VLOOKUP($B37,sterics[],sterics_lookup!M$87)</f>
        <v>106.36729529627</v>
      </c>
      <c r="BI37" s="1">
        <f>VLOOKUP($B37,sterics[],sterics_lookup!N$87)</f>
        <v>111.04341392340901</v>
      </c>
      <c r="BJ37" s="1">
        <f>VLOOKUP($B37,sterics[],sterics_lookup!O$87)</f>
        <v>99.957960638107494</v>
      </c>
      <c r="BK37" s="1">
        <f>VLOOKUP($B37,sterics[],sterics_lookup!P$87)</f>
        <v>106.78064565477401</v>
      </c>
      <c r="BL37" s="1">
        <f>VLOOKUP($B37,sterics[],sterics_lookup!Q$87)</f>
        <v>1.8747781202051601</v>
      </c>
      <c r="BM37" s="1">
        <f>VLOOKUP($B37,sterics[],sterics_lookup!R$87)</f>
        <v>1.8841151769464599</v>
      </c>
      <c r="BN37" s="1">
        <f>VLOOKUP($B37,sterics[],sterics_lookup!S$87)</f>
        <v>1.8565152840739001</v>
      </c>
      <c r="BO37" s="1">
        <f>VLOOKUP($B37,sterics[],sterics_lookup!T$87)</f>
        <v>1.85081738699418</v>
      </c>
      <c r="BP37" s="1">
        <f>VLOOKUP($B37,sterics[],sterics_lookup!U$87)</f>
        <v>1.8848546363048699</v>
      </c>
      <c r="BQ37" s="1">
        <f>VLOOKUP($B37,sterics[],sterics_lookup!V$87)</f>
        <v>1.87532130580335</v>
      </c>
    </row>
    <row r="38" spans="1:69" x14ac:dyDescent="0.25">
      <c r="A38" s="3">
        <v>207</v>
      </c>
      <c r="B38" s="1" t="str">
        <f>VLOOKUP(A38,names[],2)</f>
        <v>2-L20</v>
      </c>
      <c r="C38" s="2">
        <v>0</v>
      </c>
      <c r="D38" s="2">
        <v>0</v>
      </c>
      <c r="E38" s="1" t="str">
        <f>VLOOKUP(B38,frags[],2)</f>
        <v>BP6</v>
      </c>
      <c r="F38" s="2" t="str">
        <f>VLOOKUP(B38,frags[],3)</f>
        <v>AL4</v>
      </c>
      <c r="G38" s="2" t="str">
        <f>VLOOKUP(B38,frags[],4)</f>
        <v>AL4</v>
      </c>
      <c r="H38" s="1">
        <f>VLOOKUP($E38,Table5[],fragment_lookup!B$64)</f>
        <v>0.203903</v>
      </c>
      <c r="I38" s="1">
        <f>VLOOKUP($E38,Table5[],fragment_lookup!C$64)</f>
        <v>-0.227689</v>
      </c>
      <c r="J38" s="1">
        <f>VLOOKUP($E38,Table5[],fragment_lookup!D$64)</f>
        <v>-0.16625799999999999</v>
      </c>
      <c r="K38" s="1">
        <f>VLOOKUP($E38,Table5[],fragment_lookup!E$64)</f>
        <v>1.6063000000000001E-2</v>
      </c>
      <c r="L38" s="1">
        <f>VLOOKUP($E38,Table5[],fragment_lookup!F$64)</f>
        <v>0.58998300000000004</v>
      </c>
      <c r="M38" s="1">
        <f>VLOOKUP($E38,Table5[],fragment_lookup!G$64)</f>
        <v>-6.2940999999999997E-2</v>
      </c>
      <c r="N38" s="1">
        <f>VLOOKUP($E38,Table5[],fragment_lookup!H$64)</f>
        <v>-6.2940999999999997E-2</v>
      </c>
      <c r="O38" s="1">
        <f>VLOOKUP($E38,Table5[],fragment_lookup!I$64)</f>
        <v>-6.2940999999999997E-2</v>
      </c>
      <c r="P38" s="1">
        <f>VLOOKUP($E38,Table5[],fragment_lookup!J$64)</f>
        <v>511.89</v>
      </c>
      <c r="Q38" s="1">
        <f>VLOOKUP($E38,Table5[],fragment_lookup!K$64)</f>
        <v>61.433100000000003</v>
      </c>
      <c r="R38" s="1">
        <f>VLOOKUP($E38,Table5[],fragment_lookup!L$64)</f>
        <v>1092.25</v>
      </c>
      <c r="S38" s="1">
        <f>VLOOKUP($E38,Table5[],fragment_lookup!M$64)</f>
        <v>-0.24740000000000001</v>
      </c>
      <c r="T38" s="1">
        <f>VLOOKUP($E38,Table5[],fragment_lookup!N$64)</f>
        <v>-3.0190000000000002E-2</v>
      </c>
      <c r="U38" s="1">
        <f>VLOOKUP($E38,Table5[],fragment_lookup!O$64)</f>
        <v>136.30144709999999</v>
      </c>
      <c r="V38" s="1">
        <f>VLOOKUP($F38,Table5[],fragment_lookup!B$64)</f>
        <v>0.153248</v>
      </c>
      <c r="W38" s="1">
        <f>VLOOKUP($F38,Table5[],fragment_lookup!C$64)</f>
        <v>-3.7562999999999999E-2</v>
      </c>
      <c r="X38" s="1">
        <f>VLOOKUP($F38,Table5[],fragment_lookup!D$64)</f>
        <v>-3.7512999999999998E-2</v>
      </c>
      <c r="Y38" s="1">
        <f>VLOOKUP($F38,Table5[],fragment_lookup!E$64)</f>
        <v>-0.273613</v>
      </c>
      <c r="Z38" s="1">
        <f>VLOOKUP($F38,Table5[],fragment_lookup!F$64)</f>
        <v>0.43281799999999998</v>
      </c>
      <c r="AA38" s="1">
        <f>VLOOKUP($F38,Table5[],fragment_lookup!G$64)</f>
        <v>-0.18011099999999999</v>
      </c>
      <c r="AB38" s="1">
        <f>VLOOKUP($F38,Table5[],fragment_lookup!H$64)</f>
        <v>-0.18074100000000001</v>
      </c>
      <c r="AC38" s="1">
        <f>VLOOKUP($F38,Table5[],fragment_lookup!I$64)</f>
        <v>3.7199999999999999E-4</v>
      </c>
      <c r="AD38" s="1">
        <f>VLOOKUP($F38,Table5[],fragment_lookup!J$64)</f>
        <v>504.39800000000002</v>
      </c>
      <c r="AE38" s="1">
        <f>VLOOKUP($F38,Table5[],fragment_lookup!K$64)</f>
        <v>159.078</v>
      </c>
      <c r="AF38" s="1">
        <f>VLOOKUP($F38,Table5[],fragment_lookup!L$64)</f>
        <v>1213.46</v>
      </c>
      <c r="AG38" s="1">
        <f>VLOOKUP($F38,Table5[],fragment_lookup!M$64)</f>
        <v>-0.25091000000000002</v>
      </c>
      <c r="AH38" s="1">
        <f>VLOOKUP($F38,Table5[],fragment_lookup!N$64)</f>
        <v>2.6839999999999999E-2</v>
      </c>
      <c r="AI38" s="1">
        <f>VLOOKUP($F38,Table5[],fragment_lookup!O$64)</f>
        <v>174.29090249999999</v>
      </c>
      <c r="AJ38" s="1">
        <f>VLOOKUP($G38,Table5[],fragment_lookup!B$64)</f>
        <v>0.153248</v>
      </c>
      <c r="AK38" s="1">
        <f>VLOOKUP($G38,Table5[],fragment_lookup!C$64)</f>
        <v>-3.7562999999999999E-2</v>
      </c>
      <c r="AL38" s="1">
        <f>VLOOKUP($G38,Table5[],fragment_lookup!D$64)</f>
        <v>-3.7512999999999998E-2</v>
      </c>
      <c r="AM38" s="1">
        <f>VLOOKUP($G38,Table5[],fragment_lookup!E$64)</f>
        <v>-0.273613</v>
      </c>
      <c r="AN38" s="1">
        <f>VLOOKUP($G38,Table5[],fragment_lookup!F$64)</f>
        <v>0.43281799999999998</v>
      </c>
      <c r="AO38" s="1">
        <f>VLOOKUP($G38,Table5[],fragment_lookup!G$64)</f>
        <v>-0.18011099999999999</v>
      </c>
      <c r="AP38" s="1">
        <f>VLOOKUP($G38,Table5[],fragment_lookup!H$64)</f>
        <v>-0.18074100000000001</v>
      </c>
      <c r="AQ38" s="1">
        <f>VLOOKUP($G38,Table5[],fragment_lookup!I$64)</f>
        <v>3.7199999999999999E-4</v>
      </c>
      <c r="AR38" s="1">
        <f>VLOOKUP($G38,Table5[],fragment_lookup!J$64)</f>
        <v>504.39800000000002</v>
      </c>
      <c r="AS38" s="1">
        <f>VLOOKUP($G38,Table5[],fragment_lookup!K$64)</f>
        <v>159.078</v>
      </c>
      <c r="AT38" s="1">
        <f>VLOOKUP($G38,Table5[],fragment_lookup!L$64)</f>
        <v>1213.46</v>
      </c>
      <c r="AU38" s="1">
        <f>VLOOKUP($G38,Table5[],fragment_lookup!M$64)</f>
        <v>-0.25091000000000002</v>
      </c>
      <c r="AV38" s="1">
        <f>VLOOKUP($G38,Table5[],fragment_lookup!N$64)</f>
        <v>2.6839999999999999E-2</v>
      </c>
      <c r="AW38" s="1">
        <f>VLOOKUP($G38,Table5[],fragment_lookup!O$64)</f>
        <v>174.29090249999999</v>
      </c>
      <c r="AX38" s="1">
        <f>VLOOKUP($B38,sterics[],sterics_lookup!C$87)</f>
        <v>8.2521188541378194</v>
      </c>
      <c r="AY38" s="1">
        <f>VLOOKUP($B38,sterics[],sterics_lookup!D$87)</f>
        <v>8.3384730905998197</v>
      </c>
      <c r="AZ38" s="1">
        <f>VLOOKUP($B38,sterics[],sterics_lookup!E$87)</f>
        <v>4.7324160905118298</v>
      </c>
      <c r="BA38" s="1">
        <f>VLOOKUP($B38,sterics[],sterics_lookup!F$87)</f>
        <v>5.2005007811534201</v>
      </c>
      <c r="BB38" s="1">
        <f>VLOOKUP($B38,sterics[],sterics_lookup!G$87)</f>
        <v>8.4332266736934596</v>
      </c>
      <c r="BC38" s="1">
        <f>VLOOKUP($B38,sterics[],sterics_lookup!H$87)</f>
        <v>9.5488222208778399</v>
      </c>
      <c r="BD38" s="1">
        <f>VLOOKUP($B38,sterics[],sterics_lookup!I$87)</f>
        <v>68.7</v>
      </c>
      <c r="BE38" s="1">
        <f>VLOOKUP($B38,sterics[],sterics_lookup!J$87)</f>
        <v>74.7</v>
      </c>
      <c r="BF38" s="1">
        <f>VLOOKUP($B38,sterics[],sterics_lookup!K$87)</f>
        <v>102.351596858487</v>
      </c>
      <c r="BG38" s="1">
        <f>VLOOKUP($B38,sterics[],sterics_lookup!L$87)</f>
        <v>111.291699800725</v>
      </c>
      <c r="BH38" s="1">
        <f>VLOOKUP($B38,sterics[],sterics_lookup!M$87)</f>
        <v>49.821748992344801</v>
      </c>
      <c r="BI38" s="1">
        <f>VLOOKUP($B38,sterics[],sterics_lookup!N$87)</f>
        <v>116.49438630386599</v>
      </c>
      <c r="BJ38" s="1">
        <f>VLOOKUP($B38,sterics[],sterics_lookup!O$87)</f>
        <v>102.742569378582</v>
      </c>
      <c r="BK38" s="1">
        <f>VLOOKUP($B38,sterics[],sterics_lookup!P$87)</f>
        <v>111.22814313091401</v>
      </c>
      <c r="BL38" s="1">
        <f>VLOOKUP($B38,sterics[],sterics_lookup!Q$87)</f>
        <v>1.87341025939328</v>
      </c>
      <c r="BM38" s="1">
        <f>VLOOKUP($B38,sterics[],sterics_lookup!R$87)</f>
        <v>1.88</v>
      </c>
      <c r="BN38" s="1">
        <f>VLOOKUP($B38,sterics[],sterics_lookup!S$87)</f>
        <v>1.8787455921438601</v>
      </c>
      <c r="BO38" s="1">
        <f>VLOOKUP($B38,sterics[],sterics_lookup!T$87)</f>
        <v>1.86266771056997</v>
      </c>
      <c r="BP38" s="1">
        <f>VLOOKUP($B38,sterics[],sterics_lookup!U$87)</f>
        <v>1.8943162354791701</v>
      </c>
      <c r="BQ38" s="1">
        <f>VLOOKUP($B38,sterics[],sterics_lookup!V$87)</f>
        <v>1.8760823542691301</v>
      </c>
    </row>
    <row r="39" spans="1:69" x14ac:dyDescent="0.25">
      <c r="A39" s="3">
        <v>218</v>
      </c>
      <c r="B39" s="1" t="str">
        <f>VLOOKUP(A39,names[],2)</f>
        <v>3-L2</v>
      </c>
      <c r="C39" s="2">
        <v>-0.33</v>
      </c>
      <c r="D39" s="2">
        <v>1.7867008703193716</v>
      </c>
      <c r="E39" s="1" t="str">
        <f>VLOOKUP(B39,frags[],2)</f>
        <v>AL1</v>
      </c>
      <c r="F39" s="2" t="str">
        <f>VLOOKUP(B39,frags[],3)</f>
        <v>SP21</v>
      </c>
      <c r="G39" s="2" t="str">
        <f>VLOOKUP(B39,frags[],4)</f>
        <v>SP21</v>
      </c>
      <c r="H39" s="1">
        <f>VLOOKUP($E39,Table5[],fragment_lookup!B$64)</f>
        <v>0.15546399999999999</v>
      </c>
      <c r="I39" s="1">
        <f>VLOOKUP($E39,Table5[],fragment_lookup!C$64)</f>
        <v>-3.7927000000000002E-2</v>
      </c>
      <c r="J39" s="1">
        <f>VLOOKUP($E39,Table5[],fragment_lookup!D$64)</f>
        <v>-3.7895999999999999E-2</v>
      </c>
      <c r="K39" s="1">
        <f>VLOOKUP($E39,Table5[],fragment_lookup!E$64)</f>
        <v>-0.43332700000000002</v>
      </c>
      <c r="L39" s="1">
        <f>VLOOKUP($E39,Table5[],fragment_lookup!F$64)</f>
        <v>0.39064500000000002</v>
      </c>
      <c r="M39" s="1">
        <f>VLOOKUP($E39,Table5[],fragment_lookup!G$64)</f>
        <v>-0.17117199999999999</v>
      </c>
      <c r="N39" s="1">
        <f>VLOOKUP($E39,Table5[],fragment_lookup!H$64)</f>
        <v>-0.17145299999999999</v>
      </c>
      <c r="O39" s="1">
        <f>VLOOKUP($E39,Table5[],fragment_lookup!I$64)</f>
        <v>6.7978999999999998E-2</v>
      </c>
      <c r="P39" s="1">
        <f>VLOOKUP($E39,Table5[],fragment_lookup!J$64)</f>
        <v>464.04</v>
      </c>
      <c r="Q39" s="1">
        <f>VLOOKUP($E39,Table5[],fragment_lookup!K$64)</f>
        <v>158.369</v>
      </c>
      <c r="R39" s="1">
        <f>VLOOKUP($E39,Table5[],fragment_lookup!L$64)</f>
        <v>1200.6500000000001</v>
      </c>
      <c r="S39" s="1">
        <f>VLOOKUP($E39,Table5[],fragment_lookup!M$64)</f>
        <v>-0.25013999999999997</v>
      </c>
      <c r="T39" s="1">
        <f>VLOOKUP($E39,Table5[],fragment_lookup!N$64)</f>
        <v>2.3949999999999999E-2</v>
      </c>
      <c r="U39" s="1">
        <f>VLOOKUP($E39,Table5[],fragment_lookup!O$64)</f>
        <v>171.9942159</v>
      </c>
      <c r="V39" s="1">
        <f>VLOOKUP($F39,Table5[],fragment_lookup!B$64)</f>
        <v>0.17983299999999999</v>
      </c>
      <c r="W39" s="1">
        <f>VLOOKUP($F39,Table5[],fragment_lookup!C$64)</f>
        <v>-3.8869000000000001E-2</v>
      </c>
      <c r="X39" s="1">
        <f>VLOOKUP($F39,Table5[],fragment_lookup!D$64)</f>
        <v>-3.8897000000000001E-2</v>
      </c>
      <c r="Y39" s="1">
        <f>VLOOKUP($F39,Table5[],fragment_lookup!E$64)</f>
        <v>-0.16137699999999999</v>
      </c>
      <c r="Z39" s="1">
        <f>VLOOKUP($F39,Table5[],fragment_lookup!F$64)</f>
        <v>0.73704599999999998</v>
      </c>
      <c r="AA39" s="1">
        <f>VLOOKUP($F39,Table5[],fragment_lookup!G$64)</f>
        <v>-0.22905900000000001</v>
      </c>
      <c r="AB39" s="1">
        <f>VLOOKUP($F39,Table5[],fragment_lookup!H$64)</f>
        <v>-0.22885</v>
      </c>
      <c r="AC39" s="1">
        <f>VLOOKUP($F39,Table5[],fragment_lookup!I$64)</f>
        <v>-0.54333100000000001</v>
      </c>
      <c r="AD39" s="1">
        <f>VLOOKUP($F39,Table5[],fragment_lookup!J$64)</f>
        <v>511.279</v>
      </c>
      <c r="AE39" s="1">
        <f>VLOOKUP($F39,Table5[],fragment_lookup!K$64)</f>
        <v>80.517799999999994</v>
      </c>
      <c r="AF39" s="1">
        <f>VLOOKUP($F39,Table5[],fragment_lookup!L$64)</f>
        <v>1126.25</v>
      </c>
      <c r="AG39" s="1">
        <f>VLOOKUP($F39,Table5[],fragment_lookup!M$64)</f>
        <v>-0.19825000000000001</v>
      </c>
      <c r="AH39" s="1">
        <f>VLOOKUP($F39,Table5[],fragment_lookup!N$64)</f>
        <v>-1.5640000000000001E-2</v>
      </c>
      <c r="AI39" s="1">
        <f>VLOOKUP($F39,Table5[],fragment_lookup!O$64)</f>
        <v>114.5896011</v>
      </c>
      <c r="AJ39" s="1">
        <f>VLOOKUP($G39,Table5[],fragment_lookup!B$64)</f>
        <v>0.17983299999999999</v>
      </c>
      <c r="AK39" s="1">
        <f>VLOOKUP($G39,Table5[],fragment_lookup!C$64)</f>
        <v>-3.8869000000000001E-2</v>
      </c>
      <c r="AL39" s="1">
        <f>VLOOKUP($G39,Table5[],fragment_lookup!D$64)</f>
        <v>-3.8897000000000001E-2</v>
      </c>
      <c r="AM39" s="1">
        <f>VLOOKUP($G39,Table5[],fragment_lookup!E$64)</f>
        <v>-0.16137699999999999</v>
      </c>
      <c r="AN39" s="1">
        <f>VLOOKUP($G39,Table5[],fragment_lookup!F$64)</f>
        <v>0.73704599999999998</v>
      </c>
      <c r="AO39" s="1">
        <f>VLOOKUP($G39,Table5[],fragment_lookup!G$64)</f>
        <v>-0.22905900000000001</v>
      </c>
      <c r="AP39" s="1">
        <f>VLOOKUP($G39,Table5[],fragment_lookup!H$64)</f>
        <v>-0.22885</v>
      </c>
      <c r="AQ39" s="1">
        <f>VLOOKUP($G39,Table5[],fragment_lookup!I$64)</f>
        <v>-0.54333100000000001</v>
      </c>
      <c r="AR39" s="1">
        <f>VLOOKUP($G39,Table5[],fragment_lookup!J$64)</f>
        <v>511.279</v>
      </c>
      <c r="AS39" s="1">
        <f>VLOOKUP($G39,Table5[],fragment_lookup!K$64)</f>
        <v>80.517799999999994</v>
      </c>
      <c r="AT39" s="1">
        <f>VLOOKUP($G39,Table5[],fragment_lookup!L$64)</f>
        <v>1126.25</v>
      </c>
      <c r="AU39" s="1">
        <f>VLOOKUP($G39,Table5[],fragment_lookup!M$64)</f>
        <v>-0.19825000000000001</v>
      </c>
      <c r="AV39" s="1">
        <f>VLOOKUP($G39,Table5[],fragment_lookup!N$64)</f>
        <v>-1.5640000000000001E-2</v>
      </c>
      <c r="AW39" s="1">
        <f>VLOOKUP($G39,Table5[],fragment_lookup!O$64)</f>
        <v>114.5896011</v>
      </c>
      <c r="AX39" s="1">
        <f>VLOOKUP($B39,sterics[],sterics_lookup!C$87)</f>
        <v>8.6716846630536004</v>
      </c>
      <c r="AY39" s="1">
        <f>VLOOKUP($B39,sterics[],sterics_lookup!D$87)</f>
        <v>8.8506032045470402</v>
      </c>
      <c r="AZ39" s="1">
        <f>VLOOKUP($B39,sterics[],sterics_lookup!E$87)</f>
        <v>4.4672234390033001</v>
      </c>
      <c r="BA39" s="1">
        <f>VLOOKUP($B39,sterics[],sterics_lookup!F$87)</f>
        <v>4.5797795696602099</v>
      </c>
      <c r="BB39" s="1">
        <f>VLOOKUP($B39,sterics[],sterics_lookup!G$87)</f>
        <v>8.0155102095652904</v>
      </c>
      <c r="BC39" s="1">
        <f>VLOOKUP($B39,sterics[],sterics_lookup!H$87)</f>
        <v>8.8485201894283296</v>
      </c>
      <c r="BD39" s="1">
        <f>VLOOKUP($B39,sterics[],sterics_lookup!I$87)</f>
        <v>42.8</v>
      </c>
      <c r="BE39" s="1">
        <f>VLOOKUP($B39,sterics[],sterics_lookup!J$87)</f>
        <v>47.5</v>
      </c>
      <c r="BF39" s="1">
        <f>VLOOKUP($B39,sterics[],sterics_lookup!K$87)</f>
        <v>101.870139550313</v>
      </c>
      <c r="BG39" s="1">
        <f>VLOOKUP($B39,sterics[],sterics_lookup!L$87)</f>
        <v>117.12151237645701</v>
      </c>
      <c r="BH39" s="1">
        <f>VLOOKUP($B39,sterics[],sterics_lookup!M$87)</f>
        <v>100.854092320926</v>
      </c>
      <c r="BI39" s="1">
        <f>VLOOKUP($B39,sterics[],sterics_lookup!N$87)</f>
        <v>111.781010319668</v>
      </c>
      <c r="BJ39" s="1">
        <f>VLOOKUP($B39,sterics[],sterics_lookup!O$87)</f>
        <v>101.837958883879</v>
      </c>
      <c r="BK39" s="1">
        <f>VLOOKUP($B39,sterics[],sterics_lookup!P$87)</f>
        <v>116.786321759393</v>
      </c>
      <c r="BL39" s="1">
        <f>VLOOKUP($B39,sterics[],sterics_lookup!Q$87)</f>
        <v>1.84042766769031</v>
      </c>
      <c r="BM39" s="1">
        <f>VLOOKUP($B39,sterics[],sterics_lookup!R$87)</f>
        <v>1.8514343088535401</v>
      </c>
      <c r="BN39" s="1">
        <f>VLOOKUP($B39,sterics[],sterics_lookup!S$87)</f>
        <v>1.8972234976406901</v>
      </c>
      <c r="BO39" s="1">
        <f>VLOOKUP($B39,sterics[],sterics_lookup!T$87)</f>
        <v>1.8856447173314399</v>
      </c>
      <c r="BP39" s="1">
        <f>VLOOKUP($B39,sterics[],sterics_lookup!U$87)</f>
        <v>1.8512066335231101</v>
      </c>
      <c r="BQ39" s="1">
        <f>VLOOKUP($B39,sterics[],sterics_lookup!V$87)</f>
        <v>1.8408438282483299</v>
      </c>
    </row>
    <row r="40" spans="1:69" x14ac:dyDescent="0.25">
      <c r="A40" s="3">
        <v>219</v>
      </c>
      <c r="B40" s="1" t="str">
        <f>VLOOKUP(A40,names[],2)</f>
        <v>3-L3</v>
      </c>
      <c r="C40" s="2">
        <v>0.22999999999999998</v>
      </c>
      <c r="D40" s="2">
        <v>1.0048880534666536</v>
      </c>
      <c r="E40" s="1" t="str">
        <f>VLOOKUP(B40,frags[],2)</f>
        <v>AL1</v>
      </c>
      <c r="F40" s="2" t="str">
        <f>VLOOKUP(B40,frags[],3)</f>
        <v>SP19</v>
      </c>
      <c r="G40" s="2" t="str">
        <f>VLOOKUP(B40,frags[],4)</f>
        <v>SP19</v>
      </c>
      <c r="H40" s="1">
        <f>VLOOKUP($E40,Table5[],fragment_lookup!B$64)</f>
        <v>0.15546399999999999</v>
      </c>
      <c r="I40" s="1">
        <f>VLOOKUP($E40,Table5[],fragment_lookup!C$64)</f>
        <v>-3.7927000000000002E-2</v>
      </c>
      <c r="J40" s="1">
        <f>VLOOKUP($E40,Table5[],fragment_lookup!D$64)</f>
        <v>-3.7895999999999999E-2</v>
      </c>
      <c r="K40" s="1">
        <f>VLOOKUP($E40,Table5[],fragment_lookup!E$64)</f>
        <v>-0.43332700000000002</v>
      </c>
      <c r="L40" s="1">
        <f>VLOOKUP($E40,Table5[],fragment_lookup!F$64)</f>
        <v>0.39064500000000002</v>
      </c>
      <c r="M40" s="1">
        <f>VLOOKUP($E40,Table5[],fragment_lookup!G$64)</f>
        <v>-0.17117199999999999</v>
      </c>
      <c r="N40" s="1">
        <f>VLOOKUP($E40,Table5[],fragment_lookup!H$64)</f>
        <v>-0.17145299999999999</v>
      </c>
      <c r="O40" s="1">
        <f>VLOOKUP($E40,Table5[],fragment_lookup!I$64)</f>
        <v>6.7978999999999998E-2</v>
      </c>
      <c r="P40" s="1">
        <f>VLOOKUP($E40,Table5[],fragment_lookup!J$64)</f>
        <v>464.04</v>
      </c>
      <c r="Q40" s="1">
        <f>VLOOKUP($E40,Table5[],fragment_lookup!K$64)</f>
        <v>158.369</v>
      </c>
      <c r="R40" s="1">
        <f>VLOOKUP($E40,Table5[],fragment_lookup!L$64)</f>
        <v>1200.6500000000001</v>
      </c>
      <c r="S40" s="1">
        <f>VLOOKUP($E40,Table5[],fragment_lookup!M$64)</f>
        <v>-0.25013999999999997</v>
      </c>
      <c r="T40" s="1">
        <f>VLOOKUP($E40,Table5[],fragment_lookup!N$64)</f>
        <v>2.3949999999999999E-2</v>
      </c>
      <c r="U40" s="1">
        <f>VLOOKUP($E40,Table5[],fragment_lookup!O$64)</f>
        <v>171.9942159</v>
      </c>
      <c r="V40" s="1">
        <f>VLOOKUP($F40,Table5[],fragment_lookup!B$64)</f>
        <v>0.18577199999999999</v>
      </c>
      <c r="W40" s="1">
        <f>VLOOKUP($F40,Table5[],fragment_lookup!C$64)</f>
        <v>-3.3121999999999999E-2</v>
      </c>
      <c r="X40" s="1">
        <f>VLOOKUP($F40,Table5[],fragment_lookup!D$64)</f>
        <v>-2.7512999999999999E-2</v>
      </c>
      <c r="Y40" s="1">
        <f>VLOOKUP($F40,Table5[],fragment_lookup!E$64)</f>
        <v>-0.121568</v>
      </c>
      <c r="Z40" s="1">
        <f>VLOOKUP($F40,Table5[],fragment_lookup!F$64)</f>
        <v>0.62966699999999998</v>
      </c>
      <c r="AA40" s="1">
        <f>VLOOKUP($F40,Table5[],fragment_lookup!G$64)</f>
        <v>-0.17815500000000001</v>
      </c>
      <c r="AB40" s="1">
        <f>VLOOKUP($F40,Table5[],fragment_lookup!H$64)</f>
        <v>-0.22019</v>
      </c>
      <c r="AC40" s="1">
        <f>VLOOKUP($F40,Table5[],fragment_lookup!I$64)</f>
        <v>-0.20809800000000001</v>
      </c>
      <c r="AD40" s="1">
        <f>VLOOKUP($F40,Table5[],fragment_lookup!J$64)</f>
        <v>503.92700000000002</v>
      </c>
      <c r="AE40" s="1">
        <f>VLOOKUP($F40,Table5[],fragment_lookup!K$64)</f>
        <v>66.731200000000001</v>
      </c>
      <c r="AF40" s="1">
        <f>VLOOKUP($F40,Table5[],fragment_lookup!L$64)</f>
        <v>1183.18</v>
      </c>
      <c r="AG40" s="1">
        <f>VLOOKUP($F40,Table5[],fragment_lookup!M$64)</f>
        <v>-0.20313999999999999</v>
      </c>
      <c r="AH40" s="1">
        <f>VLOOKUP($F40,Table5[],fragment_lookup!N$64)</f>
        <v>-2.1530000000000001E-2</v>
      </c>
      <c r="AI40" s="1">
        <f>VLOOKUP($F40,Table5[],fragment_lookup!O$64)</f>
        <v>113.96209109999999</v>
      </c>
      <c r="AJ40" s="1">
        <f>VLOOKUP($G40,Table5[],fragment_lookup!B$64)</f>
        <v>0.18577199999999999</v>
      </c>
      <c r="AK40" s="1">
        <f>VLOOKUP($G40,Table5[],fragment_lookup!C$64)</f>
        <v>-3.3121999999999999E-2</v>
      </c>
      <c r="AL40" s="1">
        <f>VLOOKUP($G40,Table5[],fragment_lookup!D$64)</f>
        <v>-2.7512999999999999E-2</v>
      </c>
      <c r="AM40" s="1">
        <f>VLOOKUP($G40,Table5[],fragment_lookup!E$64)</f>
        <v>-0.121568</v>
      </c>
      <c r="AN40" s="1">
        <f>VLOOKUP($G40,Table5[],fragment_lookup!F$64)</f>
        <v>0.62966699999999998</v>
      </c>
      <c r="AO40" s="1">
        <f>VLOOKUP($G40,Table5[],fragment_lookup!G$64)</f>
        <v>-0.17815500000000001</v>
      </c>
      <c r="AP40" s="1">
        <f>VLOOKUP($G40,Table5[],fragment_lookup!H$64)</f>
        <v>-0.22019</v>
      </c>
      <c r="AQ40" s="1">
        <f>VLOOKUP($G40,Table5[],fragment_lookup!I$64)</f>
        <v>-0.20809800000000001</v>
      </c>
      <c r="AR40" s="1">
        <f>VLOOKUP($G40,Table5[],fragment_lookup!J$64)</f>
        <v>503.92700000000002</v>
      </c>
      <c r="AS40" s="1">
        <f>VLOOKUP($G40,Table5[],fragment_lookup!K$64)</f>
        <v>66.731200000000001</v>
      </c>
      <c r="AT40" s="1">
        <f>VLOOKUP($G40,Table5[],fragment_lookup!L$64)</f>
        <v>1183.18</v>
      </c>
      <c r="AU40" s="1">
        <f>VLOOKUP($G40,Table5[],fragment_lookup!M$64)</f>
        <v>-0.20313999999999999</v>
      </c>
      <c r="AV40" s="1">
        <f>VLOOKUP($G40,Table5[],fragment_lookup!N$64)</f>
        <v>-2.1530000000000001E-2</v>
      </c>
      <c r="AW40" s="1">
        <f>VLOOKUP($G40,Table5[],fragment_lookup!O$64)</f>
        <v>113.96209109999999</v>
      </c>
      <c r="AX40" s="1">
        <f>VLOOKUP($B40,sterics[],sterics_lookup!C$87)</f>
        <v>8.7301255511175597</v>
      </c>
      <c r="AY40" s="1">
        <f>VLOOKUP($B40,sterics[],sterics_lookup!D$87)</f>
        <v>8.8440593433213408</v>
      </c>
      <c r="AZ40" s="1">
        <f>VLOOKUP($B40,sterics[],sterics_lookup!E$87)</f>
        <v>4.5342038894513701</v>
      </c>
      <c r="BA40" s="1">
        <f>VLOOKUP($B40,sterics[],sterics_lookup!F$87)</f>
        <v>4.6869879710387101</v>
      </c>
      <c r="BB40" s="1">
        <f>VLOOKUP($B40,sterics[],sterics_lookup!G$87)</f>
        <v>9.5944732491342908</v>
      </c>
      <c r="BC40" s="1">
        <f>VLOOKUP($B40,sterics[],sterics_lookup!H$87)</f>
        <v>10.1260516366963</v>
      </c>
      <c r="BD40" s="1">
        <f>VLOOKUP($B40,sterics[],sterics_lookup!I$87)</f>
        <v>42.9</v>
      </c>
      <c r="BE40" s="1">
        <f>VLOOKUP($B40,sterics[],sterics_lookup!J$87)</f>
        <v>46.5</v>
      </c>
      <c r="BF40" s="1">
        <f>VLOOKUP($B40,sterics[],sterics_lookup!K$87)</f>
        <v>101.607129867235</v>
      </c>
      <c r="BG40" s="1">
        <f>VLOOKUP($B40,sterics[],sterics_lookup!L$87)</f>
        <v>115.96825627040801</v>
      </c>
      <c r="BH40" s="1">
        <f>VLOOKUP($B40,sterics[],sterics_lookup!M$87)</f>
        <v>100.64118570435301</v>
      </c>
      <c r="BI40" s="1">
        <f>VLOOKUP($B40,sterics[],sterics_lookup!N$87)</f>
        <v>108.044033045406</v>
      </c>
      <c r="BJ40" s="1">
        <f>VLOOKUP($B40,sterics[],sterics_lookup!O$87)</f>
        <v>101.58557612586699</v>
      </c>
      <c r="BK40" s="1">
        <f>VLOOKUP($B40,sterics[],sterics_lookup!P$87)</f>
        <v>116.606847519404</v>
      </c>
      <c r="BL40" s="1">
        <f>VLOOKUP($B40,sterics[],sterics_lookup!Q$87)</f>
        <v>1.8395600017395399</v>
      </c>
      <c r="BM40" s="1">
        <f>VLOOKUP($B40,sterics[],sterics_lookup!R$87)</f>
        <v>1.84947262753467</v>
      </c>
      <c r="BN40" s="1">
        <f>VLOOKUP($B40,sterics[],sterics_lookup!S$87)</f>
        <v>1.8959791665521999</v>
      </c>
      <c r="BO40" s="1">
        <f>VLOOKUP($B40,sterics[],sterics_lookup!T$87)</f>
        <v>1.8881008977276601</v>
      </c>
      <c r="BP40" s="1">
        <f>VLOOKUP($B40,sterics[],sterics_lookup!U$87)</f>
        <v>1.84913980001513</v>
      </c>
      <c r="BQ40" s="1">
        <f>VLOOKUP($B40,sterics[],sterics_lookup!V$87)</f>
        <v>1.8400861392880401</v>
      </c>
    </row>
    <row r="41" spans="1:69" x14ac:dyDescent="0.25">
      <c r="A41" s="3">
        <v>220</v>
      </c>
      <c r="B41" s="1" t="str">
        <f>VLOOKUP(A41,names[],2)</f>
        <v>3-L4</v>
      </c>
      <c r="C41" s="2">
        <v>0.15999999999999992</v>
      </c>
      <c r="D41" s="2">
        <v>2.229170249218305</v>
      </c>
      <c r="E41" s="1" t="str">
        <f>VLOOKUP(B41,frags[],2)</f>
        <v>AL1</v>
      </c>
      <c r="F41" s="2" t="str">
        <f>VLOOKUP(B41,frags[],3)</f>
        <v>SP20</v>
      </c>
      <c r="G41" s="2" t="str">
        <f>VLOOKUP(B41,frags[],4)</f>
        <v>SP20</v>
      </c>
      <c r="H41" s="1">
        <f>VLOOKUP($E41,Table5[],fragment_lookup!B$64)</f>
        <v>0.15546399999999999</v>
      </c>
      <c r="I41" s="1">
        <f>VLOOKUP($E41,Table5[],fragment_lookup!C$64)</f>
        <v>-3.7927000000000002E-2</v>
      </c>
      <c r="J41" s="1">
        <f>VLOOKUP($E41,Table5[],fragment_lookup!D$64)</f>
        <v>-3.7895999999999999E-2</v>
      </c>
      <c r="K41" s="1">
        <f>VLOOKUP($E41,Table5[],fragment_lookup!E$64)</f>
        <v>-0.43332700000000002</v>
      </c>
      <c r="L41" s="1">
        <f>VLOOKUP($E41,Table5[],fragment_lookup!F$64)</f>
        <v>0.39064500000000002</v>
      </c>
      <c r="M41" s="1">
        <f>VLOOKUP($E41,Table5[],fragment_lookup!G$64)</f>
        <v>-0.17117199999999999</v>
      </c>
      <c r="N41" s="1">
        <f>VLOOKUP($E41,Table5[],fragment_lookup!H$64)</f>
        <v>-0.17145299999999999</v>
      </c>
      <c r="O41" s="1">
        <f>VLOOKUP($E41,Table5[],fragment_lookup!I$64)</f>
        <v>6.7978999999999998E-2</v>
      </c>
      <c r="P41" s="1">
        <f>VLOOKUP($E41,Table5[],fragment_lookup!J$64)</f>
        <v>464.04</v>
      </c>
      <c r="Q41" s="1">
        <f>VLOOKUP($E41,Table5[],fragment_lookup!K$64)</f>
        <v>158.369</v>
      </c>
      <c r="R41" s="1">
        <f>VLOOKUP($E41,Table5[],fragment_lookup!L$64)</f>
        <v>1200.6500000000001</v>
      </c>
      <c r="S41" s="1">
        <f>VLOOKUP($E41,Table5[],fragment_lookup!M$64)</f>
        <v>-0.25013999999999997</v>
      </c>
      <c r="T41" s="1">
        <f>VLOOKUP($E41,Table5[],fragment_lookup!N$64)</f>
        <v>2.3949999999999999E-2</v>
      </c>
      <c r="U41" s="1">
        <f>VLOOKUP($E41,Table5[],fragment_lookup!O$64)</f>
        <v>171.9942159</v>
      </c>
      <c r="V41" s="1">
        <f>VLOOKUP($F41,Table5[],fragment_lookup!B$64)</f>
        <v>0.19062100000000001</v>
      </c>
      <c r="W41" s="1">
        <f>VLOOKUP($F41,Table5[],fragment_lookup!C$64)</f>
        <v>-2.1784999999999999E-2</v>
      </c>
      <c r="X41" s="1">
        <f>VLOOKUP($F41,Table5[],fragment_lookup!D$64)</f>
        <v>-3.0521E-2</v>
      </c>
      <c r="Y41" s="1">
        <f>VLOOKUP($F41,Table5[],fragment_lookup!E$64)</f>
        <v>-0.111499</v>
      </c>
      <c r="Z41" s="1">
        <f>VLOOKUP($F41,Table5[],fragment_lookup!F$64)</f>
        <v>0.56892100000000001</v>
      </c>
      <c r="AA41" s="1">
        <f>VLOOKUP($F41,Table5[],fragment_lookup!G$64)</f>
        <v>-0.20616999999999999</v>
      </c>
      <c r="AB41" s="1">
        <f>VLOOKUP($F41,Table5[],fragment_lookup!H$64)</f>
        <v>-0.16203699999999999</v>
      </c>
      <c r="AC41" s="1">
        <f>VLOOKUP($F41,Table5[],fragment_lookup!I$64)</f>
        <v>-9.5824000000000006E-2</v>
      </c>
      <c r="AD41" s="1">
        <f>VLOOKUP($F41,Table5[],fragment_lookup!J$64)</f>
        <v>500.55</v>
      </c>
      <c r="AE41" s="1">
        <f>VLOOKUP($F41,Table5[],fragment_lookup!K$64)</f>
        <v>62.513300000000001</v>
      </c>
      <c r="AF41" s="1">
        <f>VLOOKUP($F41,Table5[],fragment_lookup!L$64)</f>
        <v>1139.77</v>
      </c>
      <c r="AG41" s="1">
        <f>VLOOKUP($F41,Table5[],fragment_lookup!M$64)</f>
        <v>-0.20032</v>
      </c>
      <c r="AH41" s="1">
        <f>VLOOKUP($F41,Table5[],fragment_lookup!N$64)</f>
        <v>-2.1180000000000001E-2</v>
      </c>
      <c r="AI41" s="1">
        <f>VLOOKUP($F41,Table5[],fragment_lookup!O$64)</f>
        <v>112.4121414</v>
      </c>
      <c r="AJ41" s="1">
        <f>VLOOKUP($G41,Table5[],fragment_lookup!B$64)</f>
        <v>0.19062100000000001</v>
      </c>
      <c r="AK41" s="1">
        <f>VLOOKUP($G41,Table5[],fragment_lookup!C$64)</f>
        <v>-2.1784999999999999E-2</v>
      </c>
      <c r="AL41" s="1">
        <f>VLOOKUP($G41,Table5[],fragment_lookup!D$64)</f>
        <v>-3.0521E-2</v>
      </c>
      <c r="AM41" s="1">
        <f>VLOOKUP($G41,Table5[],fragment_lookup!E$64)</f>
        <v>-0.111499</v>
      </c>
      <c r="AN41" s="1">
        <f>VLOOKUP($G41,Table5[],fragment_lookup!F$64)</f>
        <v>0.56892100000000001</v>
      </c>
      <c r="AO41" s="1">
        <f>VLOOKUP($G41,Table5[],fragment_lookup!G$64)</f>
        <v>-0.20616999999999999</v>
      </c>
      <c r="AP41" s="1">
        <f>VLOOKUP($G41,Table5[],fragment_lookup!H$64)</f>
        <v>-0.16203699999999999</v>
      </c>
      <c r="AQ41" s="1">
        <f>VLOOKUP($G41,Table5[],fragment_lookup!I$64)</f>
        <v>-9.5824000000000006E-2</v>
      </c>
      <c r="AR41" s="1">
        <f>VLOOKUP($G41,Table5[],fragment_lookup!J$64)</f>
        <v>500.55</v>
      </c>
      <c r="AS41" s="1">
        <f>VLOOKUP($G41,Table5[],fragment_lookup!K$64)</f>
        <v>62.513300000000001</v>
      </c>
      <c r="AT41" s="1">
        <f>VLOOKUP($G41,Table5[],fragment_lookup!L$64)</f>
        <v>1139.77</v>
      </c>
      <c r="AU41" s="1">
        <f>VLOOKUP($G41,Table5[],fragment_lookup!M$64)</f>
        <v>-0.20032</v>
      </c>
      <c r="AV41" s="1">
        <f>VLOOKUP($G41,Table5[],fragment_lookup!N$64)</f>
        <v>-2.1180000000000001E-2</v>
      </c>
      <c r="AW41" s="1">
        <f>VLOOKUP($G41,Table5[],fragment_lookup!O$64)</f>
        <v>112.4121414</v>
      </c>
      <c r="AX41" s="1">
        <f>VLOOKUP($B41,sterics[],sterics_lookup!C$87)</f>
        <v>8.0704923092702501</v>
      </c>
      <c r="AY41" s="1">
        <f>VLOOKUP($B41,sterics[],sterics_lookup!D$87)</f>
        <v>8.8027022252257492</v>
      </c>
      <c r="AZ41" s="1">
        <f>VLOOKUP($B41,sterics[],sterics_lookup!E$87)</f>
        <v>4.1933274888831598</v>
      </c>
      <c r="BA41" s="1">
        <f>VLOOKUP($B41,sterics[],sterics_lookup!F$87)</f>
        <v>4.57692910764899</v>
      </c>
      <c r="BB41" s="1">
        <f>VLOOKUP($B41,sterics[],sterics_lookup!G$87)</f>
        <v>8.0373984631775599</v>
      </c>
      <c r="BC41" s="1">
        <f>VLOOKUP($B41,sterics[],sterics_lookup!H$87)</f>
        <v>8.8632280378838306</v>
      </c>
      <c r="BD41" s="1">
        <f>VLOOKUP($B41,sterics[],sterics_lookup!I$87)</f>
        <v>42.9</v>
      </c>
      <c r="BE41" s="1">
        <f>VLOOKUP($B41,sterics[],sterics_lookup!J$87)</f>
        <v>47.6</v>
      </c>
      <c r="BF41" s="1">
        <f>VLOOKUP($B41,sterics[],sterics_lookup!K$87)</f>
        <v>101.963578246751</v>
      </c>
      <c r="BG41" s="1">
        <f>VLOOKUP($B41,sterics[],sterics_lookup!L$87)</f>
        <v>117.143694628109</v>
      </c>
      <c r="BH41" s="1">
        <f>VLOOKUP($B41,sterics[],sterics_lookup!M$87)</f>
        <v>100.825889926423</v>
      </c>
      <c r="BI41" s="1">
        <f>VLOOKUP($B41,sterics[],sterics_lookup!N$87)</f>
        <v>111.634287720156</v>
      </c>
      <c r="BJ41" s="1">
        <f>VLOOKUP($B41,sterics[],sterics_lookup!O$87)</f>
        <v>101.996598430728</v>
      </c>
      <c r="BK41" s="1">
        <f>VLOOKUP($B41,sterics[],sterics_lookup!P$87)</f>
        <v>117.092702582557</v>
      </c>
      <c r="BL41" s="1">
        <f>VLOOKUP($B41,sterics[],sterics_lookup!Q$87)</f>
        <v>1.8396157207416901</v>
      </c>
      <c r="BM41" s="1">
        <f>VLOOKUP($B41,sterics[],sterics_lookup!R$87)</f>
        <v>1.8504783165441301</v>
      </c>
      <c r="BN41" s="1">
        <f>VLOOKUP($B41,sterics[],sterics_lookup!S$87)</f>
        <v>1.8973038765574599</v>
      </c>
      <c r="BO41" s="1">
        <f>VLOOKUP($B41,sterics[],sterics_lookup!T$87)</f>
        <v>1.8856516115125801</v>
      </c>
      <c r="BP41" s="1">
        <f>VLOOKUP($B41,sterics[],sterics_lookup!U$87)</f>
        <v>1.8502307964143201</v>
      </c>
      <c r="BQ41" s="1">
        <f>VLOOKUP($B41,sterics[],sterics_lookup!V$87)</f>
        <v>1.8392754008032599</v>
      </c>
    </row>
    <row r="42" spans="1:69" x14ac:dyDescent="0.25">
      <c r="A42" s="3">
        <v>221</v>
      </c>
      <c r="B42" s="1" t="str">
        <f>VLOOKUP(A42,names[],2)</f>
        <v>3-L5</v>
      </c>
      <c r="C42" s="2">
        <v>0.48</v>
      </c>
      <c r="D42" s="2">
        <v>3.3559350410876552</v>
      </c>
      <c r="E42" s="1" t="str">
        <f>VLOOKUP(B42,frags[],2)</f>
        <v>AL1</v>
      </c>
      <c r="F42" s="2" t="str">
        <f>VLOOKUP(B42,frags[],3)</f>
        <v>SP11</v>
      </c>
      <c r="G42" s="2" t="str">
        <f>VLOOKUP(B42,frags[],4)</f>
        <v>SP11</v>
      </c>
      <c r="H42" s="1">
        <f>VLOOKUP($E42,Table5[],fragment_lookup!B$64)</f>
        <v>0.15546399999999999</v>
      </c>
      <c r="I42" s="1">
        <f>VLOOKUP($E42,Table5[],fragment_lookup!C$64)</f>
        <v>-3.7927000000000002E-2</v>
      </c>
      <c r="J42" s="1">
        <f>VLOOKUP($E42,Table5[],fragment_lookup!D$64)</f>
        <v>-3.7895999999999999E-2</v>
      </c>
      <c r="K42" s="1">
        <f>VLOOKUP($E42,Table5[],fragment_lookup!E$64)</f>
        <v>-0.43332700000000002</v>
      </c>
      <c r="L42" s="1">
        <f>VLOOKUP($E42,Table5[],fragment_lookup!F$64)</f>
        <v>0.39064500000000002</v>
      </c>
      <c r="M42" s="1">
        <f>VLOOKUP($E42,Table5[],fragment_lookup!G$64)</f>
        <v>-0.17117199999999999</v>
      </c>
      <c r="N42" s="1">
        <f>VLOOKUP($E42,Table5[],fragment_lookup!H$64)</f>
        <v>-0.17145299999999999</v>
      </c>
      <c r="O42" s="1">
        <f>VLOOKUP($E42,Table5[],fragment_lookup!I$64)</f>
        <v>6.7978999999999998E-2</v>
      </c>
      <c r="P42" s="1">
        <f>VLOOKUP($E42,Table5[],fragment_lookup!J$64)</f>
        <v>464.04</v>
      </c>
      <c r="Q42" s="1">
        <f>VLOOKUP($E42,Table5[],fragment_lookup!K$64)</f>
        <v>158.369</v>
      </c>
      <c r="R42" s="1">
        <f>VLOOKUP($E42,Table5[],fragment_lookup!L$64)</f>
        <v>1200.6500000000001</v>
      </c>
      <c r="S42" s="1">
        <f>VLOOKUP($E42,Table5[],fragment_lookup!M$64)</f>
        <v>-0.25013999999999997</v>
      </c>
      <c r="T42" s="1">
        <f>VLOOKUP($E42,Table5[],fragment_lookup!N$64)</f>
        <v>2.3949999999999999E-2</v>
      </c>
      <c r="U42" s="1">
        <f>VLOOKUP($E42,Table5[],fragment_lookup!O$64)</f>
        <v>171.9942159</v>
      </c>
      <c r="V42" s="1">
        <f>VLOOKUP($F42,Table5[],fragment_lookup!B$64)</f>
        <v>0.18898000000000001</v>
      </c>
      <c r="W42" s="1">
        <f>VLOOKUP($F42,Table5[],fragment_lookup!C$64)</f>
        <v>-3.1278E-2</v>
      </c>
      <c r="X42" s="1">
        <f>VLOOKUP($F42,Table5[],fragment_lookup!D$64)</f>
        <v>-2.4514000000000001E-2</v>
      </c>
      <c r="Y42" s="1">
        <f>VLOOKUP($F42,Table5[],fragment_lookup!E$64)</f>
        <v>-0.121665</v>
      </c>
      <c r="Z42" s="1">
        <f>VLOOKUP($F42,Table5[],fragment_lookup!F$64)</f>
        <v>0.60114100000000004</v>
      </c>
      <c r="AA42" s="1">
        <f>VLOOKUP($F42,Table5[],fragment_lookup!G$64)</f>
        <v>-0.16911000000000001</v>
      </c>
      <c r="AB42" s="1">
        <f>VLOOKUP($F42,Table5[],fragment_lookup!H$64)</f>
        <v>-0.209231</v>
      </c>
      <c r="AC42" s="1">
        <f>VLOOKUP($F42,Table5[],fragment_lookup!I$64)</f>
        <v>-0.17353199999999999</v>
      </c>
      <c r="AD42" s="1">
        <f>VLOOKUP($F42,Table5[],fragment_lookup!J$64)</f>
        <v>501.87200000000001</v>
      </c>
      <c r="AE42" s="1">
        <f>VLOOKUP($F42,Table5[],fragment_lookup!K$64)</f>
        <v>65.958600000000004</v>
      </c>
      <c r="AF42" s="1">
        <f>VLOOKUP($F42,Table5[],fragment_lookup!L$64)</f>
        <v>1145.3800000000001</v>
      </c>
      <c r="AG42" s="1">
        <f>VLOOKUP($F42,Table5[],fragment_lookup!M$64)</f>
        <v>-0.23574000000000001</v>
      </c>
      <c r="AH42" s="1">
        <f>VLOOKUP($F42,Table5[],fragment_lookup!N$64)</f>
        <v>-2.0820000000000002E-2</v>
      </c>
      <c r="AI42" s="1">
        <f>VLOOKUP($F42,Table5[],fragment_lookup!O$64)</f>
        <v>134.8644492</v>
      </c>
      <c r="AJ42" s="1">
        <f>VLOOKUP($G42,Table5[],fragment_lookup!B$64)</f>
        <v>0.18898000000000001</v>
      </c>
      <c r="AK42" s="1">
        <f>VLOOKUP($G42,Table5[],fragment_lookup!C$64)</f>
        <v>-3.1278E-2</v>
      </c>
      <c r="AL42" s="1">
        <f>VLOOKUP($G42,Table5[],fragment_lookup!D$64)</f>
        <v>-2.4514000000000001E-2</v>
      </c>
      <c r="AM42" s="1">
        <f>VLOOKUP($G42,Table5[],fragment_lookup!E$64)</f>
        <v>-0.121665</v>
      </c>
      <c r="AN42" s="1">
        <f>VLOOKUP($G42,Table5[],fragment_lookup!F$64)</f>
        <v>0.60114100000000004</v>
      </c>
      <c r="AO42" s="1">
        <f>VLOOKUP($G42,Table5[],fragment_lookup!G$64)</f>
        <v>-0.16911000000000001</v>
      </c>
      <c r="AP42" s="1">
        <f>VLOOKUP($G42,Table5[],fragment_lookup!H$64)</f>
        <v>-0.209231</v>
      </c>
      <c r="AQ42" s="1">
        <f>VLOOKUP($G42,Table5[],fragment_lookup!I$64)</f>
        <v>-0.17353199999999999</v>
      </c>
      <c r="AR42" s="1">
        <f>VLOOKUP($G42,Table5[],fragment_lookup!J$64)</f>
        <v>501.87200000000001</v>
      </c>
      <c r="AS42" s="1">
        <f>VLOOKUP($G42,Table5[],fragment_lookup!K$64)</f>
        <v>65.958600000000004</v>
      </c>
      <c r="AT42" s="1">
        <f>VLOOKUP($G42,Table5[],fragment_lookup!L$64)</f>
        <v>1145.3800000000001</v>
      </c>
      <c r="AU42" s="1">
        <f>VLOOKUP($G42,Table5[],fragment_lookup!M$64)</f>
        <v>-0.23574000000000001</v>
      </c>
      <c r="AV42" s="1">
        <f>VLOOKUP($G42,Table5[],fragment_lookup!N$64)</f>
        <v>-2.0820000000000002E-2</v>
      </c>
      <c r="AW42" s="1">
        <f>VLOOKUP($G42,Table5[],fragment_lookup!O$64)</f>
        <v>134.8644492</v>
      </c>
      <c r="AX42" s="1">
        <f>VLOOKUP($B42,sterics[],sterics_lookup!C$87)</f>
        <v>8.4201195224548098</v>
      </c>
      <c r="AY42" s="1">
        <f>VLOOKUP($B42,sterics[],sterics_lookup!D$87)</f>
        <v>8.7585169809681709</v>
      </c>
      <c r="AZ42" s="1">
        <f>VLOOKUP($B42,sterics[],sterics_lookup!E$87)</f>
        <v>4.4157087177996104</v>
      </c>
      <c r="BA42" s="1">
        <f>VLOOKUP($B42,sterics[],sterics_lookup!F$87)</f>
        <v>4.6900622345327401</v>
      </c>
      <c r="BB42" s="1">
        <f>VLOOKUP($B42,sterics[],sterics_lookup!G$87)</f>
        <v>9.4200894026103192</v>
      </c>
      <c r="BC42" s="1">
        <f>VLOOKUP($B42,sterics[],sterics_lookup!H$87)</f>
        <v>10.2863162430916</v>
      </c>
      <c r="BD42" s="1">
        <f>VLOOKUP($B42,sterics[],sterics_lookup!I$87)</f>
        <v>42.7</v>
      </c>
      <c r="BE42" s="1">
        <f>VLOOKUP($B42,sterics[],sterics_lookup!J$87)</f>
        <v>49.6</v>
      </c>
      <c r="BF42" s="1">
        <f>VLOOKUP($B42,sterics[],sterics_lookup!K$87)</f>
        <v>101.414195261903</v>
      </c>
      <c r="BG42" s="1">
        <f>VLOOKUP($B42,sterics[],sterics_lookup!L$87)</f>
        <v>117.06334141535601</v>
      </c>
      <c r="BH42" s="1">
        <f>VLOOKUP($B42,sterics[],sterics_lookup!M$87)</f>
        <v>99.619895124967002</v>
      </c>
      <c r="BI42" s="1">
        <f>VLOOKUP($B42,sterics[],sterics_lookup!N$87)</f>
        <v>113.34934189110599</v>
      </c>
      <c r="BJ42" s="1">
        <f>VLOOKUP($B42,sterics[],sterics_lookup!O$87)</f>
        <v>101.391073447591</v>
      </c>
      <c r="BK42" s="1">
        <f>VLOOKUP($B42,sterics[],sterics_lookup!P$87)</f>
        <v>117.085043233573</v>
      </c>
      <c r="BL42" s="1">
        <f>VLOOKUP($B42,sterics[],sterics_lookup!Q$87)</f>
        <v>1.8393371088519901</v>
      </c>
      <c r="BM42" s="1">
        <f>VLOOKUP($B42,sterics[],sterics_lookup!R$87)</f>
        <v>1.8523425709085199</v>
      </c>
      <c r="BN42" s="1">
        <f>VLOOKUP($B42,sterics[],sterics_lookup!S$87)</f>
        <v>1.89804531031269</v>
      </c>
      <c r="BO42" s="1">
        <f>VLOOKUP($B42,sterics[],sterics_lookup!T$87)</f>
        <v>1.8845874880195901</v>
      </c>
      <c r="BP42" s="1">
        <f>VLOOKUP($B42,sterics[],sterics_lookup!U$87)</f>
        <v>1.85123985480002</v>
      </c>
      <c r="BQ42" s="1">
        <f>VLOOKUP($B42,sterics[],sterics_lookup!V$87)</f>
        <v>1.83937326282622</v>
      </c>
    </row>
    <row r="43" spans="1:69" x14ac:dyDescent="0.25">
      <c r="A43" s="3">
        <v>222</v>
      </c>
      <c r="B43" s="1" t="str">
        <f>VLOOKUP(A43,names[],2)</f>
        <v>3-L6</v>
      </c>
      <c r="C43" s="2">
        <v>-0.13000000000000006</v>
      </c>
      <c r="D43" s="2">
        <v>19.504304653075948</v>
      </c>
      <c r="E43" s="1" t="str">
        <f>VLOOKUP(B43,frags[],2)</f>
        <v>AL1</v>
      </c>
      <c r="F43" s="2" t="str">
        <f>VLOOKUP(B43,frags[],3)</f>
        <v>SP12</v>
      </c>
      <c r="G43" s="2" t="str">
        <f>VLOOKUP(B43,frags[],4)</f>
        <v>SP12</v>
      </c>
      <c r="H43" s="1">
        <f>VLOOKUP($E43,Table5[],fragment_lookup!B$64)</f>
        <v>0.15546399999999999</v>
      </c>
      <c r="I43" s="1">
        <f>VLOOKUP($E43,Table5[],fragment_lookup!C$64)</f>
        <v>-3.7927000000000002E-2</v>
      </c>
      <c r="J43" s="1">
        <f>VLOOKUP($E43,Table5[],fragment_lookup!D$64)</f>
        <v>-3.7895999999999999E-2</v>
      </c>
      <c r="K43" s="1">
        <f>VLOOKUP($E43,Table5[],fragment_lookup!E$64)</f>
        <v>-0.43332700000000002</v>
      </c>
      <c r="L43" s="1">
        <f>VLOOKUP($E43,Table5[],fragment_lookup!F$64)</f>
        <v>0.39064500000000002</v>
      </c>
      <c r="M43" s="1">
        <f>VLOOKUP($E43,Table5[],fragment_lookup!G$64)</f>
        <v>-0.17117199999999999</v>
      </c>
      <c r="N43" s="1">
        <f>VLOOKUP($E43,Table5[],fragment_lookup!H$64)</f>
        <v>-0.17145299999999999</v>
      </c>
      <c r="O43" s="1">
        <f>VLOOKUP($E43,Table5[],fragment_lookup!I$64)</f>
        <v>6.7978999999999998E-2</v>
      </c>
      <c r="P43" s="1">
        <f>VLOOKUP($E43,Table5[],fragment_lookup!J$64)</f>
        <v>464.04</v>
      </c>
      <c r="Q43" s="1">
        <f>VLOOKUP($E43,Table5[],fragment_lookup!K$64)</f>
        <v>158.369</v>
      </c>
      <c r="R43" s="1">
        <f>VLOOKUP($E43,Table5[],fragment_lookup!L$64)</f>
        <v>1200.6500000000001</v>
      </c>
      <c r="S43" s="1">
        <f>VLOOKUP($E43,Table5[],fragment_lookup!M$64)</f>
        <v>-0.25013999999999997</v>
      </c>
      <c r="T43" s="1">
        <f>VLOOKUP($E43,Table5[],fragment_lookup!N$64)</f>
        <v>2.3949999999999999E-2</v>
      </c>
      <c r="U43" s="1">
        <f>VLOOKUP($E43,Table5[],fragment_lookup!O$64)</f>
        <v>171.9942159</v>
      </c>
      <c r="V43" s="1">
        <f>VLOOKUP($F43,Table5[],fragment_lookup!B$64)</f>
        <v>0.190025</v>
      </c>
      <c r="W43" s="1">
        <f>VLOOKUP($F43,Table5[],fragment_lookup!C$64)</f>
        <v>-3.1390000000000001E-2</v>
      </c>
      <c r="X43" s="1">
        <f>VLOOKUP($F43,Table5[],fragment_lookup!D$64)</f>
        <v>-2.5706E-2</v>
      </c>
      <c r="Y43" s="1">
        <f>VLOOKUP($F43,Table5[],fragment_lookup!E$64)</f>
        <v>-0.120212</v>
      </c>
      <c r="Z43" s="1">
        <f>VLOOKUP($F43,Table5[],fragment_lookup!F$64)</f>
        <v>0.60478600000000005</v>
      </c>
      <c r="AA43" s="1">
        <f>VLOOKUP($F43,Table5[],fragment_lookup!G$64)</f>
        <v>-0.171732</v>
      </c>
      <c r="AB43" s="1">
        <f>VLOOKUP($F43,Table5[],fragment_lookup!H$64)</f>
        <v>-0.21021899999999999</v>
      </c>
      <c r="AC43" s="1">
        <f>VLOOKUP($F43,Table5[],fragment_lookup!I$64)</f>
        <v>-0.167461</v>
      </c>
      <c r="AD43" s="1">
        <f>VLOOKUP($F43,Table5[],fragment_lookup!J$64)</f>
        <v>502.14</v>
      </c>
      <c r="AE43" s="1">
        <f>VLOOKUP($F43,Table5[],fragment_lookup!K$64)</f>
        <v>67.039100000000005</v>
      </c>
      <c r="AF43" s="1">
        <f>VLOOKUP($F43,Table5[],fragment_lookup!L$64)</f>
        <v>1168.76</v>
      </c>
      <c r="AG43" s="1">
        <f>VLOOKUP($F43,Table5[],fragment_lookup!M$64)</f>
        <v>-0.23633000000000001</v>
      </c>
      <c r="AH43" s="1">
        <f>VLOOKUP($F43,Table5[],fragment_lookup!N$64)</f>
        <v>-2.068E-2</v>
      </c>
      <c r="AI43" s="1">
        <f>VLOOKUP($F43,Table5[],fragment_lookup!O$64)</f>
        <v>135.3225315</v>
      </c>
      <c r="AJ43" s="1">
        <f>VLOOKUP($G43,Table5[],fragment_lookup!B$64)</f>
        <v>0.190025</v>
      </c>
      <c r="AK43" s="1">
        <f>VLOOKUP($G43,Table5[],fragment_lookup!C$64)</f>
        <v>-3.1390000000000001E-2</v>
      </c>
      <c r="AL43" s="1">
        <f>VLOOKUP($G43,Table5[],fragment_lookup!D$64)</f>
        <v>-2.5706E-2</v>
      </c>
      <c r="AM43" s="1">
        <f>VLOOKUP($G43,Table5[],fragment_lookup!E$64)</f>
        <v>-0.120212</v>
      </c>
      <c r="AN43" s="1">
        <f>VLOOKUP($G43,Table5[],fragment_lookup!F$64)</f>
        <v>0.60478600000000005</v>
      </c>
      <c r="AO43" s="1">
        <f>VLOOKUP($G43,Table5[],fragment_lookup!G$64)</f>
        <v>-0.171732</v>
      </c>
      <c r="AP43" s="1">
        <f>VLOOKUP($G43,Table5[],fragment_lookup!H$64)</f>
        <v>-0.21021899999999999</v>
      </c>
      <c r="AQ43" s="1">
        <f>VLOOKUP($G43,Table5[],fragment_lookup!I$64)</f>
        <v>-0.167461</v>
      </c>
      <c r="AR43" s="1">
        <f>VLOOKUP($G43,Table5[],fragment_lookup!J$64)</f>
        <v>502.14</v>
      </c>
      <c r="AS43" s="1">
        <f>VLOOKUP($G43,Table5[],fragment_lookup!K$64)</f>
        <v>67.039100000000005</v>
      </c>
      <c r="AT43" s="1">
        <f>VLOOKUP($G43,Table5[],fragment_lookup!L$64)</f>
        <v>1168.76</v>
      </c>
      <c r="AU43" s="1">
        <f>VLOOKUP($G43,Table5[],fragment_lookup!M$64)</f>
        <v>-0.23633000000000001</v>
      </c>
      <c r="AV43" s="1">
        <f>VLOOKUP($G43,Table5[],fragment_lookup!N$64)</f>
        <v>-2.068E-2</v>
      </c>
      <c r="AW43" s="1">
        <f>VLOOKUP($G43,Table5[],fragment_lookup!O$64)</f>
        <v>135.3225315</v>
      </c>
      <c r="AX43" s="1">
        <f>VLOOKUP($B43,sterics[],sterics_lookup!C$87)</f>
        <v>7.5551149997829201</v>
      </c>
      <c r="AY43" s="1">
        <f>VLOOKUP($B43,sterics[],sterics_lookup!D$87)</f>
        <v>7.9152968761105296</v>
      </c>
      <c r="AZ43" s="1">
        <f>VLOOKUP($B43,sterics[],sterics_lookup!E$87)</f>
        <v>4.3625974714988196</v>
      </c>
      <c r="BA43" s="1">
        <f>VLOOKUP($B43,sterics[],sterics_lookup!F$87)</f>
        <v>4.6836321583515703</v>
      </c>
      <c r="BB43" s="1">
        <f>VLOOKUP($B43,sterics[],sterics_lookup!G$87)</f>
        <v>8.61333828842365</v>
      </c>
      <c r="BC43" s="1">
        <f>VLOOKUP($B43,sterics[],sterics_lookup!H$87)</f>
        <v>9.2885733606446408</v>
      </c>
      <c r="BD43" s="1">
        <f>VLOOKUP($B43,sterics[],sterics_lookup!I$87)</f>
        <v>43.4</v>
      </c>
      <c r="BE43" s="1">
        <f>VLOOKUP($B43,sterics[],sterics_lookup!J$87)</f>
        <v>48.5</v>
      </c>
      <c r="BF43" s="1">
        <f>VLOOKUP($B43,sterics[],sterics_lookup!K$87)</f>
        <v>102.33814152742799</v>
      </c>
      <c r="BG43" s="1">
        <f>VLOOKUP($B43,sterics[],sterics_lookup!L$87)</f>
        <v>117.046496439349</v>
      </c>
      <c r="BH43" s="1">
        <f>VLOOKUP($B43,sterics[],sterics_lookup!M$87)</f>
        <v>101.460038380406</v>
      </c>
      <c r="BI43" s="1">
        <f>VLOOKUP($B43,sterics[],sterics_lookup!N$87)</f>
        <v>111.434416168393</v>
      </c>
      <c r="BJ43" s="1">
        <f>VLOOKUP($B43,sterics[],sterics_lookup!O$87)</f>
        <v>102.532666791528</v>
      </c>
      <c r="BK43" s="1">
        <f>VLOOKUP($B43,sterics[],sterics_lookup!P$87)</f>
        <v>117.925134167457</v>
      </c>
      <c r="BL43" s="1">
        <f>VLOOKUP($B43,sterics[],sterics_lookup!Q$87)</f>
        <v>1.83726399844986</v>
      </c>
      <c r="BM43" s="1">
        <f>VLOOKUP($B43,sterics[],sterics_lookup!R$87)</f>
        <v>1.8472547198478</v>
      </c>
      <c r="BN43" s="1">
        <f>VLOOKUP($B43,sterics[],sterics_lookup!S$87)</f>
        <v>1.8956465915354499</v>
      </c>
      <c r="BO43" s="1">
        <f>VLOOKUP($B43,sterics[],sterics_lookup!T$87)</f>
        <v>1.88646256257578</v>
      </c>
      <c r="BP43" s="1">
        <f>VLOOKUP($B43,sterics[],sterics_lookup!U$87)</f>
        <v>1.8480500534347</v>
      </c>
      <c r="BQ43" s="1">
        <f>VLOOKUP($B43,sterics[],sterics_lookup!V$87)</f>
        <v>1.8383617707078199</v>
      </c>
    </row>
    <row r="44" spans="1:69" x14ac:dyDescent="0.25">
      <c r="A44" s="3">
        <v>223</v>
      </c>
      <c r="B44" s="1" t="str">
        <f>VLOOKUP(A44,names[],2)</f>
        <v>3-L7</v>
      </c>
      <c r="C44" s="2">
        <v>0.28000000000000003</v>
      </c>
      <c r="D44" s="2">
        <v>2.0305171754998774</v>
      </c>
      <c r="E44" s="1" t="str">
        <f>VLOOKUP(B44,frags[],2)</f>
        <v>AL1</v>
      </c>
      <c r="F44" s="2" t="str">
        <f>VLOOKUP(B44,frags[],3)</f>
        <v>SP24</v>
      </c>
      <c r="G44" s="2" t="str">
        <f>VLOOKUP(B44,frags[],4)</f>
        <v>SP24</v>
      </c>
      <c r="H44" s="1">
        <f>VLOOKUP($E44,Table5[],fragment_lookup!B$64)</f>
        <v>0.15546399999999999</v>
      </c>
      <c r="I44" s="1">
        <f>VLOOKUP($E44,Table5[],fragment_lookup!C$64)</f>
        <v>-3.7927000000000002E-2</v>
      </c>
      <c r="J44" s="1">
        <f>VLOOKUP($E44,Table5[],fragment_lookup!D$64)</f>
        <v>-3.7895999999999999E-2</v>
      </c>
      <c r="K44" s="1">
        <f>VLOOKUP($E44,Table5[],fragment_lookup!E$64)</f>
        <v>-0.43332700000000002</v>
      </c>
      <c r="L44" s="1">
        <f>VLOOKUP($E44,Table5[],fragment_lookup!F$64)</f>
        <v>0.39064500000000002</v>
      </c>
      <c r="M44" s="1">
        <f>VLOOKUP($E44,Table5[],fragment_lookup!G$64)</f>
        <v>-0.17117199999999999</v>
      </c>
      <c r="N44" s="1">
        <f>VLOOKUP($E44,Table5[],fragment_lookup!H$64)</f>
        <v>-0.17145299999999999</v>
      </c>
      <c r="O44" s="1">
        <f>VLOOKUP($E44,Table5[],fragment_lookup!I$64)</f>
        <v>6.7978999999999998E-2</v>
      </c>
      <c r="P44" s="1">
        <f>VLOOKUP($E44,Table5[],fragment_lookup!J$64)</f>
        <v>464.04</v>
      </c>
      <c r="Q44" s="1">
        <f>VLOOKUP($E44,Table5[],fragment_lookup!K$64)</f>
        <v>158.369</v>
      </c>
      <c r="R44" s="1">
        <f>VLOOKUP($E44,Table5[],fragment_lookup!L$64)</f>
        <v>1200.6500000000001</v>
      </c>
      <c r="S44" s="1">
        <f>VLOOKUP($E44,Table5[],fragment_lookup!M$64)</f>
        <v>-0.25013999999999997</v>
      </c>
      <c r="T44" s="1">
        <f>VLOOKUP($E44,Table5[],fragment_lookup!N$64)</f>
        <v>2.3949999999999999E-2</v>
      </c>
      <c r="U44" s="1">
        <f>VLOOKUP($E44,Table5[],fragment_lookup!O$64)</f>
        <v>171.9942159</v>
      </c>
      <c r="V44" s="1">
        <f>VLOOKUP($F44,Table5[],fragment_lookup!B$64)</f>
        <v>0.22301699999999999</v>
      </c>
      <c r="W44" s="1">
        <f>VLOOKUP($F44,Table5[],fragment_lookup!C$64)</f>
        <v>-1.1913E-2</v>
      </c>
      <c r="X44" s="1">
        <f>VLOOKUP($F44,Table5[],fragment_lookup!D$64)</f>
        <v>-4.6870000000000002E-3</v>
      </c>
      <c r="Y44" s="1">
        <f>VLOOKUP($F44,Table5[],fragment_lookup!E$64)</f>
        <v>-0.14432</v>
      </c>
      <c r="Z44" s="1">
        <f>VLOOKUP($F44,Table5[],fragment_lookup!F$64)</f>
        <v>0.46884199999999998</v>
      </c>
      <c r="AA44" s="1">
        <f>VLOOKUP($F44,Table5[],fragment_lookup!G$64)</f>
        <v>-0.13273799999999999</v>
      </c>
      <c r="AB44" s="1">
        <f>VLOOKUP($F44,Table5[],fragment_lookup!H$64)</f>
        <v>-0.147151</v>
      </c>
      <c r="AC44" s="1">
        <f>VLOOKUP($F44,Table5[],fragment_lookup!I$64)</f>
        <v>-4.0252000000000003E-2</v>
      </c>
      <c r="AD44" s="1">
        <f>VLOOKUP($F44,Table5[],fragment_lookup!J$64)</f>
        <v>491.35899999999998</v>
      </c>
      <c r="AE44" s="1">
        <f>VLOOKUP($F44,Table5[],fragment_lookup!K$64)</f>
        <v>51.790700000000001</v>
      </c>
      <c r="AF44" s="1">
        <f>VLOOKUP($F44,Table5[],fragment_lookup!L$64)</f>
        <v>1117.94</v>
      </c>
      <c r="AG44" s="1">
        <f>VLOOKUP($F44,Table5[],fragment_lookup!M$64)</f>
        <v>-0.25564999999999999</v>
      </c>
      <c r="AH44" s="1">
        <f>VLOOKUP($F44,Table5[],fragment_lookup!N$64)</f>
        <v>-5.527E-2</v>
      </c>
      <c r="AI44" s="1">
        <f>VLOOKUP($F44,Table5[],fragment_lookup!O$64)</f>
        <v>125.7404538</v>
      </c>
      <c r="AJ44" s="1">
        <f>VLOOKUP($G44,Table5[],fragment_lookup!B$64)</f>
        <v>0.22301699999999999</v>
      </c>
      <c r="AK44" s="1">
        <f>VLOOKUP($G44,Table5[],fragment_lookup!C$64)</f>
        <v>-1.1913E-2</v>
      </c>
      <c r="AL44" s="1">
        <f>VLOOKUP($G44,Table5[],fragment_lookup!D$64)</f>
        <v>-4.6870000000000002E-3</v>
      </c>
      <c r="AM44" s="1">
        <f>VLOOKUP($G44,Table5[],fragment_lookup!E$64)</f>
        <v>-0.14432</v>
      </c>
      <c r="AN44" s="1">
        <f>VLOOKUP($G44,Table5[],fragment_lookup!F$64)</f>
        <v>0.46884199999999998</v>
      </c>
      <c r="AO44" s="1">
        <f>VLOOKUP($G44,Table5[],fragment_lookup!G$64)</f>
        <v>-0.13273799999999999</v>
      </c>
      <c r="AP44" s="1">
        <f>VLOOKUP($G44,Table5[],fragment_lookup!H$64)</f>
        <v>-0.147151</v>
      </c>
      <c r="AQ44" s="1">
        <f>VLOOKUP($G44,Table5[],fragment_lookup!I$64)</f>
        <v>-4.0252000000000003E-2</v>
      </c>
      <c r="AR44" s="1">
        <f>VLOOKUP($G44,Table5[],fragment_lookup!J$64)</f>
        <v>491.35899999999998</v>
      </c>
      <c r="AS44" s="1">
        <f>VLOOKUP($G44,Table5[],fragment_lookup!K$64)</f>
        <v>51.790700000000001</v>
      </c>
      <c r="AT44" s="1">
        <f>VLOOKUP($G44,Table5[],fragment_lookup!L$64)</f>
        <v>1117.94</v>
      </c>
      <c r="AU44" s="1">
        <f>VLOOKUP($G44,Table5[],fragment_lookup!M$64)</f>
        <v>-0.25564999999999999</v>
      </c>
      <c r="AV44" s="1">
        <f>VLOOKUP($G44,Table5[],fragment_lookup!N$64)</f>
        <v>-5.527E-2</v>
      </c>
      <c r="AW44" s="1">
        <f>VLOOKUP($G44,Table5[],fragment_lookup!O$64)</f>
        <v>125.7404538</v>
      </c>
      <c r="AX44" s="1">
        <f>VLOOKUP($B44,sterics[],sterics_lookup!C$87)</f>
        <v>7.2634710785951704</v>
      </c>
      <c r="AY44" s="1">
        <f>VLOOKUP($B44,sterics[],sterics_lookup!D$87)</f>
        <v>8.28225524648232</v>
      </c>
      <c r="AZ44" s="1">
        <f>VLOOKUP($B44,sterics[],sterics_lookup!E$87)</f>
        <v>4.0166474102606102</v>
      </c>
      <c r="BA44" s="1">
        <f>VLOOKUP($B44,sterics[],sterics_lookup!F$87)</f>
        <v>4.5519249824476802</v>
      </c>
      <c r="BB44" s="1">
        <f>VLOOKUP($B44,sterics[],sterics_lookup!G$87)</f>
        <v>8.7757885807953393</v>
      </c>
      <c r="BC44" s="1">
        <f>VLOOKUP($B44,sterics[],sterics_lookup!H$87)</f>
        <v>9.7928795071998493</v>
      </c>
      <c r="BD44" s="1">
        <f>VLOOKUP($B44,sterics[],sterics_lookup!I$87)</f>
        <v>42.8</v>
      </c>
      <c r="BE44" s="1">
        <f>VLOOKUP($B44,sterics[],sterics_lookup!J$87)</f>
        <v>47.8</v>
      </c>
      <c r="BF44" s="1">
        <f>VLOOKUP($B44,sterics[],sterics_lookup!K$87)</f>
        <v>101.67454085481801</v>
      </c>
      <c r="BG44" s="1">
        <f>VLOOKUP($B44,sterics[],sterics_lookup!L$87)</f>
        <v>117.27626633459499</v>
      </c>
      <c r="BH44" s="1">
        <f>VLOOKUP($B44,sterics[],sterics_lookup!M$87)</f>
        <v>100.981830705018</v>
      </c>
      <c r="BI44" s="1">
        <f>VLOOKUP($B44,sterics[],sterics_lookup!N$87)</f>
        <v>111.11430080153799</v>
      </c>
      <c r="BJ44" s="1">
        <f>VLOOKUP($B44,sterics[],sterics_lookup!O$87)</f>
        <v>101.71660054903801</v>
      </c>
      <c r="BK44" s="1">
        <f>VLOOKUP($B44,sterics[],sterics_lookup!P$87)</f>
        <v>117.260030576559</v>
      </c>
      <c r="BL44" s="1">
        <f>VLOOKUP($B44,sterics[],sterics_lookup!Q$87)</f>
        <v>1.83908156425972</v>
      </c>
      <c r="BM44" s="1">
        <f>VLOOKUP($B44,sterics[],sterics_lookup!R$87)</f>
        <v>1.8518155955710001</v>
      </c>
      <c r="BN44" s="1">
        <f>VLOOKUP($B44,sterics[],sterics_lookup!S$87)</f>
        <v>1.89803609027858</v>
      </c>
      <c r="BO44" s="1">
        <f>VLOOKUP($B44,sterics[],sterics_lookup!T$87)</f>
        <v>1.8860872196163101</v>
      </c>
      <c r="BP44" s="1">
        <f>VLOOKUP($B44,sterics[],sterics_lookup!U$87)</f>
        <v>1.8518020952574801</v>
      </c>
      <c r="BQ44" s="1">
        <f>VLOOKUP($B44,sterics[],sterics_lookup!V$87)</f>
        <v>1.83911772325754</v>
      </c>
    </row>
    <row r="45" spans="1:69" x14ac:dyDescent="0.25">
      <c r="A45" s="3">
        <v>224</v>
      </c>
      <c r="B45" s="1" t="str">
        <f>VLOOKUP(A45,names[],2)</f>
        <v>4-L18</v>
      </c>
      <c r="C45" s="2">
        <v>0.7</v>
      </c>
      <c r="D45" s="2">
        <v>0.35142566781611162</v>
      </c>
      <c r="E45" s="1" t="str">
        <f>VLOOKUP(B45,frags[],2)</f>
        <v>SP6</v>
      </c>
      <c r="F45" s="2" t="str">
        <f>VLOOKUP(B45,frags[],3)</f>
        <v>SP6</v>
      </c>
      <c r="G45" s="2" t="str">
        <f>VLOOKUP(B45,frags[],4)</f>
        <v>SP6</v>
      </c>
      <c r="H45" s="1">
        <f>VLOOKUP($E45,Table5[],fragment_lookup!B$64)</f>
        <v>0.19226599999999999</v>
      </c>
      <c r="I45" s="1">
        <f>VLOOKUP($E45,Table5[],fragment_lookup!C$64)</f>
        <v>-2.8295000000000001E-2</v>
      </c>
      <c r="J45" s="1">
        <f>VLOOKUP($E45,Table5[],fragment_lookup!D$64)</f>
        <v>-1.8936000000000001E-2</v>
      </c>
      <c r="K45" s="1">
        <f>VLOOKUP($E45,Table5[],fragment_lookup!E$64)</f>
        <v>-0.14726600000000001</v>
      </c>
      <c r="L45" s="1">
        <f>VLOOKUP($E45,Table5[],fragment_lookup!F$64)</f>
        <v>0.534663</v>
      </c>
      <c r="M45" s="1">
        <f>VLOOKUP($E45,Table5[],fragment_lookup!G$64)</f>
        <v>-0.15335399999999999</v>
      </c>
      <c r="N45" s="1">
        <f>VLOOKUP($E45,Table5[],fragment_lookup!H$64)</f>
        <v>-0.19051000000000001</v>
      </c>
      <c r="O45" s="1">
        <f>VLOOKUP($E45,Table5[],fragment_lookup!I$64)</f>
        <v>-7.1774000000000004E-2</v>
      </c>
      <c r="P45" s="1">
        <f>VLOOKUP($E45,Table5[],fragment_lookup!J$64)</f>
        <v>497.154</v>
      </c>
      <c r="Q45" s="1">
        <f>VLOOKUP($E45,Table5[],fragment_lookup!K$64)</f>
        <v>58.847099999999998</v>
      </c>
      <c r="R45" s="1">
        <f>VLOOKUP($E45,Table5[],fragment_lookup!L$64)</f>
        <v>1135.1400000000001</v>
      </c>
      <c r="S45" s="1">
        <f>VLOOKUP($E45,Table5[],fragment_lookup!M$64)</f>
        <v>-0.24057999999999999</v>
      </c>
      <c r="T45" s="1">
        <f>VLOOKUP($E45,Table5[],fragment_lookup!N$64)</f>
        <v>-2.3380000000000001E-2</v>
      </c>
      <c r="U45" s="1">
        <f>VLOOKUP($E45,Table5[],fragment_lookup!O$64)</f>
        <v>136.29517200000001</v>
      </c>
      <c r="V45" s="1">
        <f>VLOOKUP($F45,Table5[],fragment_lookup!B$64)</f>
        <v>0.19226599999999999</v>
      </c>
      <c r="W45" s="1">
        <f>VLOOKUP($F45,Table5[],fragment_lookup!C$64)</f>
        <v>-2.8295000000000001E-2</v>
      </c>
      <c r="X45" s="1">
        <f>VLOOKUP($F45,Table5[],fragment_lookup!D$64)</f>
        <v>-1.8936000000000001E-2</v>
      </c>
      <c r="Y45" s="1">
        <f>VLOOKUP($F45,Table5[],fragment_lookup!E$64)</f>
        <v>-0.14726600000000001</v>
      </c>
      <c r="Z45" s="1">
        <f>VLOOKUP($F45,Table5[],fragment_lookup!F$64)</f>
        <v>0.534663</v>
      </c>
      <c r="AA45" s="1">
        <f>VLOOKUP($F45,Table5[],fragment_lookup!G$64)</f>
        <v>-0.15335399999999999</v>
      </c>
      <c r="AB45" s="1">
        <f>VLOOKUP($F45,Table5[],fragment_lookup!H$64)</f>
        <v>-0.19051000000000001</v>
      </c>
      <c r="AC45" s="1">
        <f>VLOOKUP($F45,Table5[],fragment_lookup!I$64)</f>
        <v>-7.1774000000000004E-2</v>
      </c>
      <c r="AD45" s="1">
        <f>VLOOKUP($F45,Table5[],fragment_lookup!J$64)</f>
        <v>497.154</v>
      </c>
      <c r="AE45" s="1">
        <f>VLOOKUP($F45,Table5[],fragment_lookup!K$64)</f>
        <v>58.847099999999998</v>
      </c>
      <c r="AF45" s="1">
        <f>VLOOKUP($F45,Table5[],fragment_lookup!L$64)</f>
        <v>1135.1400000000001</v>
      </c>
      <c r="AG45" s="1">
        <f>VLOOKUP($F45,Table5[],fragment_lookup!M$64)</f>
        <v>-0.24057999999999999</v>
      </c>
      <c r="AH45" s="1">
        <f>VLOOKUP($F45,Table5[],fragment_lookup!N$64)</f>
        <v>-2.3380000000000001E-2</v>
      </c>
      <c r="AI45" s="1">
        <f>VLOOKUP($F45,Table5[],fragment_lookup!O$64)</f>
        <v>136.29517200000001</v>
      </c>
      <c r="AJ45" s="1">
        <f>VLOOKUP($G45,Table5[],fragment_lookup!B$64)</f>
        <v>0.19226599999999999</v>
      </c>
      <c r="AK45" s="1">
        <f>VLOOKUP($G45,Table5[],fragment_lookup!C$64)</f>
        <v>-2.8295000000000001E-2</v>
      </c>
      <c r="AL45" s="1">
        <f>VLOOKUP($G45,Table5[],fragment_lookup!D$64)</f>
        <v>-1.8936000000000001E-2</v>
      </c>
      <c r="AM45" s="1">
        <f>VLOOKUP($G45,Table5[],fragment_lookup!E$64)</f>
        <v>-0.14726600000000001</v>
      </c>
      <c r="AN45" s="1">
        <f>VLOOKUP($G45,Table5[],fragment_lookup!F$64)</f>
        <v>0.534663</v>
      </c>
      <c r="AO45" s="1">
        <f>VLOOKUP($G45,Table5[],fragment_lookup!G$64)</f>
        <v>-0.15335399999999999</v>
      </c>
      <c r="AP45" s="1">
        <f>VLOOKUP($G45,Table5[],fragment_lookup!H$64)</f>
        <v>-0.19051000000000001</v>
      </c>
      <c r="AQ45" s="1">
        <f>VLOOKUP($G45,Table5[],fragment_lookup!I$64)</f>
        <v>-7.1774000000000004E-2</v>
      </c>
      <c r="AR45" s="1">
        <f>VLOOKUP($G45,Table5[],fragment_lookup!J$64)</f>
        <v>497.154</v>
      </c>
      <c r="AS45" s="1">
        <f>VLOOKUP($G45,Table5[],fragment_lookup!K$64)</f>
        <v>58.847099999999998</v>
      </c>
      <c r="AT45" s="1">
        <f>VLOOKUP($G45,Table5[],fragment_lookup!L$64)</f>
        <v>1135.1400000000001</v>
      </c>
      <c r="AU45" s="1">
        <f>VLOOKUP($G45,Table5[],fragment_lookup!M$64)</f>
        <v>-0.24057999999999999</v>
      </c>
      <c r="AV45" s="1">
        <f>VLOOKUP($G45,Table5[],fragment_lookup!N$64)</f>
        <v>-2.3380000000000001E-2</v>
      </c>
      <c r="AW45" s="1">
        <f>VLOOKUP($G45,Table5[],fragment_lookup!O$64)</f>
        <v>136.29517200000001</v>
      </c>
      <c r="AX45" s="1">
        <f>VLOOKUP($B45,sterics[],sterics_lookup!C$87)</f>
        <v>7.0995204692368397</v>
      </c>
      <c r="AY45" s="1">
        <f>VLOOKUP($B45,sterics[],sterics_lookup!D$87)</f>
        <v>7.3062727757932402</v>
      </c>
      <c r="AZ45" s="1">
        <f>VLOOKUP($B45,sterics[],sterics_lookup!E$87)</f>
        <v>5.0146874303219802</v>
      </c>
      <c r="BA45" s="1">
        <f>VLOOKUP($B45,sterics[],sterics_lookup!F$87)</f>
        <v>5.5004881818528499</v>
      </c>
      <c r="BB45" s="1">
        <f>VLOOKUP($B45,sterics[],sterics_lookup!G$87)</f>
        <v>8.3115967790621905</v>
      </c>
      <c r="BC45" s="1">
        <f>VLOOKUP($B45,sterics[],sterics_lookup!H$87)</f>
        <v>8.6708579057498305</v>
      </c>
      <c r="BD45" s="1">
        <f>VLOOKUP($B45,sterics[],sterics_lookup!I$87)</f>
        <v>40.5</v>
      </c>
      <c r="BE45" s="1">
        <f>VLOOKUP($B45,sterics[],sterics_lookup!J$87)</f>
        <v>40.799999999999997</v>
      </c>
      <c r="BF45" s="1">
        <f>VLOOKUP($B45,sterics[],sterics_lookup!K$87)</f>
        <v>98.6449996072961</v>
      </c>
      <c r="BG45" s="1">
        <f>VLOOKUP($B45,sterics[],sterics_lookup!L$87)</f>
        <v>105.198629943396</v>
      </c>
      <c r="BH45" s="1">
        <f>VLOOKUP($B45,sterics[],sterics_lookup!M$87)</f>
        <v>99.506289323977896</v>
      </c>
      <c r="BI45" s="1">
        <f>VLOOKUP($B45,sterics[],sterics_lookup!N$87)</f>
        <v>105.459308692568</v>
      </c>
      <c r="BJ45" s="1">
        <f>VLOOKUP($B45,sterics[],sterics_lookup!O$87)</f>
        <v>98.596883034142294</v>
      </c>
      <c r="BK45" s="1">
        <f>VLOOKUP($B45,sterics[],sterics_lookup!P$87)</f>
        <v>105.211497126308</v>
      </c>
      <c r="BL45" s="1">
        <f>VLOOKUP($B45,sterics[],sterics_lookup!Q$87)</f>
        <v>1.84142662085677</v>
      </c>
      <c r="BM45" s="1">
        <f>VLOOKUP($B45,sterics[],sterics_lookup!R$87)</f>
        <v>1.84303282662029</v>
      </c>
      <c r="BN45" s="1">
        <f>VLOOKUP($B45,sterics[],sterics_lookup!S$87)</f>
        <v>1.84423452955419</v>
      </c>
      <c r="BO45" s="1">
        <f>VLOOKUP($B45,sterics[],sterics_lookup!T$87)</f>
        <v>1.84108935144386</v>
      </c>
      <c r="BP45" s="1">
        <f>VLOOKUP($B45,sterics[],sterics_lookup!U$87)</f>
        <v>1.8436434036982301</v>
      </c>
      <c r="BQ45" s="1">
        <f>VLOOKUP($B45,sterics[],sterics_lookup!V$87)</f>
        <v>1.84132669561922</v>
      </c>
    </row>
    <row r="46" spans="1:69" x14ac:dyDescent="0.25">
      <c r="A46" s="3">
        <v>225</v>
      </c>
      <c r="B46" s="1" t="str">
        <f>VLOOKUP(A46,names[],2)</f>
        <v>4-L19</v>
      </c>
      <c r="C46" s="2">
        <v>0.8</v>
      </c>
      <c r="D46" s="2">
        <v>0.97324200484771517</v>
      </c>
      <c r="E46" s="1" t="str">
        <f>VLOOKUP(B46,frags[],2)</f>
        <v>SP5</v>
      </c>
      <c r="F46" s="2" t="str">
        <f>VLOOKUP(B46,frags[],3)</f>
        <v>SP5</v>
      </c>
      <c r="G46" s="2" t="str">
        <f>VLOOKUP(B46,frags[],4)</f>
        <v>SP5</v>
      </c>
      <c r="H46" s="1">
        <f>VLOOKUP($E46,Table5[],fragment_lookup!B$64)</f>
        <v>0.19147400000000001</v>
      </c>
      <c r="I46" s="1">
        <f>VLOOKUP($E46,Table5[],fragment_lookup!C$64)</f>
        <v>-3.0151000000000001E-2</v>
      </c>
      <c r="J46" s="1">
        <f>VLOOKUP($E46,Table5[],fragment_lookup!D$64)</f>
        <v>-2.1555000000000001E-2</v>
      </c>
      <c r="K46" s="1">
        <f>VLOOKUP($E46,Table5[],fragment_lookup!E$64)</f>
        <v>-0.15657699999999999</v>
      </c>
      <c r="L46" s="1">
        <f>VLOOKUP($E46,Table5[],fragment_lookup!F$64)</f>
        <v>0.57689900000000005</v>
      </c>
      <c r="M46" s="1">
        <f>VLOOKUP($E46,Table5[],fragment_lookup!G$64)</f>
        <v>-0.16217500000000001</v>
      </c>
      <c r="N46" s="1">
        <f>VLOOKUP($E46,Table5[],fragment_lookup!H$64)</f>
        <v>-0.203789</v>
      </c>
      <c r="O46" s="1">
        <f>VLOOKUP($E46,Table5[],fragment_lookup!I$64)</f>
        <v>-0.17744499999999999</v>
      </c>
      <c r="P46" s="1">
        <f>VLOOKUP($E46,Table5[],fragment_lookup!J$64)</f>
        <v>501.43700000000001</v>
      </c>
      <c r="Q46" s="1">
        <f>VLOOKUP($E46,Table5[],fragment_lookup!K$64)</f>
        <v>63.287399999999998</v>
      </c>
      <c r="R46" s="1">
        <f>VLOOKUP($E46,Table5[],fragment_lookup!L$64)</f>
        <v>1028.17</v>
      </c>
      <c r="S46" s="1">
        <f>VLOOKUP($E46,Table5[],fragment_lookup!M$64)</f>
        <v>-0.23956</v>
      </c>
      <c r="T46" s="1">
        <f>VLOOKUP($E46,Table5[],fragment_lookup!N$64)</f>
        <v>-2.257E-2</v>
      </c>
      <c r="U46" s="1">
        <f>VLOOKUP($E46,Table5[],fragment_lookup!O$64)</f>
        <v>136.16339489999999</v>
      </c>
      <c r="V46" s="1">
        <f>VLOOKUP($F46,Table5[],fragment_lookup!B$64)</f>
        <v>0.19147400000000001</v>
      </c>
      <c r="W46" s="1">
        <f>VLOOKUP($F46,Table5[],fragment_lookup!C$64)</f>
        <v>-3.0151000000000001E-2</v>
      </c>
      <c r="X46" s="1">
        <f>VLOOKUP($F46,Table5[],fragment_lookup!D$64)</f>
        <v>-2.1555000000000001E-2</v>
      </c>
      <c r="Y46" s="1">
        <f>VLOOKUP($F46,Table5[],fragment_lookup!E$64)</f>
        <v>-0.15657699999999999</v>
      </c>
      <c r="Z46" s="1">
        <f>VLOOKUP($F46,Table5[],fragment_lookup!F$64)</f>
        <v>0.57689900000000005</v>
      </c>
      <c r="AA46" s="1">
        <f>VLOOKUP($F46,Table5[],fragment_lookup!G$64)</f>
        <v>-0.16217500000000001</v>
      </c>
      <c r="AB46" s="1">
        <f>VLOOKUP($F46,Table5[],fragment_lookup!H$64)</f>
        <v>-0.203789</v>
      </c>
      <c r="AC46" s="1">
        <f>VLOOKUP($F46,Table5[],fragment_lookup!I$64)</f>
        <v>-0.17744499999999999</v>
      </c>
      <c r="AD46" s="1">
        <f>VLOOKUP($F46,Table5[],fragment_lookup!J$64)</f>
        <v>501.43700000000001</v>
      </c>
      <c r="AE46" s="1">
        <f>VLOOKUP($F46,Table5[],fragment_lookup!K$64)</f>
        <v>63.287399999999998</v>
      </c>
      <c r="AF46" s="1">
        <f>VLOOKUP($F46,Table5[],fragment_lookup!L$64)</f>
        <v>1028.17</v>
      </c>
      <c r="AG46" s="1">
        <f>VLOOKUP($F46,Table5[],fragment_lookup!M$64)</f>
        <v>-0.23956</v>
      </c>
      <c r="AH46" s="1">
        <f>VLOOKUP($F46,Table5[],fragment_lookup!N$64)</f>
        <v>-2.257E-2</v>
      </c>
      <c r="AI46" s="1">
        <f>VLOOKUP($F46,Table5[],fragment_lookup!O$64)</f>
        <v>136.16339489999999</v>
      </c>
      <c r="AJ46" s="1">
        <f>VLOOKUP($G46,Table5[],fragment_lookup!B$64)</f>
        <v>0.19147400000000001</v>
      </c>
      <c r="AK46" s="1">
        <f>VLOOKUP($G46,Table5[],fragment_lookup!C$64)</f>
        <v>-3.0151000000000001E-2</v>
      </c>
      <c r="AL46" s="1">
        <f>VLOOKUP($G46,Table5[],fragment_lookup!D$64)</f>
        <v>-2.1555000000000001E-2</v>
      </c>
      <c r="AM46" s="1">
        <f>VLOOKUP($G46,Table5[],fragment_lookup!E$64)</f>
        <v>-0.15657699999999999</v>
      </c>
      <c r="AN46" s="1">
        <f>VLOOKUP($G46,Table5[],fragment_lookup!F$64)</f>
        <v>0.57689900000000005</v>
      </c>
      <c r="AO46" s="1">
        <f>VLOOKUP($G46,Table5[],fragment_lookup!G$64)</f>
        <v>-0.16217500000000001</v>
      </c>
      <c r="AP46" s="1">
        <f>VLOOKUP($G46,Table5[],fragment_lookup!H$64)</f>
        <v>-0.203789</v>
      </c>
      <c r="AQ46" s="1">
        <f>VLOOKUP($G46,Table5[],fragment_lookup!I$64)</f>
        <v>-0.17744499999999999</v>
      </c>
      <c r="AR46" s="1">
        <f>VLOOKUP($G46,Table5[],fragment_lookup!J$64)</f>
        <v>501.43700000000001</v>
      </c>
      <c r="AS46" s="1">
        <f>VLOOKUP($G46,Table5[],fragment_lookup!K$64)</f>
        <v>63.287399999999998</v>
      </c>
      <c r="AT46" s="1">
        <f>VLOOKUP($G46,Table5[],fragment_lookup!L$64)</f>
        <v>1028.17</v>
      </c>
      <c r="AU46" s="1">
        <f>VLOOKUP($G46,Table5[],fragment_lookup!M$64)</f>
        <v>-0.23956</v>
      </c>
      <c r="AV46" s="1">
        <f>VLOOKUP($G46,Table5[],fragment_lookup!N$64)</f>
        <v>-2.257E-2</v>
      </c>
      <c r="AW46" s="1">
        <f>VLOOKUP($G46,Table5[],fragment_lookup!O$64)</f>
        <v>136.16339489999999</v>
      </c>
      <c r="AX46" s="1">
        <f>VLOOKUP($B46,sterics[],sterics_lookup!C$87)</f>
        <v>7.4885750878963098</v>
      </c>
      <c r="AY46" s="1">
        <f>VLOOKUP($B46,sterics[],sterics_lookup!D$87)</f>
        <v>7.6596890526192496</v>
      </c>
      <c r="AZ46" s="1">
        <f>VLOOKUP($B46,sterics[],sterics_lookup!E$87)</f>
        <v>4.7419049599445797</v>
      </c>
      <c r="BA46" s="1">
        <f>VLOOKUP($B46,sterics[],sterics_lookup!F$87)</f>
        <v>4.8254833162160899</v>
      </c>
      <c r="BB46" s="1">
        <f>VLOOKUP($B46,sterics[],sterics_lookup!G$87)</f>
        <v>7.1982572818983099</v>
      </c>
      <c r="BC46" s="1">
        <f>VLOOKUP($B46,sterics[],sterics_lookup!H$87)</f>
        <v>7.7357109690923496</v>
      </c>
      <c r="BD46" s="1">
        <f>VLOOKUP($B46,sterics[],sterics_lookup!I$87)</f>
        <v>50.5</v>
      </c>
      <c r="BE46" s="1">
        <f>VLOOKUP($B46,sterics[],sterics_lookup!J$87)</f>
        <v>53.9</v>
      </c>
      <c r="BF46" s="1">
        <f>VLOOKUP($B46,sterics[],sterics_lookup!K$87)</f>
        <v>104.420247075305</v>
      </c>
      <c r="BG46" s="1">
        <f>VLOOKUP($B46,sterics[],sterics_lookup!L$87)</f>
        <v>115.173049581672</v>
      </c>
      <c r="BH46" s="1">
        <f>VLOOKUP($B46,sterics[],sterics_lookup!M$87)</f>
        <v>103.499541494425</v>
      </c>
      <c r="BI46" s="1">
        <f>VLOOKUP($B46,sterics[],sterics_lookup!N$87)</f>
        <v>107.822474512444</v>
      </c>
      <c r="BJ46" s="1">
        <f>VLOOKUP($B46,sterics[],sterics_lookup!O$87)</f>
        <v>103.894959101559</v>
      </c>
      <c r="BK46" s="1">
        <f>VLOOKUP($B46,sterics[],sterics_lookup!P$87)</f>
        <v>108.085258511242</v>
      </c>
      <c r="BL46" s="1">
        <f>VLOOKUP($B46,sterics[],sterics_lookup!Q$87)</f>
        <v>1.8453663592902001</v>
      </c>
      <c r="BM46" s="1">
        <f>VLOOKUP($B46,sterics[],sterics_lookup!R$87)</f>
        <v>1.8502459295996301</v>
      </c>
      <c r="BN46" s="1">
        <f>VLOOKUP($B46,sterics[],sterics_lookup!S$87)</f>
        <v>1.84719517106341</v>
      </c>
      <c r="BO46" s="1">
        <f>VLOOKUP($B46,sterics[],sterics_lookup!T$87)</f>
        <v>1.84459046945385</v>
      </c>
      <c r="BP46" s="1">
        <f>VLOOKUP($B46,sterics[],sterics_lookup!U$87)</f>
        <v>1.8470814816894201</v>
      </c>
      <c r="BQ46" s="1">
        <f>VLOOKUP($B46,sterics[],sterics_lookup!V$87)</f>
        <v>1.8437920164704</v>
      </c>
    </row>
    <row r="47" spans="1:69" x14ac:dyDescent="0.25">
      <c r="A47" s="3">
        <v>226</v>
      </c>
      <c r="B47" s="1" t="str">
        <f>VLOOKUP(A47,names[],2)</f>
        <v>3-L8</v>
      </c>
      <c r="C47" s="2">
        <v>0.53</v>
      </c>
      <c r="D47" s="2">
        <v>29.362016279540477</v>
      </c>
      <c r="E47" s="1" t="str">
        <f>VLOOKUP(B47,frags[],2)</f>
        <v>AL1</v>
      </c>
      <c r="F47" s="2" t="str">
        <f>VLOOKUP(B47,frags[],3)</f>
        <v>SP18</v>
      </c>
      <c r="G47" s="2" t="str">
        <f>VLOOKUP(B47,frags[],4)</f>
        <v>SP18</v>
      </c>
      <c r="H47" s="1">
        <f>VLOOKUP($E47,Table5[],fragment_lookup!B$64)</f>
        <v>0.15546399999999999</v>
      </c>
      <c r="I47" s="1">
        <f>VLOOKUP($E47,Table5[],fragment_lookup!C$64)</f>
        <v>-3.7927000000000002E-2</v>
      </c>
      <c r="J47" s="1">
        <f>VLOOKUP($E47,Table5[],fragment_lookup!D$64)</f>
        <v>-3.7895999999999999E-2</v>
      </c>
      <c r="K47" s="1">
        <f>VLOOKUP($E47,Table5[],fragment_lookup!E$64)</f>
        <v>-0.43332700000000002</v>
      </c>
      <c r="L47" s="1">
        <f>VLOOKUP($E47,Table5[],fragment_lookup!F$64)</f>
        <v>0.39064500000000002</v>
      </c>
      <c r="M47" s="1">
        <f>VLOOKUP($E47,Table5[],fragment_lookup!G$64)</f>
        <v>-0.17117199999999999</v>
      </c>
      <c r="N47" s="1">
        <f>VLOOKUP($E47,Table5[],fragment_lookup!H$64)</f>
        <v>-0.17145299999999999</v>
      </c>
      <c r="O47" s="1">
        <f>VLOOKUP($E47,Table5[],fragment_lookup!I$64)</f>
        <v>6.7978999999999998E-2</v>
      </c>
      <c r="P47" s="1">
        <f>VLOOKUP($E47,Table5[],fragment_lookup!J$64)</f>
        <v>464.04</v>
      </c>
      <c r="Q47" s="1">
        <f>VLOOKUP($E47,Table5[],fragment_lookup!K$64)</f>
        <v>158.369</v>
      </c>
      <c r="R47" s="1">
        <f>VLOOKUP($E47,Table5[],fragment_lookup!L$64)</f>
        <v>1200.6500000000001</v>
      </c>
      <c r="S47" s="1">
        <f>VLOOKUP($E47,Table5[],fragment_lookup!M$64)</f>
        <v>-0.25013999999999997</v>
      </c>
      <c r="T47" s="1">
        <f>VLOOKUP($E47,Table5[],fragment_lookup!N$64)</f>
        <v>2.3949999999999999E-2</v>
      </c>
      <c r="U47" s="1">
        <f>VLOOKUP($E47,Table5[],fragment_lookup!O$64)</f>
        <v>171.9942159</v>
      </c>
      <c r="V47" s="1">
        <f>VLOOKUP($F47,Table5[],fragment_lookup!B$64)</f>
        <v>0.199405</v>
      </c>
      <c r="W47" s="1">
        <f>VLOOKUP($F47,Table5[],fragment_lookup!C$64)</f>
        <v>-2.2942000000000001E-2</v>
      </c>
      <c r="X47" s="1">
        <f>VLOOKUP($F47,Table5[],fragment_lookup!D$64)</f>
        <v>-1.9630000000000002E-2</v>
      </c>
      <c r="Y47" s="1">
        <f>VLOOKUP($F47,Table5[],fragment_lookup!E$64)</f>
        <v>-0.150806</v>
      </c>
      <c r="Z47" s="1">
        <f>VLOOKUP($F47,Table5[],fragment_lookup!F$64)</f>
        <v>0.48179300000000003</v>
      </c>
      <c r="AA47" s="1">
        <f>VLOOKUP($F47,Table5[],fragment_lookup!G$64)</f>
        <v>-0.147257</v>
      </c>
      <c r="AB47" s="1">
        <f>VLOOKUP($F47,Table5[],fragment_lookup!H$64)</f>
        <v>-0.16714300000000001</v>
      </c>
      <c r="AC47" s="1">
        <f>VLOOKUP($F47,Table5[],fragment_lookup!I$64)</f>
        <v>0.20347599999999999</v>
      </c>
      <c r="AD47" s="1">
        <f>VLOOKUP($F47,Table5[],fragment_lookup!J$64)</f>
        <v>492.03800000000001</v>
      </c>
      <c r="AE47" s="1">
        <f>VLOOKUP($F47,Table5[],fragment_lookup!K$64)</f>
        <v>54.646599999999999</v>
      </c>
      <c r="AF47" s="1">
        <f>VLOOKUP($F47,Table5[],fragment_lookup!L$64)</f>
        <v>1083.8499999999999</v>
      </c>
      <c r="AG47" s="1">
        <f>VLOOKUP($F47,Table5[],fragment_lookup!M$64)</f>
        <v>-0.22331999999999999</v>
      </c>
      <c r="AH47" s="1">
        <f>VLOOKUP($F47,Table5[],fragment_lookup!N$64)</f>
        <v>-1.67E-2</v>
      </c>
      <c r="AI47" s="1">
        <f>VLOOKUP($F47,Table5[],fragment_lookup!O$64)</f>
        <v>129.65611620000001</v>
      </c>
      <c r="AJ47" s="1">
        <f>VLOOKUP($G47,Table5[],fragment_lookup!B$64)</f>
        <v>0.199405</v>
      </c>
      <c r="AK47" s="1">
        <f>VLOOKUP($G47,Table5[],fragment_lookup!C$64)</f>
        <v>-2.2942000000000001E-2</v>
      </c>
      <c r="AL47" s="1">
        <f>VLOOKUP($G47,Table5[],fragment_lookup!D$64)</f>
        <v>-1.9630000000000002E-2</v>
      </c>
      <c r="AM47" s="1">
        <f>VLOOKUP($G47,Table5[],fragment_lookup!E$64)</f>
        <v>-0.150806</v>
      </c>
      <c r="AN47" s="1">
        <f>VLOOKUP($G47,Table5[],fragment_lookup!F$64)</f>
        <v>0.48179300000000003</v>
      </c>
      <c r="AO47" s="1">
        <f>VLOOKUP($G47,Table5[],fragment_lookup!G$64)</f>
        <v>-0.147257</v>
      </c>
      <c r="AP47" s="1">
        <f>VLOOKUP($G47,Table5[],fragment_lookup!H$64)</f>
        <v>-0.16714300000000001</v>
      </c>
      <c r="AQ47" s="1">
        <f>VLOOKUP($G47,Table5[],fragment_lookup!I$64)</f>
        <v>0.20347599999999999</v>
      </c>
      <c r="AR47" s="1">
        <f>VLOOKUP($G47,Table5[],fragment_lookup!J$64)</f>
        <v>492.03800000000001</v>
      </c>
      <c r="AS47" s="1">
        <f>VLOOKUP($G47,Table5[],fragment_lookup!K$64)</f>
        <v>54.646599999999999</v>
      </c>
      <c r="AT47" s="1">
        <f>VLOOKUP($G47,Table5[],fragment_lookup!L$64)</f>
        <v>1083.8499999999999</v>
      </c>
      <c r="AU47" s="1">
        <f>VLOOKUP($G47,Table5[],fragment_lookup!M$64)</f>
        <v>-0.22331999999999999</v>
      </c>
      <c r="AV47" s="1">
        <f>VLOOKUP($G47,Table5[],fragment_lookup!N$64)</f>
        <v>-1.67E-2</v>
      </c>
      <c r="AW47" s="1">
        <f>VLOOKUP($G47,Table5[],fragment_lookup!O$64)</f>
        <v>129.65611620000001</v>
      </c>
      <c r="AX47" s="1">
        <f>VLOOKUP($B47,sterics[],sterics_lookup!C$87)</f>
        <v>7.6613909998938201</v>
      </c>
      <c r="AY47" s="1">
        <f>VLOOKUP($B47,sterics[],sterics_lookup!D$87)</f>
        <v>8.2911073345594897</v>
      </c>
      <c r="AZ47" s="1">
        <f>VLOOKUP($B47,sterics[],sterics_lookup!E$87)</f>
        <v>4.4709434563122601</v>
      </c>
      <c r="BA47" s="1">
        <f>VLOOKUP($B47,sterics[],sterics_lookup!F$87)</f>
        <v>4.6912560250117501</v>
      </c>
      <c r="BB47" s="1">
        <f>VLOOKUP($B47,sterics[],sterics_lookup!G$87)</f>
        <v>9.1205593320962297</v>
      </c>
      <c r="BC47" s="1">
        <f>VLOOKUP($B47,sterics[],sterics_lookup!H$87)</f>
        <v>10.168535704203901</v>
      </c>
      <c r="BD47" s="1">
        <f>VLOOKUP($B47,sterics[],sterics_lookup!I$87)</f>
        <v>42.7</v>
      </c>
      <c r="BE47" s="1">
        <f>VLOOKUP($B47,sterics[],sterics_lookup!J$87)</f>
        <v>47.7</v>
      </c>
      <c r="BF47" s="1">
        <f>VLOOKUP($B47,sterics[],sterics_lookup!K$87)</f>
        <v>101.52292920158099</v>
      </c>
      <c r="BG47" s="1">
        <f>VLOOKUP($B47,sterics[],sterics_lookup!L$87)</f>
        <v>117.136862054728</v>
      </c>
      <c r="BH47" s="1">
        <f>VLOOKUP($B47,sterics[],sterics_lookup!M$87)</f>
        <v>100.55401048292499</v>
      </c>
      <c r="BI47" s="1">
        <f>VLOOKUP($B47,sterics[],sterics_lookup!N$87)</f>
        <v>111.80176409459899</v>
      </c>
      <c r="BJ47" s="1">
        <f>VLOOKUP($B47,sterics[],sterics_lookup!O$87)</f>
        <v>101.532940802835</v>
      </c>
      <c r="BK47" s="1">
        <f>VLOOKUP($B47,sterics[],sterics_lookup!P$87)</f>
        <v>117.017723936039</v>
      </c>
      <c r="BL47" s="1">
        <f>VLOOKUP($B47,sterics[],sterics_lookup!Q$87)</f>
        <v>1.83971465178706</v>
      </c>
      <c r="BM47" s="1">
        <f>VLOOKUP($B47,sterics[],sterics_lookup!R$87)</f>
        <v>1.8517991251752901</v>
      </c>
      <c r="BN47" s="1">
        <f>VLOOKUP($B47,sterics[],sterics_lookup!S$87)</f>
        <v>1.8973173166341899</v>
      </c>
      <c r="BO47" s="1">
        <f>VLOOKUP($B47,sterics[],sterics_lookup!T$87)</f>
        <v>1.8848387198909</v>
      </c>
      <c r="BP47" s="1">
        <f>VLOOKUP($B47,sterics[],sterics_lookup!U$87)</f>
        <v>1.8516622262172899</v>
      </c>
      <c r="BQ47" s="1">
        <f>VLOOKUP($B47,sterics[],sterics_lookup!V$87)</f>
        <v>1.83902963543277</v>
      </c>
    </row>
    <row r="48" spans="1:69" x14ac:dyDescent="0.25">
      <c r="A48" s="3">
        <v>227</v>
      </c>
      <c r="B48" s="1" t="str">
        <f>VLOOKUP(A48,names[],2)</f>
        <v>4-L27</v>
      </c>
      <c r="C48" s="2">
        <v>0.67999999999999994</v>
      </c>
      <c r="D48" s="2">
        <v>15.764631299209</v>
      </c>
      <c r="E48" s="1" t="str">
        <f>VLOOKUP(B48,frags[],2)</f>
        <v>SP25</v>
      </c>
      <c r="F48" s="2" t="str">
        <f>VLOOKUP(B48,frags[],3)</f>
        <v>SP25</v>
      </c>
      <c r="G48" s="2" t="str">
        <f>VLOOKUP(B48,frags[],4)</f>
        <v>SP25</v>
      </c>
      <c r="H48" s="1">
        <f>VLOOKUP($E48,Table5[],fragment_lookup!B$64)</f>
        <v>0.19837199999999999</v>
      </c>
      <c r="I48" s="1">
        <f>VLOOKUP($E48,Table5[],fragment_lookup!C$64)</f>
        <v>-2.6991000000000001E-2</v>
      </c>
      <c r="J48" s="1">
        <f>VLOOKUP($E48,Table5[],fragment_lookup!D$64)</f>
        <v>-1.8414E-2</v>
      </c>
      <c r="K48" s="1">
        <f>VLOOKUP($E48,Table5[],fragment_lookup!E$64)</f>
        <v>-0.148539</v>
      </c>
      <c r="L48" s="1">
        <f>VLOOKUP($E48,Table5[],fragment_lookup!F$64)</f>
        <v>0.576847</v>
      </c>
      <c r="M48" s="1">
        <f>VLOOKUP($E48,Table5[],fragment_lookup!G$64)</f>
        <v>-0.157473</v>
      </c>
      <c r="N48" s="1">
        <f>VLOOKUP($E48,Table5[],fragment_lookup!H$64)</f>
        <v>-0.19330900000000001</v>
      </c>
      <c r="O48" s="1">
        <f>VLOOKUP($E48,Table5[],fragment_lookup!I$64)</f>
        <v>-0.21340200000000001</v>
      </c>
      <c r="P48" s="1">
        <f>VLOOKUP($E48,Table5[],fragment_lookup!J$64)</f>
        <v>501.68700000000001</v>
      </c>
      <c r="Q48" s="1">
        <f>VLOOKUP($E48,Table5[],fragment_lookup!K$64)</f>
        <v>64.464399999999998</v>
      </c>
      <c r="R48" s="1">
        <f>VLOOKUP($E48,Table5[],fragment_lookup!L$64)</f>
        <v>1112.25</v>
      </c>
      <c r="S48" s="1">
        <f>VLOOKUP($E48,Table5[],fragment_lookup!M$64)</f>
        <v>-0.24559</v>
      </c>
      <c r="T48" s="1">
        <f>VLOOKUP($E48,Table5[],fragment_lookup!N$64)</f>
        <v>-2.6339999999999999E-2</v>
      </c>
      <c r="U48" s="1">
        <f>VLOOKUP($E48,Table5[],fragment_lookup!O$64)</f>
        <v>137.58156750000001</v>
      </c>
      <c r="V48" s="1">
        <f>VLOOKUP($F48,Table5[],fragment_lookup!B$64)</f>
        <v>0.19837199999999999</v>
      </c>
      <c r="W48" s="1">
        <f>VLOOKUP($F48,Table5[],fragment_lookup!C$64)</f>
        <v>-2.6991000000000001E-2</v>
      </c>
      <c r="X48" s="1">
        <f>VLOOKUP($F48,Table5[],fragment_lookup!D$64)</f>
        <v>-1.8414E-2</v>
      </c>
      <c r="Y48" s="1">
        <f>VLOOKUP($F48,Table5[],fragment_lookup!E$64)</f>
        <v>-0.148539</v>
      </c>
      <c r="Z48" s="1">
        <f>VLOOKUP($F48,Table5[],fragment_lookup!F$64)</f>
        <v>0.576847</v>
      </c>
      <c r="AA48" s="1">
        <f>VLOOKUP($F48,Table5[],fragment_lookup!G$64)</f>
        <v>-0.157473</v>
      </c>
      <c r="AB48" s="1">
        <f>VLOOKUP($F48,Table5[],fragment_lookup!H$64)</f>
        <v>-0.19330900000000001</v>
      </c>
      <c r="AC48" s="1">
        <f>VLOOKUP($F48,Table5[],fragment_lookup!I$64)</f>
        <v>-0.21340200000000001</v>
      </c>
      <c r="AD48" s="1">
        <f>VLOOKUP($F48,Table5[],fragment_lookup!J$64)</f>
        <v>501.68700000000001</v>
      </c>
      <c r="AE48" s="1">
        <f>VLOOKUP($F48,Table5[],fragment_lookup!K$64)</f>
        <v>64.464399999999998</v>
      </c>
      <c r="AF48" s="1">
        <f>VLOOKUP($F48,Table5[],fragment_lookup!L$64)</f>
        <v>1112.25</v>
      </c>
      <c r="AG48" s="1">
        <f>VLOOKUP($F48,Table5[],fragment_lookup!M$64)</f>
        <v>-0.24559</v>
      </c>
      <c r="AH48" s="1">
        <f>VLOOKUP($F48,Table5[],fragment_lookup!N$64)</f>
        <v>-2.6339999999999999E-2</v>
      </c>
      <c r="AI48" s="1">
        <f>VLOOKUP($F48,Table5[],fragment_lookup!O$64)</f>
        <v>137.58156750000001</v>
      </c>
      <c r="AJ48" s="1">
        <f>VLOOKUP($G48,Table5[],fragment_lookup!B$64)</f>
        <v>0.19837199999999999</v>
      </c>
      <c r="AK48" s="1">
        <f>VLOOKUP($G48,Table5[],fragment_lookup!C$64)</f>
        <v>-2.6991000000000001E-2</v>
      </c>
      <c r="AL48" s="1">
        <f>VLOOKUP($G48,Table5[],fragment_lookup!D$64)</f>
        <v>-1.8414E-2</v>
      </c>
      <c r="AM48" s="1">
        <f>VLOOKUP($G48,Table5[],fragment_lookup!E$64)</f>
        <v>-0.148539</v>
      </c>
      <c r="AN48" s="1">
        <f>VLOOKUP($G48,Table5[],fragment_lookup!F$64)</f>
        <v>0.576847</v>
      </c>
      <c r="AO48" s="1">
        <f>VLOOKUP($G48,Table5[],fragment_lookup!G$64)</f>
        <v>-0.157473</v>
      </c>
      <c r="AP48" s="1">
        <f>VLOOKUP($G48,Table5[],fragment_lookup!H$64)</f>
        <v>-0.19330900000000001</v>
      </c>
      <c r="AQ48" s="1">
        <f>VLOOKUP($G48,Table5[],fragment_lookup!I$64)</f>
        <v>-0.21340200000000001</v>
      </c>
      <c r="AR48" s="1">
        <f>VLOOKUP($G48,Table5[],fragment_lookup!J$64)</f>
        <v>501.68700000000001</v>
      </c>
      <c r="AS48" s="1">
        <f>VLOOKUP($G48,Table5[],fragment_lookup!K$64)</f>
        <v>64.464399999999998</v>
      </c>
      <c r="AT48" s="1">
        <f>VLOOKUP($G48,Table5[],fragment_lookup!L$64)</f>
        <v>1112.25</v>
      </c>
      <c r="AU48" s="1">
        <f>VLOOKUP($G48,Table5[],fragment_lookup!M$64)</f>
        <v>-0.24559</v>
      </c>
      <c r="AV48" s="1">
        <f>VLOOKUP($G48,Table5[],fragment_lookup!N$64)</f>
        <v>-2.6339999999999999E-2</v>
      </c>
      <c r="AW48" s="1">
        <f>VLOOKUP($G48,Table5[],fragment_lookup!O$64)</f>
        <v>137.58156750000001</v>
      </c>
      <c r="AX48" s="1">
        <f>VLOOKUP($B48,sterics[],sterics_lookup!C$87)</f>
        <v>6.9274020953777402</v>
      </c>
      <c r="AY48" s="1">
        <f>VLOOKUP($B48,sterics[],sterics_lookup!D$87)</f>
        <v>7.1505000755835502</v>
      </c>
      <c r="AZ48" s="1">
        <f>VLOOKUP($B48,sterics[],sterics_lookup!E$87)</f>
        <v>4.1653384823675301</v>
      </c>
      <c r="BA48" s="1">
        <f>VLOOKUP($B48,sterics[],sterics_lookup!F$87)</f>
        <v>4.4477105281434097</v>
      </c>
      <c r="BB48" s="1">
        <f>VLOOKUP($B48,sterics[],sterics_lookup!G$87)</f>
        <v>7.5804114196499599</v>
      </c>
      <c r="BC48" s="1">
        <f>VLOOKUP($B48,sterics[],sterics_lookup!H$87)</f>
        <v>8.1353018846738507</v>
      </c>
      <c r="BD48" s="1">
        <f>VLOOKUP($B48,sterics[],sterics_lookup!I$87)</f>
        <v>42.1</v>
      </c>
      <c r="BE48" s="1">
        <f>VLOOKUP($B48,sterics[],sterics_lookup!J$87)</f>
        <v>45.3</v>
      </c>
      <c r="BF48" s="1">
        <f>VLOOKUP($B48,sterics[],sterics_lookup!K$87)</f>
        <v>98.998587122661704</v>
      </c>
      <c r="BG48" s="1">
        <f>VLOOKUP($B48,sterics[],sterics_lookup!L$87)</f>
        <v>108.44713699222299</v>
      </c>
      <c r="BH48" s="1">
        <f>VLOOKUP($B48,sterics[],sterics_lookup!M$87)</f>
        <v>98.758974677550597</v>
      </c>
      <c r="BI48" s="1">
        <f>VLOOKUP($B48,sterics[],sterics_lookup!N$87)</f>
        <v>106.659891809966</v>
      </c>
      <c r="BJ48" s="1">
        <f>VLOOKUP($B48,sterics[],sterics_lookup!O$87)</f>
        <v>98.997915953866197</v>
      </c>
      <c r="BK48" s="1">
        <f>VLOOKUP($B48,sterics[],sterics_lookup!P$87)</f>
        <v>108.547273564199</v>
      </c>
      <c r="BL48" s="1">
        <f>VLOOKUP($B48,sterics[],sterics_lookup!Q$87)</f>
        <v>1.8410556754210301</v>
      </c>
      <c r="BM48" s="1">
        <f>VLOOKUP($B48,sterics[],sterics_lookup!R$87)</f>
        <v>1.8434917954794301</v>
      </c>
      <c r="BN48" s="1">
        <f>VLOOKUP($B48,sterics[],sterics_lookup!S$87)</f>
        <v>1.8625973800045901</v>
      </c>
      <c r="BO48" s="1">
        <f>VLOOKUP($B48,sterics[],sterics_lookup!T$87)</f>
        <v>1.8568117836765199</v>
      </c>
      <c r="BP48" s="1">
        <f>VLOOKUP($B48,sterics[],sterics_lookup!U$87)</f>
        <v>1.8438842154538799</v>
      </c>
      <c r="BQ48" s="1">
        <f>VLOOKUP($B48,sterics[],sterics_lookup!V$87)</f>
        <v>1.84111379333272</v>
      </c>
    </row>
    <row r="49" spans="1:69" x14ac:dyDescent="0.25">
      <c r="A49" s="3">
        <v>228</v>
      </c>
      <c r="B49" s="1" t="str">
        <f>VLOOKUP(A49,names[],2)</f>
        <v>4-L22</v>
      </c>
      <c r="C49" s="2">
        <v>0.28000000000000003</v>
      </c>
      <c r="D49" s="2">
        <v>9.9835264310763474</v>
      </c>
      <c r="E49" s="1" t="str">
        <f>VLOOKUP(B49,frags[],2)</f>
        <v>SP4</v>
      </c>
      <c r="F49" s="2" t="str">
        <f>VLOOKUP(B49,frags[],3)</f>
        <v>SP4</v>
      </c>
      <c r="G49" s="2" t="str">
        <f>VLOOKUP(B49,frags[],4)</f>
        <v>SP4</v>
      </c>
      <c r="H49" s="1">
        <f>VLOOKUP($E49,Table5[],fragment_lookup!B$64)</f>
        <v>0.17724599999999999</v>
      </c>
      <c r="I49" s="1">
        <f>VLOOKUP($E49,Table5[],fragment_lookup!C$64)</f>
        <v>-2.9998E-2</v>
      </c>
      <c r="J49" s="1">
        <f>VLOOKUP($E49,Table5[],fragment_lookup!D$64)</f>
        <v>-3.0117000000000001E-2</v>
      </c>
      <c r="K49" s="1">
        <f>VLOOKUP($E49,Table5[],fragment_lookup!E$64)</f>
        <v>-0.22006999999999999</v>
      </c>
      <c r="L49" s="1">
        <f>VLOOKUP($E49,Table5[],fragment_lookup!F$64)</f>
        <v>0.61323799999999995</v>
      </c>
      <c r="M49" s="1">
        <f>VLOOKUP($E49,Table5[],fragment_lookup!G$64)</f>
        <v>-0.18851399999999999</v>
      </c>
      <c r="N49" s="1">
        <f>VLOOKUP($E49,Table5[],fragment_lookup!H$64)</f>
        <v>-0.18893499999999999</v>
      </c>
      <c r="O49" s="1">
        <f>VLOOKUP($E49,Table5[],fragment_lookup!I$64)</f>
        <v>-0.30469200000000002</v>
      </c>
      <c r="P49" s="1">
        <f>VLOOKUP($E49,Table5[],fragment_lookup!J$64)</f>
        <v>538.20899999999995</v>
      </c>
      <c r="Q49" s="1">
        <f>VLOOKUP($E49,Table5[],fragment_lookup!K$64)</f>
        <v>64.740600000000001</v>
      </c>
      <c r="R49" s="1">
        <f>VLOOKUP($E49,Table5[],fragment_lookup!L$64)</f>
        <v>1070.8900000000001</v>
      </c>
      <c r="S49" s="1">
        <f>VLOOKUP($E49,Table5[],fragment_lookup!M$64)</f>
        <v>-0.24277000000000001</v>
      </c>
      <c r="T49" s="1">
        <f>VLOOKUP($E49,Table5[],fragment_lookup!N$64)</f>
        <v>-2.3910000000000001E-2</v>
      </c>
      <c r="U49" s="1">
        <f>VLOOKUP($E49,Table5[],fragment_lookup!O$64)</f>
        <v>137.33683859999999</v>
      </c>
      <c r="V49" s="1">
        <f>VLOOKUP($F49,Table5[],fragment_lookup!B$64)</f>
        <v>0.17724599999999999</v>
      </c>
      <c r="W49" s="1">
        <f>VLOOKUP($F49,Table5[],fragment_lookup!C$64)</f>
        <v>-2.9998E-2</v>
      </c>
      <c r="X49" s="1">
        <f>VLOOKUP($F49,Table5[],fragment_lookup!D$64)</f>
        <v>-3.0117000000000001E-2</v>
      </c>
      <c r="Y49" s="1">
        <f>VLOOKUP($F49,Table5[],fragment_lookup!E$64)</f>
        <v>-0.22006999999999999</v>
      </c>
      <c r="Z49" s="1">
        <f>VLOOKUP($F49,Table5[],fragment_lookup!F$64)</f>
        <v>0.61323799999999995</v>
      </c>
      <c r="AA49" s="1">
        <f>VLOOKUP($F49,Table5[],fragment_lookup!G$64)</f>
        <v>-0.18851399999999999</v>
      </c>
      <c r="AB49" s="1">
        <f>VLOOKUP($F49,Table5[],fragment_lookup!H$64)</f>
        <v>-0.18893499999999999</v>
      </c>
      <c r="AC49" s="1">
        <f>VLOOKUP($F49,Table5[],fragment_lookup!I$64)</f>
        <v>-0.30469200000000002</v>
      </c>
      <c r="AD49" s="1">
        <f>VLOOKUP($F49,Table5[],fragment_lookup!J$64)</f>
        <v>538.20899999999995</v>
      </c>
      <c r="AE49" s="1">
        <f>VLOOKUP($F49,Table5[],fragment_lookup!K$64)</f>
        <v>64.740600000000001</v>
      </c>
      <c r="AF49" s="1">
        <f>VLOOKUP($F49,Table5[],fragment_lookup!L$64)</f>
        <v>1070.8900000000001</v>
      </c>
      <c r="AG49" s="1">
        <f>VLOOKUP($F49,Table5[],fragment_lookup!M$64)</f>
        <v>-0.24277000000000001</v>
      </c>
      <c r="AH49" s="1">
        <f>VLOOKUP($F49,Table5[],fragment_lookup!N$64)</f>
        <v>-2.3910000000000001E-2</v>
      </c>
      <c r="AI49" s="1">
        <f>VLOOKUP($F49,Table5[],fragment_lookup!O$64)</f>
        <v>137.33683859999999</v>
      </c>
      <c r="AJ49" s="1">
        <f>VLOOKUP($G49,Table5[],fragment_lookup!B$64)</f>
        <v>0.17724599999999999</v>
      </c>
      <c r="AK49" s="1">
        <f>VLOOKUP($G49,Table5[],fragment_lookup!C$64)</f>
        <v>-2.9998E-2</v>
      </c>
      <c r="AL49" s="1">
        <f>VLOOKUP($G49,Table5[],fragment_lookup!D$64)</f>
        <v>-3.0117000000000001E-2</v>
      </c>
      <c r="AM49" s="1">
        <f>VLOOKUP($G49,Table5[],fragment_lookup!E$64)</f>
        <v>-0.22006999999999999</v>
      </c>
      <c r="AN49" s="1">
        <f>VLOOKUP($G49,Table5[],fragment_lookup!F$64)</f>
        <v>0.61323799999999995</v>
      </c>
      <c r="AO49" s="1">
        <f>VLOOKUP($G49,Table5[],fragment_lookup!G$64)</f>
        <v>-0.18851399999999999</v>
      </c>
      <c r="AP49" s="1">
        <f>VLOOKUP($G49,Table5[],fragment_lookup!H$64)</f>
        <v>-0.18893499999999999</v>
      </c>
      <c r="AQ49" s="1">
        <f>VLOOKUP($G49,Table5[],fragment_lookup!I$64)</f>
        <v>-0.30469200000000002</v>
      </c>
      <c r="AR49" s="1">
        <f>VLOOKUP($G49,Table5[],fragment_lookup!J$64)</f>
        <v>538.20899999999995</v>
      </c>
      <c r="AS49" s="1">
        <f>VLOOKUP($G49,Table5[],fragment_lookup!K$64)</f>
        <v>64.740600000000001</v>
      </c>
      <c r="AT49" s="1">
        <f>VLOOKUP($G49,Table5[],fragment_lookup!L$64)</f>
        <v>1070.8900000000001</v>
      </c>
      <c r="AU49" s="1">
        <f>VLOOKUP($G49,Table5[],fragment_lookup!M$64)</f>
        <v>-0.24277000000000001</v>
      </c>
      <c r="AV49" s="1">
        <f>VLOOKUP($G49,Table5[],fragment_lookup!N$64)</f>
        <v>-2.3910000000000001E-2</v>
      </c>
      <c r="AW49" s="1">
        <f>VLOOKUP($G49,Table5[],fragment_lookup!O$64)</f>
        <v>137.33683859999999</v>
      </c>
      <c r="AX49" s="1">
        <f>VLOOKUP($B49,sterics[],sterics_lookup!C$87)</f>
        <v>7.8913365296617402</v>
      </c>
      <c r="AY49" s="1">
        <f>VLOOKUP($B49,sterics[],sterics_lookup!D$87)</f>
        <v>8.7062667806219398</v>
      </c>
      <c r="AZ49" s="1">
        <f>VLOOKUP($B49,sterics[],sterics_lookup!E$87)</f>
        <v>5.1138129475446403</v>
      </c>
      <c r="BA49" s="1">
        <f>VLOOKUP($B49,sterics[],sterics_lookup!F$87)</f>
        <v>5.7407613023760904</v>
      </c>
      <c r="BB49" s="1">
        <f>VLOOKUP($B49,sterics[],sterics_lookup!G$87)</f>
        <v>8.2027649052516001</v>
      </c>
      <c r="BC49" s="1">
        <f>VLOOKUP($B49,sterics[],sterics_lookup!H$87)</f>
        <v>8.6852709896260603</v>
      </c>
      <c r="BD49" s="1">
        <f>VLOOKUP($B49,sterics[],sterics_lookup!I$87)</f>
        <v>40.4</v>
      </c>
      <c r="BE49" s="1">
        <f>VLOOKUP($B49,sterics[],sterics_lookup!J$87)</f>
        <v>41</v>
      </c>
      <c r="BF49" s="1">
        <f>VLOOKUP($B49,sterics[],sterics_lookup!K$87)</f>
        <v>98.406646273946507</v>
      </c>
      <c r="BG49" s="1">
        <f>VLOOKUP($B49,sterics[],sterics_lookup!L$87)</f>
        <v>105.276732581388</v>
      </c>
      <c r="BH49" s="1">
        <f>VLOOKUP($B49,sterics[],sterics_lookup!M$87)</f>
        <v>98.482941344761898</v>
      </c>
      <c r="BI49" s="1">
        <f>VLOOKUP($B49,sterics[],sterics_lookup!N$87)</f>
        <v>105.35151023569399</v>
      </c>
      <c r="BJ49" s="1">
        <f>VLOOKUP($B49,sterics[],sterics_lookup!O$87)</f>
        <v>98.565146240716999</v>
      </c>
      <c r="BK49" s="1">
        <f>VLOOKUP($B49,sterics[],sterics_lookup!P$87)</f>
        <v>105.317482642969</v>
      </c>
      <c r="BL49" s="1">
        <f>VLOOKUP($B49,sterics[],sterics_lookup!Q$87)</f>
        <v>1.8398733652074999</v>
      </c>
      <c r="BM49" s="1">
        <f>VLOOKUP($B49,sterics[],sterics_lookup!R$87)</f>
        <v>1.84349369404942</v>
      </c>
      <c r="BN49" s="1">
        <f>VLOOKUP($B49,sterics[],sterics_lookup!S$87)</f>
        <v>1.84295659200101</v>
      </c>
      <c r="BO49" s="1">
        <f>VLOOKUP($B49,sterics[],sterics_lookup!T$87)</f>
        <v>1.84074876069495</v>
      </c>
      <c r="BP49" s="1">
        <f>VLOOKUP($B49,sterics[],sterics_lookup!U$87)</f>
        <v>1.8431749781287701</v>
      </c>
      <c r="BQ49" s="1">
        <f>VLOOKUP($B49,sterics[],sterics_lookup!V$87)</f>
        <v>1.84093508848085</v>
      </c>
    </row>
    <row r="50" spans="1:69" x14ac:dyDescent="0.25">
      <c r="A50" s="3">
        <v>229</v>
      </c>
      <c r="B50" s="1" t="str">
        <f>VLOOKUP(A50,names[],2)</f>
        <v>4-L14</v>
      </c>
      <c r="C50" s="2">
        <v>0.12000000000000005</v>
      </c>
      <c r="D50" s="2">
        <v>8.6023252670426278E-2</v>
      </c>
      <c r="E50" s="1" t="str">
        <f>VLOOKUP(B50,frags[],2)</f>
        <v>SP13</v>
      </c>
      <c r="F50" s="2" t="str">
        <f>VLOOKUP(B50,frags[],3)</f>
        <v>SP13</v>
      </c>
      <c r="G50" s="2" t="str">
        <f>VLOOKUP(B50,frags[],4)</f>
        <v>SP13</v>
      </c>
      <c r="H50" s="1">
        <f>VLOOKUP($E50,Table5[],fragment_lookup!B$64)</f>
        <v>0.21414900000000001</v>
      </c>
      <c r="I50" s="1">
        <f>VLOOKUP($E50,Table5[],fragment_lookup!C$64)</f>
        <v>-3.1698999999999998E-2</v>
      </c>
      <c r="J50" s="1">
        <f>VLOOKUP($E50,Table5[],fragment_lookup!D$64)</f>
        <v>-3.1940999999999997E-2</v>
      </c>
      <c r="K50" s="1">
        <f>VLOOKUP($E50,Table5[],fragment_lookup!E$64)</f>
        <v>-0.22345200000000001</v>
      </c>
      <c r="L50" s="1">
        <f>VLOOKUP($E50,Table5[],fragment_lookup!F$64)</f>
        <v>0.56962199999999996</v>
      </c>
      <c r="M50" s="1">
        <f>VLOOKUP($E50,Table5[],fragment_lookup!G$64)</f>
        <v>-0.161803</v>
      </c>
      <c r="N50" s="1">
        <f>VLOOKUP($E50,Table5[],fragment_lookup!H$64)</f>
        <v>-0.16188</v>
      </c>
      <c r="O50" s="1">
        <f>VLOOKUP($E50,Table5[],fragment_lookup!I$64)</f>
        <v>-0.57655599999999996</v>
      </c>
      <c r="P50" s="1">
        <f>VLOOKUP($E50,Table5[],fragment_lookup!J$64)</f>
        <v>542.76700000000005</v>
      </c>
      <c r="Q50" s="1">
        <f>VLOOKUP($E50,Table5[],fragment_lookup!K$64)</f>
        <v>93.748699999999999</v>
      </c>
      <c r="R50" s="1">
        <f>VLOOKUP($E50,Table5[],fragment_lookup!L$64)</f>
        <v>1063.6600000000001</v>
      </c>
      <c r="S50" s="1">
        <f>VLOOKUP($E50,Table5[],fragment_lookup!M$64)</f>
        <v>-0.20771999999999999</v>
      </c>
      <c r="T50" s="1">
        <f>VLOOKUP($E50,Table5[],fragment_lookup!N$64)</f>
        <v>-1.6999999999999999E-3</v>
      </c>
      <c r="U50" s="1">
        <f>VLOOKUP($E50,Table5[],fragment_lookup!O$64)</f>
        <v>129.27961020000001</v>
      </c>
      <c r="V50" s="1">
        <f>VLOOKUP($F50,Table5[],fragment_lookup!B$64)</f>
        <v>0.21414900000000001</v>
      </c>
      <c r="W50" s="1">
        <f>VLOOKUP($F50,Table5[],fragment_lookup!C$64)</f>
        <v>-3.1698999999999998E-2</v>
      </c>
      <c r="X50" s="1">
        <f>VLOOKUP($F50,Table5[],fragment_lookup!D$64)</f>
        <v>-3.1940999999999997E-2</v>
      </c>
      <c r="Y50" s="1">
        <f>VLOOKUP($F50,Table5[],fragment_lookup!E$64)</f>
        <v>-0.22345200000000001</v>
      </c>
      <c r="Z50" s="1">
        <f>VLOOKUP($F50,Table5[],fragment_lookup!F$64)</f>
        <v>0.56962199999999996</v>
      </c>
      <c r="AA50" s="1">
        <f>VLOOKUP($F50,Table5[],fragment_lookup!G$64)</f>
        <v>-0.161803</v>
      </c>
      <c r="AB50" s="1">
        <f>VLOOKUP($F50,Table5[],fragment_lookup!H$64)</f>
        <v>-0.16188</v>
      </c>
      <c r="AC50" s="1">
        <f>VLOOKUP($F50,Table5[],fragment_lookup!I$64)</f>
        <v>-0.57655599999999996</v>
      </c>
      <c r="AD50" s="1">
        <f>VLOOKUP($F50,Table5[],fragment_lookup!J$64)</f>
        <v>542.76700000000005</v>
      </c>
      <c r="AE50" s="1">
        <f>VLOOKUP($F50,Table5[],fragment_lookup!K$64)</f>
        <v>93.748699999999999</v>
      </c>
      <c r="AF50" s="1">
        <f>VLOOKUP($F50,Table5[],fragment_lookup!L$64)</f>
        <v>1063.6600000000001</v>
      </c>
      <c r="AG50" s="1">
        <f>VLOOKUP($F50,Table5[],fragment_lookup!M$64)</f>
        <v>-0.20771999999999999</v>
      </c>
      <c r="AH50" s="1">
        <f>VLOOKUP($F50,Table5[],fragment_lookup!N$64)</f>
        <v>-1.6999999999999999E-3</v>
      </c>
      <c r="AI50" s="1">
        <f>VLOOKUP($F50,Table5[],fragment_lookup!O$64)</f>
        <v>129.27961020000001</v>
      </c>
      <c r="AJ50" s="1">
        <f>VLOOKUP($G50,Table5[],fragment_lookup!B$64)</f>
        <v>0.21414900000000001</v>
      </c>
      <c r="AK50" s="1">
        <f>VLOOKUP($G50,Table5[],fragment_lookup!C$64)</f>
        <v>-3.1698999999999998E-2</v>
      </c>
      <c r="AL50" s="1">
        <f>VLOOKUP($G50,Table5[],fragment_lookup!D$64)</f>
        <v>-3.1940999999999997E-2</v>
      </c>
      <c r="AM50" s="1">
        <f>VLOOKUP($G50,Table5[],fragment_lookup!E$64)</f>
        <v>-0.22345200000000001</v>
      </c>
      <c r="AN50" s="1">
        <f>VLOOKUP($G50,Table5[],fragment_lookup!F$64)</f>
        <v>0.56962199999999996</v>
      </c>
      <c r="AO50" s="1">
        <f>VLOOKUP($G50,Table5[],fragment_lookup!G$64)</f>
        <v>-0.161803</v>
      </c>
      <c r="AP50" s="1">
        <f>VLOOKUP($G50,Table5[],fragment_lookup!H$64)</f>
        <v>-0.16188</v>
      </c>
      <c r="AQ50" s="1">
        <f>VLOOKUP($G50,Table5[],fragment_lookup!I$64)</f>
        <v>-0.57655599999999996</v>
      </c>
      <c r="AR50" s="1">
        <f>VLOOKUP($G50,Table5[],fragment_lookup!J$64)</f>
        <v>542.76700000000005</v>
      </c>
      <c r="AS50" s="1">
        <f>VLOOKUP($G50,Table5[],fragment_lookup!K$64)</f>
        <v>93.748699999999999</v>
      </c>
      <c r="AT50" s="1">
        <f>VLOOKUP($G50,Table5[],fragment_lookup!L$64)</f>
        <v>1063.6600000000001</v>
      </c>
      <c r="AU50" s="1">
        <f>VLOOKUP($G50,Table5[],fragment_lookup!M$64)</f>
        <v>-0.20771999999999999</v>
      </c>
      <c r="AV50" s="1">
        <f>VLOOKUP($G50,Table5[],fragment_lookup!N$64)</f>
        <v>-1.6999999999999999E-3</v>
      </c>
      <c r="AW50" s="1">
        <f>VLOOKUP($G50,Table5[],fragment_lookup!O$64)</f>
        <v>129.27961020000001</v>
      </c>
      <c r="AX50" s="1">
        <f>VLOOKUP($B50,sterics[],sterics_lookup!C$87)</f>
        <v>6.3518900766747102</v>
      </c>
      <c r="AY50" s="1">
        <f>VLOOKUP($B50,sterics[],sterics_lookup!D$87)</f>
        <v>6.6377052421609202</v>
      </c>
      <c r="AZ50" s="1">
        <f>VLOOKUP($B50,sterics[],sterics_lookup!E$87)</f>
        <v>4.2492684902333497</v>
      </c>
      <c r="BA50" s="1">
        <f>VLOOKUP($B50,sterics[],sterics_lookup!F$87)</f>
        <v>4.3204624604172199</v>
      </c>
      <c r="BB50" s="1">
        <f>VLOOKUP($B50,sterics[],sterics_lookup!G$87)</f>
        <v>7.18079460920631</v>
      </c>
      <c r="BC50" s="1">
        <f>VLOOKUP($B50,sterics[],sterics_lookup!H$87)</f>
        <v>7.7215307823017403</v>
      </c>
      <c r="BD50" s="1">
        <f>VLOOKUP($B50,sterics[],sterics_lookup!I$87)</f>
        <v>50.7</v>
      </c>
      <c r="BE50" s="1">
        <f>VLOOKUP($B50,sterics[],sterics_lookup!J$87)</f>
        <v>54.1</v>
      </c>
      <c r="BF50" s="1">
        <f>VLOOKUP($B50,sterics[],sterics_lookup!K$87)</f>
        <v>103.955980622715</v>
      </c>
      <c r="BG50" s="1">
        <f>VLOOKUP($B50,sterics[],sterics_lookup!L$87)</f>
        <v>108.55418728379</v>
      </c>
      <c r="BH50" s="1">
        <f>VLOOKUP($B50,sterics[],sterics_lookup!M$87)</f>
        <v>104.506521502018</v>
      </c>
      <c r="BI50" s="1">
        <f>VLOOKUP($B50,sterics[],sterics_lookup!N$87)</f>
        <v>115.545809160584</v>
      </c>
      <c r="BJ50" s="1">
        <f>VLOOKUP($B50,sterics[],sterics_lookup!O$87)</f>
        <v>103.541714686592</v>
      </c>
      <c r="BK50" s="1">
        <f>VLOOKUP($B50,sterics[],sterics_lookup!P$87)</f>
        <v>108.466750965153</v>
      </c>
      <c r="BL50" s="1">
        <f>VLOOKUP($B50,sterics[],sterics_lookup!Q$87)</f>
        <v>1.84597237249098</v>
      </c>
      <c r="BM50" s="1">
        <f>VLOOKUP($B50,sterics[],sterics_lookup!R$87)</f>
        <v>1.8502656566017699</v>
      </c>
      <c r="BN50" s="1">
        <f>VLOOKUP($B50,sterics[],sterics_lookup!S$87)</f>
        <v>1.8480132575282</v>
      </c>
      <c r="BO50" s="1">
        <f>VLOOKUP($B50,sterics[],sterics_lookup!T$87)</f>
        <v>1.84565787728928</v>
      </c>
      <c r="BP50" s="1">
        <f>VLOOKUP($B50,sterics[],sterics_lookup!U$87)</f>
        <v>1.8467338736266199</v>
      </c>
      <c r="BQ50" s="1">
        <f>VLOOKUP($B50,sterics[],sterics_lookup!V$87)</f>
        <v>1.8446628418223201</v>
      </c>
    </row>
    <row r="51" spans="1:69" x14ac:dyDescent="0.25">
      <c r="A51" s="3">
        <v>230</v>
      </c>
      <c r="B51" s="1" t="str">
        <f>VLOOKUP(A51,names[],2)</f>
        <v>2-L8</v>
      </c>
      <c r="C51" s="2">
        <v>0</v>
      </c>
      <c r="D51" s="2">
        <v>0</v>
      </c>
      <c r="E51" s="1" t="str">
        <f>VLOOKUP(B51,frags[],2)</f>
        <v>AL1</v>
      </c>
      <c r="F51" s="2" t="str">
        <f>VLOOKUP(B51,frags[],3)</f>
        <v>AL1</v>
      </c>
      <c r="G51" s="2" t="str">
        <f>VLOOKUP(B51,frags[],4)</f>
        <v>FR2</v>
      </c>
      <c r="H51" s="1">
        <f>VLOOKUP($E51,Table5[],fragment_lookup!B$64)</f>
        <v>0.15546399999999999</v>
      </c>
      <c r="I51" s="1">
        <f>VLOOKUP($E51,Table5[],fragment_lookup!C$64)</f>
        <v>-3.7927000000000002E-2</v>
      </c>
      <c r="J51" s="1">
        <f>VLOOKUP($E51,Table5[],fragment_lookup!D$64)</f>
        <v>-3.7895999999999999E-2</v>
      </c>
      <c r="K51" s="1">
        <f>VLOOKUP($E51,Table5[],fragment_lookup!E$64)</f>
        <v>-0.43332700000000002</v>
      </c>
      <c r="L51" s="1">
        <f>VLOOKUP($E51,Table5[],fragment_lookup!F$64)</f>
        <v>0.39064500000000002</v>
      </c>
      <c r="M51" s="1">
        <f>VLOOKUP($E51,Table5[],fragment_lookup!G$64)</f>
        <v>-0.17117199999999999</v>
      </c>
      <c r="N51" s="1">
        <f>VLOOKUP($E51,Table5[],fragment_lookup!H$64)</f>
        <v>-0.17145299999999999</v>
      </c>
      <c r="O51" s="1">
        <f>VLOOKUP($E51,Table5[],fragment_lookup!I$64)</f>
        <v>6.7978999999999998E-2</v>
      </c>
      <c r="P51" s="1">
        <f>VLOOKUP($E51,Table5[],fragment_lookup!J$64)</f>
        <v>464.04</v>
      </c>
      <c r="Q51" s="1">
        <f>VLOOKUP($E51,Table5[],fragment_lookup!K$64)</f>
        <v>158.369</v>
      </c>
      <c r="R51" s="1">
        <f>VLOOKUP($E51,Table5[],fragment_lookup!L$64)</f>
        <v>1200.6500000000001</v>
      </c>
      <c r="S51" s="1">
        <f>VLOOKUP($E51,Table5[],fragment_lookup!M$64)</f>
        <v>-0.25013999999999997</v>
      </c>
      <c r="T51" s="1">
        <f>VLOOKUP($E51,Table5[],fragment_lookup!N$64)</f>
        <v>2.3949999999999999E-2</v>
      </c>
      <c r="U51" s="1">
        <f>VLOOKUP($E51,Table5[],fragment_lookup!O$64)</f>
        <v>171.9942159</v>
      </c>
      <c r="V51" s="1">
        <f>VLOOKUP($F51,Table5[],fragment_lookup!B$64)</f>
        <v>0.15546399999999999</v>
      </c>
      <c r="W51" s="1">
        <f>VLOOKUP($F51,Table5[],fragment_lookup!C$64)</f>
        <v>-3.7927000000000002E-2</v>
      </c>
      <c r="X51" s="1">
        <f>VLOOKUP($F51,Table5[],fragment_lookup!D$64)</f>
        <v>-3.7895999999999999E-2</v>
      </c>
      <c r="Y51" s="1">
        <f>VLOOKUP($F51,Table5[],fragment_lookup!E$64)</f>
        <v>-0.43332700000000002</v>
      </c>
      <c r="Z51" s="1">
        <f>VLOOKUP($F51,Table5[],fragment_lookup!F$64)</f>
        <v>0.39064500000000002</v>
      </c>
      <c r="AA51" s="1">
        <f>VLOOKUP($F51,Table5[],fragment_lookup!G$64)</f>
        <v>-0.17117199999999999</v>
      </c>
      <c r="AB51" s="1">
        <f>VLOOKUP($F51,Table5[],fragment_lookup!H$64)</f>
        <v>-0.17145299999999999</v>
      </c>
      <c r="AC51" s="1">
        <f>VLOOKUP($F51,Table5[],fragment_lookup!I$64)</f>
        <v>6.7978999999999998E-2</v>
      </c>
      <c r="AD51" s="1">
        <f>VLOOKUP($F51,Table5[],fragment_lookup!J$64)</f>
        <v>464.04</v>
      </c>
      <c r="AE51" s="1">
        <f>VLOOKUP($F51,Table5[],fragment_lookup!K$64)</f>
        <v>158.369</v>
      </c>
      <c r="AF51" s="1">
        <f>VLOOKUP($F51,Table5[],fragment_lookup!L$64)</f>
        <v>1200.6500000000001</v>
      </c>
      <c r="AG51" s="1">
        <f>VLOOKUP($F51,Table5[],fragment_lookup!M$64)</f>
        <v>-0.25013999999999997</v>
      </c>
      <c r="AH51" s="1">
        <f>VLOOKUP($F51,Table5[],fragment_lookup!N$64)</f>
        <v>2.3949999999999999E-2</v>
      </c>
      <c r="AI51" s="1">
        <f>VLOOKUP($F51,Table5[],fragment_lookup!O$64)</f>
        <v>171.9942159</v>
      </c>
      <c r="AJ51" s="1">
        <f>VLOOKUP($G51,Table5[],fragment_lookup!B$64)</f>
        <v>0.20263500000000001</v>
      </c>
      <c r="AK51" s="1">
        <f>VLOOKUP($G51,Table5[],fragment_lookup!C$64)</f>
        <v>-2.3983999999999998E-2</v>
      </c>
      <c r="AL51" s="1">
        <f>VLOOKUP($G51,Table5[],fragment_lookup!D$64)</f>
        <v>-2.1965999999999999E-2</v>
      </c>
      <c r="AM51" s="1">
        <f>VLOOKUP($G51,Table5[],fragment_lookup!E$64)</f>
        <v>-0.190217</v>
      </c>
      <c r="AN51" s="1">
        <f>VLOOKUP($G51,Table5[],fragment_lookup!F$64)</f>
        <v>0.63214199999999998</v>
      </c>
      <c r="AO51" s="1">
        <f>VLOOKUP($G51,Table5[],fragment_lookup!G$64)</f>
        <v>-0.16678299999999999</v>
      </c>
      <c r="AP51" s="1">
        <f>VLOOKUP($G51,Table5[],fragment_lookup!H$64)</f>
        <v>-0.17522099999999999</v>
      </c>
      <c r="AQ51" s="1">
        <f>VLOOKUP($G51,Table5[],fragment_lookup!I$64)</f>
        <v>-0.26003900000000002</v>
      </c>
      <c r="AR51" s="1">
        <f>VLOOKUP($G51,Table5[],fragment_lookup!J$64)</f>
        <v>515.34</v>
      </c>
      <c r="AS51" s="1">
        <f>VLOOKUP($G51,Table5[],fragment_lookup!K$64)</f>
        <v>61.3996</v>
      </c>
      <c r="AT51" s="1">
        <f>VLOOKUP($G51,Table5[],fragment_lookup!L$64)</f>
        <v>1180.9000000000001</v>
      </c>
      <c r="AU51" s="1">
        <f>VLOOKUP($G51,Table5[],fragment_lookup!M$64)</f>
        <v>-0.22474</v>
      </c>
      <c r="AV51" s="1">
        <f>VLOOKUP($G51,Table5[],fragment_lookup!N$64)</f>
        <v>-5.9150000000000001E-2</v>
      </c>
      <c r="AW51" s="1">
        <f>VLOOKUP($G51,Table5[],fragment_lookup!O$64)</f>
        <v>103.9093809</v>
      </c>
      <c r="AX51" s="1">
        <f>VLOOKUP($B51,sterics[],sterics_lookup!C$87)</f>
        <v>8.8227943700147797</v>
      </c>
      <c r="AY51" s="1">
        <f>VLOOKUP($B51,sterics[],sterics_lookup!D$87)</f>
        <v>8.8338883322460404</v>
      </c>
      <c r="AZ51" s="1">
        <f>VLOOKUP($B51,sterics[],sterics_lookup!E$87)</f>
        <v>3.9602405652568899</v>
      </c>
      <c r="BA51" s="1">
        <f>VLOOKUP($B51,sterics[],sterics_lookup!F$87)</f>
        <v>3.9817621456325898</v>
      </c>
      <c r="BB51" s="1">
        <f>VLOOKUP($B51,sterics[],sterics_lookup!G$87)</f>
        <v>7.4405986560175101</v>
      </c>
      <c r="BC51" s="1">
        <f>VLOOKUP($B51,sterics[],sterics_lookup!H$87)</f>
        <v>7.4737117152864796</v>
      </c>
      <c r="BD51" s="1">
        <f>VLOOKUP($B51,sterics[],sterics_lookup!I$87)</f>
        <v>69.2</v>
      </c>
      <c r="BE51" s="1">
        <f>VLOOKUP($B51,sterics[],sterics_lookup!J$87)</f>
        <v>69.400000000000006</v>
      </c>
      <c r="BF51" s="1">
        <f>VLOOKUP($B51,sterics[],sterics_lookup!K$87)</f>
        <v>109.12720045731299</v>
      </c>
      <c r="BG51" s="1">
        <f>VLOOKUP($B51,sterics[],sterics_lookup!L$87)</f>
        <v>110.249435291395</v>
      </c>
      <c r="BH51" s="1">
        <f>VLOOKUP($B51,sterics[],sterics_lookup!M$87)</f>
        <v>109.16350804634099</v>
      </c>
      <c r="BI51" s="1">
        <f>VLOOKUP($B51,sterics[],sterics_lookup!N$87)</f>
        <v>110.16094421645801</v>
      </c>
      <c r="BJ51" s="1">
        <f>VLOOKUP($B51,sterics[],sterics_lookup!O$87)</f>
        <v>117.57558323274399</v>
      </c>
      <c r="BK51" s="1">
        <f>VLOOKUP($B51,sterics[],sterics_lookup!P$87)</f>
        <v>117.954288322854</v>
      </c>
      <c r="BL51" s="1">
        <f>VLOOKUP($B51,sterics[],sterics_lookup!Q$87)</f>
        <v>1.8512728053963301</v>
      </c>
      <c r="BM51" s="1">
        <f>VLOOKUP($B51,sterics[],sterics_lookup!R$87)</f>
        <v>1.8532463408840101</v>
      </c>
      <c r="BN51" s="1">
        <f>VLOOKUP($B51,sterics[],sterics_lookup!S$87)</f>
        <v>1.8970709000983501</v>
      </c>
      <c r="BO51" s="1">
        <f>VLOOKUP($B51,sterics[],sterics_lookup!T$87)</f>
        <v>1.8945334518028401</v>
      </c>
      <c r="BP51" s="1">
        <f>VLOOKUP($B51,sterics[],sterics_lookup!U$87)</f>
        <v>1.8973378718615099</v>
      </c>
      <c r="BQ51" s="1">
        <f>VLOOKUP($B51,sterics[],sterics_lookup!V$87)</f>
        <v>1.89460154122179</v>
      </c>
    </row>
    <row r="52" spans="1:69" x14ac:dyDescent="0.25">
      <c r="A52" s="3">
        <v>231</v>
      </c>
      <c r="B52" s="1" t="str">
        <f>VLOOKUP(A52,names[],2)</f>
        <v>3-L9</v>
      </c>
      <c r="C52" s="2">
        <v>-4.0000000000000036E-2</v>
      </c>
      <c r="D52" s="2">
        <v>1.8197252539875355</v>
      </c>
      <c r="E52" s="1" t="str">
        <f>VLOOKUP(B52,frags[],2)</f>
        <v>AL1</v>
      </c>
      <c r="F52" s="2" t="str">
        <f>VLOOKUP(B52,frags[],3)</f>
        <v>SP9</v>
      </c>
      <c r="G52" s="2" t="str">
        <f>VLOOKUP(B52,frags[],4)</f>
        <v>SP9</v>
      </c>
      <c r="H52" s="1">
        <f>VLOOKUP($E52,Table5[],fragment_lookup!B$64)</f>
        <v>0.15546399999999999</v>
      </c>
      <c r="I52" s="1">
        <f>VLOOKUP($E52,Table5[],fragment_lookup!C$64)</f>
        <v>-3.7927000000000002E-2</v>
      </c>
      <c r="J52" s="1">
        <f>VLOOKUP($E52,Table5[],fragment_lookup!D$64)</f>
        <v>-3.7895999999999999E-2</v>
      </c>
      <c r="K52" s="1">
        <f>VLOOKUP($E52,Table5[],fragment_lookup!E$64)</f>
        <v>-0.43332700000000002</v>
      </c>
      <c r="L52" s="1">
        <f>VLOOKUP($E52,Table5[],fragment_lookup!F$64)</f>
        <v>0.39064500000000002</v>
      </c>
      <c r="M52" s="1">
        <f>VLOOKUP($E52,Table5[],fragment_lookup!G$64)</f>
        <v>-0.17117199999999999</v>
      </c>
      <c r="N52" s="1">
        <f>VLOOKUP($E52,Table5[],fragment_lookup!H$64)</f>
        <v>-0.17145299999999999</v>
      </c>
      <c r="O52" s="1">
        <f>VLOOKUP($E52,Table5[],fragment_lookup!I$64)</f>
        <v>6.7978999999999998E-2</v>
      </c>
      <c r="P52" s="1">
        <f>VLOOKUP($E52,Table5[],fragment_lookup!J$64)</f>
        <v>464.04</v>
      </c>
      <c r="Q52" s="1">
        <f>VLOOKUP($E52,Table5[],fragment_lookup!K$64)</f>
        <v>158.369</v>
      </c>
      <c r="R52" s="1">
        <f>VLOOKUP($E52,Table5[],fragment_lookup!L$64)</f>
        <v>1200.6500000000001</v>
      </c>
      <c r="S52" s="1">
        <f>VLOOKUP($E52,Table5[],fragment_lookup!M$64)</f>
        <v>-0.25013999999999997</v>
      </c>
      <c r="T52" s="1">
        <f>VLOOKUP($E52,Table5[],fragment_lookup!N$64)</f>
        <v>2.3949999999999999E-2</v>
      </c>
      <c r="U52" s="1">
        <f>VLOOKUP($E52,Table5[],fragment_lookup!O$64)</f>
        <v>171.9942159</v>
      </c>
      <c r="V52" s="1">
        <f>VLOOKUP($F52,Table5[],fragment_lookup!B$64)</f>
        <v>0.1903</v>
      </c>
      <c r="W52" s="1">
        <f>VLOOKUP($F52,Table5[],fragment_lookup!C$64)</f>
        <v>-2.9322999999999998E-2</v>
      </c>
      <c r="X52" s="1">
        <f>VLOOKUP($F52,Table5[],fragment_lookup!D$64)</f>
        <v>-2.0268000000000001E-2</v>
      </c>
      <c r="Y52" s="1">
        <f>VLOOKUP($F52,Table5[],fragment_lookup!E$64)</f>
        <v>-0.137407</v>
      </c>
      <c r="Z52" s="1">
        <f>VLOOKUP($F52,Table5[],fragment_lookup!F$64)</f>
        <v>0.53920900000000005</v>
      </c>
      <c r="AA52" s="1">
        <f>VLOOKUP($F52,Table5[],fragment_lookup!G$64)</f>
        <v>-0.157026</v>
      </c>
      <c r="AB52" s="1">
        <f>VLOOKUP($F52,Table5[],fragment_lookup!H$64)</f>
        <v>-0.19617399999999999</v>
      </c>
      <c r="AC52" s="1">
        <f>VLOOKUP($F52,Table5[],fragment_lookup!I$64)</f>
        <v>-5.4676000000000002E-2</v>
      </c>
      <c r="AD52" s="1">
        <f>VLOOKUP($F52,Table5[],fragment_lookup!J$64)</f>
        <v>498.15300000000002</v>
      </c>
      <c r="AE52" s="1">
        <f>VLOOKUP($F52,Table5[],fragment_lookup!K$64)</f>
        <v>58.757599999999996</v>
      </c>
      <c r="AF52" s="1">
        <f>VLOOKUP($F52,Table5[],fragment_lookup!L$64)</f>
        <v>1149.04</v>
      </c>
      <c r="AG52" s="1">
        <f>VLOOKUP($F52,Table5[],fragment_lookup!M$64)</f>
        <v>-0.23794999999999999</v>
      </c>
      <c r="AH52" s="1">
        <f>VLOOKUP($F52,Table5[],fragment_lookup!N$64)</f>
        <v>-2.273E-2</v>
      </c>
      <c r="AI52" s="1">
        <f>VLOOKUP($F52,Table5[],fragment_lookup!O$64)</f>
        <v>135.0527022</v>
      </c>
      <c r="AJ52" s="1">
        <f>VLOOKUP($G52,Table5[],fragment_lookup!B$64)</f>
        <v>0.1903</v>
      </c>
      <c r="AK52" s="1">
        <f>VLOOKUP($G52,Table5[],fragment_lookup!C$64)</f>
        <v>-2.9322999999999998E-2</v>
      </c>
      <c r="AL52" s="1">
        <f>VLOOKUP($G52,Table5[],fragment_lookup!D$64)</f>
        <v>-2.0268000000000001E-2</v>
      </c>
      <c r="AM52" s="1">
        <f>VLOOKUP($G52,Table5[],fragment_lookup!E$64)</f>
        <v>-0.137407</v>
      </c>
      <c r="AN52" s="1">
        <f>VLOOKUP($G52,Table5[],fragment_lookup!F$64)</f>
        <v>0.53920900000000005</v>
      </c>
      <c r="AO52" s="1">
        <f>VLOOKUP($G52,Table5[],fragment_lookup!G$64)</f>
        <v>-0.157026</v>
      </c>
      <c r="AP52" s="1">
        <f>VLOOKUP($G52,Table5[],fragment_lookup!H$64)</f>
        <v>-0.19617399999999999</v>
      </c>
      <c r="AQ52" s="1">
        <f>VLOOKUP($G52,Table5[],fragment_lookup!I$64)</f>
        <v>-5.4676000000000002E-2</v>
      </c>
      <c r="AR52" s="1">
        <f>VLOOKUP($G52,Table5[],fragment_lookup!J$64)</f>
        <v>498.15300000000002</v>
      </c>
      <c r="AS52" s="1">
        <f>VLOOKUP($G52,Table5[],fragment_lookup!K$64)</f>
        <v>58.757599999999996</v>
      </c>
      <c r="AT52" s="1">
        <f>VLOOKUP($G52,Table5[],fragment_lookup!L$64)</f>
        <v>1149.04</v>
      </c>
      <c r="AU52" s="1">
        <f>VLOOKUP($G52,Table5[],fragment_lookup!M$64)</f>
        <v>-0.23794999999999999</v>
      </c>
      <c r="AV52" s="1">
        <f>VLOOKUP($G52,Table5[],fragment_lookup!N$64)</f>
        <v>-2.273E-2</v>
      </c>
      <c r="AW52" s="1">
        <f>VLOOKUP($G52,Table5[],fragment_lookup!O$64)</f>
        <v>135.0527022</v>
      </c>
      <c r="AX52" s="1">
        <f>VLOOKUP($B52,sterics[],sterics_lookup!C$87)</f>
        <v>8.5176625358377596</v>
      </c>
      <c r="AY52" s="1">
        <f>VLOOKUP($B52,sterics[],sterics_lookup!D$87)</f>
        <v>8.9182604269486898</v>
      </c>
      <c r="AZ52" s="1">
        <f>VLOOKUP($B52,sterics[],sterics_lookup!E$87)</f>
        <v>4.0505959004505501</v>
      </c>
      <c r="BA52" s="1">
        <f>VLOOKUP($B52,sterics[],sterics_lookup!F$87)</f>
        <v>4.3255759145393204</v>
      </c>
      <c r="BB52" s="1">
        <f>VLOOKUP($B52,sterics[],sterics_lookup!G$87)</f>
        <v>7.2470624820591096</v>
      </c>
      <c r="BC52" s="1">
        <f>VLOOKUP($B52,sterics[],sterics_lookup!H$87)</f>
        <v>8.6492117748349298</v>
      </c>
      <c r="BD52" s="1">
        <f>VLOOKUP($B52,sterics[],sterics_lookup!I$87)</f>
        <v>42.9</v>
      </c>
      <c r="BE52" s="1">
        <f>VLOOKUP($B52,sterics[],sterics_lookup!J$87)</f>
        <v>46.5</v>
      </c>
      <c r="BF52" s="1">
        <f>VLOOKUP($B52,sterics[],sterics_lookup!K$87)</f>
        <v>102.049149773265</v>
      </c>
      <c r="BG52" s="1">
        <f>VLOOKUP($B52,sterics[],sterics_lookup!L$87)</f>
        <v>116.92325011323901</v>
      </c>
      <c r="BH52" s="1">
        <f>VLOOKUP($B52,sterics[],sterics_lookup!M$87)</f>
        <v>101.328622706941</v>
      </c>
      <c r="BI52" s="1">
        <f>VLOOKUP($B52,sterics[],sterics_lookup!N$87)</f>
        <v>108.14887276727799</v>
      </c>
      <c r="BJ52" s="1">
        <f>VLOOKUP($B52,sterics[],sterics_lookup!O$87)</f>
        <v>102.03613405229601</v>
      </c>
      <c r="BK52" s="1">
        <f>VLOOKUP($B52,sterics[],sterics_lookup!P$87)</f>
        <v>116.875550380231</v>
      </c>
      <c r="BL52" s="1">
        <f>VLOOKUP($B52,sterics[],sterics_lookup!Q$87)</f>
        <v>1.83940506686265</v>
      </c>
      <c r="BM52" s="1">
        <f>VLOOKUP($B52,sterics[],sterics_lookup!R$87)</f>
        <v>1.85050641717341</v>
      </c>
      <c r="BN52" s="1">
        <f>VLOOKUP($B52,sterics[],sterics_lookup!S$87)</f>
        <v>1.89745566483119</v>
      </c>
      <c r="BO52" s="1">
        <f>VLOOKUP($B52,sterics[],sterics_lookup!T$87)</f>
        <v>1.8879719277574001</v>
      </c>
      <c r="BP52" s="1">
        <f>VLOOKUP($B52,sterics[],sterics_lookup!U$87)</f>
        <v>1.8498183694622501</v>
      </c>
      <c r="BQ52" s="1">
        <f>VLOOKUP($B52,sterics[],sterics_lookup!V$87)</f>
        <v>1.8395746791038401</v>
      </c>
    </row>
    <row r="53" spans="1:69" x14ac:dyDescent="0.25">
      <c r="A53" s="3">
        <v>232</v>
      </c>
      <c r="B53" s="1" t="str">
        <f>VLOOKUP(A53,names[],2)</f>
        <v>3-L10</v>
      </c>
      <c r="C53" s="2">
        <v>0.24</v>
      </c>
      <c r="D53" s="2">
        <v>1.3262729734108283</v>
      </c>
      <c r="E53" s="1" t="str">
        <f>VLOOKUP(B53,frags[],2)</f>
        <v>AL1</v>
      </c>
      <c r="F53" s="2" t="str">
        <f>VLOOKUP(B53,frags[],3)</f>
        <v>SP17</v>
      </c>
      <c r="G53" s="2" t="str">
        <f>VLOOKUP(B53,frags[],4)</f>
        <v>SP17</v>
      </c>
      <c r="H53" s="1">
        <f>VLOOKUP($E53,Table5[],fragment_lookup!B$64)</f>
        <v>0.15546399999999999</v>
      </c>
      <c r="I53" s="1">
        <f>VLOOKUP($E53,Table5[],fragment_lookup!C$64)</f>
        <v>-3.7927000000000002E-2</v>
      </c>
      <c r="J53" s="1">
        <f>VLOOKUP($E53,Table5[],fragment_lookup!D$64)</f>
        <v>-3.7895999999999999E-2</v>
      </c>
      <c r="K53" s="1">
        <f>VLOOKUP($E53,Table5[],fragment_lookup!E$64)</f>
        <v>-0.43332700000000002</v>
      </c>
      <c r="L53" s="1">
        <f>VLOOKUP($E53,Table5[],fragment_lookup!F$64)</f>
        <v>0.39064500000000002</v>
      </c>
      <c r="M53" s="1">
        <f>VLOOKUP($E53,Table5[],fragment_lookup!G$64)</f>
        <v>-0.17117199999999999</v>
      </c>
      <c r="N53" s="1">
        <f>VLOOKUP($E53,Table5[],fragment_lookup!H$64)</f>
        <v>-0.17145299999999999</v>
      </c>
      <c r="O53" s="1">
        <f>VLOOKUP($E53,Table5[],fragment_lookup!I$64)</f>
        <v>6.7978999999999998E-2</v>
      </c>
      <c r="P53" s="1">
        <f>VLOOKUP($E53,Table5[],fragment_lookup!J$64)</f>
        <v>464.04</v>
      </c>
      <c r="Q53" s="1">
        <f>VLOOKUP($E53,Table5[],fragment_lookup!K$64)</f>
        <v>158.369</v>
      </c>
      <c r="R53" s="1">
        <f>VLOOKUP($E53,Table5[],fragment_lookup!L$64)</f>
        <v>1200.6500000000001</v>
      </c>
      <c r="S53" s="1">
        <f>VLOOKUP($E53,Table5[],fragment_lookup!M$64)</f>
        <v>-0.25013999999999997</v>
      </c>
      <c r="T53" s="1">
        <f>VLOOKUP($E53,Table5[],fragment_lookup!N$64)</f>
        <v>2.3949999999999999E-2</v>
      </c>
      <c r="U53" s="1">
        <f>VLOOKUP($E53,Table5[],fragment_lookup!O$64)</f>
        <v>171.9942159</v>
      </c>
      <c r="V53" s="1">
        <f>VLOOKUP($F53,Table5[],fragment_lookup!B$64)</f>
        <v>0.189276</v>
      </c>
      <c r="W53" s="1">
        <f>VLOOKUP($F53,Table5[],fragment_lookup!C$64)</f>
        <v>-3.2170999999999998E-2</v>
      </c>
      <c r="X53" s="1">
        <f>VLOOKUP($F53,Table5[],fragment_lookup!D$64)</f>
        <v>-2.7081000000000001E-2</v>
      </c>
      <c r="Y53" s="1">
        <f>VLOOKUP($F53,Table5[],fragment_lookup!E$64)</f>
        <v>-0.15323200000000001</v>
      </c>
      <c r="Z53" s="1">
        <f>VLOOKUP($F53,Table5[],fragment_lookup!F$64)</f>
        <v>0.63487000000000005</v>
      </c>
      <c r="AA53" s="1">
        <f>VLOOKUP($F53,Table5[],fragment_lookup!G$64)</f>
        <v>-0.17457600000000001</v>
      </c>
      <c r="AB53" s="1">
        <f>VLOOKUP($F53,Table5[],fragment_lookup!H$64)</f>
        <v>-0.21673400000000001</v>
      </c>
      <c r="AC53" s="1">
        <f>VLOOKUP($F53,Table5[],fragment_lookup!I$64)</f>
        <v>-0.34277200000000002</v>
      </c>
      <c r="AD53" s="1">
        <f>VLOOKUP($F53,Table5[],fragment_lookup!J$64)</f>
        <v>505.37</v>
      </c>
      <c r="AE53" s="1">
        <f>VLOOKUP($F53,Table5[],fragment_lookup!K$64)</f>
        <v>71.623099999999994</v>
      </c>
      <c r="AF53" s="1">
        <f>VLOOKUP($F53,Table5[],fragment_lookup!L$64)</f>
        <v>1121.3499999999999</v>
      </c>
      <c r="AG53" s="1">
        <f>VLOOKUP($F53,Table5[],fragment_lookup!M$64)</f>
        <v>-0.22781999999999999</v>
      </c>
      <c r="AH53" s="1">
        <f>VLOOKUP($F53,Table5[],fragment_lookup!N$64)</f>
        <v>-2.137E-2</v>
      </c>
      <c r="AI53" s="1">
        <f>VLOOKUP($F53,Table5[],fragment_lookup!O$64)</f>
        <v>129.54943950000001</v>
      </c>
      <c r="AJ53" s="1">
        <f>VLOOKUP($G53,Table5[],fragment_lookup!B$64)</f>
        <v>0.189276</v>
      </c>
      <c r="AK53" s="1">
        <f>VLOOKUP($G53,Table5[],fragment_lookup!C$64)</f>
        <v>-3.2170999999999998E-2</v>
      </c>
      <c r="AL53" s="1">
        <f>VLOOKUP($G53,Table5[],fragment_lookup!D$64)</f>
        <v>-2.7081000000000001E-2</v>
      </c>
      <c r="AM53" s="1">
        <f>VLOOKUP($G53,Table5[],fragment_lookup!E$64)</f>
        <v>-0.15323200000000001</v>
      </c>
      <c r="AN53" s="1">
        <f>VLOOKUP($G53,Table5[],fragment_lookup!F$64)</f>
        <v>0.63487000000000005</v>
      </c>
      <c r="AO53" s="1">
        <f>VLOOKUP($G53,Table5[],fragment_lookup!G$64)</f>
        <v>-0.17457600000000001</v>
      </c>
      <c r="AP53" s="1">
        <f>VLOOKUP($G53,Table5[],fragment_lookup!H$64)</f>
        <v>-0.21673400000000001</v>
      </c>
      <c r="AQ53" s="1">
        <f>VLOOKUP($G53,Table5[],fragment_lookup!I$64)</f>
        <v>-0.34277200000000002</v>
      </c>
      <c r="AR53" s="1">
        <f>VLOOKUP($G53,Table5[],fragment_lookup!J$64)</f>
        <v>505.37</v>
      </c>
      <c r="AS53" s="1">
        <f>VLOOKUP($G53,Table5[],fragment_lookup!K$64)</f>
        <v>71.623099999999994</v>
      </c>
      <c r="AT53" s="1">
        <f>VLOOKUP($G53,Table5[],fragment_lookup!L$64)</f>
        <v>1121.3499999999999</v>
      </c>
      <c r="AU53" s="1">
        <f>VLOOKUP($G53,Table5[],fragment_lookup!M$64)</f>
        <v>-0.22781999999999999</v>
      </c>
      <c r="AV53" s="1">
        <f>VLOOKUP($G53,Table5[],fragment_lookup!N$64)</f>
        <v>-2.137E-2</v>
      </c>
      <c r="AW53" s="1">
        <f>VLOOKUP($G53,Table5[],fragment_lookup!O$64)</f>
        <v>129.54943950000001</v>
      </c>
      <c r="AX53" s="1">
        <f>VLOOKUP($B53,sterics[],sterics_lookup!C$87)</f>
        <v>8.2783174862858893</v>
      </c>
      <c r="AY53" s="1">
        <f>VLOOKUP($B53,sterics[],sterics_lookup!D$87)</f>
        <v>8.5932459702698498</v>
      </c>
      <c r="AZ53" s="1">
        <f>VLOOKUP($B53,sterics[],sterics_lookup!E$87)</f>
        <v>4.2923376029471303</v>
      </c>
      <c r="BA53" s="1">
        <f>VLOOKUP($B53,sterics[],sterics_lookup!F$87)</f>
        <v>5.4638350859247904</v>
      </c>
      <c r="BB53" s="1">
        <f>VLOOKUP($B53,sterics[],sterics_lookup!G$87)</f>
        <v>9.5433802222849398</v>
      </c>
      <c r="BC53" s="1">
        <f>VLOOKUP($B53,sterics[],sterics_lookup!H$87)</f>
        <v>10.199969879982399</v>
      </c>
      <c r="BD53" s="1">
        <f>VLOOKUP($B53,sterics[],sterics_lookup!I$87)</f>
        <v>39.6</v>
      </c>
      <c r="BE53" s="1">
        <f>VLOOKUP($B53,sterics[],sterics_lookup!J$87)</f>
        <v>48</v>
      </c>
      <c r="BF53" s="1">
        <f>VLOOKUP($B53,sterics[],sterics_lookup!K$87)</f>
        <v>98.1705689505105</v>
      </c>
      <c r="BG53" s="1">
        <f>VLOOKUP($B53,sterics[],sterics_lookup!L$87)</f>
        <v>106.476989676169</v>
      </c>
      <c r="BH53" s="1">
        <f>VLOOKUP($B53,sterics[],sterics_lookup!M$87)</f>
        <v>96.702128042009505</v>
      </c>
      <c r="BI53" s="1">
        <f>VLOOKUP($B53,sterics[],sterics_lookup!N$87)</f>
        <v>112.859132999407</v>
      </c>
      <c r="BJ53" s="1">
        <f>VLOOKUP($B53,sterics[],sterics_lookup!O$87)</f>
        <v>96.705032186379498</v>
      </c>
      <c r="BK53" s="1">
        <f>VLOOKUP($B53,sterics[],sterics_lookup!P$87)</f>
        <v>115.182824337021</v>
      </c>
      <c r="BL53" s="1">
        <f>VLOOKUP($B53,sterics[],sterics_lookup!Q$87)</f>
        <v>1.8404915104395301</v>
      </c>
      <c r="BM53" s="1">
        <f>VLOOKUP($B53,sterics[],sterics_lookup!R$87)</f>
        <v>1.8515725748670999</v>
      </c>
      <c r="BN53" s="1">
        <f>VLOOKUP($B53,sterics[],sterics_lookup!S$87)</f>
        <v>1.8513014341268099</v>
      </c>
      <c r="BO53" s="1">
        <f>VLOOKUP($B53,sterics[],sterics_lookup!T$87)</f>
        <v>1.84028204360092</v>
      </c>
      <c r="BP53" s="1">
        <f>VLOOKUP($B53,sterics[],sterics_lookup!U$87)</f>
        <v>1.8776794188572199</v>
      </c>
      <c r="BQ53" s="1">
        <f>VLOOKUP($B53,sterics[],sterics_lookup!V$87)</f>
        <v>1.8632436770320699</v>
      </c>
    </row>
    <row r="54" spans="1:69" x14ac:dyDescent="0.25">
      <c r="A54" s="3">
        <v>233</v>
      </c>
      <c r="B54" s="1" t="str">
        <f>VLOOKUP(A54,names[],2)</f>
        <v>4-L6</v>
      </c>
      <c r="C54" s="2">
        <v>0.54</v>
      </c>
      <c r="D54" s="2">
        <v>2.4397950733616955</v>
      </c>
      <c r="E54" s="1" t="str">
        <f>VLOOKUP(B54,frags[],2)</f>
        <v>FR3</v>
      </c>
      <c r="F54" s="2" t="str">
        <f>VLOOKUP(B54,frags[],3)</f>
        <v>SP1</v>
      </c>
      <c r="G54" s="2" t="str">
        <f>VLOOKUP(B54,frags[],4)</f>
        <v>SP1</v>
      </c>
      <c r="H54" s="1">
        <f>VLOOKUP($E54,Table5[],fragment_lookup!B$64)</f>
        <v>0.19697799999999999</v>
      </c>
      <c r="I54" s="1">
        <f>VLOOKUP($E54,Table5[],fragment_lookup!C$64)</f>
        <v>-2.2922000000000001E-2</v>
      </c>
      <c r="J54" s="1">
        <f>VLOOKUP($E54,Table5[],fragment_lookup!D$64)</f>
        <v>-2.2863999999999999E-2</v>
      </c>
      <c r="K54" s="1">
        <f>VLOOKUP($E54,Table5[],fragment_lookup!E$64)</f>
        <v>-0.22789499999999999</v>
      </c>
      <c r="L54" s="1">
        <f>VLOOKUP($E54,Table5[],fragment_lookup!F$64)</f>
        <v>0.750193</v>
      </c>
      <c r="M54" s="1">
        <f>VLOOKUP($E54,Table5[],fragment_lookup!G$64)</f>
        <v>-0.19611799999999999</v>
      </c>
      <c r="N54" s="1">
        <f>VLOOKUP($E54,Table5[],fragment_lookup!H$64)</f>
        <v>-0.19702900000000001</v>
      </c>
      <c r="O54" s="1">
        <f>VLOOKUP($E54,Table5[],fragment_lookup!I$64)</f>
        <v>-0.32957599999999998</v>
      </c>
      <c r="P54" s="1">
        <f>VLOOKUP($E54,Table5[],fragment_lookup!J$64)</f>
        <v>526.38400000000001</v>
      </c>
      <c r="Q54" s="1">
        <f>VLOOKUP($E54,Table5[],fragment_lookup!K$64)</f>
        <v>65.465599999999995</v>
      </c>
      <c r="R54" s="1">
        <f>VLOOKUP($E54,Table5[],fragment_lookup!L$64)</f>
        <v>1042.53</v>
      </c>
      <c r="S54" s="1">
        <f>VLOOKUP($E54,Table5[],fragment_lookup!M$64)</f>
        <v>-0.21203</v>
      </c>
      <c r="T54" s="1">
        <f>VLOOKUP($E54,Table5[],fragment_lookup!N$64)</f>
        <v>-7.6880000000000004E-2</v>
      </c>
      <c r="U54" s="1">
        <f>VLOOKUP($E54,Table5[],fragment_lookup!O$64)</f>
        <v>84.807976499999995</v>
      </c>
      <c r="V54" s="1">
        <f>VLOOKUP($F54,Table5[],fragment_lookup!B$64)</f>
        <v>0.19575999999999999</v>
      </c>
      <c r="W54" s="1">
        <f>VLOOKUP($F54,Table5[],fragment_lookup!C$64)</f>
        <v>-1.7198000000000001E-2</v>
      </c>
      <c r="X54" s="1">
        <f>VLOOKUP($F54,Table5[],fragment_lookup!D$64)</f>
        <v>-2.7101E-2</v>
      </c>
      <c r="Y54" s="1">
        <f>VLOOKUP($F54,Table5[],fragment_lookup!E$64)</f>
        <v>-0.15559300000000001</v>
      </c>
      <c r="Z54" s="1">
        <f>VLOOKUP($F54,Table5[],fragment_lookup!F$64)</f>
        <v>0.52158599999999999</v>
      </c>
      <c r="AA54" s="1">
        <f>VLOOKUP($F54,Table5[],fragment_lookup!G$64)</f>
        <v>-0.184866</v>
      </c>
      <c r="AB54" s="1">
        <f>VLOOKUP($F54,Table5[],fragment_lookup!H$64)</f>
        <v>-0.150033</v>
      </c>
      <c r="AC54" s="1">
        <f>VLOOKUP($F54,Table5[],fragment_lookup!I$64)</f>
        <v>-8.6227999999999999E-2</v>
      </c>
      <c r="AD54" s="1">
        <f>VLOOKUP($F54,Table5[],fragment_lookup!J$64)</f>
        <v>497.02800000000002</v>
      </c>
      <c r="AE54" s="1">
        <f>VLOOKUP($F54,Table5[],fragment_lookup!K$64)</f>
        <v>58.020899999999997</v>
      </c>
      <c r="AF54" s="1">
        <f>VLOOKUP($F54,Table5[],fragment_lookup!L$64)</f>
        <v>1117.57</v>
      </c>
      <c r="AG54" s="1">
        <f>VLOOKUP($F54,Table5[],fragment_lookup!M$64)</f>
        <v>-0.24285999999999999</v>
      </c>
      <c r="AH54" s="1">
        <f>VLOOKUP($F54,Table5[],fragment_lookup!N$64)</f>
        <v>-2.409E-2</v>
      </c>
      <c r="AI54" s="1">
        <f>VLOOKUP($F54,Table5[],fragment_lookup!O$64)</f>
        <v>137.28036270000001</v>
      </c>
      <c r="AJ54" s="1">
        <f>VLOOKUP($G54,Table5[],fragment_lookup!B$64)</f>
        <v>0.19575999999999999</v>
      </c>
      <c r="AK54" s="1">
        <f>VLOOKUP($G54,Table5[],fragment_lookup!C$64)</f>
        <v>-1.7198000000000001E-2</v>
      </c>
      <c r="AL54" s="1">
        <f>VLOOKUP($G54,Table5[],fragment_lookup!D$64)</f>
        <v>-2.7101E-2</v>
      </c>
      <c r="AM54" s="1">
        <f>VLOOKUP($G54,Table5[],fragment_lookup!E$64)</f>
        <v>-0.15559300000000001</v>
      </c>
      <c r="AN54" s="1">
        <f>VLOOKUP($G54,Table5[],fragment_lookup!F$64)</f>
        <v>0.52158599999999999</v>
      </c>
      <c r="AO54" s="1">
        <f>VLOOKUP($G54,Table5[],fragment_lookup!G$64)</f>
        <v>-0.184866</v>
      </c>
      <c r="AP54" s="1">
        <f>VLOOKUP($G54,Table5[],fragment_lookup!H$64)</f>
        <v>-0.150033</v>
      </c>
      <c r="AQ54" s="1">
        <f>VLOOKUP($G54,Table5[],fragment_lookup!I$64)</f>
        <v>-8.6227999999999999E-2</v>
      </c>
      <c r="AR54" s="1">
        <f>VLOOKUP($G54,Table5[],fragment_lookup!J$64)</f>
        <v>497.02800000000002</v>
      </c>
      <c r="AS54" s="1">
        <f>VLOOKUP($G54,Table5[],fragment_lookup!K$64)</f>
        <v>58.020899999999997</v>
      </c>
      <c r="AT54" s="1">
        <f>VLOOKUP($G54,Table5[],fragment_lookup!L$64)</f>
        <v>1117.57</v>
      </c>
      <c r="AU54" s="1">
        <f>VLOOKUP($G54,Table5[],fragment_lookup!M$64)</f>
        <v>-0.24285999999999999</v>
      </c>
      <c r="AV54" s="1">
        <f>VLOOKUP($G54,Table5[],fragment_lookup!N$64)</f>
        <v>-2.409E-2</v>
      </c>
      <c r="AW54" s="1">
        <f>VLOOKUP($G54,Table5[],fragment_lookup!O$64)</f>
        <v>137.28036270000001</v>
      </c>
      <c r="AX54" s="1">
        <f>VLOOKUP($B54,sterics[],sterics_lookup!C$87)</f>
        <v>6.3951045959131596</v>
      </c>
      <c r="AY54" s="1">
        <f>VLOOKUP($B54,sterics[],sterics_lookup!D$87)</f>
        <v>6.5486187159897096</v>
      </c>
      <c r="AZ54" s="1">
        <f>VLOOKUP($B54,sterics[],sterics_lookup!E$87)</f>
        <v>4.050265303223</v>
      </c>
      <c r="BA54" s="1">
        <f>VLOOKUP($B54,sterics[],sterics_lookup!F$87)</f>
        <v>4.4623942737640299</v>
      </c>
      <c r="BB54" s="1">
        <f>VLOOKUP($B54,sterics[],sterics_lookup!G$87)</f>
        <v>7.2480271468450201</v>
      </c>
      <c r="BC54" s="1">
        <f>VLOOKUP($B54,sterics[],sterics_lookup!H$87)</f>
        <v>8.8241813151177908</v>
      </c>
      <c r="BD54" s="1">
        <f>VLOOKUP($B54,sterics[],sterics_lookup!I$87)</f>
        <v>42.3</v>
      </c>
      <c r="BE54" s="1">
        <f>VLOOKUP($B54,sterics[],sterics_lookup!J$87)</f>
        <v>53.7</v>
      </c>
      <c r="BF54" s="1">
        <f>VLOOKUP($B54,sterics[],sterics_lookup!K$87)</f>
        <v>99.342197003471497</v>
      </c>
      <c r="BG54" s="1">
        <f>VLOOKUP($B54,sterics[],sterics_lookup!L$87)</f>
        <v>107.31135786786101</v>
      </c>
      <c r="BH54" s="1">
        <f>VLOOKUP($B54,sterics[],sterics_lookup!M$87)</f>
        <v>99.306732383639897</v>
      </c>
      <c r="BI54" s="1">
        <f>VLOOKUP($B54,sterics[],sterics_lookup!N$87)</f>
        <v>109.14493315361599</v>
      </c>
      <c r="BJ54" s="1">
        <f>VLOOKUP($B54,sterics[],sterics_lookup!O$87)</f>
        <v>99.252382549089305</v>
      </c>
      <c r="BK54" s="1">
        <f>VLOOKUP($B54,sterics[],sterics_lookup!P$87)</f>
        <v>109.01804430140599</v>
      </c>
      <c r="BL54" s="1">
        <f>VLOOKUP($B54,sterics[],sterics_lookup!Q$87)</f>
        <v>1.8484701782825701</v>
      </c>
      <c r="BM54" s="1">
        <f>VLOOKUP($B54,sterics[],sterics_lookup!R$87)</f>
        <v>1.85402750788654</v>
      </c>
      <c r="BN54" s="1">
        <f>VLOOKUP($B54,sterics[],sterics_lookup!S$87)</f>
        <v>1.85406634185511</v>
      </c>
      <c r="BO54" s="1">
        <f>VLOOKUP($B54,sterics[],sterics_lookup!T$87)</f>
        <v>1.84869197001555</v>
      </c>
      <c r="BP54" s="1">
        <f>VLOOKUP($B54,sterics[],sterics_lookup!U$87)</f>
        <v>1.8443234531935999</v>
      </c>
      <c r="BQ54" s="1">
        <f>VLOOKUP($B54,sterics[],sterics_lookup!V$87)</f>
        <v>1.8404754820426099</v>
      </c>
    </row>
    <row r="55" spans="1:69" x14ac:dyDescent="0.25">
      <c r="A55" s="3">
        <v>234</v>
      </c>
      <c r="B55" s="1" t="str">
        <f>VLOOKUP(A55,names[],2)</f>
        <v>4-L29</v>
      </c>
      <c r="C55" s="2">
        <v>0.43999999999999995</v>
      </c>
      <c r="D55" s="2">
        <v>16.488665804121329</v>
      </c>
      <c r="E55" s="1" t="str">
        <f>VLOOKUP(B55,frags[],2)</f>
        <v>SP26</v>
      </c>
      <c r="F55" s="2" t="str">
        <f>VLOOKUP(B55,frags[],3)</f>
        <v>SP1</v>
      </c>
      <c r="G55" s="2" t="str">
        <f>VLOOKUP(B55,frags[],4)</f>
        <v>SP1</v>
      </c>
      <c r="H55" s="1">
        <f>VLOOKUP($E55,Table5[],fragment_lookup!B$64)</f>
        <v>0.24818499999999999</v>
      </c>
      <c r="I55" s="1">
        <f>VLOOKUP($E55,Table5[],fragment_lookup!C$64)</f>
        <v>-6.5110000000000003E-3</v>
      </c>
      <c r="J55" s="1">
        <f>VLOOKUP($E55,Table5[],fragment_lookup!D$64)</f>
        <v>-6.9360000000000003E-3</v>
      </c>
      <c r="K55" s="1">
        <f>VLOOKUP($E55,Table5[],fragment_lookup!E$64)</f>
        <v>-0.26412799999999997</v>
      </c>
      <c r="L55" s="1">
        <f>VLOOKUP($E55,Table5[],fragment_lookup!F$64)</f>
        <v>0.69054700000000002</v>
      </c>
      <c r="M55" s="1">
        <f>VLOOKUP($E55,Table5[],fragment_lookup!G$64)</f>
        <v>-0.155165</v>
      </c>
      <c r="N55" s="1">
        <f>VLOOKUP($E55,Table5[],fragment_lookup!H$64)</f>
        <v>-0.152286</v>
      </c>
      <c r="O55" s="1">
        <f>VLOOKUP($E55,Table5[],fragment_lookup!I$64)</f>
        <v>-0.40063399999999999</v>
      </c>
      <c r="P55" s="1">
        <f>VLOOKUP($E55,Table5[],fragment_lookup!J$64)</f>
        <v>560.92200000000003</v>
      </c>
      <c r="Q55" s="1">
        <f>VLOOKUP($E55,Table5[],fragment_lookup!K$64)</f>
        <v>86.838499999999996</v>
      </c>
      <c r="R55" s="1">
        <f>VLOOKUP($E55,Table5[],fragment_lookup!L$64)</f>
        <v>1117.23</v>
      </c>
      <c r="S55" s="1">
        <f>VLOOKUP($E55,Table5[],fragment_lookup!M$64)</f>
        <v>-0.26394000000000001</v>
      </c>
      <c r="T55" s="1">
        <f>VLOOKUP($E55,Table5[],fragment_lookup!N$64)</f>
        <v>-4.5830000000000003E-2</v>
      </c>
      <c r="U55" s="1">
        <f>VLOOKUP($E55,Table5[],fragment_lookup!O$64)</f>
        <v>136.8662061</v>
      </c>
      <c r="V55" s="1">
        <f>VLOOKUP($F55,Table5[],fragment_lookup!B$64)</f>
        <v>0.19575999999999999</v>
      </c>
      <c r="W55" s="1">
        <f>VLOOKUP($F55,Table5[],fragment_lookup!C$64)</f>
        <v>-1.7198000000000001E-2</v>
      </c>
      <c r="X55" s="1">
        <f>VLOOKUP($F55,Table5[],fragment_lookup!D$64)</f>
        <v>-2.7101E-2</v>
      </c>
      <c r="Y55" s="1">
        <f>VLOOKUP($F55,Table5[],fragment_lookup!E$64)</f>
        <v>-0.15559300000000001</v>
      </c>
      <c r="Z55" s="1">
        <f>VLOOKUP($F55,Table5[],fragment_lookup!F$64)</f>
        <v>0.52158599999999999</v>
      </c>
      <c r="AA55" s="1">
        <f>VLOOKUP($F55,Table5[],fragment_lookup!G$64)</f>
        <v>-0.184866</v>
      </c>
      <c r="AB55" s="1">
        <f>VLOOKUP($F55,Table5[],fragment_lookup!H$64)</f>
        <v>-0.150033</v>
      </c>
      <c r="AC55" s="1">
        <f>VLOOKUP($F55,Table5[],fragment_lookup!I$64)</f>
        <v>-8.6227999999999999E-2</v>
      </c>
      <c r="AD55" s="1">
        <f>VLOOKUP($F55,Table5[],fragment_lookup!J$64)</f>
        <v>497.02800000000002</v>
      </c>
      <c r="AE55" s="1">
        <f>VLOOKUP($F55,Table5[],fragment_lookup!K$64)</f>
        <v>58.020899999999997</v>
      </c>
      <c r="AF55" s="1">
        <f>VLOOKUP($F55,Table5[],fragment_lookup!L$64)</f>
        <v>1117.57</v>
      </c>
      <c r="AG55" s="1">
        <f>VLOOKUP($F55,Table5[],fragment_lookup!M$64)</f>
        <v>-0.24285999999999999</v>
      </c>
      <c r="AH55" s="1">
        <f>VLOOKUP($F55,Table5[],fragment_lookup!N$64)</f>
        <v>-2.409E-2</v>
      </c>
      <c r="AI55" s="1">
        <f>VLOOKUP($F55,Table5[],fragment_lookup!O$64)</f>
        <v>137.28036270000001</v>
      </c>
      <c r="AJ55" s="1">
        <f>VLOOKUP($G55,Table5[],fragment_lookup!B$64)</f>
        <v>0.19575999999999999</v>
      </c>
      <c r="AK55" s="1">
        <f>VLOOKUP($G55,Table5[],fragment_lookup!C$64)</f>
        <v>-1.7198000000000001E-2</v>
      </c>
      <c r="AL55" s="1">
        <f>VLOOKUP($G55,Table5[],fragment_lookup!D$64)</f>
        <v>-2.7101E-2</v>
      </c>
      <c r="AM55" s="1">
        <f>VLOOKUP($G55,Table5[],fragment_lookup!E$64)</f>
        <v>-0.15559300000000001</v>
      </c>
      <c r="AN55" s="1">
        <f>VLOOKUP($G55,Table5[],fragment_lookup!F$64)</f>
        <v>0.52158599999999999</v>
      </c>
      <c r="AO55" s="1">
        <f>VLOOKUP($G55,Table5[],fragment_lookup!G$64)</f>
        <v>-0.184866</v>
      </c>
      <c r="AP55" s="1">
        <f>VLOOKUP($G55,Table5[],fragment_lookup!H$64)</f>
        <v>-0.150033</v>
      </c>
      <c r="AQ55" s="1">
        <f>VLOOKUP($G55,Table5[],fragment_lookup!I$64)</f>
        <v>-8.6227999999999999E-2</v>
      </c>
      <c r="AR55" s="1">
        <f>VLOOKUP($G55,Table5[],fragment_lookup!J$64)</f>
        <v>497.02800000000002</v>
      </c>
      <c r="AS55" s="1">
        <f>VLOOKUP($G55,Table5[],fragment_lookup!K$64)</f>
        <v>58.020899999999997</v>
      </c>
      <c r="AT55" s="1">
        <f>VLOOKUP($G55,Table5[],fragment_lookup!L$64)</f>
        <v>1117.57</v>
      </c>
      <c r="AU55" s="1">
        <f>VLOOKUP($G55,Table5[],fragment_lookup!M$64)</f>
        <v>-0.24285999999999999</v>
      </c>
      <c r="AV55" s="1">
        <f>VLOOKUP($G55,Table5[],fragment_lookup!N$64)</f>
        <v>-2.409E-2</v>
      </c>
      <c r="AW55" s="1">
        <f>VLOOKUP($G55,Table5[],fragment_lookup!O$64)</f>
        <v>137.28036270000001</v>
      </c>
      <c r="AX55" s="1">
        <f>VLOOKUP($B55,sterics[],sterics_lookup!C$87)</f>
        <v>7.0742016334861804</v>
      </c>
      <c r="AY55" s="1">
        <f>VLOOKUP($B55,sterics[],sterics_lookup!D$87)</f>
        <v>7.1731852286242104</v>
      </c>
      <c r="AZ55" s="1">
        <f>VLOOKUP($B55,sterics[],sterics_lookup!E$87)</f>
        <v>4.8269222323358196</v>
      </c>
      <c r="BA55" s="1">
        <f>VLOOKUP($B55,sterics[],sterics_lookup!F$87)</f>
        <v>4.9967853873953301</v>
      </c>
      <c r="BB55" s="1">
        <f>VLOOKUP($B55,sterics[],sterics_lookup!G$87)</f>
        <v>7.3926561015475398</v>
      </c>
      <c r="BC55" s="1">
        <f>VLOOKUP($B55,sterics[],sterics_lookup!H$87)</f>
        <v>7.8808285717689097</v>
      </c>
      <c r="BD55" s="1">
        <f>VLOOKUP($B55,sterics[],sterics_lookup!I$87)</f>
        <v>48.9</v>
      </c>
      <c r="BE55" s="1">
        <f>VLOOKUP($B55,sterics[],sterics_lookup!J$87)</f>
        <v>49</v>
      </c>
      <c r="BF55" s="1">
        <f>VLOOKUP($B55,sterics[],sterics_lookup!K$87)</f>
        <v>104.78199465416</v>
      </c>
      <c r="BG55" s="1">
        <f>VLOOKUP($B55,sterics[],sterics_lookup!L$87)</f>
        <v>107.294509035071</v>
      </c>
      <c r="BH55" s="1">
        <f>VLOOKUP($B55,sterics[],sterics_lookup!M$87)</f>
        <v>106.959927532793</v>
      </c>
      <c r="BI55" s="1">
        <f>VLOOKUP($B55,sterics[],sterics_lookup!N$87)</f>
        <v>109.453020257403</v>
      </c>
      <c r="BJ55" s="1">
        <f>VLOOKUP($B55,sterics[],sterics_lookup!O$87)</f>
        <v>106.924758423631</v>
      </c>
      <c r="BK55" s="1">
        <f>VLOOKUP($B55,sterics[],sterics_lookup!P$87)</f>
        <v>109.39188506308101</v>
      </c>
      <c r="BL55" s="1">
        <f>VLOOKUP($B55,sterics[],sterics_lookup!Q$87)</f>
        <v>1.86273159633909</v>
      </c>
      <c r="BM55" s="1">
        <f>VLOOKUP($B55,sterics[],sterics_lookup!R$87)</f>
        <v>1.8653970086820599</v>
      </c>
      <c r="BN55" s="1">
        <f>VLOOKUP($B55,sterics[],sterics_lookup!S$87)</f>
        <v>1.8646366938360901</v>
      </c>
      <c r="BO55" s="1">
        <f>VLOOKUP($B55,sterics[],sterics_lookup!T$87)</f>
        <v>1.86268489015184</v>
      </c>
      <c r="BP55" s="1">
        <f>VLOOKUP($B55,sterics[],sterics_lookup!U$87)</f>
        <v>1.86563072444682</v>
      </c>
      <c r="BQ55" s="1">
        <f>VLOOKUP($B55,sterics[],sterics_lookup!V$87)</f>
        <v>1.8622153473752701</v>
      </c>
    </row>
    <row r="56" spans="1:69" x14ac:dyDescent="0.25">
      <c r="A56" s="3">
        <v>235</v>
      </c>
      <c r="B56" s="1" t="str">
        <f>VLOOKUP(A56,names[],2)</f>
        <v>4-L15</v>
      </c>
      <c r="C56" s="2">
        <v>0.57000000000000006</v>
      </c>
      <c r="D56" s="2">
        <v>0.66400301204136114</v>
      </c>
      <c r="E56" s="1" t="str">
        <f>VLOOKUP(B56,frags[],2)</f>
        <v>SP7</v>
      </c>
      <c r="F56" s="2" t="str">
        <f>VLOOKUP(B56,frags[],3)</f>
        <v>SP1</v>
      </c>
      <c r="G56" s="2" t="str">
        <f>VLOOKUP(B56,frags[],4)</f>
        <v>SP1</v>
      </c>
      <c r="H56" s="1">
        <f>VLOOKUP($E56,Table5[],fragment_lookup!B$64)</f>
        <v>0.192499</v>
      </c>
      <c r="I56" s="1">
        <f>VLOOKUP($E56,Table5[],fragment_lookup!C$64)</f>
        <v>-2.8559999999999999E-2</v>
      </c>
      <c r="J56" s="1">
        <f>VLOOKUP($E56,Table5[],fragment_lookup!D$64)</f>
        <v>-2.8577999999999999E-2</v>
      </c>
      <c r="K56" s="1">
        <f>VLOOKUP($E56,Table5[],fragment_lookup!E$64)</f>
        <v>-0.19442300000000001</v>
      </c>
      <c r="L56" s="1">
        <f>VLOOKUP($E56,Table5[],fragment_lookup!F$64)</f>
        <v>0.61518899999999999</v>
      </c>
      <c r="M56" s="1">
        <f>VLOOKUP($E56,Table5[],fragment_lookup!G$64)</f>
        <v>-0.18667</v>
      </c>
      <c r="N56" s="1">
        <f>VLOOKUP($E56,Table5[],fragment_lookup!H$64)</f>
        <v>-0.18692500000000001</v>
      </c>
      <c r="O56" s="1">
        <f>VLOOKUP($E56,Table5[],fragment_lookup!I$64)</f>
        <v>-0.230076</v>
      </c>
      <c r="P56" s="1">
        <f>VLOOKUP($E56,Table5[],fragment_lookup!J$64)</f>
        <v>523.923</v>
      </c>
      <c r="Q56" s="1">
        <f>VLOOKUP($E56,Table5[],fragment_lookup!K$64)</f>
        <v>60.247799999999998</v>
      </c>
      <c r="R56" s="1">
        <f>VLOOKUP($E56,Table5[],fragment_lookup!L$64)</f>
        <v>1062.54</v>
      </c>
      <c r="S56" s="1">
        <f>VLOOKUP($E56,Table5[],fragment_lookup!M$64)</f>
        <v>-0.25189</v>
      </c>
      <c r="T56" s="1">
        <f>VLOOKUP($E56,Table5[],fragment_lookup!N$64)</f>
        <v>-2.6440000000000002E-2</v>
      </c>
      <c r="U56" s="1">
        <f>VLOOKUP($E56,Table5[],fragment_lookup!O$64)</f>
        <v>141.47212949999999</v>
      </c>
      <c r="V56" s="1">
        <f>VLOOKUP($F56,Table5[],fragment_lookup!B$64)</f>
        <v>0.19575999999999999</v>
      </c>
      <c r="W56" s="1">
        <f>VLOOKUP($F56,Table5[],fragment_lookup!C$64)</f>
        <v>-1.7198000000000001E-2</v>
      </c>
      <c r="X56" s="1">
        <f>VLOOKUP($F56,Table5[],fragment_lookup!D$64)</f>
        <v>-2.7101E-2</v>
      </c>
      <c r="Y56" s="1">
        <f>VLOOKUP($F56,Table5[],fragment_lookup!E$64)</f>
        <v>-0.15559300000000001</v>
      </c>
      <c r="Z56" s="1">
        <f>VLOOKUP($F56,Table5[],fragment_lookup!F$64)</f>
        <v>0.52158599999999999</v>
      </c>
      <c r="AA56" s="1">
        <f>VLOOKUP($F56,Table5[],fragment_lookup!G$64)</f>
        <v>-0.184866</v>
      </c>
      <c r="AB56" s="1">
        <f>VLOOKUP($F56,Table5[],fragment_lookup!H$64)</f>
        <v>-0.150033</v>
      </c>
      <c r="AC56" s="1">
        <f>VLOOKUP($F56,Table5[],fragment_lookup!I$64)</f>
        <v>-8.6227999999999999E-2</v>
      </c>
      <c r="AD56" s="1">
        <f>VLOOKUP($F56,Table5[],fragment_lookup!J$64)</f>
        <v>497.02800000000002</v>
      </c>
      <c r="AE56" s="1">
        <f>VLOOKUP($F56,Table5[],fragment_lookup!K$64)</f>
        <v>58.020899999999997</v>
      </c>
      <c r="AF56" s="1">
        <f>VLOOKUP($F56,Table5[],fragment_lookup!L$64)</f>
        <v>1117.57</v>
      </c>
      <c r="AG56" s="1">
        <f>VLOOKUP($F56,Table5[],fragment_lookup!M$64)</f>
        <v>-0.24285999999999999</v>
      </c>
      <c r="AH56" s="1">
        <f>VLOOKUP($F56,Table5[],fragment_lookup!N$64)</f>
        <v>-2.409E-2</v>
      </c>
      <c r="AI56" s="1">
        <f>VLOOKUP($F56,Table5[],fragment_lookup!O$64)</f>
        <v>137.28036270000001</v>
      </c>
      <c r="AJ56" s="1">
        <f>VLOOKUP($G56,Table5[],fragment_lookup!B$64)</f>
        <v>0.19575999999999999</v>
      </c>
      <c r="AK56" s="1">
        <f>VLOOKUP($G56,Table5[],fragment_lookup!C$64)</f>
        <v>-1.7198000000000001E-2</v>
      </c>
      <c r="AL56" s="1">
        <f>VLOOKUP($G56,Table5[],fragment_lookup!D$64)</f>
        <v>-2.7101E-2</v>
      </c>
      <c r="AM56" s="1">
        <f>VLOOKUP($G56,Table5[],fragment_lookup!E$64)</f>
        <v>-0.15559300000000001</v>
      </c>
      <c r="AN56" s="1">
        <f>VLOOKUP($G56,Table5[],fragment_lookup!F$64)</f>
        <v>0.52158599999999999</v>
      </c>
      <c r="AO56" s="1">
        <f>VLOOKUP($G56,Table5[],fragment_lookup!G$64)</f>
        <v>-0.184866</v>
      </c>
      <c r="AP56" s="1">
        <f>VLOOKUP($G56,Table5[],fragment_lookup!H$64)</f>
        <v>-0.150033</v>
      </c>
      <c r="AQ56" s="1">
        <f>VLOOKUP($G56,Table5[],fragment_lookup!I$64)</f>
        <v>-8.6227999999999999E-2</v>
      </c>
      <c r="AR56" s="1">
        <f>VLOOKUP($G56,Table5[],fragment_lookup!J$64)</f>
        <v>497.02800000000002</v>
      </c>
      <c r="AS56" s="1">
        <f>VLOOKUP($G56,Table5[],fragment_lookup!K$64)</f>
        <v>58.020899999999997</v>
      </c>
      <c r="AT56" s="1">
        <f>VLOOKUP($G56,Table5[],fragment_lookup!L$64)</f>
        <v>1117.57</v>
      </c>
      <c r="AU56" s="1">
        <f>VLOOKUP($G56,Table5[],fragment_lookup!M$64)</f>
        <v>-0.24285999999999999</v>
      </c>
      <c r="AV56" s="1">
        <f>VLOOKUP($G56,Table5[],fragment_lookup!N$64)</f>
        <v>-2.409E-2</v>
      </c>
      <c r="AW56" s="1">
        <f>VLOOKUP($G56,Table5[],fragment_lookup!O$64)</f>
        <v>137.28036270000001</v>
      </c>
      <c r="AX56" s="1">
        <f>VLOOKUP($B56,sterics[],sterics_lookup!C$87)</f>
        <v>7.3354414371794903</v>
      </c>
      <c r="AY56" s="1">
        <f>VLOOKUP($B56,sterics[],sterics_lookup!D$87)</f>
        <v>7.5187711500461401</v>
      </c>
      <c r="AZ56" s="1">
        <f>VLOOKUP($B56,sterics[],sterics_lookup!E$87)</f>
        <v>4.2310460346602801</v>
      </c>
      <c r="BA56" s="1">
        <f>VLOOKUP($B56,sterics[],sterics_lookup!F$87)</f>
        <v>4.4294915356817999</v>
      </c>
      <c r="BB56" s="1">
        <f>VLOOKUP($B56,sterics[],sterics_lookup!G$87)</f>
        <v>7.1585664083359601</v>
      </c>
      <c r="BC56" s="1">
        <f>VLOOKUP($B56,sterics[],sterics_lookup!H$87)</f>
        <v>7.6562881828433396</v>
      </c>
      <c r="BD56" s="1">
        <f>VLOOKUP($B56,sterics[],sterics_lookup!I$87)</f>
        <v>40.4</v>
      </c>
      <c r="BE56" s="1">
        <f>VLOOKUP($B56,sterics[],sterics_lookup!J$87)</f>
        <v>40.9</v>
      </c>
      <c r="BF56" s="1">
        <f>VLOOKUP($B56,sterics[],sterics_lookup!K$87)</f>
        <v>99.823527062040995</v>
      </c>
      <c r="BG56" s="1">
        <f>VLOOKUP($B56,sterics[],sterics_lookup!L$87)</f>
        <v>104.66917138745499</v>
      </c>
      <c r="BH56" s="1">
        <f>VLOOKUP($B56,sterics[],sterics_lookup!M$87)</f>
        <v>99.7668240374541</v>
      </c>
      <c r="BI56" s="1">
        <f>VLOOKUP($B56,sterics[],sterics_lookup!N$87)</f>
        <v>105.187366063214</v>
      </c>
      <c r="BJ56" s="1">
        <f>VLOOKUP($B56,sterics[],sterics_lookup!O$87)</f>
        <v>99.114129672336702</v>
      </c>
      <c r="BK56" s="1">
        <f>VLOOKUP($B56,sterics[],sterics_lookup!P$87)</f>
        <v>104.754756079378</v>
      </c>
      <c r="BL56" s="1">
        <f>VLOOKUP($B56,sterics[],sterics_lookup!Q$87)</f>
        <v>1.84110781867874</v>
      </c>
      <c r="BM56" s="1">
        <f>VLOOKUP($B56,sterics[],sterics_lookup!R$87)</f>
        <v>1.8435148494113001</v>
      </c>
      <c r="BN56" s="1">
        <f>VLOOKUP($B56,sterics[],sterics_lookup!S$87)</f>
        <v>1.8427400793383699</v>
      </c>
      <c r="BO56" s="1">
        <f>VLOOKUP($B56,sterics[],sterics_lookup!T$87)</f>
        <v>1.8402255296566199</v>
      </c>
      <c r="BP56" s="1">
        <f>VLOOKUP($B56,sterics[],sterics_lookup!U$87)</f>
        <v>1.8432289602759599</v>
      </c>
      <c r="BQ56" s="1">
        <f>VLOOKUP($B56,sterics[],sterics_lookup!V$87)</f>
        <v>1.8413761158438</v>
      </c>
    </row>
    <row r="57" spans="1:69" x14ac:dyDescent="0.25">
      <c r="A57" s="3">
        <v>236</v>
      </c>
      <c r="B57" s="1" t="str">
        <f>VLOOKUP(A57,names[],2)</f>
        <v>4-L8</v>
      </c>
      <c r="C57" s="2">
        <v>0.32</v>
      </c>
      <c r="D57" s="2">
        <v>2.7698555919036645</v>
      </c>
      <c r="E57" s="1" t="str">
        <f>VLOOKUP(B57,frags[],2)</f>
        <v>SP15</v>
      </c>
      <c r="F57" s="2" t="str">
        <f>VLOOKUP(B57,frags[],3)</f>
        <v>SP1</v>
      </c>
      <c r="G57" s="2" t="str">
        <f>VLOOKUP(B57,frags[],4)</f>
        <v>SP1</v>
      </c>
      <c r="H57" s="1">
        <f>VLOOKUP($E57,Table5[],fragment_lookup!B$64)</f>
        <v>0.205095</v>
      </c>
      <c r="I57" s="1">
        <f>VLOOKUP($E57,Table5[],fragment_lookup!C$64)</f>
        <v>-3.3905999999999999E-2</v>
      </c>
      <c r="J57" s="1">
        <f>VLOOKUP($E57,Table5[],fragment_lookup!D$64)</f>
        <v>-3.3947999999999999E-2</v>
      </c>
      <c r="K57" s="1">
        <f>VLOOKUP($E57,Table5[],fragment_lookup!E$64)</f>
        <v>-0.19326699999999999</v>
      </c>
      <c r="L57" s="1">
        <f>VLOOKUP($E57,Table5[],fragment_lookup!F$64)</f>
        <v>0.64466000000000001</v>
      </c>
      <c r="M57" s="1">
        <f>VLOOKUP($E57,Table5[],fragment_lookup!G$64)</f>
        <v>-0.180085</v>
      </c>
      <c r="N57" s="1">
        <f>VLOOKUP($E57,Table5[],fragment_lookup!H$64)</f>
        <v>-0.18143699999999999</v>
      </c>
      <c r="O57" s="1">
        <f>VLOOKUP($E57,Table5[],fragment_lookup!I$64)</f>
        <v>-0.37676900000000002</v>
      </c>
      <c r="P57" s="1">
        <f>VLOOKUP($E57,Table5[],fragment_lookup!J$64)</f>
        <v>535.63699999999994</v>
      </c>
      <c r="Q57" s="1">
        <f>VLOOKUP($E57,Table5[],fragment_lookup!K$64)</f>
        <v>73.402199999999993</v>
      </c>
      <c r="R57" s="1">
        <f>VLOOKUP($E57,Table5[],fragment_lookup!L$64)</f>
        <v>1096.0999999999999</v>
      </c>
      <c r="S57" s="1">
        <f>VLOOKUP($E57,Table5[],fragment_lookup!M$64)</f>
        <v>-0.23189000000000001</v>
      </c>
      <c r="T57" s="1">
        <f>VLOOKUP($E57,Table5[],fragment_lookup!N$64)</f>
        <v>-2.5159999999999998E-2</v>
      </c>
      <c r="U57" s="1">
        <f>VLOOKUP($E57,Table5[],fragment_lookup!O$64)</f>
        <v>129.72514229999999</v>
      </c>
      <c r="V57" s="1">
        <f>VLOOKUP($F57,Table5[],fragment_lookup!B$64)</f>
        <v>0.19575999999999999</v>
      </c>
      <c r="W57" s="1">
        <f>VLOOKUP($F57,Table5[],fragment_lookup!C$64)</f>
        <v>-1.7198000000000001E-2</v>
      </c>
      <c r="X57" s="1">
        <f>VLOOKUP($F57,Table5[],fragment_lookup!D$64)</f>
        <v>-2.7101E-2</v>
      </c>
      <c r="Y57" s="1">
        <f>VLOOKUP($F57,Table5[],fragment_lookup!E$64)</f>
        <v>-0.15559300000000001</v>
      </c>
      <c r="Z57" s="1">
        <f>VLOOKUP($F57,Table5[],fragment_lookup!F$64)</f>
        <v>0.52158599999999999</v>
      </c>
      <c r="AA57" s="1">
        <f>VLOOKUP($F57,Table5[],fragment_lookup!G$64)</f>
        <v>-0.184866</v>
      </c>
      <c r="AB57" s="1">
        <f>VLOOKUP($F57,Table5[],fragment_lookup!H$64)</f>
        <v>-0.150033</v>
      </c>
      <c r="AC57" s="1">
        <f>VLOOKUP($F57,Table5[],fragment_lookup!I$64)</f>
        <v>-8.6227999999999999E-2</v>
      </c>
      <c r="AD57" s="1">
        <f>VLOOKUP($F57,Table5[],fragment_lookup!J$64)</f>
        <v>497.02800000000002</v>
      </c>
      <c r="AE57" s="1">
        <f>VLOOKUP($F57,Table5[],fragment_lookup!K$64)</f>
        <v>58.020899999999997</v>
      </c>
      <c r="AF57" s="1">
        <f>VLOOKUP($F57,Table5[],fragment_lookup!L$64)</f>
        <v>1117.57</v>
      </c>
      <c r="AG57" s="1">
        <f>VLOOKUP($F57,Table5[],fragment_lookup!M$64)</f>
        <v>-0.24285999999999999</v>
      </c>
      <c r="AH57" s="1">
        <f>VLOOKUP($F57,Table5[],fragment_lookup!N$64)</f>
        <v>-2.409E-2</v>
      </c>
      <c r="AI57" s="1">
        <f>VLOOKUP($F57,Table5[],fragment_lookup!O$64)</f>
        <v>137.28036270000001</v>
      </c>
      <c r="AJ57" s="1">
        <f>VLOOKUP($G57,Table5[],fragment_lookup!B$64)</f>
        <v>0.19575999999999999</v>
      </c>
      <c r="AK57" s="1">
        <f>VLOOKUP($G57,Table5[],fragment_lookup!C$64)</f>
        <v>-1.7198000000000001E-2</v>
      </c>
      <c r="AL57" s="1">
        <f>VLOOKUP($G57,Table5[],fragment_lookup!D$64)</f>
        <v>-2.7101E-2</v>
      </c>
      <c r="AM57" s="1">
        <f>VLOOKUP($G57,Table5[],fragment_lookup!E$64)</f>
        <v>-0.15559300000000001</v>
      </c>
      <c r="AN57" s="1">
        <f>VLOOKUP($G57,Table5[],fragment_lookup!F$64)</f>
        <v>0.52158599999999999</v>
      </c>
      <c r="AO57" s="1">
        <f>VLOOKUP($G57,Table5[],fragment_lookup!G$64)</f>
        <v>-0.184866</v>
      </c>
      <c r="AP57" s="1">
        <f>VLOOKUP($G57,Table5[],fragment_lookup!H$64)</f>
        <v>-0.150033</v>
      </c>
      <c r="AQ57" s="1">
        <f>VLOOKUP($G57,Table5[],fragment_lookup!I$64)</f>
        <v>-8.6227999999999999E-2</v>
      </c>
      <c r="AR57" s="1">
        <f>VLOOKUP($G57,Table5[],fragment_lookup!J$64)</f>
        <v>497.02800000000002</v>
      </c>
      <c r="AS57" s="1">
        <f>VLOOKUP($G57,Table5[],fragment_lookup!K$64)</f>
        <v>58.020899999999997</v>
      </c>
      <c r="AT57" s="1">
        <f>VLOOKUP($G57,Table5[],fragment_lookup!L$64)</f>
        <v>1117.57</v>
      </c>
      <c r="AU57" s="1">
        <f>VLOOKUP($G57,Table5[],fragment_lookup!M$64)</f>
        <v>-0.24285999999999999</v>
      </c>
      <c r="AV57" s="1">
        <f>VLOOKUP($G57,Table5[],fragment_lookup!N$64)</f>
        <v>-2.409E-2</v>
      </c>
      <c r="AW57" s="1">
        <f>VLOOKUP($G57,Table5[],fragment_lookup!O$64)</f>
        <v>137.28036270000001</v>
      </c>
      <c r="AX57" s="1">
        <f>VLOOKUP($B57,sterics[],sterics_lookup!C$87)</f>
        <v>6.3520436298730001</v>
      </c>
      <c r="AY57" s="1">
        <f>VLOOKUP($B57,sterics[],sterics_lookup!D$87)</f>
        <v>8.2658691623501497</v>
      </c>
      <c r="AZ57" s="1">
        <f>VLOOKUP($B57,sterics[],sterics_lookup!E$87)</f>
        <v>4.1585708605717198</v>
      </c>
      <c r="BA57" s="1">
        <f>VLOOKUP($B57,sterics[],sterics_lookup!F$87)</f>
        <v>4.9373483483228799</v>
      </c>
      <c r="BB57" s="1">
        <f>VLOOKUP($B57,sterics[],sterics_lookup!G$87)</f>
        <v>7.2428459943092998</v>
      </c>
      <c r="BC57" s="1">
        <f>VLOOKUP($B57,sterics[],sterics_lookup!H$87)</f>
        <v>9.8802346312907492</v>
      </c>
      <c r="BD57" s="1">
        <f>VLOOKUP($B57,sterics[],sterics_lookup!I$87)</f>
        <v>40.299999999999997</v>
      </c>
      <c r="BE57" s="1">
        <f>VLOOKUP($B57,sterics[],sterics_lookup!J$87)</f>
        <v>41.1</v>
      </c>
      <c r="BF57" s="1">
        <f>VLOOKUP($B57,sterics[],sterics_lookup!K$87)</f>
        <v>98.354636714738007</v>
      </c>
      <c r="BG57" s="1">
        <f>VLOOKUP($B57,sterics[],sterics_lookup!L$87)</f>
        <v>105.428177412662</v>
      </c>
      <c r="BH57" s="1">
        <f>VLOOKUP($B57,sterics[],sterics_lookup!M$87)</f>
        <v>98.235133090423503</v>
      </c>
      <c r="BI57" s="1">
        <f>VLOOKUP($B57,sterics[],sterics_lookup!N$87)</f>
        <v>105.738366817623</v>
      </c>
      <c r="BJ57" s="1">
        <f>VLOOKUP($B57,sterics[],sterics_lookup!O$87)</f>
        <v>98.341637970995095</v>
      </c>
      <c r="BK57" s="1">
        <f>VLOOKUP($B57,sterics[],sterics_lookup!P$87)</f>
        <v>105.46023317311899</v>
      </c>
      <c r="BL57" s="1">
        <f>VLOOKUP($B57,sterics[],sterics_lookup!Q$87)</f>
        <v>1.84002336941681</v>
      </c>
      <c r="BM57" s="1">
        <f>VLOOKUP($B57,sterics[],sterics_lookup!R$87)</f>
        <v>1.8440702264284801</v>
      </c>
      <c r="BN57" s="1">
        <f>VLOOKUP($B57,sterics[],sterics_lookup!S$87)</f>
        <v>1.84436737121431</v>
      </c>
      <c r="BO57" s="1">
        <f>VLOOKUP($B57,sterics[],sterics_lookup!T$87)</f>
        <v>1.84031437531743</v>
      </c>
      <c r="BP57" s="1">
        <f>VLOOKUP($B57,sterics[],sterics_lookup!U$87)</f>
        <v>1.8438823172859999</v>
      </c>
      <c r="BQ57" s="1">
        <f>VLOOKUP($B57,sterics[],sterics_lookup!V$87)</f>
        <v>1.83995461900558</v>
      </c>
    </row>
    <row r="58" spans="1:69" x14ac:dyDescent="0.25">
      <c r="A58" s="3">
        <v>237</v>
      </c>
      <c r="B58" s="1" t="str">
        <f>VLOOKUP(A58,names[],2)</f>
        <v>3-L12</v>
      </c>
      <c r="C58" s="2">
        <v>0.72</v>
      </c>
      <c r="D58" s="2">
        <v>0.55371472799628518</v>
      </c>
      <c r="E58" s="1" t="str">
        <f>VLOOKUP(B58,frags[],2)</f>
        <v>AL6</v>
      </c>
      <c r="F58" s="2" t="str">
        <f>VLOOKUP(B58,frags[],3)</f>
        <v>SP8</v>
      </c>
      <c r="G58" s="2" t="str">
        <f>VLOOKUP(B58,frags[],4)</f>
        <v>SP8</v>
      </c>
      <c r="H58" s="1">
        <f>VLOOKUP($E58,Table5[],fragment_lookup!B$64)</f>
        <v>0.165352</v>
      </c>
      <c r="I58" s="1">
        <f>VLOOKUP($E58,Table5[],fragment_lookup!C$64)</f>
        <v>-3.8466E-2</v>
      </c>
      <c r="J58" s="1">
        <f>VLOOKUP($E58,Table5[],fragment_lookup!D$64)</f>
        <v>-4.1852E-2</v>
      </c>
      <c r="K58" s="1">
        <f>VLOOKUP($E58,Table5[],fragment_lookup!E$64)</f>
        <v>-0.29164800000000002</v>
      </c>
      <c r="L58" s="1">
        <f>VLOOKUP($E58,Table5[],fragment_lookup!F$64)</f>
        <v>0.44260899999999997</v>
      </c>
      <c r="M58" s="1">
        <f>VLOOKUP($E58,Table5[],fragment_lookup!G$64)</f>
        <v>-0.17845</v>
      </c>
      <c r="N58" s="1">
        <f>VLOOKUP($E58,Table5[],fragment_lookup!H$64)</f>
        <v>-0.16891999999999999</v>
      </c>
      <c r="O58" s="1">
        <f>VLOOKUP($E58,Table5[],fragment_lookup!I$64)</f>
        <v>-1.2258E-2</v>
      </c>
      <c r="P58" s="1">
        <f>VLOOKUP($E58,Table5[],fragment_lookup!J$64)</f>
        <v>500.904</v>
      </c>
      <c r="Q58" s="1">
        <f>VLOOKUP($E58,Table5[],fragment_lookup!K$64)</f>
        <v>154.66</v>
      </c>
      <c r="R58" s="1">
        <f>VLOOKUP($E58,Table5[],fragment_lookup!L$64)</f>
        <v>1165.29</v>
      </c>
      <c r="S58" s="1">
        <f>VLOOKUP($E58,Table5[],fragment_lookup!M$64)</f>
        <v>-0.25062000000000001</v>
      </c>
      <c r="T58" s="1">
        <f>VLOOKUP($E58,Table5[],fragment_lookup!N$64)</f>
        <v>2.9190000000000001E-2</v>
      </c>
      <c r="U58" s="1">
        <f>VLOOKUP($E58,Table5[],fragment_lookup!O$64)</f>
        <v>175.5835731</v>
      </c>
      <c r="V58" s="1">
        <f>VLOOKUP($F58,Table5[],fragment_lookup!B$64)</f>
        <v>0.18934200000000001</v>
      </c>
      <c r="W58" s="1">
        <f>VLOOKUP($F58,Table5[],fragment_lookup!C$64)</f>
        <v>-2.9399999999999999E-2</v>
      </c>
      <c r="X58" s="1">
        <f>VLOOKUP($F58,Table5[],fragment_lookup!D$64)</f>
        <v>-2.0822E-2</v>
      </c>
      <c r="Y58" s="1">
        <f>VLOOKUP($F58,Table5[],fragment_lookup!E$64)</f>
        <v>-0.14033300000000001</v>
      </c>
      <c r="Z58" s="1">
        <f>VLOOKUP($F58,Table5[],fragment_lookup!F$64)</f>
        <v>0.530366</v>
      </c>
      <c r="AA58" s="1">
        <f>VLOOKUP($F58,Table5[],fragment_lookup!G$64)</f>
        <v>-0.15603900000000001</v>
      </c>
      <c r="AB58" s="1">
        <f>VLOOKUP($F58,Table5[],fragment_lookup!H$64)</f>
        <v>-0.19473099999999999</v>
      </c>
      <c r="AC58" s="1">
        <f>VLOOKUP($F58,Table5[],fragment_lookup!I$64)</f>
        <v>-3.7366000000000003E-2</v>
      </c>
      <c r="AD58" s="1">
        <f>VLOOKUP($F58,Table5[],fragment_lookup!J$64)</f>
        <v>496.012</v>
      </c>
      <c r="AE58" s="1">
        <f>VLOOKUP($F58,Table5[],fragment_lookup!K$64)</f>
        <v>59.413800000000002</v>
      </c>
      <c r="AF58" s="1">
        <f>VLOOKUP($F58,Table5[],fragment_lookup!L$64)</f>
        <v>1162.29</v>
      </c>
      <c r="AG58" s="1">
        <f>VLOOKUP($F58,Table5[],fragment_lookup!M$64)</f>
        <v>-0.23701</v>
      </c>
      <c r="AH58" s="1">
        <f>VLOOKUP($F58,Table5[],fragment_lookup!N$64)</f>
        <v>-1.976E-2</v>
      </c>
      <c r="AI58" s="1">
        <f>VLOOKUP($F58,Table5[],fragment_lookup!O$64)</f>
        <v>136.3265475</v>
      </c>
      <c r="AJ58" s="1">
        <f>VLOOKUP($G58,Table5[],fragment_lookup!B$64)</f>
        <v>0.18934200000000001</v>
      </c>
      <c r="AK58" s="1">
        <f>VLOOKUP($G58,Table5[],fragment_lookup!C$64)</f>
        <v>-2.9399999999999999E-2</v>
      </c>
      <c r="AL58" s="1">
        <f>VLOOKUP($G58,Table5[],fragment_lookup!D$64)</f>
        <v>-2.0822E-2</v>
      </c>
      <c r="AM58" s="1">
        <f>VLOOKUP($G58,Table5[],fragment_lookup!E$64)</f>
        <v>-0.14033300000000001</v>
      </c>
      <c r="AN58" s="1">
        <f>VLOOKUP($G58,Table5[],fragment_lookup!F$64)</f>
        <v>0.530366</v>
      </c>
      <c r="AO58" s="1">
        <f>VLOOKUP($G58,Table5[],fragment_lookup!G$64)</f>
        <v>-0.15603900000000001</v>
      </c>
      <c r="AP58" s="1">
        <f>VLOOKUP($G58,Table5[],fragment_lookup!H$64)</f>
        <v>-0.19473099999999999</v>
      </c>
      <c r="AQ58" s="1">
        <f>VLOOKUP($G58,Table5[],fragment_lookup!I$64)</f>
        <v>-3.7366000000000003E-2</v>
      </c>
      <c r="AR58" s="1">
        <f>VLOOKUP($G58,Table5[],fragment_lookup!J$64)</f>
        <v>496.012</v>
      </c>
      <c r="AS58" s="1">
        <f>VLOOKUP($G58,Table5[],fragment_lookup!K$64)</f>
        <v>59.413800000000002</v>
      </c>
      <c r="AT58" s="1">
        <f>VLOOKUP($G58,Table5[],fragment_lookup!L$64)</f>
        <v>1162.29</v>
      </c>
      <c r="AU58" s="1">
        <f>VLOOKUP($G58,Table5[],fragment_lookup!M$64)</f>
        <v>-0.23701</v>
      </c>
      <c r="AV58" s="1">
        <f>VLOOKUP($G58,Table5[],fragment_lookup!N$64)</f>
        <v>-1.976E-2</v>
      </c>
      <c r="AW58" s="1">
        <f>VLOOKUP($G58,Table5[],fragment_lookup!O$64)</f>
        <v>136.3265475</v>
      </c>
      <c r="AX58" s="1">
        <f>VLOOKUP($B58,sterics[],sterics_lookup!C$87)</f>
        <v>6.44452628113575</v>
      </c>
      <c r="AY58" s="1">
        <f>VLOOKUP($B58,sterics[],sterics_lookup!D$87)</f>
        <v>6.7803417769963197</v>
      </c>
      <c r="AZ58" s="1">
        <f>VLOOKUP($B58,sterics[],sterics_lookup!E$87)</f>
        <v>3.8320816544416898</v>
      </c>
      <c r="BA58" s="1">
        <f>VLOOKUP($B58,sterics[],sterics_lookup!F$87)</f>
        <v>4.3104581637973398</v>
      </c>
      <c r="BB58" s="1">
        <f>VLOOKUP($B58,sterics[],sterics_lookup!G$87)</f>
        <v>7.4028477208947798</v>
      </c>
      <c r="BC58" s="1">
        <f>VLOOKUP($B58,sterics[],sterics_lookup!H$87)</f>
        <v>7.7755481747292396</v>
      </c>
      <c r="BD58" s="1">
        <f>VLOOKUP($B58,sterics[],sterics_lookup!I$87)</f>
        <v>40.5</v>
      </c>
      <c r="BE58" s="1">
        <f>VLOOKUP($B58,sterics[],sterics_lookup!J$87)</f>
        <v>49.5</v>
      </c>
      <c r="BF58" s="1">
        <f>VLOOKUP($B58,sterics[],sterics_lookup!K$87)</f>
        <v>100.290991851329</v>
      </c>
      <c r="BG58" s="1">
        <f>VLOOKUP($B58,sterics[],sterics_lookup!L$87)</f>
        <v>108.130729189569</v>
      </c>
      <c r="BH58" s="1">
        <f>VLOOKUP($B58,sterics[],sterics_lookup!M$87)</f>
        <v>99.094215967539796</v>
      </c>
      <c r="BI58" s="1">
        <f>VLOOKUP($B58,sterics[],sterics_lookup!N$87)</f>
        <v>114.950053922341</v>
      </c>
      <c r="BJ58" s="1">
        <f>VLOOKUP($B58,sterics[],sterics_lookup!O$87)</f>
        <v>99.599059045469104</v>
      </c>
      <c r="BK58" s="1">
        <f>VLOOKUP($B58,sterics[],sterics_lookup!P$87)</f>
        <v>110.77310407109699</v>
      </c>
      <c r="BL58" s="1">
        <f>VLOOKUP($B58,sterics[],sterics_lookup!Q$87)</f>
        <v>1.84122649340052</v>
      </c>
      <c r="BM58" s="1">
        <f>VLOOKUP($B58,sterics[],sterics_lookup!R$87)</f>
        <v>1.84644306708872</v>
      </c>
      <c r="BN58" s="1">
        <f>VLOOKUP($B58,sterics[],sterics_lookup!S$87)</f>
        <v>1.84867790596415</v>
      </c>
      <c r="BO58" s="1">
        <f>VLOOKUP($B58,sterics[],sterics_lookup!T$87)</f>
        <v>1.8404594535061001</v>
      </c>
      <c r="BP58" s="1">
        <f>VLOOKUP($B58,sterics[],sterics_lookup!U$87)</f>
        <v>1.8801981278577999</v>
      </c>
      <c r="BQ58" s="1">
        <f>VLOOKUP($B58,sterics[],sterics_lookup!V$87)</f>
        <v>1.8746925081196599</v>
      </c>
    </row>
    <row r="59" spans="1:69" x14ac:dyDescent="0.25">
      <c r="A59" s="3">
        <v>238</v>
      </c>
      <c r="B59" s="1" t="str">
        <f>VLOOKUP(A59,names[],2)</f>
        <v>2-L15</v>
      </c>
      <c r="C59" s="2">
        <v>-0.60000000000000009</v>
      </c>
      <c r="D59" s="2">
        <v>0.49416596402423352</v>
      </c>
      <c r="E59" s="1" t="str">
        <f>VLOOKUP(B59,frags[],2)</f>
        <v>SP10</v>
      </c>
      <c r="F59" s="2" t="str">
        <f>VLOOKUP(B59,frags[],3)</f>
        <v>AL4</v>
      </c>
      <c r="G59" s="2" t="str">
        <f>VLOOKUP(B59,frags[],4)</f>
        <v>AL4</v>
      </c>
      <c r="H59" s="1">
        <f>VLOOKUP($E59,Table5[],fragment_lookup!B$64)</f>
        <v>0.17224300000000001</v>
      </c>
      <c r="I59" s="1">
        <f>VLOOKUP($E59,Table5[],fragment_lookup!C$64)</f>
        <v>-1.7232000000000001E-2</v>
      </c>
      <c r="J59" s="1">
        <f>VLOOKUP($E59,Table5[],fragment_lookup!D$64)</f>
        <v>-1.7132000000000001E-2</v>
      </c>
      <c r="K59" s="1">
        <f>VLOOKUP($E59,Table5[],fragment_lookup!E$64)</f>
        <v>-0.208619</v>
      </c>
      <c r="L59" s="1">
        <f>VLOOKUP($E59,Table5[],fragment_lookup!F$64)</f>
        <v>0.453625</v>
      </c>
      <c r="M59" s="1">
        <f>VLOOKUP($E59,Table5[],fragment_lookup!G$64)</f>
        <v>-0.149233</v>
      </c>
      <c r="N59" s="1">
        <f>VLOOKUP($E59,Table5[],fragment_lookup!H$64)</f>
        <v>-0.148867</v>
      </c>
      <c r="O59" s="1">
        <f>VLOOKUP($E59,Table5[],fragment_lookup!I$64)</f>
        <v>-9.0648999999999993E-2</v>
      </c>
      <c r="P59" s="1">
        <f>VLOOKUP($E59,Table5[],fragment_lookup!J$64)</f>
        <v>522.11699999999996</v>
      </c>
      <c r="Q59" s="1">
        <f>VLOOKUP($E59,Table5[],fragment_lookup!K$64)</f>
        <v>59.5777</v>
      </c>
      <c r="R59" s="1">
        <f>VLOOKUP($E59,Table5[],fragment_lookup!L$64)</f>
        <v>1075.02</v>
      </c>
      <c r="S59" s="1">
        <f>VLOOKUP($E59,Table5[],fragment_lookup!M$64)</f>
        <v>-0.23172000000000001</v>
      </c>
      <c r="T59" s="1">
        <f>VLOOKUP($E59,Table5[],fragment_lookup!N$64)</f>
        <v>-1.618E-2</v>
      </c>
      <c r="U59" s="1">
        <f>VLOOKUP($E59,Table5[],fragment_lookup!O$64)</f>
        <v>135.25350539999999</v>
      </c>
      <c r="V59" s="1">
        <f>VLOOKUP($F59,Table5[],fragment_lookup!B$64)</f>
        <v>0.153248</v>
      </c>
      <c r="W59" s="1">
        <f>VLOOKUP($F59,Table5[],fragment_lookup!C$64)</f>
        <v>-3.7562999999999999E-2</v>
      </c>
      <c r="X59" s="1">
        <f>VLOOKUP($F59,Table5[],fragment_lookup!D$64)</f>
        <v>-3.7512999999999998E-2</v>
      </c>
      <c r="Y59" s="1">
        <f>VLOOKUP($F59,Table5[],fragment_lookup!E$64)</f>
        <v>-0.273613</v>
      </c>
      <c r="Z59" s="1">
        <f>VLOOKUP($F59,Table5[],fragment_lookup!F$64)</f>
        <v>0.43281799999999998</v>
      </c>
      <c r="AA59" s="1">
        <f>VLOOKUP($F59,Table5[],fragment_lookup!G$64)</f>
        <v>-0.18011099999999999</v>
      </c>
      <c r="AB59" s="1">
        <f>VLOOKUP($F59,Table5[],fragment_lookup!H$64)</f>
        <v>-0.18074100000000001</v>
      </c>
      <c r="AC59" s="1">
        <f>VLOOKUP($F59,Table5[],fragment_lookup!I$64)</f>
        <v>3.7199999999999999E-4</v>
      </c>
      <c r="AD59" s="1">
        <f>VLOOKUP($F59,Table5[],fragment_lookup!J$64)</f>
        <v>504.39800000000002</v>
      </c>
      <c r="AE59" s="1">
        <f>VLOOKUP($F59,Table5[],fragment_lookup!K$64)</f>
        <v>159.078</v>
      </c>
      <c r="AF59" s="1">
        <f>VLOOKUP($F59,Table5[],fragment_lookup!L$64)</f>
        <v>1213.46</v>
      </c>
      <c r="AG59" s="1">
        <f>VLOOKUP($F59,Table5[],fragment_lookup!M$64)</f>
        <v>-0.25091000000000002</v>
      </c>
      <c r="AH59" s="1">
        <f>VLOOKUP($F59,Table5[],fragment_lookup!N$64)</f>
        <v>2.6839999999999999E-2</v>
      </c>
      <c r="AI59" s="1">
        <f>VLOOKUP($F59,Table5[],fragment_lookup!O$64)</f>
        <v>174.29090249999999</v>
      </c>
      <c r="AJ59" s="1">
        <f>VLOOKUP($G59,Table5[],fragment_lookup!B$64)</f>
        <v>0.153248</v>
      </c>
      <c r="AK59" s="1">
        <f>VLOOKUP($G59,Table5[],fragment_lookup!C$64)</f>
        <v>-3.7562999999999999E-2</v>
      </c>
      <c r="AL59" s="1">
        <f>VLOOKUP($G59,Table5[],fragment_lookup!D$64)</f>
        <v>-3.7512999999999998E-2</v>
      </c>
      <c r="AM59" s="1">
        <f>VLOOKUP($G59,Table5[],fragment_lookup!E$64)</f>
        <v>-0.273613</v>
      </c>
      <c r="AN59" s="1">
        <f>VLOOKUP($G59,Table5[],fragment_lookup!F$64)</f>
        <v>0.43281799999999998</v>
      </c>
      <c r="AO59" s="1">
        <f>VLOOKUP($G59,Table5[],fragment_lookup!G$64)</f>
        <v>-0.18011099999999999</v>
      </c>
      <c r="AP59" s="1">
        <f>VLOOKUP($G59,Table5[],fragment_lookup!H$64)</f>
        <v>-0.18074100000000001</v>
      </c>
      <c r="AQ59" s="1">
        <f>VLOOKUP($G59,Table5[],fragment_lookup!I$64)</f>
        <v>3.7199999999999999E-4</v>
      </c>
      <c r="AR59" s="1">
        <f>VLOOKUP($G59,Table5[],fragment_lookup!J$64)</f>
        <v>504.39800000000002</v>
      </c>
      <c r="AS59" s="1">
        <f>VLOOKUP($G59,Table5[],fragment_lookup!K$64)</f>
        <v>159.078</v>
      </c>
      <c r="AT59" s="1">
        <f>VLOOKUP($G59,Table5[],fragment_lookup!L$64)</f>
        <v>1213.46</v>
      </c>
      <c r="AU59" s="1">
        <f>VLOOKUP($G59,Table5[],fragment_lookup!M$64)</f>
        <v>-0.25091000000000002</v>
      </c>
      <c r="AV59" s="1">
        <f>VLOOKUP($G59,Table5[],fragment_lookup!N$64)</f>
        <v>2.6839999999999999E-2</v>
      </c>
      <c r="AW59" s="1">
        <f>VLOOKUP($G59,Table5[],fragment_lookup!O$64)</f>
        <v>174.29090249999999</v>
      </c>
      <c r="AX59" s="1">
        <f>VLOOKUP($B59,sterics[],sterics_lookup!C$87)</f>
        <v>6.8203600795337804</v>
      </c>
      <c r="AY59" s="1">
        <f>VLOOKUP($B59,sterics[],sterics_lookup!D$87)</f>
        <v>7.1157056866864696</v>
      </c>
      <c r="AZ59" s="1">
        <f>VLOOKUP($B59,sterics[],sterics_lookup!E$87)</f>
        <v>4.35750756016935</v>
      </c>
      <c r="BA59" s="1">
        <f>VLOOKUP($B59,sterics[],sterics_lookup!F$87)</f>
        <v>4.7933222019989801</v>
      </c>
      <c r="BB59" s="1">
        <f>VLOOKUP($B59,sterics[],sterics_lookup!G$87)</f>
        <v>7.6538556097996597</v>
      </c>
      <c r="BC59" s="1">
        <f>VLOOKUP($B59,sterics[],sterics_lookup!H$87)</f>
        <v>11.191996334289</v>
      </c>
      <c r="BD59" s="1">
        <f>VLOOKUP($B59,sterics[],sterics_lookup!I$87)</f>
        <v>46.3</v>
      </c>
      <c r="BE59" s="1">
        <f>VLOOKUP($B59,sterics[],sterics_lookup!J$87)</f>
        <v>64.7</v>
      </c>
      <c r="BF59" s="1">
        <f>VLOOKUP($B59,sterics[],sterics_lookup!K$87)</f>
        <v>97.454616797991903</v>
      </c>
      <c r="BG59" s="1">
        <f>VLOOKUP($B59,sterics[],sterics_lookup!L$87)</f>
        <v>108.252539345633</v>
      </c>
      <c r="BH59" s="1">
        <f>VLOOKUP($B59,sterics[],sterics_lookup!M$87)</f>
        <v>106.301421325698</v>
      </c>
      <c r="BI59" s="1">
        <f>VLOOKUP($B59,sterics[],sterics_lookup!N$87)</f>
        <v>110.462448096853</v>
      </c>
      <c r="BJ59" s="1">
        <f>VLOOKUP($B59,sterics[],sterics_lookup!O$87)</f>
        <v>97.383751728717002</v>
      </c>
      <c r="BK59" s="1">
        <f>VLOOKUP($B59,sterics[],sterics_lookup!P$87)</f>
        <v>108.282479354302</v>
      </c>
      <c r="BL59" s="1">
        <f>VLOOKUP($B59,sterics[],sterics_lookup!Q$87)</f>
        <v>1.8749671997131001</v>
      </c>
      <c r="BM59" s="1">
        <f>VLOOKUP($B59,sterics[],sterics_lookup!R$87)</f>
        <v>1.88493448161998</v>
      </c>
      <c r="BN59" s="1">
        <f>VLOOKUP($B59,sterics[],sterics_lookup!S$87)</f>
        <v>1.85607219687166</v>
      </c>
      <c r="BO59" s="1">
        <f>VLOOKUP($B59,sterics[],sterics_lookup!T$87)</f>
        <v>1.8532935547289799</v>
      </c>
      <c r="BP59" s="1">
        <f>VLOOKUP($B59,sterics[],sterics_lookup!U$87)</f>
        <v>1.88491060795996</v>
      </c>
      <c r="BQ59" s="1">
        <f>VLOOKUP($B59,sterics[],sterics_lookup!V$87)</f>
        <v>1.8755484531197799</v>
      </c>
    </row>
    <row r="60" spans="1:69" x14ac:dyDescent="0.25">
      <c r="A60" s="3">
        <v>239</v>
      </c>
      <c r="B60" s="1" t="str">
        <f>VLOOKUP(A60,names[],2)</f>
        <v>2-L6</v>
      </c>
      <c r="C60" s="2">
        <v>-0.16000000000000009</v>
      </c>
      <c r="D60" s="2">
        <v>1.2424974849069113</v>
      </c>
      <c r="E60" s="1" t="str">
        <f>VLOOKUP(B60,frags[],2)</f>
        <v>AL1</v>
      </c>
      <c r="F60" s="2" t="str">
        <f>VLOOKUP(B60,frags[],3)</f>
        <v>AL1</v>
      </c>
      <c r="G60" s="2" t="str">
        <f>VLOOKUP(B60,frags[],4)</f>
        <v>HC7</v>
      </c>
      <c r="H60" s="1">
        <f>VLOOKUP($E60,Table5[],fragment_lookup!B$64)</f>
        <v>0.15546399999999999</v>
      </c>
      <c r="I60" s="1">
        <f>VLOOKUP($E60,Table5[],fragment_lookup!C$64)</f>
        <v>-3.7927000000000002E-2</v>
      </c>
      <c r="J60" s="1">
        <f>VLOOKUP($E60,Table5[],fragment_lookup!D$64)</f>
        <v>-3.7895999999999999E-2</v>
      </c>
      <c r="K60" s="1">
        <f>VLOOKUP($E60,Table5[],fragment_lookup!E$64)</f>
        <v>-0.43332700000000002</v>
      </c>
      <c r="L60" s="1">
        <f>VLOOKUP($E60,Table5[],fragment_lookup!F$64)</f>
        <v>0.39064500000000002</v>
      </c>
      <c r="M60" s="1">
        <f>VLOOKUP($E60,Table5[],fragment_lookup!G$64)</f>
        <v>-0.17117199999999999</v>
      </c>
      <c r="N60" s="1">
        <f>VLOOKUP($E60,Table5[],fragment_lookup!H$64)</f>
        <v>-0.17145299999999999</v>
      </c>
      <c r="O60" s="1">
        <f>VLOOKUP($E60,Table5[],fragment_lookup!I$64)</f>
        <v>6.7978999999999998E-2</v>
      </c>
      <c r="P60" s="1">
        <f>VLOOKUP($E60,Table5[],fragment_lookup!J$64)</f>
        <v>464.04</v>
      </c>
      <c r="Q60" s="1">
        <f>VLOOKUP($E60,Table5[],fragment_lookup!K$64)</f>
        <v>158.369</v>
      </c>
      <c r="R60" s="1">
        <f>VLOOKUP($E60,Table5[],fragment_lookup!L$64)</f>
        <v>1200.6500000000001</v>
      </c>
      <c r="S60" s="1">
        <f>VLOOKUP($E60,Table5[],fragment_lookup!M$64)</f>
        <v>-0.25013999999999997</v>
      </c>
      <c r="T60" s="1">
        <f>VLOOKUP($E60,Table5[],fragment_lookup!N$64)</f>
        <v>2.3949999999999999E-2</v>
      </c>
      <c r="U60" s="1">
        <f>VLOOKUP($E60,Table5[],fragment_lookup!O$64)</f>
        <v>171.9942159</v>
      </c>
      <c r="V60" s="1">
        <f>VLOOKUP($F60,Table5[],fragment_lookup!B$64)</f>
        <v>0.15546399999999999</v>
      </c>
      <c r="W60" s="1">
        <f>VLOOKUP($F60,Table5[],fragment_lookup!C$64)</f>
        <v>-3.7927000000000002E-2</v>
      </c>
      <c r="X60" s="1">
        <f>VLOOKUP($F60,Table5[],fragment_lookup!D$64)</f>
        <v>-3.7895999999999999E-2</v>
      </c>
      <c r="Y60" s="1">
        <f>VLOOKUP($F60,Table5[],fragment_lookup!E$64)</f>
        <v>-0.43332700000000002</v>
      </c>
      <c r="Z60" s="1">
        <f>VLOOKUP($F60,Table5[],fragment_lookup!F$64)</f>
        <v>0.39064500000000002</v>
      </c>
      <c r="AA60" s="1">
        <f>VLOOKUP($F60,Table5[],fragment_lookup!G$64)</f>
        <v>-0.17117199999999999</v>
      </c>
      <c r="AB60" s="1">
        <f>VLOOKUP($F60,Table5[],fragment_lookup!H$64)</f>
        <v>-0.17145299999999999</v>
      </c>
      <c r="AC60" s="1">
        <f>VLOOKUP($F60,Table5[],fragment_lookup!I$64)</f>
        <v>6.7978999999999998E-2</v>
      </c>
      <c r="AD60" s="1">
        <f>VLOOKUP($F60,Table5[],fragment_lookup!J$64)</f>
        <v>464.04</v>
      </c>
      <c r="AE60" s="1">
        <f>VLOOKUP($F60,Table5[],fragment_lookup!K$64)</f>
        <v>158.369</v>
      </c>
      <c r="AF60" s="1">
        <f>VLOOKUP($F60,Table5[],fragment_lookup!L$64)</f>
        <v>1200.6500000000001</v>
      </c>
      <c r="AG60" s="1">
        <f>VLOOKUP($F60,Table5[],fragment_lookup!M$64)</f>
        <v>-0.25013999999999997</v>
      </c>
      <c r="AH60" s="1">
        <f>VLOOKUP($F60,Table5[],fragment_lookup!N$64)</f>
        <v>2.3949999999999999E-2</v>
      </c>
      <c r="AI60" s="1">
        <f>VLOOKUP($F60,Table5[],fragment_lookup!O$64)</f>
        <v>171.9942159</v>
      </c>
      <c r="AJ60" s="1">
        <f>VLOOKUP($G60,Table5[],fragment_lookup!B$64)</f>
        <v>0.21218999999999999</v>
      </c>
      <c r="AK60" s="1">
        <f>VLOOKUP($G60,Table5[],fragment_lookup!C$64)</f>
        <v>-1.1044999999999999E-2</v>
      </c>
      <c r="AL60" s="1">
        <f>VLOOKUP($G60,Table5[],fragment_lookup!D$64)</f>
        <v>-6.0200000000000002E-3</v>
      </c>
      <c r="AM60" s="1">
        <f>VLOOKUP($G60,Table5[],fragment_lookup!E$64)</f>
        <v>-5.7304000000000001E-2</v>
      </c>
      <c r="AN60" s="1">
        <f>VLOOKUP($G60,Table5[],fragment_lookup!F$64)</f>
        <v>0.63275099999999995</v>
      </c>
      <c r="AO60" s="1">
        <f>VLOOKUP($G60,Table5[],fragment_lookup!G$64)</f>
        <v>-0.151805</v>
      </c>
      <c r="AP60" s="1">
        <f>VLOOKUP($G60,Table5[],fragment_lookup!H$64)</f>
        <v>-0.14774699999999999</v>
      </c>
      <c r="AQ60" s="1">
        <f>VLOOKUP($G60,Table5[],fragment_lookup!I$64)</f>
        <v>2.5909000000000001E-2</v>
      </c>
      <c r="AR60" s="1">
        <f>VLOOKUP($G60,Table5[],fragment_lookup!J$64)</f>
        <v>550.41399999999999</v>
      </c>
      <c r="AS60" s="1">
        <f>VLOOKUP($G60,Table5[],fragment_lookup!K$64)</f>
        <v>54.785200000000003</v>
      </c>
      <c r="AT60" s="1">
        <f>VLOOKUP($G60,Table5[],fragment_lookup!L$64)</f>
        <v>1011.55</v>
      </c>
      <c r="AU60" s="1">
        <f>VLOOKUP($G60,Table5[],fragment_lookup!M$64)</f>
        <v>-0.23164000000000001</v>
      </c>
      <c r="AV60" s="1">
        <f>VLOOKUP($G60,Table5[],fragment_lookup!N$64)</f>
        <v>-5.2880000000000003E-2</v>
      </c>
      <c r="AW60" s="1">
        <f>VLOOKUP($G60,Table5[],fragment_lookup!O$64)</f>
        <v>112.17368759999999</v>
      </c>
      <c r="AX60" s="1">
        <f>VLOOKUP($B60,sterics[],sterics_lookup!C$87)</f>
        <v>6.5207895136190803</v>
      </c>
      <c r="AY60" s="1">
        <f>VLOOKUP($B60,sterics[],sterics_lookup!D$87)</f>
        <v>6.66082876510717</v>
      </c>
      <c r="AZ60" s="1">
        <f>VLOOKUP($B60,sterics[],sterics_lookup!E$87)</f>
        <v>3.9299201673180102</v>
      </c>
      <c r="BA60" s="1">
        <f>VLOOKUP($B60,sterics[],sterics_lookup!F$87)</f>
        <v>3.9603735959102799</v>
      </c>
      <c r="BB60" s="1">
        <f>VLOOKUP($B60,sterics[],sterics_lookup!G$87)</f>
        <v>6.9623163235423098</v>
      </c>
      <c r="BC60" s="1">
        <f>VLOOKUP($B60,sterics[],sterics_lookup!H$87)</f>
        <v>6.9970895299982496</v>
      </c>
      <c r="BD60" s="1">
        <f>VLOOKUP($B60,sterics[],sterics_lookup!I$87)</f>
        <v>61</v>
      </c>
      <c r="BE60" s="1">
        <f>VLOOKUP($B60,sterics[],sterics_lookup!J$87)</f>
        <v>61.1</v>
      </c>
      <c r="BF60" s="1">
        <f>VLOOKUP($B60,sterics[],sterics_lookup!K$87)</f>
        <v>106.220661661028</v>
      </c>
      <c r="BG60" s="1">
        <f>VLOOKUP($B60,sterics[],sterics_lookup!L$87)</f>
        <v>109.889822287453</v>
      </c>
      <c r="BH60" s="1">
        <f>VLOOKUP($B60,sterics[],sterics_lookup!M$87)</f>
        <v>105.916965785643</v>
      </c>
      <c r="BI60" s="1">
        <f>VLOOKUP($B60,sterics[],sterics_lookup!N$87)</f>
        <v>109.50377806773101</v>
      </c>
      <c r="BJ60" s="1">
        <f>VLOOKUP($B60,sterics[],sterics_lookup!O$87)</f>
        <v>118.364532769416</v>
      </c>
      <c r="BK60" s="1">
        <f>VLOOKUP($B60,sterics[],sterics_lookup!P$87)</f>
        <v>118.44448660942101</v>
      </c>
      <c r="BL60" s="1">
        <f>VLOOKUP($B60,sterics[],sterics_lookup!Q$87)</f>
        <v>1.8396589357813</v>
      </c>
      <c r="BM60" s="1">
        <f>VLOOKUP($B60,sterics[],sterics_lookup!R$87)</f>
        <v>1.84107522931573</v>
      </c>
      <c r="BN60" s="1">
        <f>VLOOKUP($B60,sterics[],sterics_lookup!S$87)</f>
        <v>1.8941079694674201</v>
      </c>
      <c r="BO60" s="1">
        <f>VLOOKUP($B60,sterics[],sterics_lookup!T$87)</f>
        <v>1.89320125713036</v>
      </c>
      <c r="BP60" s="1">
        <f>VLOOKUP($B60,sterics[],sterics_lookup!U$87)</f>
        <v>1.89777448607573</v>
      </c>
      <c r="BQ60" s="1">
        <f>VLOOKUP($B60,sterics[],sterics_lookup!V$87)</f>
        <v>1.8921810167106099</v>
      </c>
    </row>
    <row r="61" spans="1:69" x14ac:dyDescent="0.25">
      <c r="A61" s="3">
        <v>240</v>
      </c>
      <c r="B61" s="1" t="str">
        <f>VLOOKUP(A61,names[],2)</f>
        <v>1-L12</v>
      </c>
      <c r="C61" s="2">
        <v>-1</v>
      </c>
      <c r="D61" s="2">
        <v>1.0241581909060729</v>
      </c>
      <c r="E61" s="1" t="str">
        <f>VLOOKUP(B61,frags[],2)</f>
        <v>AL8</v>
      </c>
      <c r="F61" s="2" t="str">
        <f>VLOOKUP(B61,frags[],3)</f>
        <v>AL8</v>
      </c>
      <c r="G61" s="2" t="str">
        <f>VLOOKUP(B61,frags[],4)</f>
        <v>AL8</v>
      </c>
      <c r="H61" s="1">
        <f>VLOOKUP($E61,Table5[],fragment_lookup!B$64)</f>
        <v>0.17913699999999999</v>
      </c>
      <c r="I61" s="1">
        <f>VLOOKUP($E61,Table5[],fragment_lookup!C$64)</f>
        <v>-4.0078000000000003E-2</v>
      </c>
      <c r="J61" s="1">
        <f>VLOOKUP($E61,Table5[],fragment_lookup!D$64)</f>
        <v>-4.0072000000000003E-2</v>
      </c>
      <c r="K61" s="1">
        <f>VLOOKUP($E61,Table5[],fragment_lookup!E$64)</f>
        <v>-0.47377799999999998</v>
      </c>
      <c r="L61" s="1">
        <f>VLOOKUP($E61,Table5[],fragment_lookup!F$64)</f>
        <v>0.41362199999999999</v>
      </c>
      <c r="M61" s="1">
        <f>VLOOKUP($E61,Table5[],fragment_lookup!G$64)</f>
        <v>-0.17389099999999999</v>
      </c>
      <c r="N61" s="1">
        <f>VLOOKUP($E61,Table5[],fragment_lookup!H$64)</f>
        <v>-0.17425599999999999</v>
      </c>
      <c r="O61" s="1">
        <f>VLOOKUP($E61,Table5[],fragment_lookup!I$64)</f>
        <v>-2.4944000000000001E-2</v>
      </c>
      <c r="P61" s="1">
        <f>VLOOKUP($E61,Table5[],fragment_lookup!J$64)</f>
        <v>465.96600000000001</v>
      </c>
      <c r="Q61" s="1">
        <f>VLOOKUP($E61,Table5[],fragment_lookup!K$64)</f>
        <v>154.71700000000001</v>
      </c>
      <c r="R61" s="1">
        <f>VLOOKUP($E61,Table5[],fragment_lookup!L$64)</f>
        <v>1379.14</v>
      </c>
      <c r="S61" s="1">
        <f>VLOOKUP($E61,Table5[],fragment_lookup!M$64)</f>
        <v>-0.24607000000000001</v>
      </c>
      <c r="T61" s="1">
        <f>VLOOKUP($E61,Table5[],fragment_lookup!N$64)</f>
        <v>2.155E-2</v>
      </c>
      <c r="U61" s="1">
        <f>VLOOKUP($E61,Table5[],fragment_lookup!O$64)</f>
        <v>167.93422620000001</v>
      </c>
      <c r="V61" s="1">
        <f>VLOOKUP($F61,Table5[],fragment_lookup!B$64)</f>
        <v>0.17913699999999999</v>
      </c>
      <c r="W61" s="1">
        <f>VLOOKUP($F61,Table5[],fragment_lookup!C$64)</f>
        <v>-4.0078000000000003E-2</v>
      </c>
      <c r="X61" s="1">
        <f>VLOOKUP($F61,Table5[],fragment_lookup!D$64)</f>
        <v>-4.0072000000000003E-2</v>
      </c>
      <c r="Y61" s="1">
        <f>VLOOKUP($F61,Table5[],fragment_lookup!E$64)</f>
        <v>-0.47377799999999998</v>
      </c>
      <c r="Z61" s="1">
        <f>VLOOKUP($F61,Table5[],fragment_lookup!F$64)</f>
        <v>0.41362199999999999</v>
      </c>
      <c r="AA61" s="1">
        <f>VLOOKUP($F61,Table5[],fragment_lookup!G$64)</f>
        <v>-0.17389099999999999</v>
      </c>
      <c r="AB61" s="1">
        <f>VLOOKUP($F61,Table5[],fragment_lookup!H$64)</f>
        <v>-0.17425599999999999</v>
      </c>
      <c r="AC61" s="1">
        <f>VLOOKUP($F61,Table5[],fragment_lookup!I$64)</f>
        <v>-2.4944000000000001E-2</v>
      </c>
      <c r="AD61" s="1">
        <f>VLOOKUP($F61,Table5[],fragment_lookup!J$64)</f>
        <v>465.96600000000001</v>
      </c>
      <c r="AE61" s="1">
        <f>VLOOKUP($F61,Table5[],fragment_lookup!K$64)</f>
        <v>154.71700000000001</v>
      </c>
      <c r="AF61" s="1">
        <f>VLOOKUP($F61,Table5[],fragment_lookup!L$64)</f>
        <v>1379.14</v>
      </c>
      <c r="AG61" s="1">
        <f>VLOOKUP($F61,Table5[],fragment_lookup!M$64)</f>
        <v>-0.24607000000000001</v>
      </c>
      <c r="AH61" s="1">
        <f>VLOOKUP($F61,Table5[],fragment_lookup!N$64)</f>
        <v>2.155E-2</v>
      </c>
      <c r="AI61" s="1">
        <f>VLOOKUP($F61,Table5[],fragment_lookup!O$64)</f>
        <v>167.93422620000001</v>
      </c>
      <c r="AJ61" s="1">
        <f>VLOOKUP($G61,Table5[],fragment_lookup!B$64)</f>
        <v>0.17913699999999999</v>
      </c>
      <c r="AK61" s="1">
        <f>VLOOKUP($G61,Table5[],fragment_lookup!C$64)</f>
        <v>-4.0078000000000003E-2</v>
      </c>
      <c r="AL61" s="1">
        <f>VLOOKUP($G61,Table5[],fragment_lookup!D$64)</f>
        <v>-4.0072000000000003E-2</v>
      </c>
      <c r="AM61" s="1">
        <f>VLOOKUP($G61,Table5[],fragment_lookup!E$64)</f>
        <v>-0.47377799999999998</v>
      </c>
      <c r="AN61" s="1">
        <f>VLOOKUP($G61,Table5[],fragment_lookup!F$64)</f>
        <v>0.41362199999999999</v>
      </c>
      <c r="AO61" s="1">
        <f>VLOOKUP($G61,Table5[],fragment_lookup!G$64)</f>
        <v>-0.17389099999999999</v>
      </c>
      <c r="AP61" s="1">
        <f>VLOOKUP($G61,Table5[],fragment_lookup!H$64)</f>
        <v>-0.17425599999999999</v>
      </c>
      <c r="AQ61" s="1">
        <f>VLOOKUP($G61,Table5[],fragment_lookup!I$64)</f>
        <v>-2.4944000000000001E-2</v>
      </c>
      <c r="AR61" s="1">
        <f>VLOOKUP($G61,Table5[],fragment_lookup!J$64)</f>
        <v>465.96600000000001</v>
      </c>
      <c r="AS61" s="1">
        <f>VLOOKUP($G61,Table5[],fragment_lookup!K$64)</f>
        <v>154.71700000000001</v>
      </c>
      <c r="AT61" s="1">
        <f>VLOOKUP($G61,Table5[],fragment_lookup!L$64)</f>
        <v>1379.14</v>
      </c>
      <c r="AU61" s="1">
        <f>VLOOKUP($G61,Table5[],fragment_lookup!M$64)</f>
        <v>-0.24607000000000001</v>
      </c>
      <c r="AV61" s="1">
        <f>VLOOKUP($G61,Table5[],fragment_lookup!N$64)</f>
        <v>2.155E-2</v>
      </c>
      <c r="AW61" s="1">
        <f>VLOOKUP($G61,Table5[],fragment_lookup!O$64)</f>
        <v>167.93422620000001</v>
      </c>
      <c r="AX61" s="1">
        <f>VLOOKUP($B61,sterics[],sterics_lookup!C$87)</f>
        <v>6.9419789485778702</v>
      </c>
      <c r="AY61" s="1">
        <f>VLOOKUP($B61,sterics[],sterics_lookup!D$87)</f>
        <v>6.9428900553929997</v>
      </c>
      <c r="AZ61" s="1">
        <f>VLOOKUP($B61,sterics[],sterics_lookup!E$87)</f>
        <v>5.2571162124263902</v>
      </c>
      <c r="BA61" s="1">
        <f>VLOOKUP($B61,sterics[],sterics_lookup!F$87)</f>
        <v>5.2587509454919701</v>
      </c>
      <c r="BB61" s="1">
        <f>VLOOKUP($B61,sterics[],sterics_lookup!G$87)</f>
        <v>7.1663282348528696</v>
      </c>
      <c r="BC61" s="1">
        <f>VLOOKUP($B61,sterics[],sterics_lookup!H$87)</f>
        <v>7.1726179399854804</v>
      </c>
      <c r="BD61" s="1">
        <f>VLOOKUP($B61,sterics[],sterics_lookup!I$87)</f>
        <v>51.1</v>
      </c>
      <c r="BE61" s="1">
        <f>VLOOKUP($B61,sterics[],sterics_lookup!J$87)</f>
        <v>51.1</v>
      </c>
      <c r="BF61" s="1">
        <f>VLOOKUP($B61,sterics[],sterics_lookup!K$87)</f>
        <v>113.64829419534099</v>
      </c>
      <c r="BG61" s="1">
        <f>VLOOKUP($B61,sterics[],sterics_lookup!L$87)</f>
        <v>113.68887489892801</v>
      </c>
      <c r="BH61" s="1">
        <f>VLOOKUP($B61,sterics[],sterics_lookup!M$87)</f>
        <v>113.657137312003</v>
      </c>
      <c r="BI61" s="1">
        <f>VLOOKUP($B61,sterics[],sterics_lookup!N$87)</f>
        <v>113.729625056576</v>
      </c>
      <c r="BJ61" s="1">
        <f>VLOOKUP($B61,sterics[],sterics_lookup!O$87)</f>
        <v>113.645515874827</v>
      </c>
      <c r="BK61" s="1">
        <f>VLOOKUP($B61,sterics[],sterics_lookup!P$87)</f>
        <v>113.70571596849</v>
      </c>
      <c r="BL61" s="1">
        <f>VLOOKUP($B61,sterics[],sterics_lookup!Q$87)</f>
        <v>1.92524388065512</v>
      </c>
      <c r="BM61" s="1">
        <f>VLOOKUP($B61,sterics[],sterics_lookup!R$87)</f>
        <v>1.9262040390363599</v>
      </c>
      <c r="BN61" s="1">
        <f>VLOOKUP($B61,sterics[],sterics_lookup!S$87)</f>
        <v>1.92658921412946</v>
      </c>
      <c r="BO61" s="1">
        <f>VLOOKUP($B61,sterics[],sterics_lookup!T$87)</f>
        <v>1.9253386715069101</v>
      </c>
      <c r="BP61" s="1">
        <f>VLOOKUP($B61,sterics[],sterics_lookup!U$87)</f>
        <v>1.9265835045489199</v>
      </c>
      <c r="BQ61" s="1">
        <f>VLOOKUP($B61,sterics[],sterics_lookup!V$87)</f>
        <v>1.9255973099274899</v>
      </c>
    </row>
    <row r="62" spans="1:69" x14ac:dyDescent="0.25">
      <c r="A62" s="3">
        <v>241</v>
      </c>
      <c r="B62" s="1" t="str">
        <f>VLOOKUP(A62,names[],2)</f>
        <v>2-L16</v>
      </c>
      <c r="C62" s="2">
        <v>0</v>
      </c>
      <c r="D62" s="2">
        <v>0</v>
      </c>
      <c r="E62" s="1" t="str">
        <f>VLOOKUP(B62,frags[],2)</f>
        <v>HC6</v>
      </c>
      <c r="F62" s="2" t="str">
        <f>VLOOKUP(B62,frags[],3)</f>
        <v>AL4</v>
      </c>
      <c r="G62" s="2" t="str">
        <f>VLOOKUP(B62,frags[],4)</f>
        <v>AL4</v>
      </c>
      <c r="H62" s="1">
        <f>VLOOKUP($E62,Table5[],fragment_lookup!B$64)</f>
        <v>0.205571</v>
      </c>
      <c r="I62" s="1">
        <f>VLOOKUP($E62,Table5[],fragment_lookup!C$64)</f>
        <v>-2.1642999999999999E-2</v>
      </c>
      <c r="J62" s="1">
        <f>VLOOKUP($E62,Table5[],fragment_lookup!D$64)</f>
        <v>-1.9637000000000002E-2</v>
      </c>
      <c r="K62" s="1">
        <f>VLOOKUP($E62,Table5[],fragment_lookup!E$64)</f>
        <v>-8.1958000000000003E-2</v>
      </c>
      <c r="L62" s="1">
        <f>VLOOKUP($E62,Table5[],fragment_lookup!F$64)</f>
        <v>0.753996</v>
      </c>
      <c r="M62" s="1">
        <f>VLOOKUP($E62,Table5[],fragment_lookup!G$64)</f>
        <v>-0.20081299999999999</v>
      </c>
      <c r="N62" s="1">
        <f>VLOOKUP($E62,Table5[],fragment_lookup!H$64)</f>
        <v>-0.19378400000000001</v>
      </c>
      <c r="O62" s="1">
        <f>VLOOKUP($E62,Table5[],fragment_lookup!I$64)</f>
        <v>3.4000000000000002E-4</v>
      </c>
      <c r="P62" s="1">
        <f>VLOOKUP($E62,Table5[],fragment_lookup!J$64)</f>
        <v>543.69299999999998</v>
      </c>
      <c r="Q62" s="1">
        <f>VLOOKUP($E62,Table5[],fragment_lookup!K$64)</f>
        <v>61.252299999999998</v>
      </c>
      <c r="R62" s="1">
        <f>VLOOKUP($E62,Table5[],fragment_lookup!L$64)</f>
        <v>1062.58</v>
      </c>
      <c r="S62" s="1">
        <f>VLOOKUP($E62,Table5[],fragment_lookup!M$64)</f>
        <v>-0.21682999999999999</v>
      </c>
      <c r="T62" s="1">
        <f>VLOOKUP($E62,Table5[],fragment_lookup!N$64)</f>
        <v>-3.6139999999999999E-2</v>
      </c>
      <c r="U62" s="1">
        <f>VLOOKUP($E62,Table5[],fragment_lookup!O$64)</f>
        <v>113.38478189999999</v>
      </c>
      <c r="V62" s="1">
        <f>VLOOKUP($F62,Table5[],fragment_lookup!B$64)</f>
        <v>0.153248</v>
      </c>
      <c r="W62" s="1">
        <f>VLOOKUP($F62,Table5[],fragment_lookup!C$64)</f>
        <v>-3.7562999999999999E-2</v>
      </c>
      <c r="X62" s="1">
        <f>VLOOKUP($F62,Table5[],fragment_lookup!D$64)</f>
        <v>-3.7512999999999998E-2</v>
      </c>
      <c r="Y62" s="1">
        <f>VLOOKUP($F62,Table5[],fragment_lookup!E$64)</f>
        <v>-0.273613</v>
      </c>
      <c r="Z62" s="1">
        <f>VLOOKUP($F62,Table5[],fragment_lookup!F$64)</f>
        <v>0.43281799999999998</v>
      </c>
      <c r="AA62" s="1">
        <f>VLOOKUP($F62,Table5[],fragment_lookup!G$64)</f>
        <v>-0.18011099999999999</v>
      </c>
      <c r="AB62" s="1">
        <f>VLOOKUP($F62,Table5[],fragment_lookup!H$64)</f>
        <v>-0.18074100000000001</v>
      </c>
      <c r="AC62" s="1">
        <f>VLOOKUP($F62,Table5[],fragment_lookup!I$64)</f>
        <v>3.7199999999999999E-4</v>
      </c>
      <c r="AD62" s="1">
        <f>VLOOKUP($F62,Table5[],fragment_lookup!J$64)</f>
        <v>504.39800000000002</v>
      </c>
      <c r="AE62" s="1">
        <f>VLOOKUP($F62,Table5[],fragment_lookup!K$64)</f>
        <v>159.078</v>
      </c>
      <c r="AF62" s="1">
        <f>VLOOKUP($F62,Table5[],fragment_lookup!L$64)</f>
        <v>1213.46</v>
      </c>
      <c r="AG62" s="1">
        <f>VLOOKUP($F62,Table5[],fragment_lookup!M$64)</f>
        <v>-0.25091000000000002</v>
      </c>
      <c r="AH62" s="1">
        <f>VLOOKUP($F62,Table5[],fragment_lookup!N$64)</f>
        <v>2.6839999999999999E-2</v>
      </c>
      <c r="AI62" s="1">
        <f>VLOOKUP($F62,Table5[],fragment_lookup!O$64)</f>
        <v>174.29090249999999</v>
      </c>
      <c r="AJ62" s="1">
        <f>VLOOKUP($G62,Table5[],fragment_lookup!B$64)</f>
        <v>0.153248</v>
      </c>
      <c r="AK62" s="1">
        <f>VLOOKUP($G62,Table5[],fragment_lookup!C$64)</f>
        <v>-3.7562999999999999E-2</v>
      </c>
      <c r="AL62" s="1">
        <f>VLOOKUP($G62,Table5[],fragment_lookup!D$64)</f>
        <v>-3.7512999999999998E-2</v>
      </c>
      <c r="AM62" s="1">
        <f>VLOOKUP($G62,Table5[],fragment_lookup!E$64)</f>
        <v>-0.273613</v>
      </c>
      <c r="AN62" s="1">
        <f>VLOOKUP($G62,Table5[],fragment_lookup!F$64)</f>
        <v>0.43281799999999998</v>
      </c>
      <c r="AO62" s="1">
        <f>VLOOKUP($G62,Table5[],fragment_lookup!G$64)</f>
        <v>-0.18011099999999999</v>
      </c>
      <c r="AP62" s="1">
        <f>VLOOKUP($G62,Table5[],fragment_lookup!H$64)</f>
        <v>-0.18074100000000001</v>
      </c>
      <c r="AQ62" s="1">
        <f>VLOOKUP($G62,Table5[],fragment_lookup!I$64)</f>
        <v>3.7199999999999999E-4</v>
      </c>
      <c r="AR62" s="1">
        <f>VLOOKUP($G62,Table5[],fragment_lookup!J$64)</f>
        <v>504.39800000000002</v>
      </c>
      <c r="AS62" s="1">
        <f>VLOOKUP($G62,Table5[],fragment_lookup!K$64)</f>
        <v>159.078</v>
      </c>
      <c r="AT62" s="1">
        <f>VLOOKUP($G62,Table5[],fragment_lookup!L$64)</f>
        <v>1213.46</v>
      </c>
      <c r="AU62" s="1">
        <f>VLOOKUP($G62,Table5[],fragment_lookup!M$64)</f>
        <v>-0.25091000000000002</v>
      </c>
      <c r="AV62" s="1">
        <f>VLOOKUP($G62,Table5[],fragment_lookup!N$64)</f>
        <v>2.6839999999999999E-2</v>
      </c>
      <c r="AW62" s="1">
        <f>VLOOKUP($G62,Table5[],fragment_lookup!O$64)</f>
        <v>174.29090249999999</v>
      </c>
      <c r="AX62" s="1">
        <f>VLOOKUP($B62,sterics[],sterics_lookup!C$87)</f>
        <v>8.0360563463642993</v>
      </c>
      <c r="AY62" s="1">
        <f>VLOOKUP($B62,sterics[],sterics_lookup!D$87)</f>
        <v>8.3829848109878995</v>
      </c>
      <c r="AZ62" s="1">
        <f>VLOOKUP($B62,sterics[],sterics_lookup!E$87)</f>
        <v>4.2719777302227202</v>
      </c>
      <c r="BA62" s="1">
        <f>VLOOKUP($B62,sterics[],sterics_lookup!F$87)</f>
        <v>4.6983204468008903</v>
      </c>
      <c r="BB62" s="1">
        <f>VLOOKUP($B62,sterics[],sterics_lookup!G$87)</f>
        <v>8.0366057867454597</v>
      </c>
      <c r="BC62" s="1">
        <f>VLOOKUP($B62,sterics[],sterics_lookup!H$87)</f>
        <v>10.113826954512099</v>
      </c>
      <c r="BD62" s="1">
        <f>VLOOKUP($B62,sterics[],sterics_lookup!I$87)</f>
        <v>50.1</v>
      </c>
      <c r="BE62" s="1">
        <f>VLOOKUP($B62,sterics[],sterics_lookup!J$87)</f>
        <v>62.6</v>
      </c>
      <c r="BF62" s="1">
        <f>VLOOKUP($B62,sterics[],sterics_lookup!K$87)</f>
        <v>96.146793852291594</v>
      </c>
      <c r="BG62" s="1">
        <f>VLOOKUP($B62,sterics[],sterics_lookup!L$87)</f>
        <v>107.45126753490401</v>
      </c>
      <c r="BH62" s="1">
        <f>VLOOKUP($B62,sterics[],sterics_lookup!M$87)</f>
        <v>97.733964441212294</v>
      </c>
      <c r="BI62" s="1">
        <f>VLOOKUP($B62,sterics[],sterics_lookup!N$87)</f>
        <v>108.228050358476</v>
      </c>
      <c r="BJ62" s="1">
        <f>VLOOKUP($B62,sterics[],sterics_lookup!O$87)</f>
        <v>106.391815580935</v>
      </c>
      <c r="BK62" s="1">
        <f>VLOOKUP($B62,sterics[],sterics_lookup!P$87)</f>
        <v>109.791028550494</v>
      </c>
      <c r="BL62" s="1">
        <f>VLOOKUP($B62,sterics[],sterics_lookup!Q$87)</f>
        <v>1.8377146133173099</v>
      </c>
      <c r="BM62" s="1">
        <f>VLOOKUP($B62,sterics[],sterics_lookup!R$87)</f>
        <v>1.8445872166964601</v>
      </c>
      <c r="BN62" s="1">
        <f>VLOOKUP($B62,sterics[],sterics_lookup!S$87)</f>
        <v>1.8852742506065201</v>
      </c>
      <c r="BO62" s="1">
        <f>VLOOKUP($B62,sterics[],sterics_lookup!T$87)</f>
        <v>1.8765593515793699</v>
      </c>
      <c r="BP62" s="1">
        <f>VLOOKUP($B62,sterics[],sterics_lookup!U$87)</f>
        <v>1.88496525166911</v>
      </c>
      <c r="BQ62" s="1">
        <f>VLOOKUP($B62,sterics[],sterics_lookup!V$87)</f>
        <v>1.8767101534333901</v>
      </c>
    </row>
    <row r="63" spans="1:69" x14ac:dyDescent="0.25">
      <c r="A63" s="3">
        <v>242</v>
      </c>
      <c r="B63" s="1" t="str">
        <f>VLOOKUP(A63,names[],2)</f>
        <v>2-L4</v>
      </c>
      <c r="C63" s="2">
        <v>2.0000000000000018E-2</v>
      </c>
      <c r="D63" s="2">
        <v>6.9989213454645993</v>
      </c>
      <c r="E63" s="1" t="str">
        <f>VLOOKUP(B63,frags[],2)</f>
        <v>AL1</v>
      </c>
      <c r="F63" s="2" t="str">
        <f>VLOOKUP(B63,frags[],3)</f>
        <v>AL1</v>
      </c>
      <c r="G63" s="2" t="str">
        <f>VLOOKUP(B63,frags[],4)</f>
        <v>HC5</v>
      </c>
      <c r="H63" s="1">
        <f>VLOOKUP($E63,Table5[],fragment_lookup!B$64)</f>
        <v>0.15546399999999999</v>
      </c>
      <c r="I63" s="1">
        <f>VLOOKUP($E63,Table5[],fragment_lookup!C$64)</f>
        <v>-3.7927000000000002E-2</v>
      </c>
      <c r="J63" s="1">
        <f>VLOOKUP($E63,Table5[],fragment_lookup!D$64)</f>
        <v>-3.7895999999999999E-2</v>
      </c>
      <c r="K63" s="1">
        <f>VLOOKUP($E63,Table5[],fragment_lookup!E$64)</f>
        <v>-0.43332700000000002</v>
      </c>
      <c r="L63" s="1">
        <f>VLOOKUP($E63,Table5[],fragment_lookup!F$64)</f>
        <v>0.39064500000000002</v>
      </c>
      <c r="M63" s="1">
        <f>VLOOKUP($E63,Table5[],fragment_lookup!G$64)</f>
        <v>-0.17117199999999999</v>
      </c>
      <c r="N63" s="1">
        <f>VLOOKUP($E63,Table5[],fragment_lookup!H$64)</f>
        <v>-0.17145299999999999</v>
      </c>
      <c r="O63" s="1">
        <f>VLOOKUP($E63,Table5[],fragment_lookup!I$64)</f>
        <v>6.7978999999999998E-2</v>
      </c>
      <c r="P63" s="1">
        <f>VLOOKUP($E63,Table5[],fragment_lookup!J$64)</f>
        <v>464.04</v>
      </c>
      <c r="Q63" s="1">
        <f>VLOOKUP($E63,Table5[],fragment_lookup!K$64)</f>
        <v>158.369</v>
      </c>
      <c r="R63" s="1">
        <f>VLOOKUP($E63,Table5[],fragment_lookup!L$64)</f>
        <v>1200.6500000000001</v>
      </c>
      <c r="S63" s="1">
        <f>VLOOKUP($E63,Table5[],fragment_lookup!M$64)</f>
        <v>-0.25013999999999997</v>
      </c>
      <c r="T63" s="1">
        <f>VLOOKUP($E63,Table5[],fragment_lookup!N$64)</f>
        <v>2.3949999999999999E-2</v>
      </c>
      <c r="U63" s="1">
        <f>VLOOKUP($E63,Table5[],fragment_lookup!O$64)</f>
        <v>171.9942159</v>
      </c>
      <c r="V63" s="1">
        <f>VLOOKUP($F63,Table5[],fragment_lookup!B$64)</f>
        <v>0.15546399999999999</v>
      </c>
      <c r="W63" s="1">
        <f>VLOOKUP($F63,Table5[],fragment_lookup!C$64)</f>
        <v>-3.7927000000000002E-2</v>
      </c>
      <c r="X63" s="1">
        <f>VLOOKUP($F63,Table5[],fragment_lookup!D$64)</f>
        <v>-3.7895999999999999E-2</v>
      </c>
      <c r="Y63" s="1">
        <f>VLOOKUP($F63,Table5[],fragment_lookup!E$64)</f>
        <v>-0.43332700000000002</v>
      </c>
      <c r="Z63" s="1">
        <f>VLOOKUP($F63,Table5[],fragment_lookup!F$64)</f>
        <v>0.39064500000000002</v>
      </c>
      <c r="AA63" s="1">
        <f>VLOOKUP($F63,Table5[],fragment_lookup!G$64)</f>
        <v>-0.17117199999999999</v>
      </c>
      <c r="AB63" s="1">
        <f>VLOOKUP($F63,Table5[],fragment_lookup!H$64)</f>
        <v>-0.17145299999999999</v>
      </c>
      <c r="AC63" s="1">
        <f>VLOOKUP($F63,Table5[],fragment_lookup!I$64)</f>
        <v>6.7978999999999998E-2</v>
      </c>
      <c r="AD63" s="1">
        <f>VLOOKUP($F63,Table5[],fragment_lookup!J$64)</f>
        <v>464.04</v>
      </c>
      <c r="AE63" s="1">
        <f>VLOOKUP($F63,Table5[],fragment_lookup!K$64)</f>
        <v>158.369</v>
      </c>
      <c r="AF63" s="1">
        <f>VLOOKUP($F63,Table5[],fragment_lookup!L$64)</f>
        <v>1200.6500000000001</v>
      </c>
      <c r="AG63" s="1">
        <f>VLOOKUP($F63,Table5[],fragment_lookup!M$64)</f>
        <v>-0.25013999999999997</v>
      </c>
      <c r="AH63" s="1">
        <f>VLOOKUP($F63,Table5[],fragment_lookup!N$64)</f>
        <v>2.3949999999999999E-2</v>
      </c>
      <c r="AI63" s="1">
        <f>VLOOKUP($F63,Table5[],fragment_lookup!O$64)</f>
        <v>171.9942159</v>
      </c>
      <c r="AJ63" s="1">
        <f>VLOOKUP($G63,Table5[],fragment_lookup!B$64)</f>
        <v>0.194577</v>
      </c>
      <c r="AK63" s="1">
        <f>VLOOKUP($G63,Table5[],fragment_lookup!C$64)</f>
        <v>-2.8783E-2</v>
      </c>
      <c r="AL63" s="1">
        <f>VLOOKUP($G63,Table5[],fragment_lookup!D$64)</f>
        <v>-2.5545999999999999E-2</v>
      </c>
      <c r="AM63" s="1">
        <f>VLOOKUP($G63,Table5[],fragment_lookup!E$64)</f>
        <v>-0.11171499999999999</v>
      </c>
      <c r="AN63" s="1">
        <f>VLOOKUP($G63,Table5[],fragment_lookup!F$64)</f>
        <v>0.71044399999999996</v>
      </c>
      <c r="AO63" s="1">
        <f>VLOOKUP($G63,Table5[],fragment_lookup!G$64)</f>
        <v>-0.19928399999999999</v>
      </c>
      <c r="AP63" s="1">
        <f>VLOOKUP($G63,Table5[],fragment_lookup!H$64)</f>
        <v>-0.18545300000000001</v>
      </c>
      <c r="AQ63" s="1">
        <f>VLOOKUP($G63,Table5[],fragment_lookup!I$64)</f>
        <v>-0.12066499999999999</v>
      </c>
      <c r="AR63" s="1">
        <f>VLOOKUP($G63,Table5[],fragment_lookup!J$64)</f>
        <v>543.87699999999995</v>
      </c>
      <c r="AS63" s="1">
        <f>VLOOKUP($G63,Table5[],fragment_lookup!K$64)</f>
        <v>72.446399999999997</v>
      </c>
      <c r="AT63" s="1">
        <f>VLOOKUP($G63,Table5[],fragment_lookup!L$64)</f>
        <v>1082.3499999999999</v>
      </c>
      <c r="AU63" s="1">
        <f>VLOOKUP($G63,Table5[],fragment_lookup!M$64)</f>
        <v>-0.22567000000000001</v>
      </c>
      <c r="AV63" s="1">
        <f>VLOOKUP($G63,Table5[],fragment_lookup!N$64)</f>
        <v>-2.964E-2</v>
      </c>
      <c r="AW63" s="1">
        <f>VLOOKUP($G63,Table5[],fragment_lookup!O$64)</f>
        <v>123.01078529999999</v>
      </c>
      <c r="AX63" s="1">
        <f>VLOOKUP($B63,sterics[],sterics_lookup!C$87)</f>
        <v>6.5207895136190803</v>
      </c>
      <c r="AY63" s="1">
        <f>VLOOKUP($B63,sterics[],sterics_lookup!D$87)</f>
        <v>6.66082876510717</v>
      </c>
      <c r="AZ63" s="1">
        <f>VLOOKUP($B63,sterics[],sterics_lookup!E$87)</f>
        <v>3.9299201673180102</v>
      </c>
      <c r="BA63" s="1">
        <f>VLOOKUP($B63,sterics[],sterics_lookup!F$87)</f>
        <v>3.9603735959102799</v>
      </c>
      <c r="BB63" s="1">
        <f>VLOOKUP($B63,sterics[],sterics_lookup!G$87)</f>
        <v>6.9623163235423098</v>
      </c>
      <c r="BC63" s="1">
        <f>VLOOKUP($B63,sterics[],sterics_lookup!H$87)</f>
        <v>6.9970895299982496</v>
      </c>
      <c r="BD63" s="1">
        <f>VLOOKUP($B63,sterics[],sterics_lookup!I$87)</f>
        <v>61</v>
      </c>
      <c r="BE63" s="1">
        <f>VLOOKUP($B63,sterics[],sterics_lookup!J$87)</f>
        <v>61.1</v>
      </c>
      <c r="BF63" s="1">
        <f>VLOOKUP($B63,sterics[],sterics_lookup!K$87)</f>
        <v>106.220661661028</v>
      </c>
      <c r="BG63" s="1">
        <f>VLOOKUP($B63,sterics[],sterics_lookup!L$87)</f>
        <v>109.889822287453</v>
      </c>
      <c r="BH63" s="1">
        <f>VLOOKUP($B63,sterics[],sterics_lookup!M$87)</f>
        <v>105.916965785643</v>
      </c>
      <c r="BI63" s="1">
        <f>VLOOKUP($B63,sterics[],sterics_lookup!N$87)</f>
        <v>109.50377806773101</v>
      </c>
      <c r="BJ63" s="1">
        <f>VLOOKUP($B63,sterics[],sterics_lookup!O$87)</f>
        <v>118.364532769416</v>
      </c>
      <c r="BK63" s="1">
        <f>VLOOKUP($B63,sterics[],sterics_lookup!P$87)</f>
        <v>118.44448660942101</v>
      </c>
      <c r="BL63" s="1">
        <f>VLOOKUP($B63,sterics[],sterics_lookup!Q$87)</f>
        <v>1.8396589357813</v>
      </c>
      <c r="BM63" s="1">
        <f>VLOOKUP($B63,sterics[],sterics_lookup!R$87)</f>
        <v>1.84107522931573</v>
      </c>
      <c r="BN63" s="1">
        <f>VLOOKUP($B63,sterics[],sterics_lookup!S$87)</f>
        <v>1.8941079694674201</v>
      </c>
      <c r="BO63" s="1">
        <f>VLOOKUP($B63,sterics[],sterics_lookup!T$87)</f>
        <v>1.89320125713036</v>
      </c>
      <c r="BP63" s="1">
        <f>VLOOKUP($B63,sterics[],sterics_lookup!U$87)</f>
        <v>1.89777448607573</v>
      </c>
      <c r="BQ63" s="1">
        <f>VLOOKUP($B63,sterics[],sterics_lookup!V$87)</f>
        <v>1.8921810167106099</v>
      </c>
    </row>
    <row r="64" spans="1:69" x14ac:dyDescent="0.25">
      <c r="A64" s="3">
        <v>243</v>
      </c>
      <c r="B64" s="1" t="str">
        <f>VLOOKUP(A64,names[],2)</f>
        <v>2-L16</v>
      </c>
      <c r="C64" s="2">
        <v>-0.10000000000000003</v>
      </c>
      <c r="D64" s="2">
        <v>0.28231188426986209</v>
      </c>
      <c r="E64" s="1" t="str">
        <f>VLOOKUP(B64,frags[],2)</f>
        <v>HC6</v>
      </c>
      <c r="F64" s="2" t="str">
        <f>VLOOKUP(B64,frags[],3)</f>
        <v>AL4</v>
      </c>
      <c r="G64" s="2" t="str">
        <f>VLOOKUP(B64,frags[],4)</f>
        <v>AL4</v>
      </c>
      <c r="H64" s="1">
        <f>VLOOKUP($E64,Table5[],fragment_lookup!B$64)</f>
        <v>0.205571</v>
      </c>
      <c r="I64" s="1">
        <f>VLOOKUP($E64,Table5[],fragment_lookup!C$64)</f>
        <v>-2.1642999999999999E-2</v>
      </c>
      <c r="J64" s="1">
        <f>VLOOKUP($E64,Table5[],fragment_lookup!D$64)</f>
        <v>-1.9637000000000002E-2</v>
      </c>
      <c r="K64" s="1">
        <f>VLOOKUP($E64,Table5[],fragment_lookup!E$64)</f>
        <v>-8.1958000000000003E-2</v>
      </c>
      <c r="L64" s="1">
        <f>VLOOKUP($E64,Table5[],fragment_lookup!F$64)</f>
        <v>0.753996</v>
      </c>
      <c r="M64" s="1">
        <f>VLOOKUP($E64,Table5[],fragment_lookup!G$64)</f>
        <v>-0.20081299999999999</v>
      </c>
      <c r="N64" s="1">
        <f>VLOOKUP($E64,Table5[],fragment_lookup!H$64)</f>
        <v>-0.19378400000000001</v>
      </c>
      <c r="O64" s="1">
        <f>VLOOKUP($E64,Table5[],fragment_lookup!I$64)</f>
        <v>3.4000000000000002E-4</v>
      </c>
      <c r="P64" s="1">
        <f>VLOOKUP($E64,Table5[],fragment_lookup!J$64)</f>
        <v>543.69299999999998</v>
      </c>
      <c r="Q64" s="1">
        <f>VLOOKUP($E64,Table5[],fragment_lookup!K$64)</f>
        <v>61.252299999999998</v>
      </c>
      <c r="R64" s="1">
        <f>VLOOKUP($E64,Table5[],fragment_lookup!L$64)</f>
        <v>1062.58</v>
      </c>
      <c r="S64" s="1">
        <f>VLOOKUP($E64,Table5[],fragment_lookup!M$64)</f>
        <v>-0.21682999999999999</v>
      </c>
      <c r="T64" s="1">
        <f>VLOOKUP($E64,Table5[],fragment_lookup!N$64)</f>
        <v>-3.6139999999999999E-2</v>
      </c>
      <c r="U64" s="1">
        <f>VLOOKUP($E64,Table5[],fragment_lookup!O$64)</f>
        <v>113.38478189999999</v>
      </c>
      <c r="V64" s="1">
        <f>VLOOKUP($F64,Table5[],fragment_lookup!B$64)</f>
        <v>0.153248</v>
      </c>
      <c r="W64" s="1">
        <f>VLOOKUP($F64,Table5[],fragment_lookup!C$64)</f>
        <v>-3.7562999999999999E-2</v>
      </c>
      <c r="X64" s="1">
        <f>VLOOKUP($F64,Table5[],fragment_lookup!D$64)</f>
        <v>-3.7512999999999998E-2</v>
      </c>
      <c r="Y64" s="1">
        <f>VLOOKUP($F64,Table5[],fragment_lookup!E$64)</f>
        <v>-0.273613</v>
      </c>
      <c r="Z64" s="1">
        <f>VLOOKUP($F64,Table5[],fragment_lookup!F$64)</f>
        <v>0.43281799999999998</v>
      </c>
      <c r="AA64" s="1">
        <f>VLOOKUP($F64,Table5[],fragment_lookup!G$64)</f>
        <v>-0.18011099999999999</v>
      </c>
      <c r="AB64" s="1">
        <f>VLOOKUP($F64,Table5[],fragment_lookup!H$64)</f>
        <v>-0.18074100000000001</v>
      </c>
      <c r="AC64" s="1">
        <f>VLOOKUP($F64,Table5[],fragment_lookup!I$64)</f>
        <v>3.7199999999999999E-4</v>
      </c>
      <c r="AD64" s="1">
        <f>VLOOKUP($F64,Table5[],fragment_lookup!J$64)</f>
        <v>504.39800000000002</v>
      </c>
      <c r="AE64" s="1">
        <f>VLOOKUP($F64,Table5[],fragment_lookup!K$64)</f>
        <v>159.078</v>
      </c>
      <c r="AF64" s="1">
        <f>VLOOKUP($F64,Table5[],fragment_lookup!L$64)</f>
        <v>1213.46</v>
      </c>
      <c r="AG64" s="1">
        <f>VLOOKUP($F64,Table5[],fragment_lookup!M$64)</f>
        <v>-0.25091000000000002</v>
      </c>
      <c r="AH64" s="1">
        <f>VLOOKUP($F64,Table5[],fragment_lookup!N$64)</f>
        <v>2.6839999999999999E-2</v>
      </c>
      <c r="AI64" s="1">
        <f>VLOOKUP($F64,Table5[],fragment_lookup!O$64)</f>
        <v>174.29090249999999</v>
      </c>
      <c r="AJ64" s="1">
        <f>VLOOKUP($G64,Table5[],fragment_lookup!B$64)</f>
        <v>0.153248</v>
      </c>
      <c r="AK64" s="1">
        <f>VLOOKUP($G64,Table5[],fragment_lookup!C$64)</f>
        <v>-3.7562999999999999E-2</v>
      </c>
      <c r="AL64" s="1">
        <f>VLOOKUP($G64,Table5[],fragment_lookup!D$64)</f>
        <v>-3.7512999999999998E-2</v>
      </c>
      <c r="AM64" s="1">
        <f>VLOOKUP($G64,Table5[],fragment_lookup!E$64)</f>
        <v>-0.273613</v>
      </c>
      <c r="AN64" s="1">
        <f>VLOOKUP($G64,Table5[],fragment_lookup!F$64)</f>
        <v>0.43281799999999998</v>
      </c>
      <c r="AO64" s="1">
        <f>VLOOKUP($G64,Table5[],fragment_lookup!G$64)</f>
        <v>-0.18011099999999999</v>
      </c>
      <c r="AP64" s="1">
        <f>VLOOKUP($G64,Table5[],fragment_lookup!H$64)</f>
        <v>-0.18074100000000001</v>
      </c>
      <c r="AQ64" s="1">
        <f>VLOOKUP($G64,Table5[],fragment_lookup!I$64)</f>
        <v>3.7199999999999999E-4</v>
      </c>
      <c r="AR64" s="1">
        <f>VLOOKUP($G64,Table5[],fragment_lookup!J$64)</f>
        <v>504.39800000000002</v>
      </c>
      <c r="AS64" s="1">
        <f>VLOOKUP($G64,Table5[],fragment_lookup!K$64)</f>
        <v>159.078</v>
      </c>
      <c r="AT64" s="1">
        <f>VLOOKUP($G64,Table5[],fragment_lookup!L$64)</f>
        <v>1213.46</v>
      </c>
      <c r="AU64" s="1">
        <f>VLOOKUP($G64,Table5[],fragment_lookup!M$64)</f>
        <v>-0.25091000000000002</v>
      </c>
      <c r="AV64" s="1">
        <f>VLOOKUP($G64,Table5[],fragment_lookup!N$64)</f>
        <v>2.6839999999999999E-2</v>
      </c>
      <c r="AW64" s="1">
        <f>VLOOKUP($G64,Table5[],fragment_lookup!O$64)</f>
        <v>174.29090249999999</v>
      </c>
      <c r="AX64" s="1">
        <f>VLOOKUP($B64,sterics[],sterics_lookup!C$87)</f>
        <v>8.0360563463642993</v>
      </c>
      <c r="AY64" s="1">
        <f>VLOOKUP($B64,sterics[],sterics_lookup!D$87)</f>
        <v>8.3829848109878995</v>
      </c>
      <c r="AZ64" s="1">
        <f>VLOOKUP($B64,sterics[],sterics_lookup!E$87)</f>
        <v>4.2719777302227202</v>
      </c>
      <c r="BA64" s="1">
        <f>VLOOKUP($B64,sterics[],sterics_lookup!F$87)</f>
        <v>4.6983204468008903</v>
      </c>
      <c r="BB64" s="1">
        <f>VLOOKUP($B64,sterics[],sterics_lookup!G$87)</f>
        <v>8.0366057867454597</v>
      </c>
      <c r="BC64" s="1">
        <f>VLOOKUP($B64,sterics[],sterics_lookup!H$87)</f>
        <v>10.113826954512099</v>
      </c>
      <c r="BD64" s="1">
        <f>VLOOKUP($B64,sterics[],sterics_lookup!I$87)</f>
        <v>50.1</v>
      </c>
      <c r="BE64" s="1">
        <f>VLOOKUP($B64,sterics[],sterics_lookup!J$87)</f>
        <v>62.6</v>
      </c>
      <c r="BF64" s="1">
        <f>VLOOKUP($B64,sterics[],sterics_lookup!K$87)</f>
        <v>96.146793852291594</v>
      </c>
      <c r="BG64" s="1">
        <f>VLOOKUP($B64,sterics[],sterics_lookup!L$87)</f>
        <v>107.45126753490401</v>
      </c>
      <c r="BH64" s="1">
        <f>VLOOKUP($B64,sterics[],sterics_lookup!M$87)</f>
        <v>97.733964441212294</v>
      </c>
      <c r="BI64" s="1">
        <f>VLOOKUP($B64,sterics[],sterics_lookup!N$87)</f>
        <v>108.228050358476</v>
      </c>
      <c r="BJ64" s="1">
        <f>VLOOKUP($B64,sterics[],sterics_lookup!O$87)</f>
        <v>106.391815580935</v>
      </c>
      <c r="BK64" s="1">
        <f>VLOOKUP($B64,sterics[],sterics_lookup!P$87)</f>
        <v>109.791028550494</v>
      </c>
      <c r="BL64" s="1">
        <f>VLOOKUP($B64,sterics[],sterics_lookup!Q$87)</f>
        <v>1.8377146133173099</v>
      </c>
      <c r="BM64" s="1">
        <f>VLOOKUP($B64,sterics[],sterics_lookup!R$87)</f>
        <v>1.8445872166964601</v>
      </c>
      <c r="BN64" s="1">
        <f>VLOOKUP($B64,sterics[],sterics_lookup!S$87)</f>
        <v>1.8852742506065201</v>
      </c>
      <c r="BO64" s="1">
        <f>VLOOKUP($B64,sterics[],sterics_lookup!T$87)</f>
        <v>1.8765593515793699</v>
      </c>
      <c r="BP64" s="1">
        <f>VLOOKUP($B64,sterics[],sterics_lookup!U$87)</f>
        <v>1.88496525166911</v>
      </c>
      <c r="BQ64" s="1">
        <f>VLOOKUP($B64,sterics[],sterics_lookup!V$87)</f>
        <v>1.8767101534333901</v>
      </c>
    </row>
    <row r="65" spans="1:69" x14ac:dyDescent="0.25">
      <c r="A65" s="3">
        <v>244</v>
      </c>
      <c r="B65" s="1" t="str">
        <f>VLOOKUP(A65,names[],2)</f>
        <v>2-L32</v>
      </c>
      <c r="C65" s="2">
        <v>0</v>
      </c>
      <c r="D65" s="2">
        <v>0</v>
      </c>
      <c r="E65" s="1" t="str">
        <f>VLOOKUP(B65,frags[],2)</f>
        <v>AL8</v>
      </c>
      <c r="F65" s="2" t="str">
        <f>VLOOKUP(B65,frags[],3)</f>
        <v>AL8</v>
      </c>
      <c r="G65" s="2" t="str">
        <f>VLOOKUP(B65,frags[],4)</f>
        <v>SP22</v>
      </c>
      <c r="H65" s="1">
        <f>VLOOKUP($E65,Table5[],fragment_lookup!B$64)</f>
        <v>0.17913699999999999</v>
      </c>
      <c r="I65" s="1">
        <f>VLOOKUP($E65,Table5[],fragment_lookup!C$64)</f>
        <v>-4.0078000000000003E-2</v>
      </c>
      <c r="J65" s="1">
        <f>VLOOKUP($E65,Table5[],fragment_lookup!D$64)</f>
        <v>-4.0072000000000003E-2</v>
      </c>
      <c r="K65" s="1">
        <f>VLOOKUP($E65,Table5[],fragment_lookup!E$64)</f>
        <v>-0.47377799999999998</v>
      </c>
      <c r="L65" s="1">
        <f>VLOOKUP($E65,Table5[],fragment_lookup!F$64)</f>
        <v>0.41362199999999999</v>
      </c>
      <c r="M65" s="1">
        <f>VLOOKUP($E65,Table5[],fragment_lookup!G$64)</f>
        <v>-0.17389099999999999</v>
      </c>
      <c r="N65" s="1">
        <f>VLOOKUP($E65,Table5[],fragment_lookup!H$64)</f>
        <v>-0.17425599999999999</v>
      </c>
      <c r="O65" s="1">
        <f>VLOOKUP($E65,Table5[],fragment_lookup!I$64)</f>
        <v>-2.4944000000000001E-2</v>
      </c>
      <c r="P65" s="1">
        <f>VLOOKUP($E65,Table5[],fragment_lookup!J$64)</f>
        <v>465.96600000000001</v>
      </c>
      <c r="Q65" s="1">
        <f>VLOOKUP($E65,Table5[],fragment_lookup!K$64)</f>
        <v>154.71700000000001</v>
      </c>
      <c r="R65" s="1">
        <f>VLOOKUP($E65,Table5[],fragment_lookup!L$64)</f>
        <v>1379.14</v>
      </c>
      <c r="S65" s="1">
        <f>VLOOKUP($E65,Table5[],fragment_lookup!M$64)</f>
        <v>-0.24607000000000001</v>
      </c>
      <c r="T65" s="1">
        <f>VLOOKUP($E65,Table5[],fragment_lookup!N$64)</f>
        <v>2.155E-2</v>
      </c>
      <c r="U65" s="1">
        <f>VLOOKUP($E65,Table5[],fragment_lookup!O$64)</f>
        <v>167.93422620000001</v>
      </c>
      <c r="V65" s="1">
        <f>VLOOKUP($F65,Table5[],fragment_lookup!B$64)</f>
        <v>0.17913699999999999</v>
      </c>
      <c r="W65" s="1">
        <f>VLOOKUP($F65,Table5[],fragment_lookup!C$64)</f>
        <v>-4.0078000000000003E-2</v>
      </c>
      <c r="X65" s="1">
        <f>VLOOKUP($F65,Table5[],fragment_lookup!D$64)</f>
        <v>-4.0072000000000003E-2</v>
      </c>
      <c r="Y65" s="1">
        <f>VLOOKUP($F65,Table5[],fragment_lookup!E$64)</f>
        <v>-0.47377799999999998</v>
      </c>
      <c r="Z65" s="1">
        <f>VLOOKUP($F65,Table5[],fragment_lookup!F$64)</f>
        <v>0.41362199999999999</v>
      </c>
      <c r="AA65" s="1">
        <f>VLOOKUP($F65,Table5[],fragment_lookup!G$64)</f>
        <v>-0.17389099999999999</v>
      </c>
      <c r="AB65" s="1">
        <f>VLOOKUP($F65,Table5[],fragment_lookup!H$64)</f>
        <v>-0.17425599999999999</v>
      </c>
      <c r="AC65" s="1">
        <f>VLOOKUP($F65,Table5[],fragment_lookup!I$64)</f>
        <v>-2.4944000000000001E-2</v>
      </c>
      <c r="AD65" s="1">
        <f>VLOOKUP($F65,Table5[],fragment_lookup!J$64)</f>
        <v>465.96600000000001</v>
      </c>
      <c r="AE65" s="1">
        <f>VLOOKUP($F65,Table5[],fragment_lookup!K$64)</f>
        <v>154.71700000000001</v>
      </c>
      <c r="AF65" s="1">
        <f>VLOOKUP($F65,Table5[],fragment_lookup!L$64)</f>
        <v>1379.14</v>
      </c>
      <c r="AG65" s="1">
        <f>VLOOKUP($F65,Table5[],fragment_lookup!M$64)</f>
        <v>-0.24607000000000001</v>
      </c>
      <c r="AH65" s="1">
        <f>VLOOKUP($F65,Table5[],fragment_lookup!N$64)</f>
        <v>2.155E-2</v>
      </c>
      <c r="AI65" s="1">
        <f>VLOOKUP($F65,Table5[],fragment_lookup!O$64)</f>
        <v>167.93422620000001</v>
      </c>
      <c r="AJ65" s="1">
        <f>VLOOKUP($G65,Table5[],fragment_lookup!B$64)</f>
        <v>0.17557</v>
      </c>
      <c r="AK65" s="1">
        <f>VLOOKUP($G65,Table5[],fragment_lookup!C$64)</f>
        <v>-2.4226000000000001E-2</v>
      </c>
      <c r="AL65" s="1">
        <f>VLOOKUP($G65,Table5[],fragment_lookup!D$64)</f>
        <v>-1.9980999999999999E-2</v>
      </c>
      <c r="AM65" s="1">
        <f>VLOOKUP($G65,Table5[],fragment_lookup!E$64)</f>
        <v>-0.18281</v>
      </c>
      <c r="AN65" s="1">
        <f>VLOOKUP($G65,Table5[],fragment_lookup!F$64)</f>
        <v>0.55959899999999996</v>
      </c>
      <c r="AO65" s="1">
        <f>VLOOKUP($G65,Table5[],fragment_lookup!G$64)</f>
        <v>-0.107753</v>
      </c>
      <c r="AP65" s="1">
        <f>VLOOKUP($G65,Table5[],fragment_lookup!H$64)</f>
        <v>-0.192914</v>
      </c>
      <c r="AQ65" s="1">
        <f>VLOOKUP($G65,Table5[],fragment_lookup!I$64)</f>
        <v>-0.30962200000000001</v>
      </c>
      <c r="AR65" s="1">
        <f>VLOOKUP($G65,Table5[],fragment_lookup!J$64)</f>
        <v>525.35299999999995</v>
      </c>
      <c r="AS65" s="1">
        <f>VLOOKUP($G65,Table5[],fragment_lookup!K$64)</f>
        <v>63.886299999999999</v>
      </c>
      <c r="AT65" s="1">
        <f>VLOOKUP($G65,Table5[],fragment_lookup!L$64)</f>
        <v>1079.8900000000001</v>
      </c>
      <c r="AU65" s="1">
        <f>VLOOKUP($G65,Table5[],fragment_lookup!M$64)</f>
        <v>-0.21102000000000001</v>
      </c>
      <c r="AV65" s="1">
        <f>VLOOKUP($G65,Table5[],fragment_lookup!N$64)</f>
        <v>-2.444E-2</v>
      </c>
      <c r="AW65" s="1">
        <f>VLOOKUP($G65,Table5[],fragment_lookup!O$64)</f>
        <v>117.0808158</v>
      </c>
      <c r="AX65" s="1">
        <f>VLOOKUP($B65,sterics[],sterics_lookup!C$87)</f>
        <v>7.8018234290196</v>
      </c>
      <c r="AY65" s="1">
        <f>VLOOKUP($B65,sterics[],sterics_lookup!D$87)</f>
        <v>7.8018234290196</v>
      </c>
      <c r="AZ65" s="1">
        <f>VLOOKUP($B65,sterics[],sterics_lookup!E$87)</f>
        <v>3.2137984688406398</v>
      </c>
      <c r="BA65" s="1">
        <f>VLOOKUP($B65,sterics[],sterics_lookup!F$87)</f>
        <v>3.2137984688406398</v>
      </c>
      <c r="BB65" s="1">
        <f>VLOOKUP($B65,sterics[],sterics_lookup!G$87)</f>
        <v>7.7063932823554397</v>
      </c>
      <c r="BC65" s="1">
        <f>VLOOKUP($B65,sterics[],sterics_lookup!H$87)</f>
        <v>7.7063932823554397</v>
      </c>
      <c r="BD65" s="1">
        <f>VLOOKUP($B65,sterics[],sterics_lookup!I$87)</f>
        <v>54.4</v>
      </c>
      <c r="BE65" s="1">
        <f>VLOOKUP($B65,sterics[],sterics_lookup!J$87)</f>
        <v>54.4</v>
      </c>
      <c r="BF65" s="1">
        <f>VLOOKUP($B65,sterics[],sterics_lookup!K$87)</f>
        <v>86.538865758384603</v>
      </c>
      <c r="BG65" s="1">
        <f>VLOOKUP($B65,sterics[],sterics_lookup!L$87)</f>
        <v>86.538865758384603</v>
      </c>
      <c r="BH65" s="1">
        <f>VLOOKUP($B65,sterics[],sterics_lookup!M$87)</f>
        <v>103.18242272930399</v>
      </c>
      <c r="BI65" s="1">
        <f>VLOOKUP($B65,sterics[],sterics_lookup!N$87)</f>
        <v>103.18242272930399</v>
      </c>
      <c r="BJ65" s="1">
        <f>VLOOKUP($B65,sterics[],sterics_lookup!O$87)</f>
        <v>103.023054154832</v>
      </c>
      <c r="BK65" s="1">
        <f>VLOOKUP($B65,sterics[],sterics_lookup!P$87)</f>
        <v>103.023054154832</v>
      </c>
      <c r="BL65" s="1">
        <f>VLOOKUP($B65,sterics[],sterics_lookup!Q$87)</f>
        <v>1.8563022383221901</v>
      </c>
      <c r="BM65" s="1">
        <f>VLOOKUP($B65,sterics[],sterics_lookup!R$87)</f>
        <v>1.8563022383221901</v>
      </c>
      <c r="BN65" s="1">
        <f>VLOOKUP($B65,sterics[],sterics_lookup!S$87)</f>
        <v>1.83174152106676</v>
      </c>
      <c r="BO65" s="1">
        <f>VLOOKUP($B65,sterics[],sterics_lookup!T$87)</f>
        <v>1.83174152106676</v>
      </c>
      <c r="BP65" s="1">
        <f>VLOOKUP($B65,sterics[],sterics_lookup!U$87)</f>
        <v>1.8950200526643499</v>
      </c>
      <c r="BQ65" s="1">
        <f>VLOOKUP($B65,sterics[],sterics_lookup!V$87)</f>
        <v>1.8950200526643499</v>
      </c>
    </row>
    <row r="66" spans="1:69" x14ac:dyDescent="0.25">
      <c r="A66" s="3">
        <v>245</v>
      </c>
      <c r="B66" s="1" t="str">
        <f>VLOOKUP(A66,names[],2)</f>
        <v>4-L21</v>
      </c>
      <c r="C66" s="2">
        <v>0.32</v>
      </c>
      <c r="D66" s="2">
        <v>16.960492327759827</v>
      </c>
      <c r="E66" s="1" t="str">
        <f>VLOOKUP(B66,frags[],2)</f>
        <v>SP2</v>
      </c>
      <c r="F66" s="2" t="str">
        <f>VLOOKUP(B66,frags[],3)</f>
        <v>SP2</v>
      </c>
      <c r="G66" s="2" t="str">
        <f>VLOOKUP(B66,frags[],4)</f>
        <v>SP2</v>
      </c>
      <c r="H66" s="1">
        <f>VLOOKUP($E66,Table5[],fragment_lookup!B$64)</f>
        <v>0.19003300000000001</v>
      </c>
      <c r="I66" s="1">
        <f>VLOOKUP($E66,Table5[],fragment_lookup!C$64)</f>
        <v>-3.0731000000000001E-2</v>
      </c>
      <c r="J66" s="1">
        <f>VLOOKUP($E66,Table5[],fragment_lookup!D$64)</f>
        <v>-3.0792E-2</v>
      </c>
      <c r="K66" s="1">
        <f>VLOOKUP($E66,Table5[],fragment_lookup!E$64)</f>
        <v>-0.19786599999999999</v>
      </c>
      <c r="L66" s="1">
        <f>VLOOKUP($E66,Table5[],fragment_lookup!F$64)</f>
        <v>0.64036099999999996</v>
      </c>
      <c r="M66" s="1">
        <f>VLOOKUP($E66,Table5[],fragment_lookup!G$64)</f>
        <v>-0.195796</v>
      </c>
      <c r="N66" s="1">
        <f>VLOOKUP($E66,Table5[],fragment_lookup!H$64)</f>
        <v>-0.19608900000000001</v>
      </c>
      <c r="O66" s="1">
        <f>VLOOKUP($E66,Table5[],fragment_lookup!I$64)</f>
        <v>-0.288049</v>
      </c>
      <c r="P66" s="1">
        <f>VLOOKUP($E66,Table5[],fragment_lookup!J$64)</f>
        <v>525.70299999999997</v>
      </c>
      <c r="Q66" s="1">
        <f>VLOOKUP($E66,Table5[],fragment_lookup!K$64)</f>
        <v>64.111400000000003</v>
      </c>
      <c r="R66" s="1">
        <f>VLOOKUP($E66,Table5[],fragment_lookup!L$64)</f>
        <v>1073.43</v>
      </c>
      <c r="S66" s="1">
        <f>VLOOKUP($E66,Table5[],fragment_lookup!M$64)</f>
        <v>-0.24625</v>
      </c>
      <c r="T66" s="1">
        <f>VLOOKUP($E66,Table5[],fragment_lookup!N$64)</f>
        <v>-2.2839999999999999E-2</v>
      </c>
      <c r="U66" s="1">
        <f>VLOOKUP($E66,Table5[],fragment_lookup!O$64)</f>
        <v>140.19200910000001</v>
      </c>
      <c r="V66" s="1">
        <f>VLOOKUP($F66,Table5[],fragment_lookup!B$64)</f>
        <v>0.19003300000000001</v>
      </c>
      <c r="W66" s="1">
        <f>VLOOKUP($F66,Table5[],fragment_lookup!C$64)</f>
        <v>-3.0731000000000001E-2</v>
      </c>
      <c r="X66" s="1">
        <f>VLOOKUP($F66,Table5[],fragment_lookup!D$64)</f>
        <v>-3.0792E-2</v>
      </c>
      <c r="Y66" s="1">
        <f>VLOOKUP($F66,Table5[],fragment_lookup!E$64)</f>
        <v>-0.19786599999999999</v>
      </c>
      <c r="Z66" s="1">
        <f>VLOOKUP($F66,Table5[],fragment_lookup!F$64)</f>
        <v>0.64036099999999996</v>
      </c>
      <c r="AA66" s="1">
        <f>VLOOKUP($F66,Table5[],fragment_lookup!G$64)</f>
        <v>-0.195796</v>
      </c>
      <c r="AB66" s="1">
        <f>VLOOKUP($F66,Table5[],fragment_lookup!H$64)</f>
        <v>-0.19608900000000001</v>
      </c>
      <c r="AC66" s="1">
        <f>VLOOKUP($F66,Table5[],fragment_lookup!I$64)</f>
        <v>-0.288049</v>
      </c>
      <c r="AD66" s="1">
        <f>VLOOKUP($F66,Table5[],fragment_lookup!J$64)</f>
        <v>525.70299999999997</v>
      </c>
      <c r="AE66" s="1">
        <f>VLOOKUP($F66,Table5[],fragment_lookup!K$64)</f>
        <v>64.111400000000003</v>
      </c>
      <c r="AF66" s="1">
        <f>VLOOKUP($F66,Table5[],fragment_lookup!L$64)</f>
        <v>1073.43</v>
      </c>
      <c r="AG66" s="1">
        <f>VLOOKUP($F66,Table5[],fragment_lookup!M$64)</f>
        <v>-0.24625</v>
      </c>
      <c r="AH66" s="1">
        <f>VLOOKUP($F66,Table5[],fragment_lookup!N$64)</f>
        <v>-2.2839999999999999E-2</v>
      </c>
      <c r="AI66" s="1">
        <f>VLOOKUP($F66,Table5[],fragment_lookup!O$64)</f>
        <v>140.19200910000001</v>
      </c>
      <c r="AJ66" s="1">
        <f>VLOOKUP($G66,Table5[],fragment_lookup!B$64)</f>
        <v>0.19003300000000001</v>
      </c>
      <c r="AK66" s="1">
        <f>VLOOKUP($G66,Table5[],fragment_lookup!C$64)</f>
        <v>-3.0731000000000001E-2</v>
      </c>
      <c r="AL66" s="1">
        <f>VLOOKUP($G66,Table5[],fragment_lookup!D$64)</f>
        <v>-3.0792E-2</v>
      </c>
      <c r="AM66" s="1">
        <f>VLOOKUP($G66,Table5[],fragment_lookup!E$64)</f>
        <v>-0.19786599999999999</v>
      </c>
      <c r="AN66" s="1">
        <f>VLOOKUP($G66,Table5[],fragment_lookup!F$64)</f>
        <v>0.64036099999999996</v>
      </c>
      <c r="AO66" s="1">
        <f>VLOOKUP($G66,Table5[],fragment_lookup!G$64)</f>
        <v>-0.195796</v>
      </c>
      <c r="AP66" s="1">
        <f>VLOOKUP($G66,Table5[],fragment_lookup!H$64)</f>
        <v>-0.19608900000000001</v>
      </c>
      <c r="AQ66" s="1">
        <f>VLOOKUP($G66,Table5[],fragment_lookup!I$64)</f>
        <v>-0.288049</v>
      </c>
      <c r="AR66" s="1">
        <f>VLOOKUP($G66,Table5[],fragment_lookup!J$64)</f>
        <v>525.70299999999997</v>
      </c>
      <c r="AS66" s="1">
        <f>VLOOKUP($G66,Table5[],fragment_lookup!K$64)</f>
        <v>64.111400000000003</v>
      </c>
      <c r="AT66" s="1">
        <f>VLOOKUP($G66,Table5[],fragment_lookup!L$64)</f>
        <v>1073.43</v>
      </c>
      <c r="AU66" s="1">
        <f>VLOOKUP($G66,Table5[],fragment_lookup!M$64)</f>
        <v>-0.24625</v>
      </c>
      <c r="AV66" s="1">
        <f>VLOOKUP($G66,Table5[],fragment_lookup!N$64)</f>
        <v>-2.2839999999999999E-2</v>
      </c>
      <c r="AW66" s="1">
        <f>VLOOKUP($G66,Table5[],fragment_lookup!O$64)</f>
        <v>140.19200910000001</v>
      </c>
      <c r="AX66" s="1">
        <f>VLOOKUP($B66,sterics[],sterics_lookup!C$87)</f>
        <v>8.2859088594114301</v>
      </c>
      <c r="AY66" s="1">
        <f>VLOOKUP($B66,sterics[],sterics_lookup!D$87)</f>
        <v>8.59441637043175</v>
      </c>
      <c r="AZ66" s="1">
        <f>VLOOKUP($B66,sterics[],sterics_lookup!E$87)</f>
        <v>6.0789886421224901</v>
      </c>
      <c r="BA66" s="1">
        <f>VLOOKUP($B66,sterics[],sterics_lookup!F$87)</f>
        <v>6.5618235679114196</v>
      </c>
      <c r="BB66" s="1">
        <f>VLOOKUP($B66,sterics[],sterics_lookup!G$87)</f>
        <v>9.6993271226366105</v>
      </c>
      <c r="BC66" s="1">
        <f>VLOOKUP($B66,sterics[],sterics_lookup!H$87)</f>
        <v>10.024743948133001</v>
      </c>
      <c r="BD66" s="1">
        <f>VLOOKUP($B66,sterics[],sterics_lookup!I$87)</f>
        <v>40</v>
      </c>
      <c r="BE66" s="1">
        <f>VLOOKUP($B66,sterics[],sterics_lookup!J$87)</f>
        <v>41.1</v>
      </c>
      <c r="BF66" s="1">
        <f>VLOOKUP($B66,sterics[],sterics_lookup!K$87)</f>
        <v>97.049146026600496</v>
      </c>
      <c r="BG66" s="1">
        <f>VLOOKUP($B66,sterics[],sterics_lookup!L$87)</f>
        <v>105.605247441589</v>
      </c>
      <c r="BH66" s="1">
        <f>VLOOKUP($B66,sterics[],sterics_lookup!M$87)</f>
        <v>97.494910516334102</v>
      </c>
      <c r="BI66" s="1">
        <f>VLOOKUP($B66,sterics[],sterics_lookup!N$87)</f>
        <v>105.694458881553</v>
      </c>
      <c r="BJ66" s="1">
        <f>VLOOKUP($B66,sterics[],sterics_lookup!O$87)</f>
        <v>97.753056880237693</v>
      </c>
      <c r="BK66" s="1">
        <f>VLOOKUP($B66,sterics[],sterics_lookup!P$87)</f>
        <v>105.842116469602</v>
      </c>
      <c r="BL66" s="1">
        <f>VLOOKUP($B66,sterics[],sterics_lookup!Q$87)</f>
        <v>1.8406775926272301</v>
      </c>
      <c r="BM66" s="1">
        <f>VLOOKUP($B66,sterics[],sterics_lookup!R$87)</f>
        <v>1.84539806004016</v>
      </c>
      <c r="BN66" s="1">
        <f>VLOOKUP($B66,sterics[],sterics_lookup!S$87)</f>
        <v>1.8451325155662901</v>
      </c>
      <c r="BO66" s="1">
        <f>VLOOKUP($B66,sterics[],sterics_lookup!T$87)</f>
        <v>1.8404724936819801</v>
      </c>
      <c r="BP66" s="1">
        <f>VLOOKUP($B66,sterics[],sterics_lookup!U$87)</f>
        <v>1.8453232779109401</v>
      </c>
      <c r="BQ66" s="1">
        <f>VLOOKUP($B66,sterics[],sterics_lookup!V$87)</f>
        <v>1.8408267164510601</v>
      </c>
    </row>
    <row r="67" spans="1:69" x14ac:dyDescent="0.25">
      <c r="A67" s="3">
        <v>246</v>
      </c>
      <c r="B67" s="1" t="str">
        <f>VLOOKUP(A67,names[],2)</f>
        <v>2-L5</v>
      </c>
      <c r="C67" s="2">
        <v>-1</v>
      </c>
      <c r="D67" s="2">
        <v>0.06</v>
      </c>
      <c r="E67" s="1" t="str">
        <f>VLOOKUP(B67,frags[],2)</f>
        <v>AL1</v>
      </c>
      <c r="F67" s="2" t="str">
        <f>VLOOKUP(B67,frags[],3)</f>
        <v>AL1</v>
      </c>
      <c r="G67" s="2" t="str">
        <f>VLOOKUP(B67,frags[],4)</f>
        <v>HC8</v>
      </c>
      <c r="H67" s="1">
        <f>VLOOKUP($E67,Table5[],fragment_lookup!B$64)</f>
        <v>0.15546399999999999</v>
      </c>
      <c r="I67" s="1">
        <f>VLOOKUP($E67,Table5[],fragment_lookup!C$64)</f>
        <v>-3.7927000000000002E-2</v>
      </c>
      <c r="J67" s="1">
        <f>VLOOKUP($E67,Table5[],fragment_lookup!D$64)</f>
        <v>-3.7895999999999999E-2</v>
      </c>
      <c r="K67" s="1">
        <f>VLOOKUP($E67,Table5[],fragment_lookup!E$64)</f>
        <v>-0.43332700000000002</v>
      </c>
      <c r="L67" s="1">
        <f>VLOOKUP($E67,Table5[],fragment_lookup!F$64)</f>
        <v>0.39064500000000002</v>
      </c>
      <c r="M67" s="1">
        <f>VLOOKUP($E67,Table5[],fragment_lookup!G$64)</f>
        <v>-0.17117199999999999</v>
      </c>
      <c r="N67" s="1">
        <f>VLOOKUP($E67,Table5[],fragment_lookup!H$64)</f>
        <v>-0.17145299999999999</v>
      </c>
      <c r="O67" s="1">
        <f>VLOOKUP($E67,Table5[],fragment_lookup!I$64)</f>
        <v>6.7978999999999998E-2</v>
      </c>
      <c r="P67" s="1">
        <f>VLOOKUP($E67,Table5[],fragment_lookup!J$64)</f>
        <v>464.04</v>
      </c>
      <c r="Q67" s="1">
        <f>VLOOKUP($E67,Table5[],fragment_lookup!K$64)</f>
        <v>158.369</v>
      </c>
      <c r="R67" s="1">
        <f>VLOOKUP($E67,Table5[],fragment_lookup!L$64)</f>
        <v>1200.6500000000001</v>
      </c>
      <c r="S67" s="1">
        <f>VLOOKUP($E67,Table5[],fragment_lookup!M$64)</f>
        <v>-0.25013999999999997</v>
      </c>
      <c r="T67" s="1">
        <f>VLOOKUP($E67,Table5[],fragment_lookup!N$64)</f>
        <v>2.3949999999999999E-2</v>
      </c>
      <c r="U67" s="1">
        <f>VLOOKUP($E67,Table5[],fragment_lookup!O$64)</f>
        <v>171.9942159</v>
      </c>
      <c r="V67" s="1">
        <f>VLOOKUP($F67,Table5[],fragment_lookup!B$64)</f>
        <v>0.15546399999999999</v>
      </c>
      <c r="W67" s="1">
        <f>VLOOKUP($F67,Table5[],fragment_lookup!C$64)</f>
        <v>-3.7927000000000002E-2</v>
      </c>
      <c r="X67" s="1">
        <f>VLOOKUP($F67,Table5[],fragment_lookup!D$64)</f>
        <v>-3.7895999999999999E-2</v>
      </c>
      <c r="Y67" s="1">
        <f>VLOOKUP($F67,Table5[],fragment_lookup!E$64)</f>
        <v>-0.43332700000000002</v>
      </c>
      <c r="Z67" s="1">
        <f>VLOOKUP($F67,Table5[],fragment_lookup!F$64)</f>
        <v>0.39064500000000002</v>
      </c>
      <c r="AA67" s="1">
        <f>VLOOKUP($F67,Table5[],fragment_lookup!G$64)</f>
        <v>-0.17117199999999999</v>
      </c>
      <c r="AB67" s="1">
        <f>VLOOKUP($F67,Table5[],fragment_lookup!H$64)</f>
        <v>-0.17145299999999999</v>
      </c>
      <c r="AC67" s="1">
        <f>VLOOKUP($F67,Table5[],fragment_lookup!I$64)</f>
        <v>6.7978999999999998E-2</v>
      </c>
      <c r="AD67" s="1">
        <f>VLOOKUP($F67,Table5[],fragment_lookup!J$64)</f>
        <v>464.04</v>
      </c>
      <c r="AE67" s="1">
        <f>VLOOKUP($F67,Table5[],fragment_lookup!K$64)</f>
        <v>158.369</v>
      </c>
      <c r="AF67" s="1">
        <f>VLOOKUP($F67,Table5[],fragment_lookup!L$64)</f>
        <v>1200.6500000000001</v>
      </c>
      <c r="AG67" s="1">
        <f>VLOOKUP($F67,Table5[],fragment_lookup!M$64)</f>
        <v>-0.25013999999999997</v>
      </c>
      <c r="AH67" s="1">
        <f>VLOOKUP($F67,Table5[],fragment_lookup!N$64)</f>
        <v>2.3949999999999999E-2</v>
      </c>
      <c r="AI67" s="1">
        <f>VLOOKUP($F67,Table5[],fragment_lookup!O$64)</f>
        <v>171.9942159</v>
      </c>
      <c r="AJ67" s="1">
        <f>VLOOKUP($G67,Table5[],fragment_lookup!B$64)</f>
        <v>0.20203699999999999</v>
      </c>
      <c r="AK67" s="1">
        <f>VLOOKUP($G67,Table5[],fragment_lookup!C$64)</f>
        <v>-8.5000000000000006E-3</v>
      </c>
      <c r="AL67" s="1">
        <f>VLOOKUP($G67,Table5[],fragment_lookup!D$64)</f>
        <v>-2.2155999999999999E-2</v>
      </c>
      <c r="AM67" s="1">
        <f>VLOOKUP($G67,Table5[],fragment_lookup!E$64)</f>
        <v>-0.14178399999999999</v>
      </c>
      <c r="AN67" s="1">
        <f>VLOOKUP($G67,Table5[],fragment_lookup!F$64)</f>
        <v>0.59362599999999999</v>
      </c>
      <c r="AO67" s="1">
        <f>VLOOKUP($G67,Table5[],fragment_lookup!G$64)</f>
        <v>-0.119433</v>
      </c>
      <c r="AP67" s="1">
        <f>VLOOKUP($G67,Table5[],fragment_lookup!H$64)</f>
        <v>-0.16487299999999999</v>
      </c>
      <c r="AQ67" s="1">
        <f>VLOOKUP($G67,Table5[],fragment_lookup!I$64)</f>
        <v>-0.246194</v>
      </c>
      <c r="AR67" s="1">
        <f>VLOOKUP($G67,Table5[],fragment_lookup!J$64)</f>
        <v>524.97799999999995</v>
      </c>
      <c r="AS67" s="1">
        <f>VLOOKUP($G67,Table5[],fragment_lookup!K$64)</f>
        <v>58.500399999999999</v>
      </c>
      <c r="AT67" s="1">
        <f>VLOOKUP($G67,Table5[],fragment_lookup!L$64)</f>
        <v>1070.42</v>
      </c>
      <c r="AU67" s="1">
        <f>VLOOKUP($G67,Table5[],fragment_lookup!M$64)</f>
        <v>-0.22728000000000001</v>
      </c>
      <c r="AV67" s="1">
        <f>VLOOKUP($G67,Table5[],fragment_lookup!N$64)</f>
        <v>-4.9489999999999999E-2</v>
      </c>
      <c r="AW67" s="1">
        <f>VLOOKUP($G67,Table5[],fragment_lookup!O$64)</f>
        <v>111.5650029</v>
      </c>
      <c r="AX67" s="1">
        <f>VLOOKUP($B67,sterics[],sterics_lookup!C$87)</f>
        <v>6.5207895136190803</v>
      </c>
      <c r="AY67" s="1">
        <f>VLOOKUP($B67,sterics[],sterics_lookup!D$87)</f>
        <v>6.66082876510717</v>
      </c>
      <c r="AZ67" s="1">
        <f>VLOOKUP($B67,sterics[],sterics_lookup!E$87)</f>
        <v>3.9299201673180102</v>
      </c>
      <c r="BA67" s="1">
        <f>VLOOKUP($B67,sterics[],sterics_lookup!F$87)</f>
        <v>3.9603735959102799</v>
      </c>
      <c r="BB67" s="1">
        <f>VLOOKUP($B67,sterics[],sterics_lookup!G$87)</f>
        <v>6.9623163235423098</v>
      </c>
      <c r="BC67" s="1">
        <f>VLOOKUP($B67,sterics[],sterics_lookup!H$87)</f>
        <v>6.9970895299982496</v>
      </c>
      <c r="BD67" s="1">
        <f>VLOOKUP($B67,sterics[],sterics_lookup!I$87)</f>
        <v>61</v>
      </c>
      <c r="BE67" s="1">
        <f>VLOOKUP($B67,sterics[],sterics_lookup!J$87)</f>
        <v>61.1</v>
      </c>
      <c r="BF67" s="1">
        <f>VLOOKUP($B67,sterics[],sterics_lookup!K$87)</f>
        <v>106.220661661028</v>
      </c>
      <c r="BG67" s="1">
        <f>VLOOKUP($B67,sterics[],sterics_lookup!L$87)</f>
        <v>109.889822287453</v>
      </c>
      <c r="BH67" s="1">
        <f>VLOOKUP($B67,sterics[],sterics_lookup!M$87)</f>
        <v>105.916965785643</v>
      </c>
      <c r="BI67" s="1">
        <f>VLOOKUP($B67,sterics[],sterics_lookup!N$87)</f>
        <v>109.50377806773101</v>
      </c>
      <c r="BJ67" s="1">
        <f>VLOOKUP($B67,sterics[],sterics_lookup!O$87)</f>
        <v>118.364532769416</v>
      </c>
      <c r="BK67" s="1">
        <f>VLOOKUP($B67,sterics[],sterics_lookup!P$87)</f>
        <v>118.44448660942101</v>
      </c>
      <c r="BL67" s="1">
        <f>VLOOKUP($B67,sterics[],sterics_lookup!Q$87)</f>
        <v>1.8396589357813</v>
      </c>
      <c r="BM67" s="1">
        <f>VLOOKUP($B67,sterics[],sterics_lookup!R$87)</f>
        <v>1.84107522931573</v>
      </c>
      <c r="BN67" s="1">
        <f>VLOOKUP($B67,sterics[],sterics_lookup!S$87)</f>
        <v>1.8941079694674201</v>
      </c>
      <c r="BO67" s="1">
        <f>VLOOKUP($B67,sterics[],sterics_lookup!T$87)</f>
        <v>1.89320125713036</v>
      </c>
      <c r="BP67" s="1">
        <f>VLOOKUP($B67,sterics[],sterics_lookup!U$87)</f>
        <v>1.89777448607573</v>
      </c>
      <c r="BQ67" s="1">
        <f>VLOOKUP($B67,sterics[],sterics_lookup!V$87)</f>
        <v>1.8921810167106099</v>
      </c>
    </row>
    <row r="68" spans="1:69" x14ac:dyDescent="0.25">
      <c r="A68" s="3">
        <v>247</v>
      </c>
      <c r="B68" s="1" t="str">
        <f>VLOOKUP(A68,names[],2)</f>
        <v>3-L14</v>
      </c>
      <c r="C68" s="2">
        <v>0.15999999999999992</v>
      </c>
      <c r="D68" s="2">
        <v>2.1659639886203093</v>
      </c>
      <c r="E68" s="1" t="str">
        <f>VLOOKUP(B68,frags[],2)</f>
        <v>OT1</v>
      </c>
      <c r="F68" s="2" t="str">
        <f>VLOOKUP(B68,frags[],3)</f>
        <v>SP1</v>
      </c>
      <c r="G68" s="2" t="str">
        <f>VLOOKUP(B68,frags[],4)</f>
        <v>SP1</v>
      </c>
      <c r="H68" s="1">
        <f>VLOOKUP($E68,Table5[],fragment_lookup!B$64)</f>
        <v>-9.8630999999999996E-2</v>
      </c>
      <c r="I68" s="1">
        <f>VLOOKUP($E68,Table5[],fragment_lookup!C$64)</f>
        <v>-1.9910000000000001E-2</v>
      </c>
      <c r="J68" s="1">
        <f>VLOOKUP($E68,Table5[],fragment_lookup!D$64)</f>
        <v>-1.9909E-2</v>
      </c>
      <c r="K68" s="1">
        <f>VLOOKUP($E68,Table5[],fragment_lookup!E$64)</f>
        <v>0.375722</v>
      </c>
      <c r="L68" s="1">
        <f>VLOOKUP($E68,Table5[],fragment_lookup!F$64)</f>
        <v>-5.6609E-2</v>
      </c>
      <c r="M68" s="1">
        <f>VLOOKUP($E68,Table5[],fragment_lookup!G$64)</f>
        <v>-0.144231</v>
      </c>
      <c r="N68" s="1">
        <f>VLOOKUP($E68,Table5[],fragment_lookup!H$64)</f>
        <v>-0.14419599999999999</v>
      </c>
      <c r="O68" s="1">
        <f>VLOOKUP($E68,Table5[],fragment_lookup!I$64)</f>
        <v>1.721312</v>
      </c>
      <c r="P68" s="1">
        <f>VLOOKUP($E68,Table5[],fragment_lookup!J$64)</f>
        <v>603.56700000000001</v>
      </c>
      <c r="Q68" s="1">
        <f>VLOOKUP($E68,Table5[],fragment_lookup!K$64)</f>
        <v>82.83749499999999</v>
      </c>
      <c r="R68" s="1">
        <f>VLOOKUP($E68,Table5[],fragment_lookup!L$64)</f>
        <v>846</v>
      </c>
      <c r="S68" s="1">
        <f>VLOOKUP($E68,Table5[],fragment_lookup!M$64)</f>
        <v>-0.24764</v>
      </c>
      <c r="T68" s="1">
        <f>VLOOKUP($E68,Table5[],fragment_lookup!N$64)</f>
        <v>3.3029999999999997E-2</v>
      </c>
      <c r="U68" s="1">
        <f>VLOOKUP($E68,Table5[],fragment_lookup!O$64)</f>
        <v>176.12323169999999</v>
      </c>
      <c r="V68" s="1">
        <f>VLOOKUP($F68,Table5[],fragment_lookup!B$64)</f>
        <v>0.19575999999999999</v>
      </c>
      <c r="W68" s="1">
        <f>VLOOKUP($F68,Table5[],fragment_lookup!C$64)</f>
        <v>-1.7198000000000001E-2</v>
      </c>
      <c r="X68" s="1">
        <f>VLOOKUP($F68,Table5[],fragment_lookup!D$64)</f>
        <v>-2.7101E-2</v>
      </c>
      <c r="Y68" s="1">
        <f>VLOOKUP($F68,Table5[],fragment_lookup!E$64)</f>
        <v>-0.15559300000000001</v>
      </c>
      <c r="Z68" s="1">
        <f>VLOOKUP($F68,Table5[],fragment_lookup!F$64)</f>
        <v>0.52158599999999999</v>
      </c>
      <c r="AA68" s="1">
        <f>VLOOKUP($F68,Table5[],fragment_lookup!G$64)</f>
        <v>-0.184866</v>
      </c>
      <c r="AB68" s="1">
        <f>VLOOKUP($F68,Table5[],fragment_lookup!H$64)</f>
        <v>-0.150033</v>
      </c>
      <c r="AC68" s="1">
        <f>VLOOKUP($F68,Table5[],fragment_lookup!I$64)</f>
        <v>-8.6227999999999999E-2</v>
      </c>
      <c r="AD68" s="1">
        <f>VLOOKUP($F68,Table5[],fragment_lookup!J$64)</f>
        <v>497.02800000000002</v>
      </c>
      <c r="AE68" s="1">
        <f>VLOOKUP($F68,Table5[],fragment_lookup!K$64)</f>
        <v>58.020899999999997</v>
      </c>
      <c r="AF68" s="1">
        <f>VLOOKUP($F68,Table5[],fragment_lookup!L$64)</f>
        <v>1117.57</v>
      </c>
      <c r="AG68" s="1">
        <f>VLOOKUP($F68,Table5[],fragment_lookup!M$64)</f>
        <v>-0.24285999999999999</v>
      </c>
      <c r="AH68" s="1">
        <f>VLOOKUP($F68,Table5[],fragment_lookup!N$64)</f>
        <v>-2.409E-2</v>
      </c>
      <c r="AI68" s="1">
        <f>VLOOKUP($F68,Table5[],fragment_lookup!O$64)</f>
        <v>137.28036270000001</v>
      </c>
      <c r="AJ68" s="1">
        <f>VLOOKUP($G68,Table5[],fragment_lookup!B$64)</f>
        <v>0.19575999999999999</v>
      </c>
      <c r="AK68" s="1">
        <f>VLOOKUP($G68,Table5[],fragment_lookup!C$64)</f>
        <v>-1.7198000000000001E-2</v>
      </c>
      <c r="AL68" s="1">
        <f>VLOOKUP($G68,Table5[],fragment_lookup!D$64)</f>
        <v>-2.7101E-2</v>
      </c>
      <c r="AM68" s="1">
        <f>VLOOKUP($G68,Table5[],fragment_lookup!E$64)</f>
        <v>-0.15559300000000001</v>
      </c>
      <c r="AN68" s="1">
        <f>VLOOKUP($G68,Table5[],fragment_lookup!F$64)</f>
        <v>0.52158599999999999</v>
      </c>
      <c r="AO68" s="1">
        <f>VLOOKUP($G68,Table5[],fragment_lookup!G$64)</f>
        <v>-0.184866</v>
      </c>
      <c r="AP68" s="1">
        <f>VLOOKUP($G68,Table5[],fragment_lookup!H$64)</f>
        <v>-0.150033</v>
      </c>
      <c r="AQ68" s="1">
        <f>VLOOKUP($G68,Table5[],fragment_lookup!I$64)</f>
        <v>-8.6227999999999999E-2</v>
      </c>
      <c r="AR68" s="1">
        <f>VLOOKUP($G68,Table5[],fragment_lookup!J$64)</f>
        <v>497.02800000000002</v>
      </c>
      <c r="AS68" s="1">
        <f>VLOOKUP($G68,Table5[],fragment_lookup!K$64)</f>
        <v>58.020899999999997</v>
      </c>
      <c r="AT68" s="1">
        <f>VLOOKUP($G68,Table5[],fragment_lookup!L$64)</f>
        <v>1117.57</v>
      </c>
      <c r="AU68" s="1">
        <f>VLOOKUP($G68,Table5[],fragment_lookup!M$64)</f>
        <v>-0.24285999999999999</v>
      </c>
      <c r="AV68" s="1">
        <f>VLOOKUP($G68,Table5[],fragment_lookup!N$64)</f>
        <v>-2.409E-2</v>
      </c>
      <c r="AW68" s="1">
        <f>VLOOKUP($G68,Table5[],fragment_lookup!O$64)</f>
        <v>137.28036270000001</v>
      </c>
      <c r="AX68" s="1">
        <f>VLOOKUP($B68,sterics[],sterics_lookup!C$87)</f>
        <v>6.5103394114744599</v>
      </c>
      <c r="AY68" s="1">
        <f>VLOOKUP($B68,sterics[],sterics_lookup!D$87)</f>
        <v>7.4443563803740496</v>
      </c>
      <c r="AZ68" s="1">
        <f>VLOOKUP($B68,sterics[],sterics_lookup!E$87)</f>
        <v>3.22111484633233</v>
      </c>
      <c r="BA68" s="1">
        <f>VLOOKUP($B68,sterics[],sterics_lookup!F$87)</f>
        <v>3.4227084466520998</v>
      </c>
      <c r="BB68" s="1">
        <f>VLOOKUP($B68,sterics[],sterics_lookup!G$87)</f>
        <v>7.6407251248946899</v>
      </c>
      <c r="BC68" s="1">
        <f>VLOOKUP($B68,sterics[],sterics_lookup!H$87)</f>
        <v>9.9908754874920902</v>
      </c>
      <c r="BD68" s="1">
        <f>VLOOKUP($B68,sterics[],sterics_lookup!I$87)</f>
        <v>38.799999999999997</v>
      </c>
      <c r="BE68" s="1">
        <f>VLOOKUP($B68,sterics[],sterics_lookup!J$87)</f>
        <v>45.1</v>
      </c>
      <c r="BF68" s="1">
        <f>VLOOKUP($B68,sterics[],sterics_lookup!K$87)</f>
        <v>101.323137831674</v>
      </c>
      <c r="BG68" s="1">
        <f>VLOOKUP($B68,sterics[],sterics_lookup!L$87)</f>
        <v>107.05141627432501</v>
      </c>
      <c r="BH68" s="1">
        <f>VLOOKUP($B68,sterics[],sterics_lookup!M$87)</f>
        <v>95.594146414245799</v>
      </c>
      <c r="BI68" s="1">
        <f>VLOOKUP($B68,sterics[],sterics_lookup!N$87)</f>
        <v>106.332021477853</v>
      </c>
      <c r="BJ68" s="1">
        <f>VLOOKUP($B68,sterics[],sterics_lookup!O$87)</f>
        <v>95.680166423297507</v>
      </c>
      <c r="BK68" s="1">
        <f>VLOOKUP($B68,sterics[],sterics_lookup!P$87)</f>
        <v>105.885561436744</v>
      </c>
      <c r="BL68" s="1">
        <f>VLOOKUP($B68,sterics[],sterics_lookup!Q$87)</f>
        <v>1.8418669875970901</v>
      </c>
      <c r="BM68" s="1">
        <f>VLOOKUP($B68,sterics[],sterics_lookup!R$87)</f>
        <v>1.8471085512226899</v>
      </c>
      <c r="BN68" s="1">
        <f>VLOOKUP($B68,sterics[],sterics_lookup!S$87)</f>
        <v>1.8465527341508501</v>
      </c>
      <c r="BO68" s="1">
        <f>VLOOKUP($B68,sterics[],sterics_lookup!T$87)</f>
        <v>1.8396048488737999</v>
      </c>
      <c r="BP68" s="1">
        <f>VLOOKUP($B68,sterics[],sterics_lookup!U$87)</f>
        <v>1.86567333689475</v>
      </c>
      <c r="BQ68" s="1">
        <f>VLOOKUP($B68,sterics[],sterics_lookup!V$87)</f>
        <v>1.8609817301628699</v>
      </c>
    </row>
    <row r="69" spans="1:69" x14ac:dyDescent="0.25">
      <c r="A69" s="3">
        <v>248</v>
      </c>
      <c r="B69" s="1" t="str">
        <f>VLOOKUP(A69,names[],2)</f>
        <v>4-L7</v>
      </c>
      <c r="C69" s="2">
        <v>0</v>
      </c>
      <c r="D69" s="2">
        <v>0</v>
      </c>
      <c r="E69" s="1" t="str">
        <f>VLOOKUP(B69,frags[],2)</f>
        <v>SP1</v>
      </c>
      <c r="F69" s="2" t="str">
        <f>VLOOKUP(B69,frags[],3)</f>
        <v>None</v>
      </c>
      <c r="G69" s="2" t="str">
        <f>VLOOKUP(B69,frags[],4)</f>
        <v>None</v>
      </c>
      <c r="H69" s="1">
        <f>VLOOKUP($E69,Table5[],fragment_lookup!B$64)</f>
        <v>0.19575999999999999</v>
      </c>
      <c r="I69" s="1">
        <f>VLOOKUP($E69,Table5[],fragment_lookup!C$64)</f>
        <v>-1.7198000000000001E-2</v>
      </c>
      <c r="J69" s="1">
        <f>VLOOKUP($E69,Table5[],fragment_lookup!D$64)</f>
        <v>-2.7101E-2</v>
      </c>
      <c r="K69" s="1">
        <f>VLOOKUP($E69,Table5[],fragment_lookup!E$64)</f>
        <v>-0.15559300000000001</v>
      </c>
      <c r="L69" s="1">
        <f>VLOOKUP($E69,Table5[],fragment_lookup!F$64)</f>
        <v>0.52158599999999999</v>
      </c>
      <c r="M69" s="1">
        <f>VLOOKUP($E69,Table5[],fragment_lookup!G$64)</f>
        <v>-0.184866</v>
      </c>
      <c r="N69" s="1">
        <f>VLOOKUP($E69,Table5[],fragment_lookup!H$64)</f>
        <v>-0.150033</v>
      </c>
      <c r="O69" s="1">
        <f>VLOOKUP($E69,Table5[],fragment_lookup!I$64)</f>
        <v>-8.6227999999999999E-2</v>
      </c>
      <c r="P69" s="1">
        <f>VLOOKUP($E69,Table5[],fragment_lookup!J$64)</f>
        <v>497.02800000000002</v>
      </c>
      <c r="Q69" s="1">
        <f>VLOOKUP($E69,Table5[],fragment_lookup!K$64)</f>
        <v>58.020899999999997</v>
      </c>
      <c r="R69" s="1">
        <f>VLOOKUP($E69,Table5[],fragment_lookup!L$64)</f>
        <v>1117.57</v>
      </c>
      <c r="S69" s="1">
        <f>VLOOKUP($E69,Table5[],fragment_lookup!M$64)</f>
        <v>-0.24285999999999999</v>
      </c>
      <c r="T69" s="1">
        <f>VLOOKUP($E69,Table5[],fragment_lookup!N$64)</f>
        <v>-2.409E-2</v>
      </c>
      <c r="U69" s="1">
        <f>VLOOKUP($E69,Table5[],fragment_lookup!O$64)</f>
        <v>137.28036270000001</v>
      </c>
      <c r="V69" s="1">
        <f>AVERAGE(V70:V94,V2:V68)</f>
        <v>0.17592685869565217</v>
      </c>
      <c r="W69" s="1">
        <f t="shared" ref="W69:AI69" si="1">AVERAGE(W70:W94,W2:W68)</f>
        <v>-3.0064217391304358E-2</v>
      </c>
      <c r="X69" s="1">
        <f t="shared" si="1"/>
        <v>-3.0361152173913043E-2</v>
      </c>
      <c r="Y69" s="1">
        <f t="shared" si="1"/>
        <v>-0.24658844565217369</v>
      </c>
      <c r="Z69" s="1">
        <f t="shared" si="1"/>
        <v>0.48701077173913027</v>
      </c>
      <c r="AA69" s="1">
        <f t="shared" si="1"/>
        <v>-0.17090341304347825</v>
      </c>
      <c r="AB69" s="1">
        <f t="shared" si="1"/>
        <v>-0.17121004347826083</v>
      </c>
      <c r="AC69" s="1">
        <f t="shared" si="1"/>
        <v>-4.8337858695652165E-2</v>
      </c>
      <c r="AD69" s="1">
        <f t="shared" si="1"/>
        <v>497.71492391304355</v>
      </c>
      <c r="AE69" s="1">
        <f t="shared" si="1"/>
        <v>108.77851298913046</v>
      </c>
      <c r="AF69" s="1">
        <f t="shared" si="1"/>
        <v>1167.560326086957</v>
      </c>
      <c r="AG69" s="1">
        <f t="shared" si="1"/>
        <v>-0.24334369565217387</v>
      </c>
      <c r="AH69" s="1">
        <f t="shared" si="1"/>
        <v>-1.6084782608695664E-3</v>
      </c>
      <c r="AI69" s="1">
        <f t="shared" si="1"/>
        <v>151.69126626521739</v>
      </c>
      <c r="AJ69" s="5">
        <f>AVERAGE(AJ13:AJ68,AJ2:AJ11,AJ70:AJ94)</f>
        <v>0.18028019101123594</v>
      </c>
      <c r="AK69" s="5">
        <f t="shared" ref="AK69:AW69" si="2">AVERAGE(AK13:AK68,AK2:AK11,AK70:AK94)</f>
        <v>-3.2565617977528105E-2</v>
      </c>
      <c r="AL69" s="5">
        <f t="shared" si="2"/>
        <v>-2.8102966292134823E-2</v>
      </c>
      <c r="AM69" s="5">
        <f t="shared" si="2"/>
        <v>-0.18802379775280878</v>
      </c>
      <c r="AN69" s="5">
        <f t="shared" si="2"/>
        <v>0.51719774157303333</v>
      </c>
      <c r="AO69" s="5">
        <f t="shared" si="2"/>
        <v>-0.16825710112359551</v>
      </c>
      <c r="AP69" s="5">
        <f t="shared" si="2"/>
        <v>-0.16934471910112359</v>
      </c>
      <c r="AQ69" s="5">
        <f t="shared" si="2"/>
        <v>-8.3651910112359576E-2</v>
      </c>
      <c r="AR69" s="5">
        <f t="shared" si="2"/>
        <v>506.69307865168531</v>
      </c>
      <c r="AS69" s="5">
        <f t="shared" si="2"/>
        <v>95.577503314606787</v>
      </c>
      <c r="AT69" s="5">
        <f t="shared" si="2"/>
        <v>1150.0012359550572</v>
      </c>
      <c r="AU69" s="5">
        <f t="shared" si="2"/>
        <v>-0.23941123595505623</v>
      </c>
      <c r="AV69" s="5">
        <f t="shared" si="2"/>
        <v>-1.0296292134831464E-2</v>
      </c>
      <c r="AW69" s="5">
        <f t="shared" si="2"/>
        <v>143.77191839662919</v>
      </c>
      <c r="AX69" s="1">
        <f>VLOOKUP($B69,sterics[],sterics_lookup!C$87)</f>
        <v>6.3796144213934598</v>
      </c>
      <c r="AY69" s="1">
        <f>VLOOKUP($B69,sterics[],sterics_lookup!D$87)</f>
        <v>6.6293225250643202</v>
      </c>
      <c r="AZ69" s="1">
        <f>VLOOKUP($B69,sterics[],sterics_lookup!E$87)</f>
        <v>4.0835878653778401</v>
      </c>
      <c r="BA69" s="1">
        <f>VLOOKUP($B69,sterics[],sterics_lookup!F$87)</f>
        <v>4.8151878879417396</v>
      </c>
      <c r="BB69" s="1">
        <f>VLOOKUP($B69,sterics[],sterics_lookup!G$87)</f>
        <v>7.2647913219481</v>
      </c>
      <c r="BC69" s="1">
        <f>VLOOKUP($B69,sterics[],sterics_lookup!H$87)</f>
        <v>8.8246698473402194</v>
      </c>
      <c r="BD69" s="1">
        <f>VLOOKUP($B69,sterics[],sterics_lookup!I$87)</f>
        <v>42.9</v>
      </c>
      <c r="BE69" s="1">
        <f>VLOOKUP($B69,sterics[],sterics_lookup!J$87)</f>
        <v>54.3</v>
      </c>
      <c r="BF69" s="1">
        <f>VLOOKUP($B69,sterics[],sterics_lookup!K$87)</f>
        <v>99.715769420999706</v>
      </c>
      <c r="BG69" s="1">
        <f>VLOOKUP($B69,sterics[],sterics_lookup!L$87)</f>
        <v>110.749196152568</v>
      </c>
      <c r="BH69" s="1">
        <f>VLOOKUP($B69,sterics[],sterics_lookup!M$87)</f>
        <v>101.286242792357</v>
      </c>
      <c r="BI69" s="1">
        <f>VLOOKUP($B69,sterics[],sterics_lookup!N$87)</f>
        <v>109.93402694682899</v>
      </c>
      <c r="BJ69" s="1">
        <f>VLOOKUP($B69,sterics[],sterics_lookup!O$87)</f>
        <v>100.216565964913</v>
      </c>
      <c r="BK69" s="1">
        <f>VLOOKUP($B69,sterics[],sterics_lookup!P$87)</f>
        <v>110.650567823378</v>
      </c>
      <c r="BL69" s="1">
        <f>VLOOKUP($B69,sterics[],sterics_lookup!Q$87)</f>
        <v>1.8489964845829201</v>
      </c>
      <c r="BM69" s="1">
        <f>VLOOKUP($B69,sterics[],sterics_lookup!R$87)</f>
        <v>1.85395280414577</v>
      </c>
      <c r="BN69" s="1">
        <f>VLOOKUP($B69,sterics[],sterics_lookup!S$87)</f>
        <v>1.8534384262769501</v>
      </c>
      <c r="BO69" s="1">
        <f>VLOOKUP($B69,sterics[],sterics_lookup!T$87)</f>
        <v>1.8485118338815101</v>
      </c>
      <c r="BP69" s="1">
        <f>VLOOKUP($B69,sterics[],sterics_lookup!U$87)</f>
        <v>1.85276954854077</v>
      </c>
      <c r="BQ69" s="1">
        <f>VLOOKUP($B69,sterics[],sterics_lookup!V$87)</f>
        <v>1.84916710980917</v>
      </c>
    </row>
    <row r="70" spans="1:69" x14ac:dyDescent="0.25">
      <c r="A70" s="3">
        <v>249</v>
      </c>
      <c r="B70" s="1" t="str">
        <f>VLOOKUP(A70,names[],2)</f>
        <v>1-L6</v>
      </c>
      <c r="C70" s="2">
        <v>5.0000000000000044E-2</v>
      </c>
      <c r="D70" s="2">
        <v>3.9364069911532269</v>
      </c>
      <c r="E70" s="1" t="str">
        <f>VLOOKUP(B70,frags[],2)</f>
        <v>AL5</v>
      </c>
      <c r="F70" s="2" t="str">
        <f>VLOOKUP(B70,frags[],3)</f>
        <v>AL4</v>
      </c>
      <c r="G70" s="2" t="str">
        <f>VLOOKUP(B70,frags[],4)</f>
        <v>AL4</v>
      </c>
      <c r="H70" s="1">
        <f>VLOOKUP($E70,Table5[],fragment_lookup!B$64)</f>
        <v>0.122739</v>
      </c>
      <c r="I70" s="1">
        <f>VLOOKUP($E70,Table5[],fragment_lookup!C$64)</f>
        <v>-4.0029000000000002E-2</v>
      </c>
      <c r="J70" s="1">
        <f>VLOOKUP($E70,Table5[],fragment_lookup!D$64)</f>
        <v>-4.002E-2</v>
      </c>
      <c r="K70" s="1">
        <f>VLOOKUP($E70,Table5[],fragment_lookup!E$64)</f>
        <v>-0.21212400000000001</v>
      </c>
      <c r="L70" s="1">
        <f>VLOOKUP($E70,Table5[],fragment_lookup!F$64)</f>
        <v>0.43942199999999998</v>
      </c>
      <c r="M70" s="1">
        <f>VLOOKUP($E70,Table5[],fragment_lookup!G$64)</f>
        <v>-0.17041600000000001</v>
      </c>
      <c r="N70" s="1">
        <f>VLOOKUP($E70,Table5[],fragment_lookup!H$64)</f>
        <v>-0.17039000000000001</v>
      </c>
      <c r="O70" s="1">
        <f>VLOOKUP($E70,Table5[],fragment_lookup!I$64)</f>
        <v>-1.2173E-2</v>
      </c>
      <c r="P70" s="1">
        <f>VLOOKUP($E70,Table5[],fragment_lookup!J$64)</f>
        <v>497.351</v>
      </c>
      <c r="Q70" s="1">
        <f>VLOOKUP($E70,Table5[],fragment_lookup!K$64)</f>
        <v>174.46100000000001</v>
      </c>
      <c r="R70" s="1">
        <f>VLOOKUP($E70,Table5[],fragment_lookup!L$64)</f>
        <v>1276.72</v>
      </c>
      <c r="S70" s="1">
        <f>VLOOKUP($E70,Table5[],fragment_lookup!M$64)</f>
        <v>-0.25290000000000001</v>
      </c>
      <c r="T70" s="1">
        <f>VLOOKUP($E70,Table5[],fragment_lookup!N$64)</f>
        <v>3.3649999999999999E-2</v>
      </c>
      <c r="U70" s="1">
        <f>VLOOKUP($E70,Table5[],fragment_lookup!O$64)</f>
        <v>179.81299050000001</v>
      </c>
      <c r="V70" s="1">
        <f>VLOOKUP($F70,Table5[],fragment_lookup!B$64)</f>
        <v>0.153248</v>
      </c>
      <c r="W70" s="1">
        <f>VLOOKUP($F70,Table5[],fragment_lookup!C$64)</f>
        <v>-3.7562999999999999E-2</v>
      </c>
      <c r="X70" s="1">
        <f>VLOOKUP($F70,Table5[],fragment_lookup!D$64)</f>
        <v>-3.7512999999999998E-2</v>
      </c>
      <c r="Y70" s="1">
        <f>VLOOKUP($F70,Table5[],fragment_lookup!E$64)</f>
        <v>-0.273613</v>
      </c>
      <c r="Z70" s="1">
        <f>VLOOKUP($F70,Table5[],fragment_lookup!F$64)</f>
        <v>0.43281799999999998</v>
      </c>
      <c r="AA70" s="1">
        <f>VLOOKUP($F70,Table5[],fragment_lookup!G$64)</f>
        <v>-0.18011099999999999</v>
      </c>
      <c r="AB70" s="1">
        <f>VLOOKUP($F70,Table5[],fragment_lookup!H$64)</f>
        <v>-0.18074100000000001</v>
      </c>
      <c r="AC70" s="1">
        <f>VLOOKUP($F70,Table5[],fragment_lookup!I$64)</f>
        <v>3.7199999999999999E-4</v>
      </c>
      <c r="AD70" s="1">
        <f>VLOOKUP($F70,Table5[],fragment_lookup!J$64)</f>
        <v>504.39800000000002</v>
      </c>
      <c r="AE70" s="1">
        <f>VLOOKUP($F70,Table5[],fragment_lookup!K$64)</f>
        <v>159.078</v>
      </c>
      <c r="AF70" s="1">
        <f>VLOOKUP($F70,Table5[],fragment_lookup!L$64)</f>
        <v>1213.46</v>
      </c>
      <c r="AG70" s="1">
        <f>VLOOKUP($F70,Table5[],fragment_lookup!M$64)</f>
        <v>-0.25091000000000002</v>
      </c>
      <c r="AH70" s="1">
        <f>VLOOKUP($F70,Table5[],fragment_lookup!N$64)</f>
        <v>2.6839999999999999E-2</v>
      </c>
      <c r="AI70" s="1">
        <f>VLOOKUP($F70,Table5[],fragment_lookup!O$64)</f>
        <v>174.29090249999999</v>
      </c>
      <c r="AJ70" s="1">
        <f>VLOOKUP($G70,Table5[],fragment_lookup!B$64)</f>
        <v>0.153248</v>
      </c>
      <c r="AK70" s="1">
        <f>VLOOKUP($G70,Table5[],fragment_lookup!C$64)</f>
        <v>-3.7562999999999999E-2</v>
      </c>
      <c r="AL70" s="1">
        <f>VLOOKUP($G70,Table5[],fragment_lookup!D$64)</f>
        <v>-3.7512999999999998E-2</v>
      </c>
      <c r="AM70" s="1">
        <f>VLOOKUP($G70,Table5[],fragment_lookup!E$64)</f>
        <v>-0.273613</v>
      </c>
      <c r="AN70" s="1">
        <f>VLOOKUP($G70,Table5[],fragment_lookup!F$64)</f>
        <v>0.43281799999999998</v>
      </c>
      <c r="AO70" s="1">
        <f>VLOOKUP($G70,Table5[],fragment_lookup!G$64)</f>
        <v>-0.18011099999999999</v>
      </c>
      <c r="AP70" s="1">
        <f>VLOOKUP($G70,Table5[],fragment_lookup!H$64)</f>
        <v>-0.18074100000000001</v>
      </c>
      <c r="AQ70" s="1">
        <f>VLOOKUP($G70,Table5[],fragment_lookup!I$64)</f>
        <v>3.7199999999999999E-4</v>
      </c>
      <c r="AR70" s="1">
        <f>VLOOKUP($G70,Table5[],fragment_lookup!J$64)</f>
        <v>504.39800000000002</v>
      </c>
      <c r="AS70" s="1">
        <f>VLOOKUP($G70,Table5[],fragment_lookup!K$64)</f>
        <v>159.078</v>
      </c>
      <c r="AT70" s="1">
        <f>VLOOKUP($G70,Table5[],fragment_lookup!L$64)</f>
        <v>1213.46</v>
      </c>
      <c r="AU70" s="1">
        <f>VLOOKUP($G70,Table5[],fragment_lookup!M$64)</f>
        <v>-0.25091000000000002</v>
      </c>
      <c r="AV70" s="1">
        <f>VLOOKUP($G70,Table5[],fragment_lookup!N$64)</f>
        <v>2.6839999999999999E-2</v>
      </c>
      <c r="AW70" s="1">
        <f>VLOOKUP($G70,Table5[],fragment_lookup!O$64)</f>
        <v>174.29090249999999</v>
      </c>
      <c r="AX70" s="1">
        <f>VLOOKUP($B70,sterics[],sterics_lookup!C$87)</f>
        <v>6.54952807403515</v>
      </c>
      <c r="AY70" s="1">
        <f>VLOOKUP($B70,sterics[],sterics_lookup!D$87)</f>
        <v>6.8462731726229098</v>
      </c>
      <c r="AZ70" s="1">
        <f>VLOOKUP($B70,sterics[],sterics_lookup!E$87)</f>
        <v>3.1742233865360299</v>
      </c>
      <c r="BA70" s="1">
        <f>VLOOKUP($B70,sterics[],sterics_lookup!F$87)</f>
        <v>3.6741994411965901</v>
      </c>
      <c r="BB70" s="1">
        <f>VLOOKUP($B70,sterics[],sterics_lookup!G$87)</f>
        <v>6.3344095977548101</v>
      </c>
      <c r="BC70" s="1">
        <f>VLOOKUP($B70,sterics[],sterics_lookup!H$87)</f>
        <v>7.8040082094670202</v>
      </c>
      <c r="BD70" s="1">
        <f>VLOOKUP($B70,sterics[],sterics_lookup!I$87)</f>
        <v>41</v>
      </c>
      <c r="BE70" s="1">
        <f>VLOOKUP($B70,sterics[],sterics_lookup!J$87)</f>
        <v>43.1</v>
      </c>
      <c r="BF70" s="1">
        <f>VLOOKUP($B70,sterics[],sterics_lookup!K$87)</f>
        <v>99.342036090722999</v>
      </c>
      <c r="BG70" s="1">
        <f>VLOOKUP($B70,sterics[],sterics_lookup!L$87)</f>
        <v>110.087509915151</v>
      </c>
      <c r="BH70" s="1">
        <f>VLOOKUP($B70,sterics[],sterics_lookup!M$87)</f>
        <v>103.536245648342</v>
      </c>
      <c r="BI70" s="1">
        <f>VLOOKUP($B70,sterics[],sterics_lookup!N$87)</f>
        <v>114.844657583298</v>
      </c>
      <c r="BJ70" s="1">
        <f>VLOOKUP($B70,sterics[],sterics_lookup!O$87)</f>
        <v>99.311894756386593</v>
      </c>
      <c r="BK70" s="1">
        <f>VLOOKUP($B70,sterics[],sterics_lookup!P$87)</f>
        <v>110.149066386199</v>
      </c>
      <c r="BL70" s="1">
        <f>VLOOKUP($B70,sterics[],sterics_lookup!Q$87)</f>
        <v>1.87673279930841</v>
      </c>
      <c r="BM70" s="1">
        <f>VLOOKUP($B70,sterics[],sterics_lookup!R$87)</f>
        <v>1.8882595160623401</v>
      </c>
      <c r="BN70" s="1">
        <f>VLOOKUP($B70,sterics[],sterics_lookup!S$87)</f>
        <v>1.87023287320055</v>
      </c>
      <c r="BO70" s="1">
        <f>VLOOKUP($B70,sterics[],sterics_lookup!T$87)</f>
        <v>1.8627992377065199</v>
      </c>
      <c r="BP70" s="1">
        <f>VLOOKUP($B70,sterics[],sterics_lookup!U$87)</f>
        <v>1.8890256747858101</v>
      </c>
      <c r="BQ70" s="1">
        <f>VLOOKUP($B70,sterics[],sterics_lookup!V$87)</f>
        <v>1.87737343115321</v>
      </c>
    </row>
    <row r="71" spans="1:69" x14ac:dyDescent="0.25">
      <c r="A71" s="3">
        <v>250</v>
      </c>
      <c r="B71" s="1" t="str">
        <f>VLOOKUP(A71,names[],2)</f>
        <v>1-L14</v>
      </c>
      <c r="C71" s="2">
        <v>-0.11000000000000004</v>
      </c>
      <c r="D71" s="2">
        <v>1.3463283403390125</v>
      </c>
      <c r="E71" s="1" t="str">
        <f>VLOOKUP(B71,frags[],2)</f>
        <v>OT1</v>
      </c>
      <c r="F71" s="2" t="str">
        <f>VLOOKUP(B71,frags[],3)</f>
        <v>OT1</v>
      </c>
      <c r="G71" s="2" t="str">
        <f>VLOOKUP(B71,frags[],4)</f>
        <v>OT1</v>
      </c>
      <c r="H71" s="1">
        <f>VLOOKUP($E71,Table5[],fragment_lookup!B$64)</f>
        <v>-9.8630999999999996E-2</v>
      </c>
      <c r="I71" s="1">
        <f>VLOOKUP($E71,Table5[],fragment_lookup!C$64)</f>
        <v>-1.9910000000000001E-2</v>
      </c>
      <c r="J71" s="1">
        <f>VLOOKUP($E71,Table5[],fragment_lookup!D$64)</f>
        <v>-1.9909E-2</v>
      </c>
      <c r="K71" s="1">
        <f>VLOOKUP($E71,Table5[],fragment_lookup!E$64)</f>
        <v>0.375722</v>
      </c>
      <c r="L71" s="1">
        <f>VLOOKUP($E71,Table5[],fragment_lookup!F$64)</f>
        <v>-5.6609E-2</v>
      </c>
      <c r="M71" s="1">
        <f>VLOOKUP($E71,Table5[],fragment_lookup!G$64)</f>
        <v>-0.144231</v>
      </c>
      <c r="N71" s="1">
        <f>VLOOKUP($E71,Table5[],fragment_lookup!H$64)</f>
        <v>-0.14419599999999999</v>
      </c>
      <c r="O71" s="1">
        <f>VLOOKUP($E71,Table5[],fragment_lookup!I$64)</f>
        <v>1.721312</v>
      </c>
      <c r="P71" s="1">
        <f>VLOOKUP($E71,Table5[],fragment_lookup!J$64)</f>
        <v>603.56700000000001</v>
      </c>
      <c r="Q71" s="1">
        <f>VLOOKUP($E71,Table5[],fragment_lookup!K$64)</f>
        <v>82.83749499999999</v>
      </c>
      <c r="R71" s="1">
        <f>VLOOKUP($E71,Table5[],fragment_lookup!L$64)</f>
        <v>846</v>
      </c>
      <c r="S71" s="1">
        <f>VLOOKUP($E71,Table5[],fragment_lookup!M$64)</f>
        <v>-0.24764</v>
      </c>
      <c r="T71" s="1">
        <f>VLOOKUP($E71,Table5[],fragment_lookup!N$64)</f>
        <v>3.3029999999999997E-2</v>
      </c>
      <c r="U71" s="1">
        <f>VLOOKUP($E71,Table5[],fragment_lookup!O$64)</f>
        <v>176.12323169999999</v>
      </c>
      <c r="V71" s="1">
        <f>VLOOKUP($F71,Table5[],fragment_lookup!B$64)</f>
        <v>-9.8630999999999996E-2</v>
      </c>
      <c r="W71" s="1">
        <f>VLOOKUP($F71,Table5[],fragment_lookup!C$64)</f>
        <v>-1.9910000000000001E-2</v>
      </c>
      <c r="X71" s="1">
        <f>VLOOKUP($F71,Table5[],fragment_lookup!D$64)</f>
        <v>-1.9909E-2</v>
      </c>
      <c r="Y71" s="1">
        <f>VLOOKUP($F71,Table5[],fragment_lookup!E$64)</f>
        <v>0.375722</v>
      </c>
      <c r="Z71" s="1">
        <f>VLOOKUP($F71,Table5[],fragment_lookup!F$64)</f>
        <v>-5.6609E-2</v>
      </c>
      <c r="AA71" s="1">
        <f>VLOOKUP($F71,Table5[],fragment_lookup!G$64)</f>
        <v>-0.144231</v>
      </c>
      <c r="AB71" s="1">
        <f>VLOOKUP($F71,Table5[],fragment_lookup!H$64)</f>
        <v>-0.14419599999999999</v>
      </c>
      <c r="AC71" s="1">
        <f>VLOOKUP($F71,Table5[],fragment_lookup!I$64)</f>
        <v>1.721312</v>
      </c>
      <c r="AD71" s="1">
        <f>VLOOKUP($F71,Table5[],fragment_lookup!J$64)</f>
        <v>603.56700000000001</v>
      </c>
      <c r="AE71" s="1">
        <f>VLOOKUP($F71,Table5[],fragment_lookup!K$64)</f>
        <v>82.83749499999999</v>
      </c>
      <c r="AF71" s="1">
        <f>VLOOKUP($F71,Table5[],fragment_lookup!L$64)</f>
        <v>846</v>
      </c>
      <c r="AG71" s="1">
        <f>VLOOKUP($F71,Table5[],fragment_lookup!M$64)</f>
        <v>-0.24764</v>
      </c>
      <c r="AH71" s="1">
        <f>VLOOKUP($F71,Table5[],fragment_lookup!N$64)</f>
        <v>3.3029999999999997E-2</v>
      </c>
      <c r="AI71" s="1">
        <f>VLOOKUP($F71,Table5[],fragment_lookup!O$64)</f>
        <v>176.12323169999999</v>
      </c>
      <c r="AJ71" s="1">
        <f>VLOOKUP($G71,Table5[],fragment_lookup!B$64)</f>
        <v>-9.8630999999999996E-2</v>
      </c>
      <c r="AK71" s="1">
        <f>VLOOKUP($G71,Table5[],fragment_lookup!C$64)</f>
        <v>-1.9910000000000001E-2</v>
      </c>
      <c r="AL71" s="1">
        <f>VLOOKUP($G71,Table5[],fragment_lookup!D$64)</f>
        <v>-1.9909E-2</v>
      </c>
      <c r="AM71" s="1">
        <f>VLOOKUP($G71,Table5[],fragment_lookup!E$64)</f>
        <v>0.375722</v>
      </c>
      <c r="AN71" s="1">
        <f>VLOOKUP($G71,Table5[],fragment_lookup!F$64)</f>
        <v>-5.6609E-2</v>
      </c>
      <c r="AO71" s="1">
        <f>VLOOKUP($G71,Table5[],fragment_lookup!G$64)</f>
        <v>-0.144231</v>
      </c>
      <c r="AP71" s="1">
        <f>VLOOKUP($G71,Table5[],fragment_lookup!H$64)</f>
        <v>-0.14419599999999999</v>
      </c>
      <c r="AQ71" s="1">
        <f>VLOOKUP($G71,Table5[],fragment_lookup!I$64)</f>
        <v>1.721312</v>
      </c>
      <c r="AR71" s="1">
        <f>VLOOKUP($G71,Table5[],fragment_lookup!J$64)</f>
        <v>603.56700000000001</v>
      </c>
      <c r="AS71" s="1">
        <f>VLOOKUP($G71,Table5[],fragment_lookup!K$64)</f>
        <v>82.83749499999999</v>
      </c>
      <c r="AT71" s="1">
        <f>VLOOKUP($G71,Table5[],fragment_lookup!L$64)</f>
        <v>846</v>
      </c>
      <c r="AU71" s="1">
        <f>VLOOKUP($G71,Table5[],fragment_lookup!M$64)</f>
        <v>-0.24764</v>
      </c>
      <c r="AV71" s="1">
        <f>VLOOKUP($G71,Table5[],fragment_lookup!N$64)</f>
        <v>3.3029999999999997E-2</v>
      </c>
      <c r="AW71" s="1">
        <f>VLOOKUP($G71,Table5[],fragment_lookup!O$64)</f>
        <v>176.12323169999999</v>
      </c>
      <c r="AX71" s="1">
        <f>VLOOKUP($B71,sterics[],sterics_lookup!C$87)</f>
        <v>7.4244657984529496</v>
      </c>
      <c r="AY71" s="1">
        <f>VLOOKUP($B71,sterics[],sterics_lookup!D$87)</f>
        <v>7.4847890096166596</v>
      </c>
      <c r="AZ71" s="1">
        <f>VLOOKUP($B71,sterics[],sterics_lookup!E$87)</f>
        <v>3.03230670660004</v>
      </c>
      <c r="BA71" s="1">
        <f>VLOOKUP($B71,sterics[],sterics_lookup!F$87)</f>
        <v>4.4633838669950103</v>
      </c>
      <c r="BB71" s="1">
        <f>VLOOKUP($B71,sterics[],sterics_lookup!G$87)</f>
        <v>6.3122742516364996</v>
      </c>
      <c r="BC71" s="1">
        <f>VLOOKUP($B71,sterics[],sterics_lookup!H$87)</f>
        <v>9.9154241005569101</v>
      </c>
      <c r="BD71" s="1">
        <f>VLOOKUP($B71,sterics[],sterics_lookup!I$87)</f>
        <v>45</v>
      </c>
      <c r="BE71" s="1">
        <f>VLOOKUP($B71,sterics[],sterics_lookup!J$87)</f>
        <v>47.4</v>
      </c>
      <c r="BF71" s="1">
        <f>VLOOKUP($B71,sterics[],sterics_lookup!K$87)</f>
        <v>99.3458947352173</v>
      </c>
      <c r="BG71" s="1">
        <f>VLOOKUP($B71,sterics[],sterics_lookup!L$87)</f>
        <v>104.968416776411</v>
      </c>
      <c r="BH71" s="1">
        <f>VLOOKUP($B71,sterics[],sterics_lookup!M$87)</f>
        <v>99.3691483453686</v>
      </c>
      <c r="BI71" s="1">
        <f>VLOOKUP($B71,sterics[],sterics_lookup!N$87)</f>
        <v>104.543993361456</v>
      </c>
      <c r="BJ71" s="1">
        <f>VLOOKUP($B71,sterics[],sterics_lookup!O$87)</f>
        <v>99.302682203687695</v>
      </c>
      <c r="BK71" s="1">
        <f>VLOOKUP($B71,sterics[],sterics_lookup!P$87)</f>
        <v>103.802987677557</v>
      </c>
      <c r="BL71" s="1">
        <f>VLOOKUP($B71,sterics[],sterics_lookup!Q$87)</f>
        <v>1.8573341110311801</v>
      </c>
      <c r="BM71" s="1">
        <f>VLOOKUP($B71,sterics[],sterics_lookup!R$87)</f>
        <v>1.8614064574939</v>
      </c>
      <c r="BN71" s="1">
        <f>VLOOKUP($B71,sterics[],sterics_lookup!S$87)</f>
        <v>1.8614384222960401</v>
      </c>
      <c r="BO71" s="1">
        <f>VLOOKUP($B71,sterics[],sterics_lookup!T$87)</f>
        <v>1.85741702371869</v>
      </c>
      <c r="BP71" s="1">
        <f>VLOOKUP($B71,sterics[],sterics_lookup!U$87)</f>
        <v>1.8594071635873599</v>
      </c>
      <c r="BQ71" s="1">
        <f>VLOOKUP($B71,sterics[],sterics_lookup!V$87)</f>
        <v>1.85728996120691</v>
      </c>
    </row>
    <row r="72" spans="1:69" x14ac:dyDescent="0.25">
      <c r="A72" s="3">
        <v>251</v>
      </c>
      <c r="B72" s="1" t="str">
        <f>VLOOKUP(A72,names[],2)</f>
        <v>2-L31</v>
      </c>
      <c r="C72" s="2">
        <v>-6.0000000000000053E-2</v>
      </c>
      <c r="D72" s="2">
        <v>0.67037303048377483</v>
      </c>
      <c r="E72" s="1" t="str">
        <f>VLOOKUP(B72,frags[],2)</f>
        <v>BP2</v>
      </c>
      <c r="F72" s="2" t="str">
        <f>VLOOKUP(B72,frags[],3)</f>
        <v>AL1</v>
      </c>
      <c r="G72" s="2" t="str">
        <f>VLOOKUP(B72,frags[],4)</f>
        <v>Cyclo</v>
      </c>
      <c r="H72" s="1">
        <f>VLOOKUP($E72,Table5[],fragment_lookup!B$64)</f>
        <v>-9.6576999999999996E-2</v>
      </c>
      <c r="I72" s="1">
        <f>VLOOKUP($E72,Table5[],fragment_lookup!C$64)</f>
        <v>1.2846E-2</v>
      </c>
      <c r="J72" s="1">
        <f>VLOOKUP($E72,Table5[],fragment_lookup!D$64)</f>
        <v>0.31192599999999998</v>
      </c>
      <c r="K72" s="1">
        <f>VLOOKUP($E72,Table5[],fragment_lookup!E$64)</f>
        <v>-2.3518000000000001E-2</v>
      </c>
      <c r="L72" s="1">
        <f>VLOOKUP($E72,Table5[],fragment_lookup!F$64)</f>
        <v>-0.130491</v>
      </c>
      <c r="M72" s="1">
        <f>VLOOKUP($E72,Table5[],fragment_lookup!G$64)</f>
        <v>-0.657698</v>
      </c>
      <c r="N72" s="1">
        <f>VLOOKUP($E72,Table5[],fragment_lookup!H$64)</f>
        <v>-0.225519</v>
      </c>
      <c r="O72" s="1">
        <f>VLOOKUP($E72,Table5[],fragment_lookup!I$64)</f>
        <v>0.16252800000000001</v>
      </c>
      <c r="P72" s="1">
        <f>VLOOKUP($E72,Table5[],fragment_lookup!J$64)</f>
        <v>457.35700000000003</v>
      </c>
      <c r="Q72" s="1">
        <f>VLOOKUP($E72,Table5[],fragment_lookup!K$64)</f>
        <v>65.925200000000004</v>
      </c>
      <c r="R72" s="1">
        <f>VLOOKUP($E72,Table5[],fragment_lookup!L$64)</f>
        <v>1060.03</v>
      </c>
      <c r="S72" s="1">
        <f>VLOOKUP($E72,Table5[],fragment_lookup!M$64)</f>
        <v>-0.22025</v>
      </c>
      <c r="T72" s="1">
        <f>VLOOKUP($E72,Table5[],fragment_lookup!N$64)</f>
        <v>-3.3140000000000003E-2</v>
      </c>
      <c r="U72" s="1">
        <f>VLOOKUP($E72,Table5[],fragment_lookup!O$64)</f>
        <v>117.4133961</v>
      </c>
      <c r="V72" s="1">
        <f>VLOOKUP($F72,Table5[],fragment_lookup!B$64)</f>
        <v>0.15546399999999999</v>
      </c>
      <c r="W72" s="1">
        <f>VLOOKUP($F72,Table5[],fragment_lookup!C$64)</f>
        <v>-3.7927000000000002E-2</v>
      </c>
      <c r="X72" s="1">
        <f>VLOOKUP($F72,Table5[],fragment_lookup!D$64)</f>
        <v>-3.7895999999999999E-2</v>
      </c>
      <c r="Y72" s="1">
        <f>VLOOKUP($F72,Table5[],fragment_lookup!E$64)</f>
        <v>-0.43332700000000002</v>
      </c>
      <c r="Z72" s="1">
        <f>VLOOKUP($F72,Table5[],fragment_lookup!F$64)</f>
        <v>0.39064500000000002</v>
      </c>
      <c r="AA72" s="1">
        <f>VLOOKUP($F72,Table5[],fragment_lookup!G$64)</f>
        <v>-0.17117199999999999</v>
      </c>
      <c r="AB72" s="1">
        <f>VLOOKUP($F72,Table5[],fragment_lookup!H$64)</f>
        <v>-0.17145299999999999</v>
      </c>
      <c r="AC72" s="1">
        <f>VLOOKUP($F72,Table5[],fragment_lookup!I$64)</f>
        <v>6.7978999999999998E-2</v>
      </c>
      <c r="AD72" s="1">
        <f>VLOOKUP($F72,Table5[],fragment_lookup!J$64)</f>
        <v>464.04</v>
      </c>
      <c r="AE72" s="1">
        <f>VLOOKUP($F72,Table5[],fragment_lookup!K$64)</f>
        <v>158.369</v>
      </c>
      <c r="AF72" s="1">
        <f>VLOOKUP($F72,Table5[],fragment_lookup!L$64)</f>
        <v>1200.6500000000001</v>
      </c>
      <c r="AG72" s="1">
        <f>VLOOKUP($F72,Table5[],fragment_lookup!M$64)</f>
        <v>-0.25013999999999997</v>
      </c>
      <c r="AH72" s="1">
        <f>VLOOKUP($F72,Table5[],fragment_lookup!N$64)</f>
        <v>2.3949999999999999E-2</v>
      </c>
      <c r="AI72" s="1">
        <f>VLOOKUP($F72,Table5[],fragment_lookup!O$64)</f>
        <v>171.9942159</v>
      </c>
      <c r="AJ72" s="1">
        <f>AVERAGE(AJ90:AJ94,AJ73:AJ88,AJ70:AJ71,AJ13:AJ68,AJ2:AJ11)</f>
        <v>0.18028019101123602</v>
      </c>
      <c r="AK72" s="1">
        <f>AVERAGE(AK90:AK94,AK73:AK88,AK70:AK71,AK13:AK68,AK2:AK11)</f>
        <v>-3.2565617977528091E-2</v>
      </c>
      <c r="AL72" s="1">
        <f t="shared" ref="AL72:AW72" si="3">AVERAGE(AL90:AL94,AL73:AL88,AL70:AL71,AL13:AL68,AL2:AL11)</f>
        <v>-2.8102966292134827E-2</v>
      </c>
      <c r="AM72" s="1">
        <f t="shared" si="3"/>
        <v>-0.18802379775280886</v>
      </c>
      <c r="AN72" s="1">
        <f t="shared" si="3"/>
        <v>0.51719774157303333</v>
      </c>
      <c r="AO72" s="1">
        <f t="shared" si="3"/>
        <v>-0.16825710112359554</v>
      </c>
      <c r="AP72" s="1">
        <f t="shared" si="3"/>
        <v>-0.16934471910112359</v>
      </c>
      <c r="AQ72" s="1">
        <f t="shared" si="3"/>
        <v>-8.3651910112359562E-2</v>
      </c>
      <c r="AR72" s="1">
        <f t="shared" si="3"/>
        <v>506.69307865168543</v>
      </c>
      <c r="AS72" s="1">
        <f t="shared" si="3"/>
        <v>95.577503314606787</v>
      </c>
      <c r="AT72" s="1">
        <f t="shared" si="3"/>
        <v>1150.0012359550569</v>
      </c>
      <c r="AU72" s="1">
        <f t="shared" si="3"/>
        <v>-0.23941123595505623</v>
      </c>
      <c r="AV72" s="1">
        <f t="shared" si="3"/>
        <v>-1.0296292134831466E-2</v>
      </c>
      <c r="AW72" s="1">
        <f t="shared" si="3"/>
        <v>143.77191839662922</v>
      </c>
      <c r="AX72" s="1">
        <f>VLOOKUP($B72,sterics[],sterics_lookup!C$87)</f>
        <v>7.8018234290196</v>
      </c>
      <c r="AY72" s="1">
        <f>VLOOKUP($B72,sterics[],sterics_lookup!D$87)</f>
        <v>7.8018234290196</v>
      </c>
      <c r="AZ72" s="1">
        <f>VLOOKUP($B72,sterics[],sterics_lookup!E$87)</f>
        <v>3.2137984688406398</v>
      </c>
      <c r="BA72" s="1">
        <f>VLOOKUP($B72,sterics[],sterics_lookup!F$87)</f>
        <v>3.2137984688406398</v>
      </c>
      <c r="BB72" s="1">
        <f>VLOOKUP($B72,sterics[],sterics_lookup!G$87)</f>
        <v>7.7063932823554397</v>
      </c>
      <c r="BC72" s="1">
        <f>VLOOKUP($B72,sterics[],sterics_lookup!H$87)</f>
        <v>7.7063932823554397</v>
      </c>
      <c r="BD72" s="1">
        <f>VLOOKUP($B72,sterics[],sterics_lookup!I$87)</f>
        <v>54.4</v>
      </c>
      <c r="BE72" s="1">
        <f>VLOOKUP($B72,sterics[],sterics_lookup!J$87)</f>
        <v>54.4</v>
      </c>
      <c r="BF72" s="1">
        <f>VLOOKUP($B72,sterics[],sterics_lookup!K$87)</f>
        <v>86.538865758384603</v>
      </c>
      <c r="BG72" s="1">
        <f>VLOOKUP($B72,sterics[],sterics_lookup!L$87)</f>
        <v>86.538865758384603</v>
      </c>
      <c r="BH72" s="1">
        <f>VLOOKUP($B72,sterics[],sterics_lookup!M$87)</f>
        <v>103.18242272930399</v>
      </c>
      <c r="BI72" s="1">
        <f>VLOOKUP($B72,sterics[],sterics_lookup!N$87)</f>
        <v>103.18242272930399</v>
      </c>
      <c r="BJ72" s="1">
        <f>VLOOKUP($B72,sterics[],sterics_lookup!O$87)</f>
        <v>103.023054154832</v>
      </c>
      <c r="BK72" s="1">
        <f>VLOOKUP($B72,sterics[],sterics_lookup!P$87)</f>
        <v>103.023054154832</v>
      </c>
      <c r="BL72" s="1">
        <f>VLOOKUP($B72,sterics[],sterics_lookup!Q$87)</f>
        <v>1.8563022383221901</v>
      </c>
      <c r="BM72" s="1">
        <f>VLOOKUP($B72,sterics[],sterics_lookup!R$87)</f>
        <v>1.8563022383221901</v>
      </c>
      <c r="BN72" s="1">
        <f>VLOOKUP($B72,sterics[],sterics_lookup!S$87)</f>
        <v>1.83174152106676</v>
      </c>
      <c r="BO72" s="1">
        <f>VLOOKUP($B72,sterics[],sterics_lookup!T$87)</f>
        <v>1.83174152106676</v>
      </c>
      <c r="BP72" s="1">
        <f>VLOOKUP($B72,sterics[],sterics_lookup!U$87)</f>
        <v>1.8950200526643499</v>
      </c>
      <c r="BQ72" s="1">
        <f>VLOOKUP($B72,sterics[],sterics_lookup!V$87)</f>
        <v>1.8950200526643499</v>
      </c>
    </row>
    <row r="73" spans="1:69" x14ac:dyDescent="0.25">
      <c r="A73" s="3">
        <v>252</v>
      </c>
      <c r="B73" s="1" t="str">
        <f>VLOOKUP(A73,names[],2)</f>
        <v>4-L9</v>
      </c>
      <c r="C73" s="2">
        <v>0.36999999999999994</v>
      </c>
      <c r="D73" s="2">
        <v>2.8887713651308577</v>
      </c>
      <c r="E73" s="1" t="str">
        <f>VLOOKUP(B73,frags[],2)</f>
        <v>SP15</v>
      </c>
      <c r="F73" s="2" t="str">
        <f>VLOOKUP(B73,frags[],3)</f>
        <v>SP15</v>
      </c>
      <c r="G73" s="2" t="str">
        <f>VLOOKUP(B73,frags[],4)</f>
        <v>SP1</v>
      </c>
      <c r="H73" s="1">
        <f>VLOOKUP($E73,Table5[],fragment_lookup!B$64)</f>
        <v>0.205095</v>
      </c>
      <c r="I73" s="1">
        <f>VLOOKUP($E73,Table5[],fragment_lookup!C$64)</f>
        <v>-3.3905999999999999E-2</v>
      </c>
      <c r="J73" s="1">
        <f>VLOOKUP($E73,Table5[],fragment_lookup!D$64)</f>
        <v>-3.3947999999999999E-2</v>
      </c>
      <c r="K73" s="1">
        <f>VLOOKUP($E73,Table5[],fragment_lookup!E$64)</f>
        <v>-0.19326699999999999</v>
      </c>
      <c r="L73" s="1">
        <f>VLOOKUP($E73,Table5[],fragment_lookup!F$64)</f>
        <v>0.64466000000000001</v>
      </c>
      <c r="M73" s="1">
        <f>VLOOKUP($E73,Table5[],fragment_lookup!G$64)</f>
        <v>-0.180085</v>
      </c>
      <c r="N73" s="1">
        <f>VLOOKUP($E73,Table5[],fragment_lookup!H$64)</f>
        <v>-0.18143699999999999</v>
      </c>
      <c r="O73" s="1">
        <f>VLOOKUP($E73,Table5[],fragment_lookup!I$64)</f>
        <v>-0.37676900000000002</v>
      </c>
      <c r="P73" s="1">
        <f>VLOOKUP($E73,Table5[],fragment_lookup!J$64)</f>
        <v>535.63699999999994</v>
      </c>
      <c r="Q73" s="1">
        <f>VLOOKUP($E73,Table5[],fragment_lookup!K$64)</f>
        <v>73.402199999999993</v>
      </c>
      <c r="R73" s="1">
        <f>VLOOKUP($E73,Table5[],fragment_lookup!L$64)</f>
        <v>1096.0999999999999</v>
      </c>
      <c r="S73" s="1">
        <f>VLOOKUP($E73,Table5[],fragment_lookup!M$64)</f>
        <v>-0.23189000000000001</v>
      </c>
      <c r="T73" s="1">
        <f>VLOOKUP($E73,Table5[],fragment_lookup!N$64)</f>
        <v>-2.5159999999999998E-2</v>
      </c>
      <c r="U73" s="1">
        <f>VLOOKUP($E73,Table5[],fragment_lookup!O$64)</f>
        <v>129.72514229999999</v>
      </c>
      <c r="V73" s="1">
        <f>VLOOKUP($F73,Table5[],fragment_lookup!B$64)</f>
        <v>0.205095</v>
      </c>
      <c r="W73" s="1">
        <f>VLOOKUP($F73,Table5[],fragment_lookup!C$64)</f>
        <v>-3.3905999999999999E-2</v>
      </c>
      <c r="X73" s="1">
        <f>VLOOKUP($F73,Table5[],fragment_lookup!D$64)</f>
        <v>-3.3947999999999999E-2</v>
      </c>
      <c r="Y73" s="1">
        <f>VLOOKUP($F73,Table5[],fragment_lookup!E$64)</f>
        <v>-0.19326699999999999</v>
      </c>
      <c r="Z73" s="1">
        <f>VLOOKUP($F73,Table5[],fragment_lookup!F$64)</f>
        <v>0.64466000000000001</v>
      </c>
      <c r="AA73" s="1">
        <f>VLOOKUP($F73,Table5[],fragment_lookup!G$64)</f>
        <v>-0.180085</v>
      </c>
      <c r="AB73" s="1">
        <f>VLOOKUP($F73,Table5[],fragment_lookup!H$64)</f>
        <v>-0.18143699999999999</v>
      </c>
      <c r="AC73" s="1">
        <f>VLOOKUP($F73,Table5[],fragment_lookup!I$64)</f>
        <v>-0.37676900000000002</v>
      </c>
      <c r="AD73" s="1">
        <f>VLOOKUP($F73,Table5[],fragment_lookup!J$64)</f>
        <v>535.63699999999994</v>
      </c>
      <c r="AE73" s="1">
        <f>VLOOKUP($F73,Table5[],fragment_lookup!K$64)</f>
        <v>73.402199999999993</v>
      </c>
      <c r="AF73" s="1">
        <f>VLOOKUP($F73,Table5[],fragment_lookup!L$64)</f>
        <v>1096.0999999999999</v>
      </c>
      <c r="AG73" s="1">
        <f>VLOOKUP($F73,Table5[],fragment_lookup!M$64)</f>
        <v>-0.23189000000000001</v>
      </c>
      <c r="AH73" s="1">
        <f>VLOOKUP($F73,Table5[],fragment_lookup!N$64)</f>
        <v>-2.5159999999999998E-2</v>
      </c>
      <c r="AI73" s="1">
        <f>VLOOKUP($F73,Table5[],fragment_lookup!O$64)</f>
        <v>129.72514229999999</v>
      </c>
      <c r="AJ73" s="1">
        <f>VLOOKUP($G73,Table5[],fragment_lookup!B$64)</f>
        <v>0.19575999999999999</v>
      </c>
      <c r="AK73" s="1">
        <f>VLOOKUP($G73,Table5[],fragment_lookup!C$64)</f>
        <v>-1.7198000000000001E-2</v>
      </c>
      <c r="AL73" s="1">
        <f>VLOOKUP($G73,Table5[],fragment_lookup!D$64)</f>
        <v>-2.7101E-2</v>
      </c>
      <c r="AM73" s="1">
        <f>VLOOKUP($G73,Table5[],fragment_lookup!E$64)</f>
        <v>-0.15559300000000001</v>
      </c>
      <c r="AN73" s="1">
        <f>VLOOKUP($G73,Table5[],fragment_lookup!F$64)</f>
        <v>0.52158599999999999</v>
      </c>
      <c r="AO73" s="1">
        <f>VLOOKUP($G73,Table5[],fragment_lookup!G$64)</f>
        <v>-0.184866</v>
      </c>
      <c r="AP73" s="1">
        <f>VLOOKUP($G73,Table5[],fragment_lookup!H$64)</f>
        <v>-0.150033</v>
      </c>
      <c r="AQ73" s="1">
        <f>VLOOKUP($G73,Table5[],fragment_lookup!I$64)</f>
        <v>-8.6227999999999999E-2</v>
      </c>
      <c r="AR73" s="1">
        <f>VLOOKUP($G73,Table5[],fragment_lookup!J$64)</f>
        <v>497.02800000000002</v>
      </c>
      <c r="AS73" s="1">
        <f>VLOOKUP($G73,Table5[],fragment_lookup!K$64)</f>
        <v>58.020899999999997</v>
      </c>
      <c r="AT73" s="1">
        <f>VLOOKUP($G73,Table5[],fragment_lookup!L$64)</f>
        <v>1117.57</v>
      </c>
      <c r="AU73" s="1">
        <f>VLOOKUP($G73,Table5[],fragment_lookup!M$64)</f>
        <v>-0.24285999999999999</v>
      </c>
      <c r="AV73" s="1">
        <f>VLOOKUP($G73,Table5[],fragment_lookup!N$64)</f>
        <v>-2.409E-2</v>
      </c>
      <c r="AW73" s="1">
        <f>VLOOKUP($G73,Table5[],fragment_lookup!O$64)</f>
        <v>137.28036270000001</v>
      </c>
      <c r="AX73" s="1">
        <f>VLOOKUP($B73,sterics[],sterics_lookup!C$87)</f>
        <v>8.1290977522552801</v>
      </c>
      <c r="AY73" s="1">
        <f>VLOOKUP($B73,sterics[],sterics_lookup!D$87)</f>
        <v>8.6101937113808003</v>
      </c>
      <c r="AZ73" s="1">
        <f>VLOOKUP($B73,sterics[],sterics_lookup!E$87)</f>
        <v>4.4419473115367998</v>
      </c>
      <c r="BA73" s="1">
        <f>VLOOKUP($B73,sterics[],sterics_lookup!F$87)</f>
        <v>5.17278225281445</v>
      </c>
      <c r="BB73" s="1">
        <f>VLOOKUP($B73,sterics[],sterics_lookup!G$87)</f>
        <v>7.1917089459538399</v>
      </c>
      <c r="BC73" s="1">
        <f>VLOOKUP($B73,sterics[],sterics_lookup!H$87)</f>
        <v>8.3610790444999594</v>
      </c>
      <c r="BD73" s="1">
        <f>VLOOKUP($B73,sterics[],sterics_lookup!I$87)</f>
        <v>40.4</v>
      </c>
      <c r="BE73" s="1">
        <f>VLOOKUP($B73,sterics[],sterics_lookup!J$87)</f>
        <v>40.9</v>
      </c>
      <c r="BF73" s="1">
        <f>VLOOKUP($B73,sterics[],sterics_lookup!K$87)</f>
        <v>98.952277691844401</v>
      </c>
      <c r="BG73" s="1">
        <f>VLOOKUP($B73,sterics[],sterics_lookup!L$87)</f>
        <v>105.156965110805</v>
      </c>
      <c r="BH73" s="1">
        <f>VLOOKUP($B73,sterics[],sterics_lookup!M$87)</f>
        <v>98.974699147203197</v>
      </c>
      <c r="BI73" s="1">
        <f>VLOOKUP($B73,sterics[],sterics_lookup!N$87)</f>
        <v>105.12991377169899</v>
      </c>
      <c r="BJ73" s="1">
        <f>VLOOKUP($B73,sterics[],sterics_lookup!O$87)</f>
        <v>99.303496403491096</v>
      </c>
      <c r="BK73" s="1">
        <f>VLOOKUP($B73,sterics[],sterics_lookup!P$87)</f>
        <v>105.15233952136001</v>
      </c>
      <c r="BL73" s="1">
        <f>VLOOKUP($B73,sterics[],sterics_lookup!Q$87)</f>
        <v>1.83966301261943</v>
      </c>
      <c r="BM73" s="1">
        <f>VLOOKUP($B73,sterics[],sterics_lookup!R$87)</f>
        <v>1.84297314142122</v>
      </c>
      <c r="BN73" s="1">
        <f>VLOOKUP($B73,sterics[],sterics_lookup!S$87)</f>
        <v>1.8431945095404301</v>
      </c>
      <c r="BO73" s="1">
        <f>VLOOKUP($B73,sterics[],sterics_lookup!T$87)</f>
        <v>1.8403798520957499</v>
      </c>
      <c r="BP73" s="1">
        <f>VLOOKUP($B73,sterics[],sterics_lookup!U$87)</f>
        <v>1.8429636458704199</v>
      </c>
      <c r="BQ73" s="1">
        <f>VLOOKUP($B73,sterics[],sterics_lookup!V$87)</f>
        <v>1.84080091264644</v>
      </c>
    </row>
    <row r="74" spans="1:69" x14ac:dyDescent="0.25">
      <c r="A74" s="3">
        <v>253</v>
      </c>
      <c r="B74" s="1" t="str">
        <f>VLOOKUP(A74,names[],2)</f>
        <v>4-L11</v>
      </c>
      <c r="C74" s="2">
        <v>0.65999999999999992</v>
      </c>
      <c r="D74" s="2">
        <v>2.5336337541168024</v>
      </c>
      <c r="E74" s="1" t="str">
        <f>VLOOKUP(B74,frags[],2)</f>
        <v>SP16</v>
      </c>
      <c r="F74" s="2" t="str">
        <f>VLOOKUP(B74,frags[],3)</f>
        <v>SP16</v>
      </c>
      <c r="G74" s="2" t="str">
        <f>VLOOKUP(B74,frags[],4)</f>
        <v>SP16</v>
      </c>
      <c r="H74" s="1">
        <f>VLOOKUP($E74,Table5[],fragment_lookup!B$64)</f>
        <v>0.19906499999999999</v>
      </c>
      <c r="I74" s="1">
        <f>VLOOKUP($E74,Table5[],fragment_lookup!C$64)</f>
        <v>-2.3805E-2</v>
      </c>
      <c r="J74" s="1">
        <f>VLOOKUP($E74,Table5[],fragment_lookup!D$64)</f>
        <v>-1.8016000000000001E-2</v>
      </c>
      <c r="K74" s="1">
        <f>VLOOKUP($E74,Table5[],fragment_lookup!E$64)</f>
        <v>-0.14951200000000001</v>
      </c>
      <c r="L74" s="1">
        <f>VLOOKUP($E74,Table5[],fragment_lookup!F$64)</f>
        <v>0.48587799999999998</v>
      </c>
      <c r="M74" s="1">
        <f>VLOOKUP($E74,Table5[],fragment_lookup!G$64)</f>
        <v>-0.14762</v>
      </c>
      <c r="N74" s="1">
        <f>VLOOKUP($E74,Table5[],fragment_lookup!H$64)</f>
        <v>-0.170344</v>
      </c>
      <c r="O74" s="1">
        <f>VLOOKUP($E74,Table5[],fragment_lookup!I$64)</f>
        <v>7.9916000000000001E-2</v>
      </c>
      <c r="P74" s="1">
        <f>VLOOKUP($E74,Table5[],fragment_lookup!J$64)</f>
        <v>493.58199999999999</v>
      </c>
      <c r="Q74" s="1">
        <f>VLOOKUP($E74,Table5[],fragment_lookup!K$64)</f>
        <v>55.748699999999999</v>
      </c>
      <c r="R74" s="1">
        <f>VLOOKUP($E74,Table5[],fragment_lookup!L$64)</f>
        <v>1127.6500000000001</v>
      </c>
      <c r="S74" s="1">
        <f>VLOOKUP($E74,Table5[],fragment_lookup!M$64)</f>
        <v>-0.2283</v>
      </c>
      <c r="T74" s="1">
        <f>VLOOKUP($E74,Table5[],fragment_lookup!N$64)</f>
        <v>-2.0219999999999998E-2</v>
      </c>
      <c r="U74" s="1">
        <f>VLOOKUP($E74,Table5[],fragment_lookup!O$64)</f>
        <v>130.57228079999999</v>
      </c>
      <c r="V74" s="1">
        <f>VLOOKUP($F74,Table5[],fragment_lookup!B$64)</f>
        <v>0.19906499999999999</v>
      </c>
      <c r="W74" s="1">
        <f>VLOOKUP($F74,Table5[],fragment_lookup!C$64)</f>
        <v>-2.3805E-2</v>
      </c>
      <c r="X74" s="1">
        <f>VLOOKUP($F74,Table5[],fragment_lookup!D$64)</f>
        <v>-1.8016000000000001E-2</v>
      </c>
      <c r="Y74" s="1">
        <f>VLOOKUP($F74,Table5[],fragment_lookup!E$64)</f>
        <v>-0.14951200000000001</v>
      </c>
      <c r="Z74" s="1">
        <f>VLOOKUP($F74,Table5[],fragment_lookup!F$64)</f>
        <v>0.48587799999999998</v>
      </c>
      <c r="AA74" s="1">
        <f>VLOOKUP($F74,Table5[],fragment_lookup!G$64)</f>
        <v>-0.14762</v>
      </c>
      <c r="AB74" s="1">
        <f>VLOOKUP($F74,Table5[],fragment_lookup!H$64)</f>
        <v>-0.170344</v>
      </c>
      <c r="AC74" s="1">
        <f>VLOOKUP($F74,Table5[],fragment_lookup!I$64)</f>
        <v>7.9916000000000001E-2</v>
      </c>
      <c r="AD74" s="1">
        <f>VLOOKUP($F74,Table5[],fragment_lookup!J$64)</f>
        <v>493.58199999999999</v>
      </c>
      <c r="AE74" s="1">
        <f>VLOOKUP($F74,Table5[],fragment_lookup!K$64)</f>
        <v>55.748699999999999</v>
      </c>
      <c r="AF74" s="1">
        <f>VLOOKUP($F74,Table5[],fragment_lookup!L$64)</f>
        <v>1127.6500000000001</v>
      </c>
      <c r="AG74" s="1">
        <f>VLOOKUP($F74,Table5[],fragment_lookup!M$64)</f>
        <v>-0.2283</v>
      </c>
      <c r="AH74" s="1">
        <f>VLOOKUP($F74,Table5[],fragment_lookup!N$64)</f>
        <v>-2.0219999999999998E-2</v>
      </c>
      <c r="AI74" s="1">
        <f>VLOOKUP($F74,Table5[],fragment_lookup!O$64)</f>
        <v>130.57228079999999</v>
      </c>
      <c r="AJ74" s="1">
        <f>VLOOKUP($G74,Table5[],fragment_lookup!B$64)</f>
        <v>0.19906499999999999</v>
      </c>
      <c r="AK74" s="1">
        <f>VLOOKUP($G74,Table5[],fragment_lookup!C$64)</f>
        <v>-2.3805E-2</v>
      </c>
      <c r="AL74" s="1">
        <f>VLOOKUP($G74,Table5[],fragment_lookup!D$64)</f>
        <v>-1.8016000000000001E-2</v>
      </c>
      <c r="AM74" s="1">
        <f>VLOOKUP($G74,Table5[],fragment_lookup!E$64)</f>
        <v>-0.14951200000000001</v>
      </c>
      <c r="AN74" s="1">
        <f>VLOOKUP($G74,Table5[],fragment_lookup!F$64)</f>
        <v>0.48587799999999998</v>
      </c>
      <c r="AO74" s="1">
        <f>VLOOKUP($G74,Table5[],fragment_lookup!G$64)</f>
        <v>-0.14762</v>
      </c>
      <c r="AP74" s="1">
        <f>VLOOKUP($G74,Table5[],fragment_lookup!H$64)</f>
        <v>-0.170344</v>
      </c>
      <c r="AQ74" s="1">
        <f>VLOOKUP($G74,Table5[],fragment_lookup!I$64)</f>
        <v>7.9916000000000001E-2</v>
      </c>
      <c r="AR74" s="1">
        <f>VLOOKUP($G74,Table5[],fragment_lookup!J$64)</f>
        <v>493.58199999999999</v>
      </c>
      <c r="AS74" s="1">
        <f>VLOOKUP($G74,Table5[],fragment_lookup!K$64)</f>
        <v>55.748699999999999</v>
      </c>
      <c r="AT74" s="1">
        <f>VLOOKUP($G74,Table5[],fragment_lookup!L$64)</f>
        <v>1127.6500000000001</v>
      </c>
      <c r="AU74" s="1">
        <f>VLOOKUP($G74,Table5[],fragment_lookup!M$64)</f>
        <v>-0.2283</v>
      </c>
      <c r="AV74" s="1">
        <f>VLOOKUP($G74,Table5[],fragment_lookup!N$64)</f>
        <v>-2.0219999999999998E-2</v>
      </c>
      <c r="AW74" s="1">
        <f>VLOOKUP($G74,Table5[],fragment_lookup!O$64)</f>
        <v>130.57228079999999</v>
      </c>
      <c r="AX74" s="1">
        <f>VLOOKUP($B74,sterics[],sterics_lookup!C$87)</f>
        <v>6.5908754214891401</v>
      </c>
      <c r="AY74" s="1">
        <f>VLOOKUP($B74,sterics[],sterics_lookup!D$87)</f>
        <v>6.7193879025262504</v>
      </c>
      <c r="AZ74" s="1">
        <f>VLOOKUP($B74,sterics[],sterics_lookup!E$87)</f>
        <v>4.9319764812975304</v>
      </c>
      <c r="BA74" s="1">
        <f>VLOOKUP($B74,sterics[],sterics_lookup!F$87)</f>
        <v>5.1591570581175699</v>
      </c>
      <c r="BB74" s="1">
        <f>VLOOKUP($B74,sterics[],sterics_lookup!G$87)</f>
        <v>8.1881551104815298</v>
      </c>
      <c r="BC74" s="1">
        <f>VLOOKUP($B74,sterics[],sterics_lookup!H$87)</f>
        <v>8.5823483253006998</v>
      </c>
      <c r="BD74" s="1">
        <f>VLOOKUP($B74,sterics[],sterics_lookup!I$87)</f>
        <v>56.6</v>
      </c>
      <c r="BE74" s="1">
        <f>VLOOKUP($B74,sterics[],sterics_lookup!J$87)</f>
        <v>60</v>
      </c>
      <c r="BF74" s="1">
        <f>VLOOKUP($B74,sterics[],sterics_lookup!K$87)</f>
        <v>105.767525235815</v>
      </c>
      <c r="BG74" s="1">
        <f>VLOOKUP($B74,sterics[],sterics_lookup!L$87)</f>
        <v>113.88505511878201</v>
      </c>
      <c r="BH74" s="1">
        <f>VLOOKUP($B74,sterics[],sterics_lookup!M$87)</f>
        <v>100.681757349214</v>
      </c>
      <c r="BI74" s="1">
        <f>VLOOKUP($B74,sterics[],sterics_lookup!N$87)</f>
        <v>114.112714618646</v>
      </c>
      <c r="BJ74" s="1">
        <f>VLOOKUP($B74,sterics[],sterics_lookup!O$87)</f>
        <v>105.759669345955</v>
      </c>
      <c r="BK74" s="1">
        <f>VLOOKUP($B74,sterics[],sterics_lookup!P$87)</f>
        <v>113.52002983408001</v>
      </c>
      <c r="BL74" s="1">
        <f>VLOOKUP($B74,sterics[],sterics_lookup!Q$87)</f>
        <v>1.85855481490323</v>
      </c>
      <c r="BM74" s="1">
        <f>VLOOKUP($B74,sterics[],sterics_lookup!R$87)</f>
        <v>1.86082401102307</v>
      </c>
      <c r="BN74" s="1">
        <f>VLOOKUP($B74,sterics[],sterics_lookup!S$87)</f>
        <v>1.8628354731430199</v>
      </c>
      <c r="BO74" s="1">
        <f>VLOOKUP($B74,sterics[],sterics_lookup!T$87)</f>
        <v>1.85880526145155</v>
      </c>
      <c r="BP74" s="1">
        <f>VLOOKUP($B74,sterics[],sterics_lookup!U$87)</f>
        <v>1.86091644089679</v>
      </c>
      <c r="BQ74" s="1">
        <f>VLOOKUP($B74,sterics[],sterics_lookup!V$87)</f>
        <v>1.85896126909626</v>
      </c>
    </row>
    <row r="75" spans="1:69" x14ac:dyDescent="0.25">
      <c r="A75" s="3">
        <v>254</v>
      </c>
      <c r="B75" s="1" t="str">
        <f>VLOOKUP(A75,names[],2)</f>
        <v>4-L26</v>
      </c>
      <c r="C75" s="2">
        <v>-1</v>
      </c>
      <c r="D75" s="2">
        <v>0.15</v>
      </c>
      <c r="E75" s="1" t="str">
        <f>VLOOKUP(B75,frags[],2)</f>
        <v>SP1</v>
      </c>
      <c r="F75" s="2" t="str">
        <f>VLOOKUP(B75,frags[],3)</f>
        <v>SP1</v>
      </c>
      <c r="G75" s="2" t="str">
        <f>VLOOKUP(B75,frags[],4)</f>
        <v>SP23</v>
      </c>
      <c r="H75" s="1">
        <f>VLOOKUP($E75,Table5[],fragment_lookup!B$64)</f>
        <v>0.19575999999999999</v>
      </c>
      <c r="I75" s="1">
        <f>VLOOKUP($E75,Table5[],fragment_lookup!C$64)</f>
        <v>-1.7198000000000001E-2</v>
      </c>
      <c r="J75" s="1">
        <f>VLOOKUP($E75,Table5[],fragment_lookup!D$64)</f>
        <v>-2.7101E-2</v>
      </c>
      <c r="K75" s="1">
        <f>VLOOKUP($E75,Table5[],fragment_lookup!E$64)</f>
        <v>-0.15559300000000001</v>
      </c>
      <c r="L75" s="1">
        <f>VLOOKUP($E75,Table5[],fragment_lookup!F$64)</f>
        <v>0.52158599999999999</v>
      </c>
      <c r="M75" s="1">
        <f>VLOOKUP($E75,Table5[],fragment_lookup!G$64)</f>
        <v>-0.184866</v>
      </c>
      <c r="N75" s="1">
        <f>VLOOKUP($E75,Table5[],fragment_lookup!H$64)</f>
        <v>-0.150033</v>
      </c>
      <c r="O75" s="1">
        <f>VLOOKUP($E75,Table5[],fragment_lookup!I$64)</f>
        <v>-8.6227999999999999E-2</v>
      </c>
      <c r="P75" s="1">
        <f>VLOOKUP($E75,Table5[],fragment_lookup!J$64)</f>
        <v>497.02800000000002</v>
      </c>
      <c r="Q75" s="1">
        <f>VLOOKUP($E75,Table5[],fragment_lookup!K$64)</f>
        <v>58.020899999999997</v>
      </c>
      <c r="R75" s="1">
        <f>VLOOKUP($E75,Table5[],fragment_lookup!L$64)</f>
        <v>1117.57</v>
      </c>
      <c r="S75" s="1">
        <f>VLOOKUP($E75,Table5[],fragment_lookup!M$64)</f>
        <v>-0.24285999999999999</v>
      </c>
      <c r="T75" s="1">
        <f>VLOOKUP($E75,Table5[],fragment_lookup!N$64)</f>
        <v>-2.409E-2</v>
      </c>
      <c r="U75" s="1">
        <f>VLOOKUP($E75,Table5[],fragment_lookup!O$64)</f>
        <v>137.28036270000001</v>
      </c>
      <c r="V75" s="1">
        <f>VLOOKUP($F75,Table5[],fragment_lookup!B$64)</f>
        <v>0.19575999999999999</v>
      </c>
      <c r="W75" s="1">
        <f>VLOOKUP($F75,Table5[],fragment_lookup!C$64)</f>
        <v>-1.7198000000000001E-2</v>
      </c>
      <c r="X75" s="1">
        <f>VLOOKUP($F75,Table5[],fragment_lookup!D$64)</f>
        <v>-2.7101E-2</v>
      </c>
      <c r="Y75" s="1">
        <f>VLOOKUP($F75,Table5[],fragment_lookup!E$64)</f>
        <v>-0.15559300000000001</v>
      </c>
      <c r="Z75" s="1">
        <f>VLOOKUP($F75,Table5[],fragment_lookup!F$64)</f>
        <v>0.52158599999999999</v>
      </c>
      <c r="AA75" s="1">
        <f>VLOOKUP($F75,Table5[],fragment_lookup!G$64)</f>
        <v>-0.184866</v>
      </c>
      <c r="AB75" s="1">
        <f>VLOOKUP($F75,Table5[],fragment_lookup!H$64)</f>
        <v>-0.150033</v>
      </c>
      <c r="AC75" s="1">
        <f>VLOOKUP($F75,Table5[],fragment_lookup!I$64)</f>
        <v>-8.6227999999999999E-2</v>
      </c>
      <c r="AD75" s="1">
        <f>VLOOKUP($F75,Table5[],fragment_lookup!J$64)</f>
        <v>497.02800000000002</v>
      </c>
      <c r="AE75" s="1">
        <f>VLOOKUP($F75,Table5[],fragment_lookup!K$64)</f>
        <v>58.020899999999997</v>
      </c>
      <c r="AF75" s="1">
        <f>VLOOKUP($F75,Table5[],fragment_lookup!L$64)</f>
        <v>1117.57</v>
      </c>
      <c r="AG75" s="1">
        <f>VLOOKUP($F75,Table5[],fragment_lookup!M$64)</f>
        <v>-0.24285999999999999</v>
      </c>
      <c r="AH75" s="1">
        <f>VLOOKUP($F75,Table5[],fragment_lookup!N$64)</f>
        <v>-2.409E-2</v>
      </c>
      <c r="AI75" s="1">
        <f>VLOOKUP($F75,Table5[],fragment_lookup!O$64)</f>
        <v>137.28036270000001</v>
      </c>
      <c r="AJ75" s="1">
        <f>VLOOKUP($G75,Table5[],fragment_lookup!B$64)</f>
        <v>0.222747</v>
      </c>
      <c r="AK75" s="1">
        <f>VLOOKUP($G75,Table5[],fragment_lookup!C$64)</f>
        <v>-1.2442E-2</v>
      </c>
      <c r="AL75" s="1">
        <f>VLOOKUP($G75,Table5[],fragment_lookup!D$64)</f>
        <v>-1.2357999999999999E-2</v>
      </c>
      <c r="AM75" s="1">
        <f>VLOOKUP($G75,Table5[],fragment_lookup!E$64)</f>
        <v>-0.138345</v>
      </c>
      <c r="AN75" s="1">
        <f>VLOOKUP($G75,Table5[],fragment_lookup!F$64)</f>
        <v>0.61233499999999996</v>
      </c>
      <c r="AO75" s="1">
        <f>VLOOKUP($G75,Table5[],fragment_lookup!G$64)</f>
        <v>-0.159859</v>
      </c>
      <c r="AP75" s="1">
        <f>VLOOKUP($G75,Table5[],fragment_lookup!H$64)</f>
        <v>-0.15992899999999999</v>
      </c>
      <c r="AQ75" s="1">
        <f>VLOOKUP($G75,Table5[],fragment_lookup!I$64)</f>
        <v>-0.13484099999999999</v>
      </c>
      <c r="AR75" s="1">
        <f>VLOOKUP($G75,Table5[],fragment_lookup!J$64)</f>
        <v>512.83500000000004</v>
      </c>
      <c r="AS75" s="1">
        <f>VLOOKUP($G75,Table5[],fragment_lookup!K$64)</f>
        <v>54.666699999999999</v>
      </c>
      <c r="AT75" s="1">
        <f>VLOOKUP($G75,Table5[],fragment_lookup!L$64)</f>
        <v>1078.4000000000001</v>
      </c>
      <c r="AU75" s="1">
        <f>VLOOKUP($G75,Table5[],fragment_lookup!M$64)</f>
        <v>-0.27390999999999999</v>
      </c>
      <c r="AV75" s="1">
        <f>VLOOKUP($G75,Table5[],fragment_lookup!N$64)</f>
        <v>-6.8250000000000005E-2</v>
      </c>
      <c r="AW75" s="1">
        <f>VLOOKUP($G75,Table5[],fragment_lookup!O$64)</f>
        <v>129.0537066</v>
      </c>
      <c r="AX75" s="1">
        <f>VLOOKUP($B75,sterics[],sterics_lookup!C$87)</f>
        <v>7.6070742831473401</v>
      </c>
      <c r="AY75" s="1">
        <f>VLOOKUP($B75,sterics[],sterics_lookup!D$87)</f>
        <v>7.9119742336012102</v>
      </c>
      <c r="AZ75" s="1">
        <f>VLOOKUP($B75,sterics[],sterics_lookup!E$87)</f>
        <v>5.5175853099852796</v>
      </c>
      <c r="BA75" s="1">
        <f>VLOOKUP($B75,sterics[],sterics_lookup!F$87)</f>
        <v>6.03358767865637</v>
      </c>
      <c r="BB75" s="1">
        <f>VLOOKUP($B75,sterics[],sterics_lookup!G$87)</f>
        <v>8.8222413497201195</v>
      </c>
      <c r="BC75" s="1">
        <f>VLOOKUP($B75,sterics[],sterics_lookup!H$87)</f>
        <v>9.1436067191347803</v>
      </c>
      <c r="BD75" s="1">
        <f>VLOOKUP($B75,sterics[],sterics_lookup!I$87)</f>
        <v>40.700000000000003</v>
      </c>
      <c r="BE75" s="1">
        <f>VLOOKUP($B75,sterics[],sterics_lookup!J$87)</f>
        <v>41.5</v>
      </c>
      <c r="BF75" s="1">
        <f>VLOOKUP($B75,sterics[],sterics_lookup!K$87)</f>
        <v>98.904549998072795</v>
      </c>
      <c r="BG75" s="1">
        <f>VLOOKUP($B75,sterics[],sterics_lookup!L$87)</f>
        <v>106.639393344754</v>
      </c>
      <c r="BH75" s="1">
        <f>VLOOKUP($B75,sterics[],sterics_lookup!M$87)</f>
        <v>98.777650408423597</v>
      </c>
      <c r="BI75" s="1">
        <f>VLOOKUP($B75,sterics[],sterics_lookup!N$87)</f>
        <v>106.37888534854901</v>
      </c>
      <c r="BJ75" s="1">
        <f>VLOOKUP($B75,sterics[],sterics_lookup!O$87)</f>
        <v>98.939693101886505</v>
      </c>
      <c r="BK75" s="1">
        <f>VLOOKUP($B75,sterics[],sterics_lookup!P$87)</f>
        <v>106.477798774474</v>
      </c>
      <c r="BL75" s="1">
        <f>VLOOKUP($B75,sterics[],sterics_lookup!Q$87)</f>
        <v>1.8386084411858801</v>
      </c>
      <c r="BM75" s="1">
        <f>VLOOKUP($B75,sterics[],sterics_lookup!R$87)</f>
        <v>1.8425053595580101</v>
      </c>
      <c r="BN75" s="1">
        <f>VLOOKUP($B75,sterics[],sterics_lookup!S$87)</f>
        <v>1.84209907442569</v>
      </c>
      <c r="BO75" s="1">
        <f>VLOOKUP($B75,sterics[],sterics_lookup!T$87)</f>
        <v>1.83875338204991</v>
      </c>
      <c r="BP75" s="1">
        <f>VLOOKUP($B75,sterics[],sterics_lookup!U$87)</f>
        <v>1.84251458610237</v>
      </c>
      <c r="BQ75" s="1">
        <f>VLOOKUP($B75,sterics[],sterics_lookup!V$87)</f>
        <v>1.8393373806890301</v>
      </c>
    </row>
    <row r="76" spans="1:69" x14ac:dyDescent="0.25">
      <c r="A76" s="3">
        <v>255</v>
      </c>
      <c r="B76" s="1" t="str">
        <f>VLOOKUP(A76,names[],2)</f>
        <v>2-L25</v>
      </c>
      <c r="C76" s="2">
        <v>-1</v>
      </c>
      <c r="D76" s="2">
        <v>0.55000000000000004</v>
      </c>
      <c r="E76" s="1" t="str">
        <f>VLOOKUP(B76,frags[],2)</f>
        <v>OT2</v>
      </c>
      <c r="F76" s="2" t="str">
        <f>VLOOKUP(B76,frags[],3)</f>
        <v>AL4</v>
      </c>
      <c r="G76" s="2" t="str">
        <f>VLOOKUP(B76,frags[],4)</f>
        <v>AL4</v>
      </c>
      <c r="H76" s="1">
        <f>VLOOKUP($E76,Table5[],fragment_lookup!B$64)</f>
        <v>0.18584800000000001</v>
      </c>
      <c r="I76" s="1">
        <f>VLOOKUP($E76,Table5[],fragment_lookup!C$64)</f>
        <v>-0.31559500000000001</v>
      </c>
      <c r="J76" s="1">
        <f>VLOOKUP($E76,Table5[],fragment_lookup!D$64)</f>
        <v>-2.8812999999999998E-2</v>
      </c>
      <c r="K76" s="1">
        <f>VLOOKUP($E76,Table5[],fragment_lookup!E$64)</f>
        <v>-1.2566000000000001E-2</v>
      </c>
      <c r="L76" s="1">
        <f>VLOOKUP($E76,Table5[],fragment_lookup!F$64)</f>
        <v>0.40208300000000002</v>
      </c>
      <c r="M76" s="1">
        <f>VLOOKUP($E76,Table5[],fragment_lookup!G$64)</f>
        <v>-1.2944000000000001E-2</v>
      </c>
      <c r="N76" s="1">
        <f>VLOOKUP($E76,Table5[],fragment_lookup!H$64)</f>
        <v>-0.164905</v>
      </c>
      <c r="O76" s="1">
        <f>VLOOKUP($E76,Table5[],fragment_lookup!I$64)</f>
        <v>-0.12545700000000001</v>
      </c>
      <c r="P76" s="1">
        <f>VLOOKUP($E76,Table5[],fragment_lookup!J$64)</f>
        <v>496.947</v>
      </c>
      <c r="Q76" s="1">
        <f>VLOOKUP($E76,Table5[],fragment_lookup!K$64)</f>
        <v>55.977800000000002</v>
      </c>
      <c r="R76" s="1">
        <f>VLOOKUP($E76,Table5[],fragment_lookup!L$64)</f>
        <v>1144.75</v>
      </c>
      <c r="S76" s="1">
        <f>VLOOKUP($E76,Table5[],fragment_lookup!M$64)</f>
        <v>-0.22276000000000001</v>
      </c>
      <c r="T76" s="1">
        <f>VLOOKUP($E76,Table5[],fragment_lookup!N$64)</f>
        <v>-3.5130000000000002E-2</v>
      </c>
      <c r="U76" s="1">
        <f>VLOOKUP($E76,Table5[],fragment_lookup!O$64)</f>
        <v>117.73970129999999</v>
      </c>
      <c r="V76" s="1">
        <f>VLOOKUP($F76,Table5[],fragment_lookup!B$64)</f>
        <v>0.153248</v>
      </c>
      <c r="W76" s="1">
        <f>VLOOKUP($F76,Table5[],fragment_lookup!C$64)</f>
        <v>-3.7562999999999999E-2</v>
      </c>
      <c r="X76" s="1">
        <f>VLOOKUP($F76,Table5[],fragment_lookup!D$64)</f>
        <v>-3.7512999999999998E-2</v>
      </c>
      <c r="Y76" s="1">
        <f>VLOOKUP($F76,Table5[],fragment_lookup!E$64)</f>
        <v>-0.273613</v>
      </c>
      <c r="Z76" s="1">
        <f>VLOOKUP($F76,Table5[],fragment_lookup!F$64)</f>
        <v>0.43281799999999998</v>
      </c>
      <c r="AA76" s="1">
        <f>VLOOKUP($F76,Table5[],fragment_lookup!G$64)</f>
        <v>-0.18011099999999999</v>
      </c>
      <c r="AB76" s="1">
        <f>VLOOKUP($F76,Table5[],fragment_lookup!H$64)</f>
        <v>-0.18074100000000001</v>
      </c>
      <c r="AC76" s="1">
        <f>VLOOKUP($F76,Table5[],fragment_lookup!I$64)</f>
        <v>3.7199999999999999E-4</v>
      </c>
      <c r="AD76" s="1">
        <f>VLOOKUP($F76,Table5[],fragment_lookup!J$64)</f>
        <v>504.39800000000002</v>
      </c>
      <c r="AE76" s="1">
        <f>VLOOKUP($F76,Table5[],fragment_lookup!K$64)</f>
        <v>159.078</v>
      </c>
      <c r="AF76" s="1">
        <f>VLOOKUP($F76,Table5[],fragment_lookup!L$64)</f>
        <v>1213.46</v>
      </c>
      <c r="AG76" s="1">
        <f>VLOOKUP($F76,Table5[],fragment_lookup!M$64)</f>
        <v>-0.25091000000000002</v>
      </c>
      <c r="AH76" s="1">
        <f>VLOOKUP($F76,Table5[],fragment_lookup!N$64)</f>
        <v>2.6839999999999999E-2</v>
      </c>
      <c r="AI76" s="1">
        <f>VLOOKUP($F76,Table5[],fragment_lookup!O$64)</f>
        <v>174.29090249999999</v>
      </c>
      <c r="AJ76" s="1">
        <f>VLOOKUP($G76,Table5[],fragment_lookup!B$64)</f>
        <v>0.153248</v>
      </c>
      <c r="AK76" s="1">
        <f>VLOOKUP($G76,Table5[],fragment_lookup!C$64)</f>
        <v>-3.7562999999999999E-2</v>
      </c>
      <c r="AL76" s="1">
        <f>VLOOKUP($G76,Table5[],fragment_lookup!D$64)</f>
        <v>-3.7512999999999998E-2</v>
      </c>
      <c r="AM76" s="1">
        <f>VLOOKUP($G76,Table5[],fragment_lookup!E$64)</f>
        <v>-0.273613</v>
      </c>
      <c r="AN76" s="1">
        <f>VLOOKUP($G76,Table5[],fragment_lookup!F$64)</f>
        <v>0.43281799999999998</v>
      </c>
      <c r="AO76" s="1">
        <f>VLOOKUP($G76,Table5[],fragment_lookup!G$64)</f>
        <v>-0.18011099999999999</v>
      </c>
      <c r="AP76" s="1">
        <f>VLOOKUP($G76,Table5[],fragment_lookup!H$64)</f>
        <v>-0.18074100000000001</v>
      </c>
      <c r="AQ76" s="1">
        <f>VLOOKUP($G76,Table5[],fragment_lookup!I$64)</f>
        <v>3.7199999999999999E-4</v>
      </c>
      <c r="AR76" s="1">
        <f>VLOOKUP($G76,Table5[],fragment_lookup!J$64)</f>
        <v>504.39800000000002</v>
      </c>
      <c r="AS76" s="1">
        <f>VLOOKUP($G76,Table5[],fragment_lookup!K$64)</f>
        <v>159.078</v>
      </c>
      <c r="AT76" s="1">
        <f>VLOOKUP($G76,Table5[],fragment_lookup!L$64)</f>
        <v>1213.46</v>
      </c>
      <c r="AU76" s="1">
        <f>VLOOKUP($G76,Table5[],fragment_lookup!M$64)</f>
        <v>-0.25091000000000002</v>
      </c>
      <c r="AV76" s="1">
        <f>VLOOKUP($G76,Table5[],fragment_lookup!N$64)</f>
        <v>2.6839999999999999E-2</v>
      </c>
      <c r="AW76" s="1">
        <f>VLOOKUP($G76,Table5[],fragment_lookup!O$64)</f>
        <v>174.29090249999999</v>
      </c>
      <c r="AX76" s="1">
        <f>VLOOKUP($B76,sterics[],sterics_lookup!C$87)</f>
        <v>8.7006466311719493</v>
      </c>
      <c r="AY76" s="1">
        <f>VLOOKUP($B76,sterics[],sterics_lookup!D$87)</f>
        <v>8.9852693905086998</v>
      </c>
      <c r="AZ76" s="1">
        <f>VLOOKUP($B76,sterics[],sterics_lookup!E$87)</f>
        <v>4.3628167705549803</v>
      </c>
      <c r="BA76" s="1">
        <f>VLOOKUP($B76,sterics[],sterics_lookup!F$87)</f>
        <v>4.8261248428708701</v>
      </c>
      <c r="BB76" s="1">
        <f>VLOOKUP($B76,sterics[],sterics_lookup!G$87)</f>
        <v>6.7486733991414303</v>
      </c>
      <c r="BC76" s="1">
        <f>VLOOKUP($B76,sterics[],sterics_lookup!H$87)</f>
        <v>7.74832761623263</v>
      </c>
      <c r="BD76" s="1">
        <f>VLOOKUP($B76,sterics[],sterics_lookup!I$87)</f>
        <v>65.3</v>
      </c>
      <c r="BE76" s="1">
        <f>VLOOKUP($B76,sterics[],sterics_lookup!J$87)</f>
        <v>69.3</v>
      </c>
      <c r="BF76" s="1">
        <f>VLOOKUP($B76,sterics[],sterics_lookup!K$87)</f>
        <v>98.721081987577705</v>
      </c>
      <c r="BG76" s="1">
        <f>VLOOKUP($B76,sterics[],sterics_lookup!L$87)</f>
        <v>108.911140188986</v>
      </c>
      <c r="BH76" s="1">
        <f>VLOOKUP($B76,sterics[],sterics_lookup!M$87)</f>
        <v>106.25988594298499</v>
      </c>
      <c r="BI76" s="1">
        <f>VLOOKUP($B76,sterics[],sterics_lookup!N$87)</f>
        <v>110.836394832796</v>
      </c>
      <c r="BJ76" s="1">
        <f>VLOOKUP($B76,sterics[],sterics_lookup!O$87)</f>
        <v>97.089319137005901</v>
      </c>
      <c r="BK76" s="1">
        <f>VLOOKUP($B76,sterics[],sterics_lookup!P$87)</f>
        <v>111.114322348738</v>
      </c>
      <c r="BL76" s="1">
        <f>VLOOKUP($B76,sterics[],sterics_lookup!Q$87)</f>
        <v>1.8758278172582801</v>
      </c>
      <c r="BM76" s="1">
        <f>VLOOKUP($B76,sterics[],sterics_lookup!R$87)</f>
        <v>1.88469467023175</v>
      </c>
      <c r="BN76" s="1">
        <f>VLOOKUP($B76,sterics[],sterics_lookup!S$87)</f>
        <v>1.8654259567187299</v>
      </c>
      <c r="BO76" s="1">
        <f>VLOOKUP($B76,sterics[],sterics_lookup!T$87)</f>
        <v>1.8590637428555199</v>
      </c>
      <c r="BP76" s="1">
        <f>VLOOKUP($B76,sterics[],sterics_lookup!U$87)</f>
        <v>1.8861023302037401</v>
      </c>
      <c r="BQ76" s="1">
        <f>VLOOKUP($B76,sterics[],sterics_lookup!V$87)</f>
        <v>1.87684549177602</v>
      </c>
    </row>
    <row r="77" spans="1:69" x14ac:dyDescent="0.25">
      <c r="A77" s="3">
        <v>256</v>
      </c>
      <c r="B77" s="1" t="str">
        <f>VLOOKUP(A77,names[],2)</f>
        <v>4-L24</v>
      </c>
      <c r="C77" s="2">
        <v>0.51</v>
      </c>
      <c r="D77" s="2">
        <v>5.8650916446377881</v>
      </c>
      <c r="E77" s="1" t="str">
        <f>VLOOKUP(B77,frags[],2)</f>
        <v>SP11</v>
      </c>
      <c r="F77" s="2" t="str">
        <f>VLOOKUP(B77,frags[],3)</f>
        <v>SP11</v>
      </c>
      <c r="G77" s="2" t="str">
        <f>VLOOKUP(B77,frags[],4)</f>
        <v>SP11</v>
      </c>
      <c r="H77" s="1">
        <f>VLOOKUP($E77,Table5[],fragment_lookup!B$64)</f>
        <v>0.18898000000000001</v>
      </c>
      <c r="I77" s="1">
        <f>VLOOKUP($E77,Table5[],fragment_lookup!C$64)</f>
        <v>-3.1278E-2</v>
      </c>
      <c r="J77" s="1">
        <f>VLOOKUP($E77,Table5[],fragment_lookup!D$64)</f>
        <v>-2.4514000000000001E-2</v>
      </c>
      <c r="K77" s="1">
        <f>VLOOKUP($E77,Table5[],fragment_lookup!E$64)</f>
        <v>-0.121665</v>
      </c>
      <c r="L77" s="1">
        <f>VLOOKUP($E77,Table5[],fragment_lookup!F$64)</f>
        <v>0.60114100000000004</v>
      </c>
      <c r="M77" s="1">
        <f>VLOOKUP($E77,Table5[],fragment_lookup!G$64)</f>
        <v>-0.16911000000000001</v>
      </c>
      <c r="N77" s="1">
        <f>VLOOKUP($E77,Table5[],fragment_lookup!H$64)</f>
        <v>-0.209231</v>
      </c>
      <c r="O77" s="1">
        <f>VLOOKUP($E77,Table5[],fragment_lookup!I$64)</f>
        <v>-0.17353199999999999</v>
      </c>
      <c r="P77" s="1">
        <f>VLOOKUP($E77,Table5[],fragment_lookup!J$64)</f>
        <v>501.87200000000001</v>
      </c>
      <c r="Q77" s="1">
        <f>VLOOKUP($E77,Table5[],fragment_lookup!K$64)</f>
        <v>65.958600000000004</v>
      </c>
      <c r="R77" s="1">
        <f>VLOOKUP($E77,Table5[],fragment_lookup!L$64)</f>
        <v>1145.3800000000001</v>
      </c>
      <c r="S77" s="1">
        <f>VLOOKUP($E77,Table5[],fragment_lookup!M$64)</f>
        <v>-0.23574000000000001</v>
      </c>
      <c r="T77" s="1">
        <f>VLOOKUP($E77,Table5[],fragment_lookup!N$64)</f>
        <v>-2.0820000000000002E-2</v>
      </c>
      <c r="U77" s="1">
        <f>VLOOKUP($E77,Table5[],fragment_lookup!O$64)</f>
        <v>134.8644492</v>
      </c>
      <c r="V77" s="1">
        <f>VLOOKUP($F77,Table5[],fragment_lookup!B$64)</f>
        <v>0.18898000000000001</v>
      </c>
      <c r="W77" s="1">
        <f>VLOOKUP($F77,Table5[],fragment_lookup!C$64)</f>
        <v>-3.1278E-2</v>
      </c>
      <c r="X77" s="1">
        <f>VLOOKUP($F77,Table5[],fragment_lookup!D$64)</f>
        <v>-2.4514000000000001E-2</v>
      </c>
      <c r="Y77" s="1">
        <f>VLOOKUP($F77,Table5[],fragment_lookup!E$64)</f>
        <v>-0.121665</v>
      </c>
      <c r="Z77" s="1">
        <f>VLOOKUP($F77,Table5[],fragment_lookup!F$64)</f>
        <v>0.60114100000000004</v>
      </c>
      <c r="AA77" s="1">
        <f>VLOOKUP($F77,Table5[],fragment_lookup!G$64)</f>
        <v>-0.16911000000000001</v>
      </c>
      <c r="AB77" s="1">
        <f>VLOOKUP($F77,Table5[],fragment_lookup!H$64)</f>
        <v>-0.209231</v>
      </c>
      <c r="AC77" s="1">
        <f>VLOOKUP($F77,Table5[],fragment_lookup!I$64)</f>
        <v>-0.17353199999999999</v>
      </c>
      <c r="AD77" s="1">
        <f>VLOOKUP($F77,Table5[],fragment_lookup!J$64)</f>
        <v>501.87200000000001</v>
      </c>
      <c r="AE77" s="1">
        <f>VLOOKUP($F77,Table5[],fragment_lookup!K$64)</f>
        <v>65.958600000000004</v>
      </c>
      <c r="AF77" s="1">
        <f>VLOOKUP($F77,Table5[],fragment_lookup!L$64)</f>
        <v>1145.3800000000001</v>
      </c>
      <c r="AG77" s="1">
        <f>VLOOKUP($F77,Table5[],fragment_lookup!M$64)</f>
        <v>-0.23574000000000001</v>
      </c>
      <c r="AH77" s="1">
        <f>VLOOKUP($F77,Table5[],fragment_lookup!N$64)</f>
        <v>-2.0820000000000002E-2</v>
      </c>
      <c r="AI77" s="1">
        <f>VLOOKUP($F77,Table5[],fragment_lookup!O$64)</f>
        <v>134.8644492</v>
      </c>
      <c r="AJ77" s="1">
        <f>VLOOKUP($G77,Table5[],fragment_lookup!B$64)</f>
        <v>0.18898000000000001</v>
      </c>
      <c r="AK77" s="1">
        <f>VLOOKUP($G77,Table5[],fragment_lookup!C$64)</f>
        <v>-3.1278E-2</v>
      </c>
      <c r="AL77" s="1">
        <f>VLOOKUP($G77,Table5[],fragment_lookup!D$64)</f>
        <v>-2.4514000000000001E-2</v>
      </c>
      <c r="AM77" s="1">
        <f>VLOOKUP($G77,Table5[],fragment_lookup!E$64)</f>
        <v>-0.121665</v>
      </c>
      <c r="AN77" s="1">
        <f>VLOOKUP($G77,Table5[],fragment_lookup!F$64)</f>
        <v>0.60114100000000004</v>
      </c>
      <c r="AO77" s="1">
        <f>VLOOKUP($G77,Table5[],fragment_lookup!G$64)</f>
        <v>-0.16911000000000001</v>
      </c>
      <c r="AP77" s="1">
        <f>VLOOKUP($G77,Table5[],fragment_lookup!H$64)</f>
        <v>-0.209231</v>
      </c>
      <c r="AQ77" s="1">
        <f>VLOOKUP($G77,Table5[],fragment_lookup!I$64)</f>
        <v>-0.17353199999999999</v>
      </c>
      <c r="AR77" s="1">
        <f>VLOOKUP($G77,Table5[],fragment_lookup!J$64)</f>
        <v>501.87200000000001</v>
      </c>
      <c r="AS77" s="1">
        <f>VLOOKUP($G77,Table5[],fragment_lookup!K$64)</f>
        <v>65.958600000000004</v>
      </c>
      <c r="AT77" s="1">
        <f>VLOOKUP($G77,Table5[],fragment_lookup!L$64)</f>
        <v>1145.3800000000001</v>
      </c>
      <c r="AU77" s="1">
        <f>VLOOKUP($G77,Table5[],fragment_lookup!M$64)</f>
        <v>-0.23574000000000001</v>
      </c>
      <c r="AV77" s="1">
        <f>VLOOKUP($G77,Table5[],fragment_lookup!N$64)</f>
        <v>-2.0820000000000002E-2</v>
      </c>
      <c r="AW77" s="1">
        <f>VLOOKUP($G77,Table5[],fragment_lookup!O$64)</f>
        <v>134.8644492</v>
      </c>
      <c r="AX77" s="1">
        <f>VLOOKUP($B77,sterics[],sterics_lookup!C$87)</f>
        <v>6.4043232999619004</v>
      </c>
      <c r="AY77" s="1">
        <f>VLOOKUP($B77,sterics[],sterics_lookup!D$87)</f>
        <v>6.5649351773812903</v>
      </c>
      <c r="AZ77" s="1">
        <f>VLOOKUP($B77,sterics[],sterics_lookup!E$87)</f>
        <v>4.1973707233863999</v>
      </c>
      <c r="BA77" s="1">
        <f>VLOOKUP($B77,sterics[],sterics_lookup!F$87)</f>
        <v>4.4146800453521404</v>
      </c>
      <c r="BB77" s="1">
        <f>VLOOKUP($B77,sterics[],sterics_lookup!G$87)</f>
        <v>7.3889226061430398</v>
      </c>
      <c r="BC77" s="1">
        <f>VLOOKUP($B77,sterics[],sterics_lookup!H$87)</f>
        <v>8.1221689336836995</v>
      </c>
      <c r="BD77" s="1">
        <f>VLOOKUP($B77,sterics[],sterics_lookup!I$87)</f>
        <v>41.6</v>
      </c>
      <c r="BE77" s="1">
        <f>VLOOKUP($B77,sterics[],sterics_lookup!J$87)</f>
        <v>47.6</v>
      </c>
      <c r="BF77" s="1">
        <f>VLOOKUP($B77,sterics[],sterics_lookup!K$87)</f>
        <v>98.8317920177292</v>
      </c>
      <c r="BG77" s="1">
        <f>VLOOKUP($B77,sterics[],sterics_lookup!L$87)</f>
        <v>108.023070563508</v>
      </c>
      <c r="BH77" s="1">
        <f>VLOOKUP($B77,sterics[],sterics_lookup!M$87)</f>
        <v>104.101210230221</v>
      </c>
      <c r="BI77" s="1">
        <f>VLOOKUP($B77,sterics[],sterics_lookup!N$87)</f>
        <v>108.742585446487</v>
      </c>
      <c r="BJ77" s="1">
        <f>VLOOKUP($B77,sterics[],sterics_lookup!O$87)</f>
        <v>98.736770665622601</v>
      </c>
      <c r="BK77" s="1">
        <f>VLOOKUP($B77,sterics[],sterics_lookup!P$87)</f>
        <v>108.04556603235</v>
      </c>
      <c r="BL77" s="1">
        <f>VLOOKUP($B77,sterics[],sterics_lookup!Q$87)</f>
        <v>1.84070801595473</v>
      </c>
      <c r="BM77" s="1">
        <f>VLOOKUP($B77,sterics[],sterics_lookup!R$87)</f>
        <v>1.84281035378033</v>
      </c>
      <c r="BN77" s="1">
        <f>VLOOKUP($B77,sterics[],sterics_lookup!S$87)</f>
        <v>1.8466699759296401</v>
      </c>
      <c r="BO77" s="1">
        <f>VLOOKUP($B77,sterics[],sterics_lookup!T$87)</f>
        <v>1.84476177323794</v>
      </c>
      <c r="BP77" s="1">
        <f>VLOOKUP($B77,sterics[],sterics_lookup!U$87)</f>
        <v>1.8435294952888599</v>
      </c>
      <c r="BQ77" s="1">
        <f>VLOOKUP($B77,sterics[],sterics_lookup!V$87)</f>
        <v>1.84021221602292</v>
      </c>
    </row>
    <row r="78" spans="1:69" x14ac:dyDescent="0.25">
      <c r="A78" s="3">
        <v>257</v>
      </c>
      <c r="B78" s="1" t="str">
        <f>VLOOKUP(A78,names[],2)</f>
        <v>4-L16</v>
      </c>
      <c r="C78" s="2">
        <v>0.51</v>
      </c>
      <c r="D78" s="2">
        <v>2.3129418496797531</v>
      </c>
      <c r="E78" s="1" t="str">
        <f>VLOOKUP(B78,frags[],2)</f>
        <v>SP5</v>
      </c>
      <c r="F78" s="2" t="str">
        <f>VLOOKUP(B78,frags[],3)</f>
        <v>SP1</v>
      </c>
      <c r="G78" s="2" t="str">
        <f>VLOOKUP(B78,frags[],4)</f>
        <v>SP1</v>
      </c>
      <c r="H78" s="1">
        <f>VLOOKUP($E78,Table5[],fragment_lookup!B$64)</f>
        <v>0.19147400000000001</v>
      </c>
      <c r="I78" s="1">
        <f>VLOOKUP($E78,Table5[],fragment_lookup!C$64)</f>
        <v>-3.0151000000000001E-2</v>
      </c>
      <c r="J78" s="1">
        <f>VLOOKUP($E78,Table5[],fragment_lookup!D$64)</f>
        <v>-2.1555000000000001E-2</v>
      </c>
      <c r="K78" s="1">
        <f>VLOOKUP($E78,Table5[],fragment_lookup!E$64)</f>
        <v>-0.15657699999999999</v>
      </c>
      <c r="L78" s="1">
        <f>VLOOKUP($E78,Table5[],fragment_lookup!F$64)</f>
        <v>0.57689900000000005</v>
      </c>
      <c r="M78" s="1">
        <f>VLOOKUP($E78,Table5[],fragment_lookup!G$64)</f>
        <v>-0.16217500000000001</v>
      </c>
      <c r="N78" s="1">
        <f>VLOOKUP($E78,Table5[],fragment_lookup!H$64)</f>
        <v>-0.203789</v>
      </c>
      <c r="O78" s="1">
        <f>VLOOKUP($E78,Table5[],fragment_lookup!I$64)</f>
        <v>-0.17744499999999999</v>
      </c>
      <c r="P78" s="1">
        <f>VLOOKUP($E78,Table5[],fragment_lookup!J$64)</f>
        <v>501.43700000000001</v>
      </c>
      <c r="Q78" s="1">
        <f>VLOOKUP($E78,Table5[],fragment_lookup!K$64)</f>
        <v>63.287399999999998</v>
      </c>
      <c r="R78" s="1">
        <f>VLOOKUP($E78,Table5[],fragment_lookup!L$64)</f>
        <v>1028.17</v>
      </c>
      <c r="S78" s="1">
        <f>VLOOKUP($E78,Table5[],fragment_lookup!M$64)</f>
        <v>-0.23956</v>
      </c>
      <c r="T78" s="1">
        <f>VLOOKUP($E78,Table5[],fragment_lookup!N$64)</f>
        <v>-2.257E-2</v>
      </c>
      <c r="U78" s="1">
        <f>VLOOKUP($E78,Table5[],fragment_lookup!O$64)</f>
        <v>136.16339489999999</v>
      </c>
      <c r="V78" s="1">
        <f>VLOOKUP($F78,Table5[],fragment_lookup!B$64)</f>
        <v>0.19575999999999999</v>
      </c>
      <c r="W78" s="1">
        <f>VLOOKUP($F78,Table5[],fragment_lookup!C$64)</f>
        <v>-1.7198000000000001E-2</v>
      </c>
      <c r="X78" s="1">
        <f>VLOOKUP($F78,Table5[],fragment_lookup!D$64)</f>
        <v>-2.7101E-2</v>
      </c>
      <c r="Y78" s="1">
        <f>VLOOKUP($F78,Table5[],fragment_lookup!E$64)</f>
        <v>-0.15559300000000001</v>
      </c>
      <c r="Z78" s="1">
        <f>VLOOKUP($F78,Table5[],fragment_lookup!F$64)</f>
        <v>0.52158599999999999</v>
      </c>
      <c r="AA78" s="1">
        <f>VLOOKUP($F78,Table5[],fragment_lookup!G$64)</f>
        <v>-0.184866</v>
      </c>
      <c r="AB78" s="1">
        <f>VLOOKUP($F78,Table5[],fragment_lookup!H$64)</f>
        <v>-0.150033</v>
      </c>
      <c r="AC78" s="1">
        <f>VLOOKUP($F78,Table5[],fragment_lookup!I$64)</f>
        <v>-8.6227999999999999E-2</v>
      </c>
      <c r="AD78" s="1">
        <f>VLOOKUP($F78,Table5[],fragment_lookup!J$64)</f>
        <v>497.02800000000002</v>
      </c>
      <c r="AE78" s="1">
        <f>VLOOKUP($F78,Table5[],fragment_lookup!K$64)</f>
        <v>58.020899999999997</v>
      </c>
      <c r="AF78" s="1">
        <f>VLOOKUP($F78,Table5[],fragment_lookup!L$64)</f>
        <v>1117.57</v>
      </c>
      <c r="AG78" s="1">
        <f>VLOOKUP($F78,Table5[],fragment_lookup!M$64)</f>
        <v>-0.24285999999999999</v>
      </c>
      <c r="AH78" s="1">
        <f>VLOOKUP($F78,Table5[],fragment_lookup!N$64)</f>
        <v>-2.409E-2</v>
      </c>
      <c r="AI78" s="1">
        <f>VLOOKUP($F78,Table5[],fragment_lookup!O$64)</f>
        <v>137.28036270000001</v>
      </c>
      <c r="AJ78" s="1">
        <f>VLOOKUP($G78,Table5[],fragment_lookup!B$64)</f>
        <v>0.19575999999999999</v>
      </c>
      <c r="AK78" s="1">
        <f>VLOOKUP($G78,Table5[],fragment_lookup!C$64)</f>
        <v>-1.7198000000000001E-2</v>
      </c>
      <c r="AL78" s="1">
        <f>VLOOKUP($G78,Table5[],fragment_lookup!D$64)</f>
        <v>-2.7101E-2</v>
      </c>
      <c r="AM78" s="1">
        <f>VLOOKUP($G78,Table5[],fragment_lookup!E$64)</f>
        <v>-0.15559300000000001</v>
      </c>
      <c r="AN78" s="1">
        <f>VLOOKUP($G78,Table5[],fragment_lookup!F$64)</f>
        <v>0.52158599999999999</v>
      </c>
      <c r="AO78" s="1">
        <f>VLOOKUP($G78,Table5[],fragment_lookup!G$64)</f>
        <v>-0.184866</v>
      </c>
      <c r="AP78" s="1">
        <f>VLOOKUP($G78,Table5[],fragment_lookup!H$64)</f>
        <v>-0.150033</v>
      </c>
      <c r="AQ78" s="1">
        <f>VLOOKUP($G78,Table5[],fragment_lookup!I$64)</f>
        <v>-8.6227999999999999E-2</v>
      </c>
      <c r="AR78" s="1">
        <f>VLOOKUP($G78,Table5[],fragment_lookup!J$64)</f>
        <v>497.02800000000002</v>
      </c>
      <c r="AS78" s="1">
        <f>VLOOKUP($G78,Table5[],fragment_lookup!K$64)</f>
        <v>58.020899999999997</v>
      </c>
      <c r="AT78" s="1">
        <f>VLOOKUP($G78,Table5[],fragment_lookup!L$64)</f>
        <v>1117.57</v>
      </c>
      <c r="AU78" s="1">
        <f>VLOOKUP($G78,Table5[],fragment_lookup!M$64)</f>
        <v>-0.24285999999999999</v>
      </c>
      <c r="AV78" s="1">
        <f>VLOOKUP($G78,Table5[],fragment_lookup!N$64)</f>
        <v>-2.409E-2</v>
      </c>
      <c r="AW78" s="1">
        <f>VLOOKUP($G78,Table5[],fragment_lookup!O$64)</f>
        <v>137.28036270000001</v>
      </c>
      <c r="AX78" s="1">
        <f>VLOOKUP($B78,sterics[],sterics_lookup!C$87)</f>
        <v>6.3671392857496203</v>
      </c>
      <c r="AY78" s="1">
        <f>VLOOKUP($B78,sterics[],sterics_lookup!D$87)</f>
        <v>7.3170511366520499</v>
      </c>
      <c r="AZ78" s="1">
        <f>VLOOKUP($B78,sterics[],sterics_lookup!E$87)</f>
        <v>4.2276708569512502</v>
      </c>
      <c r="BA78" s="1">
        <f>VLOOKUP($B78,sterics[],sterics_lookup!F$87)</f>
        <v>4.8095152440634799</v>
      </c>
      <c r="BB78" s="1">
        <f>VLOOKUP($B78,sterics[],sterics_lookup!G$87)</f>
        <v>7.1995120686327203</v>
      </c>
      <c r="BC78" s="1">
        <f>VLOOKUP($B78,sterics[],sterics_lookup!H$87)</f>
        <v>8.6759993546624496</v>
      </c>
      <c r="BD78" s="1">
        <f>VLOOKUP($B78,sterics[],sterics_lookup!I$87)</f>
        <v>40.4</v>
      </c>
      <c r="BE78" s="1">
        <f>VLOOKUP($B78,sterics[],sterics_lookup!J$87)</f>
        <v>40.9</v>
      </c>
      <c r="BF78" s="1">
        <f>VLOOKUP($B78,sterics[],sterics_lookup!K$87)</f>
        <v>98.511347438856703</v>
      </c>
      <c r="BG78" s="1">
        <f>VLOOKUP($B78,sterics[],sterics_lookup!L$87)</f>
        <v>105.25768416782699</v>
      </c>
      <c r="BH78" s="1">
        <f>VLOOKUP($B78,sterics[],sterics_lookup!M$87)</f>
        <v>98.424087255123297</v>
      </c>
      <c r="BI78" s="1">
        <f>VLOOKUP($B78,sterics[],sterics_lookup!N$87)</f>
        <v>105.18880730098</v>
      </c>
      <c r="BJ78" s="1">
        <f>VLOOKUP($B78,sterics[],sterics_lookup!O$87)</f>
        <v>98.566423113547799</v>
      </c>
      <c r="BK78" s="1">
        <f>VLOOKUP($B78,sterics[],sterics_lookup!P$87)</f>
        <v>105.264065996867</v>
      </c>
      <c r="BL78" s="1">
        <f>VLOOKUP($B78,sterics[],sterics_lookup!Q$87)</f>
        <v>1.84052275182894</v>
      </c>
      <c r="BM78" s="1">
        <f>VLOOKUP($B78,sterics[],sterics_lookup!R$87)</f>
        <v>1.8439471250553701</v>
      </c>
      <c r="BN78" s="1">
        <f>VLOOKUP($B78,sterics[],sterics_lookup!S$87)</f>
        <v>1.8439224495623401</v>
      </c>
      <c r="BO78" s="1">
        <f>VLOOKUP($B78,sterics[],sterics_lookup!T$87)</f>
        <v>1.8406034336597299</v>
      </c>
      <c r="BP78" s="1">
        <f>VLOOKUP($B78,sterics[],sterics_lookup!U$87)</f>
        <v>1.8437204234915801</v>
      </c>
      <c r="BQ78" s="1">
        <f>VLOOKUP($B78,sterics[],sterics_lookup!V$87)</f>
        <v>1.8400557056784901</v>
      </c>
    </row>
    <row r="79" spans="1:69" x14ac:dyDescent="0.25">
      <c r="A79" s="3">
        <v>258</v>
      </c>
      <c r="B79" s="1" t="str">
        <f>VLOOKUP(A79,names[],2)</f>
        <v>2-L24</v>
      </c>
      <c r="C79" s="2">
        <v>-1</v>
      </c>
      <c r="D79" s="2">
        <v>1.4992664873197157</v>
      </c>
      <c r="E79" s="1" t="str">
        <f>VLOOKUP(B79,frags[],2)</f>
        <v>FR7</v>
      </c>
      <c r="F79" s="2" t="str">
        <f>VLOOKUP(B79,frags[],3)</f>
        <v>AL4</v>
      </c>
      <c r="G79" s="2" t="str">
        <f>VLOOKUP(B79,frags[],4)</f>
        <v>AL4</v>
      </c>
      <c r="H79" s="1">
        <f>VLOOKUP($E79,Table5[],fragment_lookup!B$64)</f>
        <v>0.217833</v>
      </c>
      <c r="I79" s="1">
        <f>VLOOKUP($E79,Table5[],fragment_lookup!C$64)</f>
        <v>-3.7524000000000002E-2</v>
      </c>
      <c r="J79" s="1">
        <f>VLOOKUP($E79,Table5[],fragment_lookup!D$64)</f>
        <v>-3.7675E-2</v>
      </c>
      <c r="K79" s="1">
        <f>VLOOKUP($E79,Table5[],fragment_lookup!E$64)</f>
        <v>-0.24013000000000001</v>
      </c>
      <c r="L79" s="1">
        <f>VLOOKUP($E79,Table5[],fragment_lookup!F$64)</f>
        <v>0.67638600000000004</v>
      </c>
      <c r="M79" s="1">
        <f>VLOOKUP($E79,Table5[],fragment_lookup!G$64)</f>
        <v>-0.17860500000000001</v>
      </c>
      <c r="N79" s="1">
        <f>VLOOKUP($E79,Table5[],fragment_lookup!H$64)</f>
        <v>-0.189442</v>
      </c>
      <c r="O79" s="1">
        <f>VLOOKUP($E79,Table5[],fragment_lookup!I$64)</f>
        <v>-0.54935</v>
      </c>
      <c r="P79" s="1">
        <f>VLOOKUP($E79,Table5[],fragment_lookup!J$64)</f>
        <v>552.529</v>
      </c>
      <c r="Q79" s="1">
        <f>VLOOKUP($E79,Table5[],fragment_lookup!K$64)</f>
        <v>82.523200000000003</v>
      </c>
      <c r="R79" s="1">
        <f>VLOOKUP($E79,Table5[],fragment_lookup!L$64)</f>
        <v>1112.6300000000001</v>
      </c>
      <c r="S79" s="1">
        <f>VLOOKUP($E79,Table5[],fragment_lookup!M$64)</f>
        <v>-0.20848</v>
      </c>
      <c r="T79" s="1">
        <f>VLOOKUP($E79,Table5[],fragment_lookup!N$64)</f>
        <v>-5.2249999999999998E-2</v>
      </c>
      <c r="U79" s="1">
        <f>VLOOKUP($E79,Table5[],fragment_lookup!O$64)</f>
        <v>98.035887299999999</v>
      </c>
      <c r="V79" s="1">
        <f>VLOOKUP($F79,Table5[],fragment_lookup!B$64)</f>
        <v>0.153248</v>
      </c>
      <c r="W79" s="1">
        <f>VLOOKUP($F79,Table5[],fragment_lookup!C$64)</f>
        <v>-3.7562999999999999E-2</v>
      </c>
      <c r="X79" s="1">
        <f>VLOOKUP($F79,Table5[],fragment_lookup!D$64)</f>
        <v>-3.7512999999999998E-2</v>
      </c>
      <c r="Y79" s="1">
        <f>VLOOKUP($F79,Table5[],fragment_lookup!E$64)</f>
        <v>-0.273613</v>
      </c>
      <c r="Z79" s="1">
        <f>VLOOKUP($F79,Table5[],fragment_lookup!F$64)</f>
        <v>0.43281799999999998</v>
      </c>
      <c r="AA79" s="1">
        <f>VLOOKUP($F79,Table5[],fragment_lookup!G$64)</f>
        <v>-0.18011099999999999</v>
      </c>
      <c r="AB79" s="1">
        <f>VLOOKUP($F79,Table5[],fragment_lookup!H$64)</f>
        <v>-0.18074100000000001</v>
      </c>
      <c r="AC79" s="1">
        <f>VLOOKUP($F79,Table5[],fragment_lookup!I$64)</f>
        <v>3.7199999999999999E-4</v>
      </c>
      <c r="AD79" s="1">
        <f>VLOOKUP($F79,Table5[],fragment_lookup!J$64)</f>
        <v>504.39800000000002</v>
      </c>
      <c r="AE79" s="1">
        <f>VLOOKUP($F79,Table5[],fragment_lookup!K$64)</f>
        <v>159.078</v>
      </c>
      <c r="AF79" s="1">
        <f>VLOOKUP($F79,Table5[],fragment_lookup!L$64)</f>
        <v>1213.46</v>
      </c>
      <c r="AG79" s="1">
        <f>VLOOKUP($F79,Table5[],fragment_lookup!M$64)</f>
        <v>-0.25091000000000002</v>
      </c>
      <c r="AH79" s="1">
        <f>VLOOKUP($F79,Table5[],fragment_lookup!N$64)</f>
        <v>2.6839999999999999E-2</v>
      </c>
      <c r="AI79" s="1">
        <f>VLOOKUP($F79,Table5[],fragment_lookup!O$64)</f>
        <v>174.29090249999999</v>
      </c>
      <c r="AJ79" s="1">
        <f>VLOOKUP($G79,Table5[],fragment_lookup!B$64)</f>
        <v>0.153248</v>
      </c>
      <c r="AK79" s="1">
        <f>VLOOKUP($G79,Table5[],fragment_lookup!C$64)</f>
        <v>-3.7562999999999999E-2</v>
      </c>
      <c r="AL79" s="1">
        <f>VLOOKUP($G79,Table5[],fragment_lookup!D$64)</f>
        <v>-3.7512999999999998E-2</v>
      </c>
      <c r="AM79" s="1">
        <f>VLOOKUP($G79,Table5[],fragment_lookup!E$64)</f>
        <v>-0.273613</v>
      </c>
      <c r="AN79" s="1">
        <f>VLOOKUP($G79,Table5[],fragment_lookup!F$64)</f>
        <v>0.43281799999999998</v>
      </c>
      <c r="AO79" s="1">
        <f>VLOOKUP($G79,Table5[],fragment_lookup!G$64)</f>
        <v>-0.18011099999999999</v>
      </c>
      <c r="AP79" s="1">
        <f>VLOOKUP($G79,Table5[],fragment_lookup!H$64)</f>
        <v>-0.18074100000000001</v>
      </c>
      <c r="AQ79" s="1">
        <f>VLOOKUP($G79,Table5[],fragment_lookup!I$64)</f>
        <v>3.7199999999999999E-4</v>
      </c>
      <c r="AR79" s="1">
        <f>VLOOKUP($G79,Table5[],fragment_lookup!J$64)</f>
        <v>504.39800000000002</v>
      </c>
      <c r="AS79" s="1">
        <f>VLOOKUP($G79,Table5[],fragment_lookup!K$64)</f>
        <v>159.078</v>
      </c>
      <c r="AT79" s="1">
        <f>VLOOKUP($G79,Table5[],fragment_lookup!L$64)</f>
        <v>1213.46</v>
      </c>
      <c r="AU79" s="1">
        <f>VLOOKUP($G79,Table5[],fragment_lookup!M$64)</f>
        <v>-0.25091000000000002</v>
      </c>
      <c r="AV79" s="1">
        <f>VLOOKUP($G79,Table5[],fragment_lookup!N$64)</f>
        <v>2.6839999999999999E-2</v>
      </c>
      <c r="AW79" s="1">
        <f>VLOOKUP($G79,Table5[],fragment_lookup!O$64)</f>
        <v>174.29090249999999</v>
      </c>
      <c r="AX79" s="1">
        <f>VLOOKUP($B79,sterics[],sterics_lookup!C$87)</f>
        <v>8.7152804546273703</v>
      </c>
      <c r="AY79" s="1">
        <f>VLOOKUP($B79,sterics[],sterics_lookup!D$87)</f>
        <v>9.04396079465082</v>
      </c>
      <c r="AZ79" s="1">
        <f>VLOOKUP($B79,sterics[],sterics_lookup!E$87)</f>
        <v>4.22089014580901</v>
      </c>
      <c r="BA79" s="1">
        <f>VLOOKUP($B79,sterics[],sterics_lookup!F$87)</f>
        <v>4.8828606474801104</v>
      </c>
      <c r="BB79" s="1">
        <f>VLOOKUP($B79,sterics[],sterics_lookup!G$87)</f>
        <v>6.6929237244830198</v>
      </c>
      <c r="BC79" s="1">
        <f>VLOOKUP($B79,sterics[],sterics_lookup!H$87)</f>
        <v>7.5592105138665904</v>
      </c>
      <c r="BD79" s="1">
        <f>VLOOKUP($B79,sterics[],sterics_lookup!I$87)</f>
        <v>65</v>
      </c>
      <c r="BE79" s="1">
        <f>VLOOKUP($B79,sterics[],sterics_lookup!J$87)</f>
        <v>69.3</v>
      </c>
      <c r="BF79" s="1">
        <f>VLOOKUP($B79,sterics[],sterics_lookup!K$87)</f>
        <v>103.421694769342</v>
      </c>
      <c r="BG79" s="1">
        <f>VLOOKUP($B79,sterics[],sterics_lookup!L$87)</f>
        <v>110.60299384436399</v>
      </c>
      <c r="BH79" s="1">
        <f>VLOOKUP($B79,sterics[],sterics_lookup!M$87)</f>
        <v>102.577417540643</v>
      </c>
      <c r="BI79" s="1">
        <f>VLOOKUP($B79,sterics[],sterics_lookup!N$87)</f>
        <v>109.263219851266</v>
      </c>
      <c r="BJ79" s="1">
        <f>VLOOKUP($B79,sterics[],sterics_lookup!O$87)</f>
        <v>101.38619973462001</v>
      </c>
      <c r="BK79" s="1">
        <f>VLOOKUP($B79,sterics[],sterics_lookup!P$87)</f>
        <v>105.461107153464</v>
      </c>
      <c r="BL79" s="1">
        <f>VLOOKUP($B79,sterics[],sterics_lookup!Q$87)</f>
        <v>1.8764106693365299</v>
      </c>
      <c r="BM79" s="1">
        <f>VLOOKUP($B79,sterics[],sterics_lookup!R$87)</f>
        <v>1.88450152560299</v>
      </c>
      <c r="BN79" s="1">
        <f>VLOOKUP($B79,sterics[],sterics_lookup!S$87)</f>
        <v>1.87790787846475</v>
      </c>
      <c r="BO79" s="1">
        <f>VLOOKUP($B79,sterics[],sterics_lookup!T$87)</f>
        <v>1.8680588855814999</v>
      </c>
      <c r="BP79" s="1">
        <f>VLOOKUP($B79,sterics[],sterics_lookup!U$87)</f>
        <v>1.8898449671864599</v>
      </c>
      <c r="BQ79" s="1">
        <f>VLOOKUP($B79,sterics[],sterics_lookup!V$87)</f>
        <v>1.8790167641615101</v>
      </c>
    </row>
    <row r="80" spans="1:69" x14ac:dyDescent="0.25">
      <c r="A80" s="3">
        <v>259</v>
      </c>
      <c r="B80" s="1" t="str">
        <f>VLOOKUP(A80,names[],2)</f>
        <v>2-L26</v>
      </c>
      <c r="C80" s="2">
        <v>-1</v>
      </c>
      <c r="D80" s="2">
        <v>0.6</v>
      </c>
      <c r="E80" s="1" t="str">
        <f>VLOOKUP(B80,frags[],2)</f>
        <v>AL10</v>
      </c>
      <c r="F80" s="2" t="str">
        <f>VLOOKUP(B80,frags[],3)</f>
        <v>AL4</v>
      </c>
      <c r="G80" s="2" t="str">
        <f>VLOOKUP(B80,frags[],4)</f>
        <v>AL4</v>
      </c>
      <c r="H80" s="1">
        <f>VLOOKUP($E80,Table5[],fragment_lookup!B$64)</f>
        <v>0.19836699999999999</v>
      </c>
      <c r="I80" s="1">
        <f>VLOOKUP($E80,Table5[],fragment_lookup!C$64)</f>
        <v>-3.6912E-2</v>
      </c>
      <c r="J80" s="1">
        <f>VLOOKUP($E80,Table5[],fragment_lookup!D$64)</f>
        <v>-3.9061999999999999E-2</v>
      </c>
      <c r="K80" s="1">
        <f>VLOOKUP($E80,Table5[],fragment_lookup!E$64)</f>
        <v>-0.40319700000000003</v>
      </c>
      <c r="L80" s="1">
        <f>VLOOKUP($E80,Table5[],fragment_lookup!F$64)</f>
        <v>0.53734899999999997</v>
      </c>
      <c r="M80" s="1">
        <f>VLOOKUP($E80,Table5[],fragment_lookup!G$64)</f>
        <v>-0.18404499999999999</v>
      </c>
      <c r="N80" s="1">
        <f>VLOOKUP($E80,Table5[],fragment_lookup!H$64)</f>
        <v>-0.19808400000000001</v>
      </c>
      <c r="O80" s="1">
        <f>VLOOKUP($E80,Table5[],fragment_lookup!I$64)</f>
        <v>-8.7044999999999997E-2</v>
      </c>
      <c r="P80" s="1">
        <f>VLOOKUP($E80,Table5[],fragment_lookup!J$64)</f>
        <v>479.16899999999998</v>
      </c>
      <c r="Q80" s="1">
        <f>VLOOKUP($E80,Table5[],fragment_lookup!K$64)</f>
        <v>166.21</v>
      </c>
      <c r="R80" s="1">
        <f>VLOOKUP($E80,Table5[],fragment_lookup!L$64)</f>
        <v>1220.21</v>
      </c>
      <c r="S80" s="1">
        <f>VLOOKUP($E80,Table5[],fragment_lookup!M$64)</f>
        <v>-0.23999000000000001</v>
      </c>
      <c r="T80" s="1">
        <f>VLOOKUP($E80,Table5[],fragment_lookup!N$64)</f>
        <v>-2.7890000000000002E-2</v>
      </c>
      <c r="U80" s="1">
        <f>VLOOKUP($E80,Table5[],fragment_lookup!O$64)</f>
        <v>133.09487100000001</v>
      </c>
      <c r="V80" s="1">
        <f>VLOOKUP($F80,Table5[],fragment_lookup!B$64)</f>
        <v>0.153248</v>
      </c>
      <c r="W80" s="1">
        <f>VLOOKUP($F80,Table5[],fragment_lookup!C$64)</f>
        <v>-3.7562999999999999E-2</v>
      </c>
      <c r="X80" s="1">
        <f>VLOOKUP($F80,Table5[],fragment_lookup!D$64)</f>
        <v>-3.7512999999999998E-2</v>
      </c>
      <c r="Y80" s="1">
        <f>VLOOKUP($F80,Table5[],fragment_lookup!E$64)</f>
        <v>-0.273613</v>
      </c>
      <c r="Z80" s="1">
        <f>VLOOKUP($F80,Table5[],fragment_lookup!F$64)</f>
        <v>0.43281799999999998</v>
      </c>
      <c r="AA80" s="1">
        <f>VLOOKUP($F80,Table5[],fragment_lookup!G$64)</f>
        <v>-0.18011099999999999</v>
      </c>
      <c r="AB80" s="1">
        <f>VLOOKUP($F80,Table5[],fragment_lookup!H$64)</f>
        <v>-0.18074100000000001</v>
      </c>
      <c r="AC80" s="1">
        <f>VLOOKUP($F80,Table5[],fragment_lookup!I$64)</f>
        <v>3.7199999999999999E-4</v>
      </c>
      <c r="AD80" s="1">
        <f>VLOOKUP($F80,Table5[],fragment_lookup!J$64)</f>
        <v>504.39800000000002</v>
      </c>
      <c r="AE80" s="1">
        <f>VLOOKUP($F80,Table5[],fragment_lookup!K$64)</f>
        <v>159.078</v>
      </c>
      <c r="AF80" s="1">
        <f>VLOOKUP($F80,Table5[],fragment_lookup!L$64)</f>
        <v>1213.46</v>
      </c>
      <c r="AG80" s="1">
        <f>VLOOKUP($F80,Table5[],fragment_lookup!M$64)</f>
        <v>-0.25091000000000002</v>
      </c>
      <c r="AH80" s="1">
        <f>VLOOKUP($F80,Table5[],fragment_lookup!N$64)</f>
        <v>2.6839999999999999E-2</v>
      </c>
      <c r="AI80" s="1">
        <f>VLOOKUP($F80,Table5[],fragment_lookup!O$64)</f>
        <v>174.29090249999999</v>
      </c>
      <c r="AJ80" s="1">
        <f>VLOOKUP($G80,Table5[],fragment_lookup!B$64)</f>
        <v>0.153248</v>
      </c>
      <c r="AK80" s="1">
        <f>VLOOKUP($G80,Table5[],fragment_lookup!C$64)</f>
        <v>-3.7562999999999999E-2</v>
      </c>
      <c r="AL80" s="1">
        <f>VLOOKUP($G80,Table5[],fragment_lookup!D$64)</f>
        <v>-3.7512999999999998E-2</v>
      </c>
      <c r="AM80" s="1">
        <f>VLOOKUP($G80,Table5[],fragment_lookup!E$64)</f>
        <v>-0.273613</v>
      </c>
      <c r="AN80" s="1">
        <f>VLOOKUP($G80,Table5[],fragment_lookup!F$64)</f>
        <v>0.43281799999999998</v>
      </c>
      <c r="AO80" s="1">
        <f>VLOOKUP($G80,Table5[],fragment_lookup!G$64)</f>
        <v>-0.18011099999999999</v>
      </c>
      <c r="AP80" s="1">
        <f>VLOOKUP($G80,Table5[],fragment_lookup!H$64)</f>
        <v>-0.18074100000000001</v>
      </c>
      <c r="AQ80" s="1">
        <f>VLOOKUP($G80,Table5[],fragment_lookup!I$64)</f>
        <v>3.7199999999999999E-4</v>
      </c>
      <c r="AR80" s="1">
        <f>VLOOKUP($G80,Table5[],fragment_lookup!J$64)</f>
        <v>504.39800000000002</v>
      </c>
      <c r="AS80" s="1">
        <f>VLOOKUP($G80,Table5[],fragment_lookup!K$64)</f>
        <v>159.078</v>
      </c>
      <c r="AT80" s="1">
        <f>VLOOKUP($G80,Table5[],fragment_lookup!L$64)</f>
        <v>1213.46</v>
      </c>
      <c r="AU80" s="1">
        <f>VLOOKUP($G80,Table5[],fragment_lookup!M$64)</f>
        <v>-0.25091000000000002</v>
      </c>
      <c r="AV80" s="1">
        <f>VLOOKUP($G80,Table5[],fragment_lookup!N$64)</f>
        <v>2.6839999999999999E-2</v>
      </c>
      <c r="AW80" s="1">
        <f>VLOOKUP($G80,Table5[],fragment_lookup!O$64)</f>
        <v>174.29090249999999</v>
      </c>
      <c r="AX80" s="1">
        <f>VLOOKUP($B80,sterics[],sterics_lookup!C$87)</f>
        <v>6.81279871236723</v>
      </c>
      <c r="AY80" s="1">
        <f>VLOOKUP($B80,sterics[],sterics_lookup!D$87)</f>
        <v>7.1104088259623603</v>
      </c>
      <c r="AZ80" s="1">
        <f>VLOOKUP($B80,sterics[],sterics_lookup!E$87)</f>
        <v>4.3465737829565603</v>
      </c>
      <c r="BA80" s="1">
        <f>VLOOKUP($B80,sterics[],sterics_lookup!F$87)</f>
        <v>4.8754474824338496</v>
      </c>
      <c r="BB80" s="1">
        <f>VLOOKUP($B80,sterics[],sterics_lookup!G$87)</f>
        <v>7.60685788410174</v>
      </c>
      <c r="BC80" s="1">
        <f>VLOOKUP($B80,sterics[],sterics_lookup!H$87)</f>
        <v>11.399960988758901</v>
      </c>
      <c r="BD80" s="1">
        <f>VLOOKUP($B80,sterics[],sterics_lookup!I$87)</f>
        <v>45.8</v>
      </c>
      <c r="BE80" s="1">
        <f>VLOOKUP($B80,sterics[],sterics_lookup!J$87)</f>
        <v>63.8</v>
      </c>
      <c r="BF80" s="1">
        <f>VLOOKUP($B80,sterics[],sterics_lookup!K$87)</f>
        <v>97.568286197609694</v>
      </c>
      <c r="BG80" s="1">
        <f>VLOOKUP($B80,sterics[],sterics_lookup!L$87)</f>
        <v>107.864867002441</v>
      </c>
      <c r="BH80" s="1">
        <f>VLOOKUP($B80,sterics[],sterics_lookup!M$87)</f>
        <v>106.352309981668</v>
      </c>
      <c r="BI80" s="1">
        <f>VLOOKUP($B80,sterics[],sterics_lookup!N$87)</f>
        <v>110.36916443636299</v>
      </c>
      <c r="BJ80" s="1">
        <f>VLOOKUP($B80,sterics[],sterics_lookup!O$87)</f>
        <v>97.511032913871503</v>
      </c>
      <c r="BK80" s="1">
        <f>VLOOKUP($B80,sterics[],sterics_lookup!P$87)</f>
        <v>107.953856333578</v>
      </c>
      <c r="BL80" s="1">
        <f>VLOOKUP($B80,sterics[],sterics_lookup!Q$87)</f>
        <v>1.87649167330952</v>
      </c>
      <c r="BM80" s="1">
        <f>VLOOKUP($B80,sterics[],sterics_lookup!R$87)</f>
        <v>1.88439194436826</v>
      </c>
      <c r="BN80" s="1">
        <f>VLOOKUP($B80,sterics[],sterics_lookup!S$87)</f>
        <v>1.8533874392581799</v>
      </c>
      <c r="BO80" s="1">
        <f>VLOOKUP($B80,sterics[],sterics_lookup!T$87)</f>
        <v>1.84830814530478</v>
      </c>
      <c r="BP80" s="1">
        <f>VLOOKUP($B80,sterics[],sterics_lookup!U$87)</f>
        <v>1.8849564981717699</v>
      </c>
      <c r="BQ80" s="1">
        <f>VLOOKUP($B80,sterics[],sterics_lookup!V$87)</f>
        <v>1.8756742787595</v>
      </c>
    </row>
    <row r="81" spans="1:69" x14ac:dyDescent="0.25">
      <c r="A81" s="1">
        <v>260</v>
      </c>
      <c r="B81" s="1" t="str">
        <f>VLOOKUP(A81,names[],2)</f>
        <v>2-L10</v>
      </c>
      <c r="C81" s="1">
        <v>-0.5</v>
      </c>
      <c r="D81" s="2">
        <v>0.46679760067935228</v>
      </c>
      <c r="E81" s="1" t="str">
        <f>VLOOKUP(B81,frags[],2)</f>
        <v>AL1</v>
      </c>
      <c r="F81" s="2" t="str">
        <f>VLOOKUP(B81,frags[],3)</f>
        <v>AL1</v>
      </c>
      <c r="G81" s="2" t="str">
        <f>VLOOKUP(B81,frags[],4)</f>
        <v>AL10</v>
      </c>
      <c r="H81" s="1">
        <f>VLOOKUP($E81,Table5[],fragment_lookup!B$64)</f>
        <v>0.15546399999999999</v>
      </c>
      <c r="I81" s="1">
        <f>VLOOKUP($E81,Table5[],fragment_lookup!C$64)</f>
        <v>-3.7927000000000002E-2</v>
      </c>
      <c r="J81" s="1">
        <f>VLOOKUP($E81,Table5[],fragment_lookup!D$64)</f>
        <v>-3.7895999999999999E-2</v>
      </c>
      <c r="K81" s="1">
        <f>VLOOKUP($E81,Table5[],fragment_lookup!E$64)</f>
        <v>-0.43332700000000002</v>
      </c>
      <c r="L81" s="1">
        <f>VLOOKUP($E81,Table5[],fragment_lookup!F$64)</f>
        <v>0.39064500000000002</v>
      </c>
      <c r="M81" s="1">
        <f>VLOOKUP($E81,Table5[],fragment_lookup!G$64)</f>
        <v>-0.17117199999999999</v>
      </c>
      <c r="N81" s="1">
        <f>VLOOKUP($E81,Table5[],fragment_lookup!H$64)</f>
        <v>-0.17145299999999999</v>
      </c>
      <c r="O81" s="1">
        <f>VLOOKUP($E81,Table5[],fragment_lookup!I$64)</f>
        <v>6.7978999999999998E-2</v>
      </c>
      <c r="P81" s="1">
        <f>VLOOKUP($E81,Table5[],fragment_lookup!J$64)</f>
        <v>464.04</v>
      </c>
      <c r="Q81" s="1">
        <f>VLOOKUP($E81,Table5[],fragment_lookup!K$64)</f>
        <v>158.369</v>
      </c>
      <c r="R81" s="1">
        <f>VLOOKUP($E81,Table5[],fragment_lookup!L$64)</f>
        <v>1200.6500000000001</v>
      </c>
      <c r="S81" s="1">
        <f>VLOOKUP($E81,Table5[],fragment_lookup!M$64)</f>
        <v>-0.25013999999999997</v>
      </c>
      <c r="T81" s="1">
        <f>VLOOKUP($E81,Table5[],fragment_lookup!N$64)</f>
        <v>2.3949999999999999E-2</v>
      </c>
      <c r="U81" s="1">
        <f>VLOOKUP($E81,Table5[],fragment_lookup!O$64)</f>
        <v>171.9942159</v>
      </c>
      <c r="V81" s="1">
        <f>VLOOKUP($F81,Table5[],fragment_lookup!B$64)</f>
        <v>0.15546399999999999</v>
      </c>
      <c r="W81" s="1">
        <f>VLOOKUP($F81,Table5[],fragment_lookup!C$64)</f>
        <v>-3.7927000000000002E-2</v>
      </c>
      <c r="X81" s="1">
        <f>VLOOKUP($F81,Table5[],fragment_lookup!D$64)</f>
        <v>-3.7895999999999999E-2</v>
      </c>
      <c r="Y81" s="1">
        <f>VLOOKUP($F81,Table5[],fragment_lookup!E$64)</f>
        <v>-0.43332700000000002</v>
      </c>
      <c r="Z81" s="1">
        <f>VLOOKUP($F81,Table5[],fragment_lookup!F$64)</f>
        <v>0.39064500000000002</v>
      </c>
      <c r="AA81" s="1">
        <f>VLOOKUP($F81,Table5[],fragment_lookup!G$64)</f>
        <v>-0.17117199999999999</v>
      </c>
      <c r="AB81" s="1">
        <f>VLOOKUP($F81,Table5[],fragment_lookup!H$64)</f>
        <v>-0.17145299999999999</v>
      </c>
      <c r="AC81" s="1">
        <f>VLOOKUP($F81,Table5[],fragment_lookup!I$64)</f>
        <v>6.7978999999999998E-2</v>
      </c>
      <c r="AD81" s="1">
        <f>VLOOKUP($F81,Table5[],fragment_lookup!J$64)</f>
        <v>464.04</v>
      </c>
      <c r="AE81" s="1">
        <f>VLOOKUP($F81,Table5[],fragment_lookup!K$64)</f>
        <v>158.369</v>
      </c>
      <c r="AF81" s="1">
        <f>VLOOKUP($F81,Table5[],fragment_lookup!L$64)</f>
        <v>1200.6500000000001</v>
      </c>
      <c r="AG81" s="1">
        <f>VLOOKUP($F81,Table5[],fragment_lookup!M$64)</f>
        <v>-0.25013999999999997</v>
      </c>
      <c r="AH81" s="1">
        <f>VLOOKUP($F81,Table5[],fragment_lookup!N$64)</f>
        <v>2.3949999999999999E-2</v>
      </c>
      <c r="AI81" s="1">
        <f>VLOOKUP($F81,Table5[],fragment_lookup!O$64)</f>
        <v>171.9942159</v>
      </c>
      <c r="AJ81" s="1">
        <f>VLOOKUP($G81,Table5[],fragment_lookup!B$64)</f>
        <v>0.19836699999999999</v>
      </c>
      <c r="AK81" s="1">
        <f>VLOOKUP($G81,Table5[],fragment_lookup!C$64)</f>
        <v>-3.6912E-2</v>
      </c>
      <c r="AL81" s="1">
        <f>VLOOKUP($G81,Table5[],fragment_lookup!D$64)</f>
        <v>-3.9061999999999999E-2</v>
      </c>
      <c r="AM81" s="1">
        <f>VLOOKUP($G81,Table5[],fragment_lookup!E$64)</f>
        <v>-0.40319700000000003</v>
      </c>
      <c r="AN81" s="1">
        <f>VLOOKUP($G81,Table5[],fragment_lookup!F$64)</f>
        <v>0.53734899999999997</v>
      </c>
      <c r="AO81" s="1">
        <f>VLOOKUP($G81,Table5[],fragment_lookup!G$64)</f>
        <v>-0.18404499999999999</v>
      </c>
      <c r="AP81" s="1">
        <f>VLOOKUP($G81,Table5[],fragment_lookup!H$64)</f>
        <v>-0.19808400000000001</v>
      </c>
      <c r="AQ81" s="1">
        <f>VLOOKUP($G81,Table5[],fragment_lookup!I$64)</f>
        <v>-8.7044999999999997E-2</v>
      </c>
      <c r="AR81" s="1">
        <f>VLOOKUP($G81,Table5[],fragment_lookup!J$64)</f>
        <v>479.16899999999998</v>
      </c>
      <c r="AS81" s="1">
        <f>VLOOKUP($G81,Table5[],fragment_lookup!K$64)</f>
        <v>166.21</v>
      </c>
      <c r="AT81" s="1">
        <f>VLOOKUP($G81,Table5[],fragment_lookup!L$64)</f>
        <v>1220.21</v>
      </c>
      <c r="AU81" s="1">
        <f>VLOOKUP($G81,Table5[],fragment_lookup!M$64)</f>
        <v>-0.23999000000000001</v>
      </c>
      <c r="AV81" s="1">
        <f>VLOOKUP($G81,Table5[],fragment_lookup!N$64)</f>
        <v>-2.7890000000000002E-2</v>
      </c>
      <c r="AW81" s="1">
        <f>VLOOKUP($G81,Table5[],fragment_lookup!O$64)</f>
        <v>133.09487100000001</v>
      </c>
      <c r="AX81" s="1">
        <f>VLOOKUP($B81,sterics[],sterics_lookup!C$87)</f>
        <v>7.7111508155915498</v>
      </c>
      <c r="AY81" s="1">
        <f>VLOOKUP($B81,sterics[],sterics_lookup!D$87)</f>
        <v>7.7231987046655401</v>
      </c>
      <c r="AZ81" s="1">
        <f>VLOOKUP($B81,sterics[],sterics_lookup!E$87)</f>
        <v>3.9722735119187802</v>
      </c>
      <c r="BA81" s="1">
        <f>VLOOKUP($B81,sterics[],sterics_lookup!F$87)</f>
        <v>3.9737002099750298</v>
      </c>
      <c r="BB81" s="1">
        <f>VLOOKUP($B81,sterics[],sterics_lookup!G$87)</f>
        <v>7.3070842721540199</v>
      </c>
      <c r="BC81" s="1">
        <f>VLOOKUP($B81,sterics[],sterics_lookup!H$87)</f>
        <v>7.31397617299654</v>
      </c>
      <c r="BD81" s="1">
        <f>VLOOKUP($B81,sterics[],sterics_lookup!I$87)</f>
        <v>71.3</v>
      </c>
      <c r="BE81" s="1">
        <f>VLOOKUP($B81,sterics[],sterics_lookup!J$87)</f>
        <v>72.099999999999994</v>
      </c>
      <c r="BF81" s="1">
        <f>VLOOKUP($B81,sterics[],sterics_lookup!K$87)</f>
        <v>109.113215588057</v>
      </c>
      <c r="BG81" s="1">
        <f>VLOOKUP($B81,sterics[],sterics_lookup!L$87)</f>
        <v>111.69803889344701</v>
      </c>
      <c r="BH81" s="1">
        <f>VLOOKUP($B81,sterics[],sterics_lookup!M$87)</f>
        <v>109.142150749865</v>
      </c>
      <c r="BI81" s="1">
        <f>VLOOKUP($B81,sterics[],sterics_lookup!N$87)</f>
        <v>111.66305977233</v>
      </c>
      <c r="BJ81" s="1">
        <f>VLOOKUP($B81,sterics[],sterics_lookup!O$87)</f>
        <v>113.499708678597</v>
      </c>
      <c r="BK81" s="1">
        <f>VLOOKUP($B81,sterics[],sterics_lookup!P$87)</f>
        <v>113.623993986252</v>
      </c>
      <c r="BL81" s="1">
        <f>VLOOKUP($B81,sterics[],sterics_lookup!Q$87)</f>
        <v>1.86131405195361</v>
      </c>
      <c r="BM81" s="1">
        <f>VLOOKUP($B81,sterics[],sterics_lookup!R$87)</f>
        <v>1.8627165645905399</v>
      </c>
      <c r="BN81" s="1">
        <f>VLOOKUP($B81,sterics[],sterics_lookup!S$87)</f>
        <v>1.910088479626</v>
      </c>
      <c r="BO81" s="1">
        <f>VLOOKUP($B81,sterics[],sterics_lookup!T$87)</f>
        <v>1.8969662622197501</v>
      </c>
      <c r="BP81" s="1">
        <f>VLOOKUP($B81,sterics[],sterics_lookup!U$87)</f>
        <v>1.90965782275254</v>
      </c>
      <c r="BQ81" s="1">
        <f>VLOOKUP($B81,sterics[],sterics_lookup!V$87)</f>
        <v>1.8970210858079499</v>
      </c>
    </row>
    <row r="82" spans="1:69" x14ac:dyDescent="0.25">
      <c r="A82" s="1">
        <v>261</v>
      </c>
      <c r="B82" s="1" t="str">
        <f>VLOOKUP(A82,names[],2)</f>
        <v>2-L29</v>
      </c>
      <c r="C82" s="1">
        <v>-0.33999999999999991</v>
      </c>
      <c r="D82" s="2">
        <v>1.0187737727287645</v>
      </c>
      <c r="E82" s="1" t="str">
        <f>VLOOKUP(B82,frags[],2)</f>
        <v>SP1</v>
      </c>
      <c r="F82" s="2" t="str">
        <f>VLOOKUP(B82,frags[],3)</f>
        <v>FR1</v>
      </c>
      <c r="G82" s="2" t="str">
        <f>VLOOKUP(B82,frags[],4)</f>
        <v>FR1</v>
      </c>
      <c r="H82" s="1">
        <f>VLOOKUP($E82,Table5[],fragment_lookup!B$64)</f>
        <v>0.19575999999999999</v>
      </c>
      <c r="I82" s="1">
        <f>VLOOKUP($E82,Table5[],fragment_lookup!C$64)</f>
        <v>-1.7198000000000001E-2</v>
      </c>
      <c r="J82" s="1">
        <f>VLOOKUP($E82,Table5[],fragment_lookup!D$64)</f>
        <v>-2.7101E-2</v>
      </c>
      <c r="K82" s="1">
        <f>VLOOKUP($E82,Table5[],fragment_lookup!E$64)</f>
        <v>-0.15559300000000001</v>
      </c>
      <c r="L82" s="1">
        <f>VLOOKUP($E82,Table5[],fragment_lookup!F$64)</f>
        <v>0.52158599999999999</v>
      </c>
      <c r="M82" s="1">
        <f>VLOOKUP($E82,Table5[],fragment_lookup!G$64)</f>
        <v>-0.184866</v>
      </c>
      <c r="N82" s="1">
        <f>VLOOKUP($E82,Table5[],fragment_lookup!H$64)</f>
        <v>-0.150033</v>
      </c>
      <c r="O82" s="1">
        <f>VLOOKUP($E82,Table5[],fragment_lookup!I$64)</f>
        <v>-8.6227999999999999E-2</v>
      </c>
      <c r="P82" s="1">
        <f>VLOOKUP($E82,Table5[],fragment_lookup!J$64)</f>
        <v>497.02800000000002</v>
      </c>
      <c r="Q82" s="1">
        <f>VLOOKUP($E82,Table5[],fragment_lookup!K$64)</f>
        <v>58.020899999999997</v>
      </c>
      <c r="R82" s="1">
        <f>VLOOKUP($E82,Table5[],fragment_lookup!L$64)</f>
        <v>1117.57</v>
      </c>
      <c r="S82" s="1">
        <f>VLOOKUP($E82,Table5[],fragment_lookup!M$64)</f>
        <v>-0.24285999999999999</v>
      </c>
      <c r="T82" s="1">
        <f>VLOOKUP($E82,Table5[],fragment_lookup!N$64)</f>
        <v>-2.409E-2</v>
      </c>
      <c r="U82" s="1">
        <f>VLOOKUP($E82,Table5[],fragment_lookup!O$64)</f>
        <v>137.28036270000001</v>
      </c>
      <c r="V82" s="1">
        <f>VLOOKUP($F82,Table5[],fragment_lookup!B$64)</f>
        <v>0.171186</v>
      </c>
      <c r="W82" s="1">
        <f>VLOOKUP($F82,Table5[],fragment_lookup!C$64)</f>
        <v>-2.4067000000000002E-2</v>
      </c>
      <c r="X82" s="1">
        <f>VLOOKUP($F82,Table5[],fragment_lookup!D$64)</f>
        <v>-1.6951999999999998E-2</v>
      </c>
      <c r="Y82" s="1">
        <f>VLOOKUP($F82,Table5[],fragment_lookup!E$64)</f>
        <v>-0.15290400000000001</v>
      </c>
      <c r="Z82" s="1">
        <f>VLOOKUP($F82,Table5[],fragment_lookup!F$64)</f>
        <v>0.48694100000000001</v>
      </c>
      <c r="AA82" s="1">
        <f>VLOOKUP($F82,Table5[],fragment_lookup!G$64)</f>
        <v>-0.15027099999999999</v>
      </c>
      <c r="AB82" s="1">
        <f>VLOOKUP($F82,Table5[],fragment_lookup!H$64)</f>
        <v>-0.16713600000000001</v>
      </c>
      <c r="AC82" s="1">
        <f>VLOOKUP($F82,Table5[],fragment_lookup!I$64)</f>
        <v>-2.9562999999999999E-2</v>
      </c>
      <c r="AD82" s="1">
        <f>VLOOKUP($F82,Table5[],fragment_lookup!J$64)</f>
        <v>514.08100000000002</v>
      </c>
      <c r="AE82" s="1">
        <f>VLOOKUP($F82,Table5[],fragment_lookup!K$64)</f>
        <v>148.84100000000001</v>
      </c>
      <c r="AF82" s="1">
        <f>VLOOKUP($F82,Table5[],fragment_lookup!L$64)</f>
        <v>1112.69</v>
      </c>
      <c r="AG82" s="1">
        <f>VLOOKUP($F82,Table5[],fragment_lookup!M$64)</f>
        <v>-0.22484000000000001</v>
      </c>
      <c r="AH82" s="1">
        <f>VLOOKUP($F82,Table5[],fragment_lookup!N$64)</f>
        <v>-5.5070000000000001E-2</v>
      </c>
      <c r="AI82" s="1">
        <f>VLOOKUP($F82,Table5[],fragment_lookup!O$64)</f>
        <v>106.5323727</v>
      </c>
      <c r="AJ82" s="1">
        <f>VLOOKUP($G82,Table5[],fragment_lookup!B$64)</f>
        <v>0.171186</v>
      </c>
      <c r="AK82" s="1">
        <f>VLOOKUP($G82,Table5[],fragment_lookup!C$64)</f>
        <v>-2.4067000000000002E-2</v>
      </c>
      <c r="AL82" s="1">
        <f>VLOOKUP($G82,Table5[],fragment_lookup!D$64)</f>
        <v>-1.6951999999999998E-2</v>
      </c>
      <c r="AM82" s="1">
        <f>VLOOKUP($G82,Table5[],fragment_lookup!E$64)</f>
        <v>-0.15290400000000001</v>
      </c>
      <c r="AN82" s="1">
        <f>VLOOKUP($G82,Table5[],fragment_lookup!F$64)</f>
        <v>0.48694100000000001</v>
      </c>
      <c r="AO82" s="1">
        <f>VLOOKUP($G82,Table5[],fragment_lookup!G$64)</f>
        <v>-0.15027099999999999</v>
      </c>
      <c r="AP82" s="1">
        <f>VLOOKUP($G82,Table5[],fragment_lookup!H$64)</f>
        <v>-0.16713600000000001</v>
      </c>
      <c r="AQ82" s="1">
        <f>VLOOKUP($G82,Table5[],fragment_lookup!I$64)</f>
        <v>-2.9562999999999999E-2</v>
      </c>
      <c r="AR82" s="1">
        <f>VLOOKUP($G82,Table5[],fragment_lookup!J$64)</f>
        <v>514.08100000000002</v>
      </c>
      <c r="AS82" s="1">
        <f>VLOOKUP($G82,Table5[],fragment_lookup!K$64)</f>
        <v>148.84100000000001</v>
      </c>
      <c r="AT82" s="1">
        <f>VLOOKUP($G82,Table5[],fragment_lookup!L$64)</f>
        <v>1112.69</v>
      </c>
      <c r="AU82" s="1">
        <f>VLOOKUP($G82,Table5[],fragment_lookup!M$64)</f>
        <v>-0.22484000000000001</v>
      </c>
      <c r="AV82" s="1">
        <f>VLOOKUP($G82,Table5[],fragment_lookup!N$64)</f>
        <v>-5.5070000000000001E-2</v>
      </c>
      <c r="AW82" s="1">
        <f>VLOOKUP($G82,Table5[],fragment_lookup!O$64)</f>
        <v>106.5323727</v>
      </c>
      <c r="AX82" s="1">
        <f>VLOOKUP($B82,sterics[],sterics_lookup!C$87)</f>
        <v>6.97378853648567</v>
      </c>
      <c r="AY82" s="1">
        <f>VLOOKUP($B82,sterics[],sterics_lookup!D$87)</f>
        <v>7.5861398973778504</v>
      </c>
      <c r="AZ82" s="1">
        <f>VLOOKUP($B82,sterics[],sterics_lookup!E$87)</f>
        <v>4.6231136710478502</v>
      </c>
      <c r="BA82" s="1">
        <f>VLOOKUP($B82,sterics[],sterics_lookup!F$87)</f>
        <v>5.5759191364687704</v>
      </c>
      <c r="BB82" s="1">
        <f>VLOOKUP($B82,sterics[],sterics_lookup!G$87)</f>
        <v>6.02337125554544</v>
      </c>
      <c r="BC82" s="1">
        <f>VLOOKUP($B82,sterics[],sterics_lookup!H$87)</f>
        <v>9.3362336855785504</v>
      </c>
      <c r="BD82" s="1">
        <f>VLOOKUP($B82,sterics[],sterics_lookup!I$87)</f>
        <v>53.8</v>
      </c>
      <c r="BE82" s="1">
        <f>VLOOKUP($B82,sterics[],sterics_lookup!J$87)</f>
        <v>83.4</v>
      </c>
      <c r="BF82" s="1">
        <f>VLOOKUP($B82,sterics[],sterics_lookup!K$87)</f>
        <v>81.159290768986295</v>
      </c>
      <c r="BG82" s="1">
        <f>VLOOKUP($B82,sterics[],sterics_lookup!L$87)</f>
        <v>132.27975042857901</v>
      </c>
      <c r="BH82" s="1">
        <f>VLOOKUP($B82,sterics[],sterics_lookup!M$87)</f>
        <v>101.03059767475899</v>
      </c>
      <c r="BI82" s="1">
        <f>VLOOKUP($B82,sterics[],sterics_lookup!N$87)</f>
        <v>130.052088063112</v>
      </c>
      <c r="BJ82" s="1">
        <f>VLOOKUP($B82,sterics[],sterics_lookup!O$87)</f>
        <v>84.799906130092495</v>
      </c>
      <c r="BK82" s="1">
        <f>VLOOKUP($B82,sterics[],sterics_lookup!P$87)</f>
        <v>144.06215992908</v>
      </c>
      <c r="BL82" s="1">
        <f>VLOOKUP($B82,sterics[],sterics_lookup!Q$87)</f>
        <v>1.8653165951119399</v>
      </c>
      <c r="BM82" s="1">
        <f>VLOOKUP($B82,sterics[],sterics_lookup!R$87)</f>
        <v>1.88</v>
      </c>
      <c r="BN82" s="1">
        <f>VLOOKUP($B82,sterics[],sterics_lookup!S$87)</f>
        <v>1.88</v>
      </c>
      <c r="BO82" s="1">
        <f>VLOOKUP($B82,sterics[],sterics_lookup!T$87)</f>
        <v>1.86651814885363</v>
      </c>
      <c r="BP82" s="1">
        <f>VLOOKUP($B82,sterics[],sterics_lookup!U$87)</f>
        <v>1.8448579891146</v>
      </c>
      <c r="BQ82" s="1">
        <f>VLOOKUP($B82,sterics[],sterics_lookup!V$87)</f>
        <v>1.83932297327032</v>
      </c>
    </row>
    <row r="83" spans="1:69" x14ac:dyDescent="0.25">
      <c r="A83" s="1">
        <v>262</v>
      </c>
      <c r="B83" s="1" t="str">
        <f>VLOOKUP(A83,names[],2)</f>
        <v>4-L5</v>
      </c>
      <c r="C83" s="1">
        <v>-0.18</v>
      </c>
      <c r="D83" s="2">
        <v>0.12806248474865697</v>
      </c>
      <c r="E83" s="1" t="str">
        <f>VLOOKUP(B83,frags[],2)</f>
        <v>HC2</v>
      </c>
      <c r="F83" s="2" t="str">
        <f>VLOOKUP(B83,frags[],3)</f>
        <v>HC2</v>
      </c>
      <c r="G83" s="2" t="str">
        <f>VLOOKUP(B83,frags[],4)</f>
        <v>HC2</v>
      </c>
      <c r="H83" s="1">
        <f>VLOOKUP($E83,Table5[],fragment_lookup!B$64)</f>
        <v>0.22520000000000001</v>
      </c>
      <c r="I83" s="1">
        <f>VLOOKUP($E83,Table5[],fragment_lookup!C$64)</f>
        <v>-1.8034000000000001E-2</v>
      </c>
      <c r="J83" s="1">
        <f>VLOOKUP($E83,Table5[],fragment_lookup!D$64)</f>
        <v>-1.6043000000000002E-2</v>
      </c>
      <c r="K83" s="1">
        <f>VLOOKUP($E83,Table5[],fragment_lookup!E$64)</f>
        <v>-0.315749</v>
      </c>
      <c r="L83" s="1">
        <f>VLOOKUP($E83,Table5[],fragment_lookup!F$64)</f>
        <v>0.64498999999999995</v>
      </c>
      <c r="M83" s="1">
        <f>VLOOKUP($E83,Table5[],fragment_lookup!G$64)</f>
        <v>-0.160193</v>
      </c>
      <c r="N83" s="1">
        <f>VLOOKUP($E83,Table5[],fragment_lookup!H$64)</f>
        <v>-0.20486599999999999</v>
      </c>
      <c r="O83" s="1">
        <f>VLOOKUP($E83,Table5[],fragment_lookup!I$64)</f>
        <v>-0.14271600000000001</v>
      </c>
      <c r="P83" s="1">
        <f>VLOOKUP($E83,Table5[],fragment_lookup!J$64)</f>
        <v>524.827</v>
      </c>
      <c r="Q83" s="1">
        <f>VLOOKUP($E83,Table5[],fragment_lookup!K$64)</f>
        <v>54.027799999999999</v>
      </c>
      <c r="R83" s="1">
        <f>VLOOKUP($E83,Table5[],fragment_lookup!L$64)</f>
        <v>1150.24</v>
      </c>
      <c r="S83" s="1">
        <f>VLOOKUP($E83,Table5[],fragment_lookup!M$64)</f>
        <v>-0.23785999999999999</v>
      </c>
      <c r="T83" s="1">
        <f>VLOOKUP($E83,Table5[],fragment_lookup!N$64)</f>
        <v>-3.1759999999999997E-2</v>
      </c>
      <c r="U83" s="1">
        <f>VLOOKUP($E83,Table5[],fragment_lookup!O$64)</f>
        <v>129.32981100000001</v>
      </c>
      <c r="V83" s="1">
        <f>VLOOKUP($F83,Table5[],fragment_lookup!B$64)</f>
        <v>0.22520000000000001</v>
      </c>
      <c r="W83" s="1">
        <f>VLOOKUP($F83,Table5[],fragment_lookup!C$64)</f>
        <v>-1.8034000000000001E-2</v>
      </c>
      <c r="X83" s="1">
        <f>VLOOKUP($F83,Table5[],fragment_lookup!D$64)</f>
        <v>-1.6043000000000002E-2</v>
      </c>
      <c r="Y83" s="1">
        <f>VLOOKUP($F83,Table5[],fragment_lookup!E$64)</f>
        <v>-0.315749</v>
      </c>
      <c r="Z83" s="1">
        <f>VLOOKUP($F83,Table5[],fragment_lookup!F$64)</f>
        <v>0.64498999999999995</v>
      </c>
      <c r="AA83" s="1">
        <f>VLOOKUP($F83,Table5[],fragment_lookup!G$64)</f>
        <v>-0.160193</v>
      </c>
      <c r="AB83" s="1">
        <f>VLOOKUP($F83,Table5[],fragment_lookup!H$64)</f>
        <v>-0.20486599999999999</v>
      </c>
      <c r="AC83" s="1">
        <f>VLOOKUP($F83,Table5[],fragment_lookup!I$64)</f>
        <v>-0.14271600000000001</v>
      </c>
      <c r="AD83" s="1">
        <f>VLOOKUP($F83,Table5[],fragment_lookup!J$64)</f>
        <v>524.827</v>
      </c>
      <c r="AE83" s="1">
        <f>VLOOKUP($F83,Table5[],fragment_lookup!K$64)</f>
        <v>54.027799999999999</v>
      </c>
      <c r="AF83" s="1">
        <f>VLOOKUP($F83,Table5[],fragment_lookup!L$64)</f>
        <v>1150.24</v>
      </c>
      <c r="AG83" s="1">
        <f>VLOOKUP($F83,Table5[],fragment_lookup!M$64)</f>
        <v>-0.23785999999999999</v>
      </c>
      <c r="AH83" s="1">
        <f>VLOOKUP($F83,Table5[],fragment_lookup!N$64)</f>
        <v>-3.1759999999999997E-2</v>
      </c>
      <c r="AI83" s="1">
        <f>VLOOKUP($F83,Table5[],fragment_lookup!O$64)</f>
        <v>129.32981100000001</v>
      </c>
      <c r="AJ83" s="1">
        <f>VLOOKUP($G83,Table5[],fragment_lookup!B$64)</f>
        <v>0.22520000000000001</v>
      </c>
      <c r="AK83" s="1">
        <f>VLOOKUP($G83,Table5[],fragment_lookup!C$64)</f>
        <v>-1.8034000000000001E-2</v>
      </c>
      <c r="AL83" s="1">
        <f>VLOOKUP($G83,Table5[],fragment_lookup!D$64)</f>
        <v>-1.6043000000000002E-2</v>
      </c>
      <c r="AM83" s="1">
        <f>VLOOKUP($G83,Table5[],fragment_lookup!E$64)</f>
        <v>-0.315749</v>
      </c>
      <c r="AN83" s="1">
        <f>VLOOKUP($G83,Table5[],fragment_lookup!F$64)</f>
        <v>0.64498999999999995</v>
      </c>
      <c r="AO83" s="1">
        <f>VLOOKUP($G83,Table5[],fragment_lookup!G$64)</f>
        <v>-0.160193</v>
      </c>
      <c r="AP83" s="1">
        <f>VLOOKUP($G83,Table5[],fragment_lookup!H$64)</f>
        <v>-0.20486599999999999</v>
      </c>
      <c r="AQ83" s="1">
        <f>VLOOKUP($G83,Table5[],fragment_lookup!I$64)</f>
        <v>-0.14271600000000001</v>
      </c>
      <c r="AR83" s="1">
        <f>VLOOKUP($G83,Table5[],fragment_lookup!J$64)</f>
        <v>524.827</v>
      </c>
      <c r="AS83" s="1">
        <f>VLOOKUP($G83,Table5[],fragment_lookup!K$64)</f>
        <v>54.027799999999999</v>
      </c>
      <c r="AT83" s="1">
        <f>VLOOKUP($G83,Table5[],fragment_lookup!L$64)</f>
        <v>1150.24</v>
      </c>
      <c r="AU83" s="1">
        <f>VLOOKUP($G83,Table5[],fragment_lookup!M$64)</f>
        <v>-0.23785999999999999</v>
      </c>
      <c r="AV83" s="1">
        <f>VLOOKUP($G83,Table5[],fragment_lookup!N$64)</f>
        <v>-3.1759999999999997E-2</v>
      </c>
      <c r="AW83" s="1">
        <f>VLOOKUP($G83,Table5[],fragment_lookup!O$64)</f>
        <v>129.32981100000001</v>
      </c>
      <c r="AX83" s="1">
        <f>VLOOKUP($B83,sterics[],sterics_lookup!C$87)</f>
        <v>8.1990356856747795</v>
      </c>
      <c r="AY83" s="1">
        <f>VLOOKUP($B83,sterics[],sterics_lookup!D$87)</f>
        <v>9.9888320578412308</v>
      </c>
      <c r="AZ83" s="1">
        <f>VLOOKUP($B83,sterics[],sterics_lookup!E$87)</f>
        <v>4.2781868475151601</v>
      </c>
      <c r="BA83" s="1">
        <f>VLOOKUP($B83,sterics[],sterics_lookup!F$87)</f>
        <v>4.7105949826447997</v>
      </c>
      <c r="BB83" s="1">
        <f>VLOOKUP($B83,sterics[],sterics_lookup!G$87)</f>
        <v>7.3851185629364799</v>
      </c>
      <c r="BC83" s="1">
        <f>VLOOKUP($B83,sterics[],sterics_lookup!H$87)</f>
        <v>11.6236790013453</v>
      </c>
      <c r="BD83" s="1">
        <f>VLOOKUP($B83,sterics[],sterics_lookup!I$87)</f>
        <v>41.7</v>
      </c>
      <c r="BE83" s="1">
        <f>VLOOKUP($B83,sterics[],sterics_lookup!J$87)</f>
        <v>45.2</v>
      </c>
      <c r="BF83" s="1">
        <f>VLOOKUP($B83,sterics[],sterics_lookup!K$87)</f>
        <v>101.304151396422</v>
      </c>
      <c r="BG83" s="1">
        <f>VLOOKUP($B83,sterics[],sterics_lookup!L$87)</f>
        <v>109.365788527432</v>
      </c>
      <c r="BH83" s="1">
        <f>VLOOKUP($B83,sterics[],sterics_lookup!M$87)</f>
        <v>99.981230184280093</v>
      </c>
      <c r="BI83" s="1">
        <f>VLOOKUP($B83,sterics[],sterics_lookup!N$87)</f>
        <v>107.827025876684</v>
      </c>
      <c r="BJ83" s="1">
        <f>VLOOKUP($B83,sterics[],sterics_lookup!O$87)</f>
        <v>99.018892055341595</v>
      </c>
      <c r="BK83" s="1">
        <f>VLOOKUP($B83,sterics[],sterics_lookup!P$87)</f>
        <v>107.62032262558699</v>
      </c>
      <c r="BL83" s="1">
        <f>VLOOKUP($B83,sterics[],sterics_lookup!Q$87)</f>
        <v>1.8409467672912201</v>
      </c>
      <c r="BM83" s="1">
        <f>VLOOKUP($B83,sterics[],sterics_lookup!R$87)</f>
        <v>1.8436065198409299</v>
      </c>
      <c r="BN83" s="1">
        <f>VLOOKUP($B83,sterics[],sterics_lookup!S$87)</f>
        <v>1.84345924826126</v>
      </c>
      <c r="BO83" s="1">
        <f>VLOOKUP($B83,sterics[],sterics_lookup!T$87)</f>
        <v>1.8407490323235201</v>
      </c>
      <c r="BP83" s="1">
        <f>VLOOKUP($B83,sterics[],sterics_lookup!U$87)</f>
        <v>1.85539025544492</v>
      </c>
      <c r="BQ83" s="1">
        <f>VLOOKUP($B83,sterics[],sterics_lookup!V$87)</f>
        <v>1.85216872881495</v>
      </c>
    </row>
    <row r="84" spans="1:69" x14ac:dyDescent="0.25">
      <c r="A84" s="1">
        <v>263</v>
      </c>
      <c r="B84" s="1" t="str">
        <f>VLOOKUP(A84,names[],2)</f>
        <v>3-L16</v>
      </c>
      <c r="C84" s="1">
        <v>-0.77</v>
      </c>
      <c r="D84" s="2">
        <v>0.38065732621348564</v>
      </c>
      <c r="E84" s="1" t="str">
        <f>VLOOKUP(B84,frags[],2)</f>
        <v>FR1</v>
      </c>
      <c r="F84" s="2" t="str">
        <f>VLOOKUP(B84,frags[],3)</f>
        <v>SP1</v>
      </c>
      <c r="G84" s="2" t="str">
        <f>VLOOKUP(B84,frags[],4)</f>
        <v>SP1</v>
      </c>
      <c r="H84" s="1">
        <f>VLOOKUP($E84,Table5[],fragment_lookup!B$64)</f>
        <v>0.171186</v>
      </c>
      <c r="I84" s="1">
        <f>VLOOKUP($E84,Table5[],fragment_lookup!C$64)</f>
        <v>-2.4067000000000002E-2</v>
      </c>
      <c r="J84" s="1">
        <f>VLOOKUP($E84,Table5[],fragment_lookup!D$64)</f>
        <v>-1.6951999999999998E-2</v>
      </c>
      <c r="K84" s="1">
        <f>VLOOKUP($E84,Table5[],fragment_lookup!E$64)</f>
        <v>-0.15290400000000001</v>
      </c>
      <c r="L84" s="1">
        <f>VLOOKUP($E84,Table5[],fragment_lookup!F$64)</f>
        <v>0.48694100000000001</v>
      </c>
      <c r="M84" s="1">
        <f>VLOOKUP($E84,Table5[],fragment_lookup!G$64)</f>
        <v>-0.15027099999999999</v>
      </c>
      <c r="N84" s="1">
        <f>VLOOKUP($E84,Table5[],fragment_lookup!H$64)</f>
        <v>-0.16713600000000001</v>
      </c>
      <c r="O84" s="1">
        <f>VLOOKUP($E84,Table5[],fragment_lookup!I$64)</f>
        <v>-2.9562999999999999E-2</v>
      </c>
      <c r="P84" s="1">
        <f>VLOOKUP($E84,Table5[],fragment_lookup!J$64)</f>
        <v>514.08100000000002</v>
      </c>
      <c r="Q84" s="1">
        <f>VLOOKUP($E84,Table5[],fragment_lookup!K$64)</f>
        <v>148.84100000000001</v>
      </c>
      <c r="R84" s="1">
        <f>VLOOKUP($E84,Table5[],fragment_lookup!L$64)</f>
        <v>1112.69</v>
      </c>
      <c r="S84" s="1">
        <f>VLOOKUP($E84,Table5[],fragment_lookup!M$64)</f>
        <v>-0.22484000000000001</v>
      </c>
      <c r="T84" s="1">
        <f>VLOOKUP($E84,Table5[],fragment_lookup!N$64)</f>
        <v>-5.5070000000000001E-2</v>
      </c>
      <c r="U84" s="1">
        <f>VLOOKUP($E84,Table5[],fragment_lookup!O$64)</f>
        <v>106.5323727</v>
      </c>
      <c r="V84" s="1">
        <f>VLOOKUP($F84,Table5[],fragment_lookup!B$64)</f>
        <v>0.19575999999999999</v>
      </c>
      <c r="W84" s="1">
        <f>VLOOKUP($F84,Table5[],fragment_lookup!C$64)</f>
        <v>-1.7198000000000001E-2</v>
      </c>
      <c r="X84" s="1">
        <f>VLOOKUP($F84,Table5[],fragment_lookup!D$64)</f>
        <v>-2.7101E-2</v>
      </c>
      <c r="Y84" s="1">
        <f>VLOOKUP($F84,Table5[],fragment_lookup!E$64)</f>
        <v>-0.15559300000000001</v>
      </c>
      <c r="Z84" s="1">
        <f>VLOOKUP($F84,Table5[],fragment_lookup!F$64)</f>
        <v>0.52158599999999999</v>
      </c>
      <c r="AA84" s="1">
        <f>VLOOKUP($F84,Table5[],fragment_lookup!G$64)</f>
        <v>-0.184866</v>
      </c>
      <c r="AB84" s="1">
        <f>VLOOKUP($F84,Table5[],fragment_lookup!H$64)</f>
        <v>-0.150033</v>
      </c>
      <c r="AC84" s="1">
        <f>VLOOKUP($F84,Table5[],fragment_lookup!I$64)</f>
        <v>-8.6227999999999999E-2</v>
      </c>
      <c r="AD84" s="1">
        <f>VLOOKUP($F84,Table5[],fragment_lookup!J$64)</f>
        <v>497.02800000000002</v>
      </c>
      <c r="AE84" s="1">
        <f>VLOOKUP($F84,Table5[],fragment_lookup!K$64)</f>
        <v>58.020899999999997</v>
      </c>
      <c r="AF84" s="1">
        <f>VLOOKUP($F84,Table5[],fragment_lookup!L$64)</f>
        <v>1117.57</v>
      </c>
      <c r="AG84" s="1">
        <f>VLOOKUP($F84,Table5[],fragment_lookup!M$64)</f>
        <v>-0.24285999999999999</v>
      </c>
      <c r="AH84" s="1">
        <f>VLOOKUP($F84,Table5[],fragment_lookup!N$64)</f>
        <v>-2.409E-2</v>
      </c>
      <c r="AI84" s="1">
        <f>VLOOKUP($F84,Table5[],fragment_lookup!O$64)</f>
        <v>137.28036270000001</v>
      </c>
      <c r="AJ84" s="1">
        <f>VLOOKUP($G84,Table5[],fragment_lookup!B$64)</f>
        <v>0.19575999999999999</v>
      </c>
      <c r="AK84" s="1">
        <f>VLOOKUP($G84,Table5[],fragment_lookup!C$64)</f>
        <v>-1.7198000000000001E-2</v>
      </c>
      <c r="AL84" s="1">
        <f>VLOOKUP($G84,Table5[],fragment_lookup!D$64)</f>
        <v>-2.7101E-2</v>
      </c>
      <c r="AM84" s="1">
        <f>VLOOKUP($G84,Table5[],fragment_lookup!E$64)</f>
        <v>-0.15559300000000001</v>
      </c>
      <c r="AN84" s="1">
        <f>VLOOKUP($G84,Table5[],fragment_lookup!F$64)</f>
        <v>0.52158599999999999</v>
      </c>
      <c r="AO84" s="1">
        <f>VLOOKUP($G84,Table5[],fragment_lookup!G$64)</f>
        <v>-0.184866</v>
      </c>
      <c r="AP84" s="1">
        <f>VLOOKUP($G84,Table5[],fragment_lookup!H$64)</f>
        <v>-0.150033</v>
      </c>
      <c r="AQ84" s="1">
        <f>VLOOKUP($G84,Table5[],fragment_lookup!I$64)</f>
        <v>-8.6227999999999999E-2</v>
      </c>
      <c r="AR84" s="1">
        <f>VLOOKUP($G84,Table5[],fragment_lookup!J$64)</f>
        <v>497.02800000000002</v>
      </c>
      <c r="AS84" s="1">
        <f>VLOOKUP($G84,Table5[],fragment_lookup!K$64)</f>
        <v>58.020899999999997</v>
      </c>
      <c r="AT84" s="1">
        <f>VLOOKUP($G84,Table5[],fragment_lookup!L$64)</f>
        <v>1117.57</v>
      </c>
      <c r="AU84" s="1">
        <f>VLOOKUP($G84,Table5[],fragment_lookup!M$64)</f>
        <v>-0.24285999999999999</v>
      </c>
      <c r="AV84" s="1">
        <f>VLOOKUP($G84,Table5[],fragment_lookup!N$64)</f>
        <v>-2.409E-2</v>
      </c>
      <c r="AW84" s="1">
        <f>VLOOKUP($G84,Table5[],fragment_lookup!O$64)</f>
        <v>137.28036270000001</v>
      </c>
      <c r="AX84" s="1">
        <f>VLOOKUP($B84,sterics[],sterics_lookup!C$87)</f>
        <v>6.3611627635519001</v>
      </c>
      <c r="AY84" s="1">
        <f>VLOOKUP($B84,sterics[],sterics_lookup!D$87)</f>
        <v>6.4363620629483904</v>
      </c>
      <c r="AZ84" s="1">
        <f>VLOOKUP($B84,sterics[],sterics_lookup!E$87)</f>
        <v>4.19290651199604</v>
      </c>
      <c r="BA84" s="1">
        <f>VLOOKUP($B84,sterics[],sterics_lookup!F$87)</f>
        <v>4.2697817630977903</v>
      </c>
      <c r="BB84" s="1">
        <f>VLOOKUP($B84,sterics[],sterics_lookup!G$87)</f>
        <v>7.20572015278678</v>
      </c>
      <c r="BC84" s="1">
        <f>VLOOKUP($B84,sterics[],sterics_lookup!H$87)</f>
        <v>7.6628985061741597</v>
      </c>
      <c r="BD84" s="1">
        <f>VLOOKUP($B84,sterics[],sterics_lookup!I$87)</f>
        <v>40.5</v>
      </c>
      <c r="BE84" s="1">
        <f>VLOOKUP($B84,sterics[],sterics_lookup!J$87)</f>
        <v>41</v>
      </c>
      <c r="BF84" s="1">
        <f>VLOOKUP($B84,sterics[],sterics_lookup!K$87)</f>
        <v>99.108449349813398</v>
      </c>
      <c r="BG84" s="1">
        <f>VLOOKUP($B84,sterics[],sterics_lookup!L$87)</f>
        <v>104.847973711634</v>
      </c>
      <c r="BH84" s="1">
        <f>VLOOKUP($B84,sterics[],sterics_lookup!M$87)</f>
        <v>99.464926804418894</v>
      </c>
      <c r="BI84" s="1">
        <f>VLOOKUP($B84,sterics[],sterics_lookup!N$87)</f>
        <v>105.118114941614</v>
      </c>
      <c r="BJ84" s="1">
        <f>VLOOKUP($B84,sterics[],sterics_lookup!O$87)</f>
        <v>99.821448293993797</v>
      </c>
      <c r="BK84" s="1">
        <f>VLOOKUP($B84,sterics[],sterics_lookup!P$87)</f>
        <v>104.904119761522</v>
      </c>
      <c r="BL84" s="1">
        <f>VLOOKUP($B84,sterics[],sterics_lookup!Q$87)</f>
        <v>1.84014048376747</v>
      </c>
      <c r="BM84" s="1">
        <f>VLOOKUP($B84,sterics[],sterics_lookup!R$87)</f>
        <v>1.8433268836535699</v>
      </c>
      <c r="BN84" s="1">
        <f>VLOOKUP($B84,sterics[],sterics_lookup!S$87)</f>
        <v>1.8433908972325901</v>
      </c>
      <c r="BO84" s="1">
        <f>VLOOKUP($B84,sterics[],sterics_lookup!T$87)</f>
        <v>1.84153034186244</v>
      </c>
      <c r="BP84" s="1">
        <f>VLOOKUP($B84,sterics[],sterics_lookup!U$87)</f>
        <v>1.8432170246609501</v>
      </c>
      <c r="BQ84" s="1">
        <f>VLOOKUP($B84,sterics[],sterics_lookup!V$87)</f>
        <v>1.8408663721193801</v>
      </c>
    </row>
    <row r="85" spans="1:69" x14ac:dyDescent="0.25">
      <c r="A85" s="1">
        <v>264</v>
      </c>
      <c r="B85" s="1" t="str">
        <f>VLOOKUP(A85,names[],2)</f>
        <v>2-L3</v>
      </c>
      <c r="C85" s="1">
        <v>-0.10000000000000003</v>
      </c>
      <c r="D85" s="2">
        <v>2.2766642264506203</v>
      </c>
      <c r="E85" s="1" t="str">
        <f>VLOOKUP(B85,frags[],2)</f>
        <v>AL1</v>
      </c>
      <c r="F85" s="2" t="str">
        <f>VLOOKUP(B85,frags[],3)</f>
        <v>AL1</v>
      </c>
      <c r="G85" s="2" t="str">
        <f>VLOOKUP(B85,frags[],4)</f>
        <v>SP22</v>
      </c>
      <c r="H85" s="1">
        <f>VLOOKUP($E85,Table5[],fragment_lookup!B$64)</f>
        <v>0.15546399999999999</v>
      </c>
      <c r="I85" s="1">
        <f>VLOOKUP($E85,Table5[],fragment_lookup!C$64)</f>
        <v>-3.7927000000000002E-2</v>
      </c>
      <c r="J85" s="1">
        <f>VLOOKUP($E85,Table5[],fragment_lookup!D$64)</f>
        <v>-3.7895999999999999E-2</v>
      </c>
      <c r="K85" s="1">
        <f>VLOOKUP($E85,Table5[],fragment_lookup!E$64)</f>
        <v>-0.43332700000000002</v>
      </c>
      <c r="L85" s="1">
        <f>VLOOKUP($E85,Table5[],fragment_lookup!F$64)</f>
        <v>0.39064500000000002</v>
      </c>
      <c r="M85" s="1">
        <f>VLOOKUP($E85,Table5[],fragment_lookup!G$64)</f>
        <v>-0.17117199999999999</v>
      </c>
      <c r="N85" s="1">
        <f>VLOOKUP($E85,Table5[],fragment_lookup!H$64)</f>
        <v>-0.17145299999999999</v>
      </c>
      <c r="O85" s="1">
        <f>VLOOKUP($E85,Table5[],fragment_lookup!I$64)</f>
        <v>6.7978999999999998E-2</v>
      </c>
      <c r="P85" s="1">
        <f>VLOOKUP($E85,Table5[],fragment_lookup!J$64)</f>
        <v>464.04</v>
      </c>
      <c r="Q85" s="1">
        <f>VLOOKUP($E85,Table5[],fragment_lookup!K$64)</f>
        <v>158.369</v>
      </c>
      <c r="R85" s="1">
        <f>VLOOKUP($E85,Table5[],fragment_lookup!L$64)</f>
        <v>1200.6500000000001</v>
      </c>
      <c r="S85" s="1">
        <f>VLOOKUP($E85,Table5[],fragment_lookup!M$64)</f>
        <v>-0.25013999999999997</v>
      </c>
      <c r="T85" s="1">
        <f>VLOOKUP($E85,Table5[],fragment_lookup!N$64)</f>
        <v>2.3949999999999999E-2</v>
      </c>
      <c r="U85" s="1">
        <f>VLOOKUP($E85,Table5[],fragment_lookup!O$64)</f>
        <v>171.9942159</v>
      </c>
      <c r="V85" s="1">
        <f>VLOOKUP($F85,Table5[],fragment_lookup!B$64)</f>
        <v>0.15546399999999999</v>
      </c>
      <c r="W85" s="1">
        <f>VLOOKUP($F85,Table5[],fragment_lookup!C$64)</f>
        <v>-3.7927000000000002E-2</v>
      </c>
      <c r="X85" s="1">
        <f>VLOOKUP($F85,Table5[],fragment_lookup!D$64)</f>
        <v>-3.7895999999999999E-2</v>
      </c>
      <c r="Y85" s="1">
        <f>VLOOKUP($F85,Table5[],fragment_lookup!E$64)</f>
        <v>-0.43332700000000002</v>
      </c>
      <c r="Z85" s="1">
        <f>VLOOKUP($F85,Table5[],fragment_lookup!F$64)</f>
        <v>0.39064500000000002</v>
      </c>
      <c r="AA85" s="1">
        <f>VLOOKUP($F85,Table5[],fragment_lookup!G$64)</f>
        <v>-0.17117199999999999</v>
      </c>
      <c r="AB85" s="1">
        <f>VLOOKUP($F85,Table5[],fragment_lookup!H$64)</f>
        <v>-0.17145299999999999</v>
      </c>
      <c r="AC85" s="1">
        <f>VLOOKUP($F85,Table5[],fragment_lookup!I$64)</f>
        <v>6.7978999999999998E-2</v>
      </c>
      <c r="AD85" s="1">
        <f>VLOOKUP($F85,Table5[],fragment_lookup!J$64)</f>
        <v>464.04</v>
      </c>
      <c r="AE85" s="1">
        <f>VLOOKUP($F85,Table5[],fragment_lookup!K$64)</f>
        <v>158.369</v>
      </c>
      <c r="AF85" s="1">
        <f>VLOOKUP($F85,Table5[],fragment_lookup!L$64)</f>
        <v>1200.6500000000001</v>
      </c>
      <c r="AG85" s="1">
        <f>VLOOKUP($F85,Table5[],fragment_lookup!M$64)</f>
        <v>-0.25013999999999997</v>
      </c>
      <c r="AH85" s="1">
        <f>VLOOKUP($F85,Table5[],fragment_lookup!N$64)</f>
        <v>2.3949999999999999E-2</v>
      </c>
      <c r="AI85" s="1">
        <f>VLOOKUP($F85,Table5[],fragment_lookup!O$64)</f>
        <v>171.9942159</v>
      </c>
      <c r="AJ85" s="1">
        <f>VLOOKUP($G85,Table5[],fragment_lookup!B$64)</f>
        <v>0.17557</v>
      </c>
      <c r="AK85" s="1">
        <f>VLOOKUP($G85,Table5[],fragment_lookup!C$64)</f>
        <v>-2.4226000000000001E-2</v>
      </c>
      <c r="AL85" s="1">
        <f>VLOOKUP($G85,Table5[],fragment_lookup!D$64)</f>
        <v>-1.9980999999999999E-2</v>
      </c>
      <c r="AM85" s="1">
        <f>VLOOKUP($G85,Table5[],fragment_lookup!E$64)</f>
        <v>-0.18281</v>
      </c>
      <c r="AN85" s="1">
        <f>VLOOKUP($G85,Table5[],fragment_lookup!F$64)</f>
        <v>0.55959899999999996</v>
      </c>
      <c r="AO85" s="1">
        <f>VLOOKUP($G85,Table5[],fragment_lookup!G$64)</f>
        <v>-0.107753</v>
      </c>
      <c r="AP85" s="1">
        <f>VLOOKUP($G85,Table5[],fragment_lookup!H$64)</f>
        <v>-0.192914</v>
      </c>
      <c r="AQ85" s="1">
        <f>VLOOKUP($G85,Table5[],fragment_lookup!I$64)</f>
        <v>-0.30962200000000001</v>
      </c>
      <c r="AR85" s="1">
        <f>VLOOKUP($G85,Table5[],fragment_lookup!J$64)</f>
        <v>525.35299999999995</v>
      </c>
      <c r="AS85" s="1">
        <f>VLOOKUP($G85,Table5[],fragment_lookup!K$64)</f>
        <v>63.886299999999999</v>
      </c>
      <c r="AT85" s="1">
        <f>VLOOKUP($G85,Table5[],fragment_lookup!L$64)</f>
        <v>1079.8900000000001</v>
      </c>
      <c r="AU85" s="1">
        <f>VLOOKUP($G85,Table5[],fragment_lookup!M$64)</f>
        <v>-0.21102000000000001</v>
      </c>
      <c r="AV85" s="1">
        <f>VLOOKUP($G85,Table5[],fragment_lookup!N$64)</f>
        <v>-2.444E-2</v>
      </c>
      <c r="AW85" s="1">
        <f>VLOOKUP($G85,Table5[],fragment_lookup!O$64)</f>
        <v>117.0808158</v>
      </c>
      <c r="AX85" s="1">
        <f>VLOOKUP($B85,sterics[],sterics_lookup!C$87)</f>
        <v>6.3316566949087596</v>
      </c>
      <c r="AY85" s="1">
        <f>VLOOKUP($B85,sterics[],sterics_lookup!D$87)</f>
        <v>6.4048298055458099</v>
      </c>
      <c r="AZ85" s="1">
        <f>VLOOKUP($B85,sterics[],sterics_lookup!E$87)</f>
        <v>3.9467870935853</v>
      </c>
      <c r="BA85" s="1">
        <f>VLOOKUP($B85,sterics[],sterics_lookup!F$87)</f>
        <v>3.9649017243935698</v>
      </c>
      <c r="BB85" s="1">
        <f>VLOOKUP($B85,sterics[],sterics_lookup!G$87)</f>
        <v>7.4365180391995098</v>
      </c>
      <c r="BC85" s="1">
        <f>VLOOKUP($B85,sterics[],sterics_lookup!H$87)</f>
        <v>7.5308862003443</v>
      </c>
      <c r="BD85" s="1">
        <f>VLOOKUP($B85,sterics[],sterics_lookup!I$87)</f>
        <v>59.5</v>
      </c>
      <c r="BE85" s="1">
        <f>VLOOKUP($B85,sterics[],sterics_lookup!J$87)</f>
        <v>62.1</v>
      </c>
      <c r="BF85" s="1">
        <f>VLOOKUP($B85,sterics[],sterics_lookup!K$87)</f>
        <v>106.819909231906</v>
      </c>
      <c r="BG85" s="1">
        <f>VLOOKUP($B85,sterics[],sterics_lookup!L$87)</f>
        <v>111.652723057678</v>
      </c>
      <c r="BH85" s="1">
        <f>VLOOKUP($B85,sterics[],sterics_lookup!M$87)</f>
        <v>107.041507156973</v>
      </c>
      <c r="BI85" s="1">
        <f>VLOOKUP($B85,sterics[],sterics_lookup!N$87)</f>
        <v>111.77715953664401</v>
      </c>
      <c r="BJ85" s="1">
        <f>VLOOKUP($B85,sterics[],sterics_lookup!O$87)</f>
        <v>116.69933466202799</v>
      </c>
      <c r="BK85" s="1">
        <f>VLOOKUP($B85,sterics[],sterics_lookup!P$87)</f>
        <v>118.269258731378</v>
      </c>
      <c r="BL85" s="1">
        <f>VLOOKUP($B85,sterics[],sterics_lookup!Q$87)</f>
        <v>1.85304236325023</v>
      </c>
      <c r="BM85" s="1">
        <f>VLOOKUP($B85,sterics[],sterics_lookup!R$87)</f>
        <v>1.8566265106369599</v>
      </c>
      <c r="BN85" s="1">
        <f>VLOOKUP($B85,sterics[],sterics_lookup!S$87)</f>
        <v>1.90173499731166</v>
      </c>
      <c r="BO85" s="1">
        <f>VLOOKUP($B85,sterics[],sterics_lookup!T$87)</f>
        <v>1.89236835737654</v>
      </c>
      <c r="BP85" s="1">
        <f>VLOOKUP($B85,sterics[],sterics_lookup!U$87)</f>
        <v>1.90138002513963</v>
      </c>
      <c r="BQ85" s="1">
        <f>VLOOKUP($B85,sterics[],sterics_lookup!V$87)</f>
        <v>1.89266848655542</v>
      </c>
    </row>
    <row r="86" spans="1:69" x14ac:dyDescent="0.25">
      <c r="A86" s="1">
        <v>265</v>
      </c>
      <c r="B86" s="1" t="str">
        <f>VLOOKUP(A86,names[],2)</f>
        <v>1-L11</v>
      </c>
      <c r="C86" s="1">
        <v>-0.72</v>
      </c>
      <c r="D86" s="2">
        <v>1.9380660463462023</v>
      </c>
      <c r="E86" s="1" t="str">
        <f>VLOOKUP(B86,frags[],2)</f>
        <v>AL11</v>
      </c>
      <c r="F86" s="2" t="str">
        <f>VLOOKUP(B86,frags[],3)</f>
        <v>AL8</v>
      </c>
      <c r="G86" s="2" t="str">
        <f>VLOOKUP(B86,frags[],4)</f>
        <v>AL8</v>
      </c>
      <c r="H86" s="1">
        <f>VLOOKUP($E86,Table5[],fragment_lookup!B$64)</f>
        <v>0.15173600000000001</v>
      </c>
      <c r="I86" s="1">
        <f>VLOOKUP($E86,Table5[],fragment_lookup!C$64)</f>
        <v>-3.4506000000000002E-2</v>
      </c>
      <c r="J86" s="1">
        <f>VLOOKUP($E86,Table5[],fragment_lookup!D$64)</f>
        <v>-3.4562000000000002E-2</v>
      </c>
      <c r="K86" s="1">
        <f>VLOOKUP($E86,Table5[],fragment_lookup!E$64)</f>
        <v>-0.12188300000000001</v>
      </c>
      <c r="L86" s="1">
        <f>VLOOKUP($E86,Table5[],fragment_lookup!F$64)</f>
        <v>0.41831699999999999</v>
      </c>
      <c r="M86" s="1">
        <f>VLOOKUP($E86,Table5[],fragment_lookup!G$64)</f>
        <v>-0.151834</v>
      </c>
      <c r="N86" s="1">
        <f>VLOOKUP($E86,Table5[],fragment_lookup!H$64)</f>
        <v>-0.15231600000000001</v>
      </c>
      <c r="O86" s="1">
        <f>VLOOKUP($E86,Table5[],fragment_lookup!I$64)</f>
        <v>-8.7807999999999997E-2</v>
      </c>
      <c r="P86" s="1">
        <f>VLOOKUP($E86,Table5[],fragment_lookup!J$64)</f>
        <v>465.73599999999999</v>
      </c>
      <c r="Q86" s="1">
        <f>VLOOKUP($E86,Table5[],fragment_lookup!K$64)</f>
        <v>161.79400000000001</v>
      </c>
      <c r="R86" s="1">
        <f>VLOOKUP($E86,Table5[],fragment_lookup!L$64)</f>
        <v>1249.75</v>
      </c>
      <c r="S86" s="1">
        <f>VLOOKUP($E86,Table5[],fragment_lookup!M$64)</f>
        <v>-0.23638000000000001</v>
      </c>
      <c r="T86" s="1">
        <f>VLOOKUP($E86,Table5[],fragment_lookup!N$64)</f>
        <v>-1.5970000000000002E-2</v>
      </c>
      <c r="U86" s="1">
        <f>VLOOKUP($E86,Table5[],fragment_lookup!O$64)</f>
        <v>138.3094791</v>
      </c>
      <c r="V86" s="1">
        <f>VLOOKUP($F86,Table5[],fragment_lookup!B$64)</f>
        <v>0.17913699999999999</v>
      </c>
      <c r="W86" s="1">
        <f>VLOOKUP($F86,Table5[],fragment_lookup!C$64)</f>
        <v>-4.0078000000000003E-2</v>
      </c>
      <c r="X86" s="1">
        <f>VLOOKUP($F86,Table5[],fragment_lookup!D$64)</f>
        <v>-4.0072000000000003E-2</v>
      </c>
      <c r="Y86" s="1">
        <f>VLOOKUP($F86,Table5[],fragment_lookup!E$64)</f>
        <v>-0.47377799999999998</v>
      </c>
      <c r="Z86" s="1">
        <f>VLOOKUP($F86,Table5[],fragment_lookup!F$64)</f>
        <v>0.41362199999999999</v>
      </c>
      <c r="AA86" s="1">
        <f>VLOOKUP($F86,Table5[],fragment_lookup!G$64)</f>
        <v>-0.17389099999999999</v>
      </c>
      <c r="AB86" s="1">
        <f>VLOOKUP($F86,Table5[],fragment_lookup!H$64)</f>
        <v>-0.17425599999999999</v>
      </c>
      <c r="AC86" s="1">
        <f>VLOOKUP($F86,Table5[],fragment_lookup!I$64)</f>
        <v>-2.4944000000000001E-2</v>
      </c>
      <c r="AD86" s="1">
        <f>VLOOKUP($F86,Table5[],fragment_lookup!J$64)</f>
        <v>465.96600000000001</v>
      </c>
      <c r="AE86" s="1">
        <f>VLOOKUP($F86,Table5[],fragment_lookup!K$64)</f>
        <v>154.71700000000001</v>
      </c>
      <c r="AF86" s="1">
        <f>VLOOKUP($F86,Table5[],fragment_lookup!L$64)</f>
        <v>1379.14</v>
      </c>
      <c r="AG86" s="1">
        <f>VLOOKUP($F86,Table5[],fragment_lookup!M$64)</f>
        <v>-0.24607000000000001</v>
      </c>
      <c r="AH86" s="1">
        <f>VLOOKUP($F86,Table5[],fragment_lookup!N$64)</f>
        <v>2.155E-2</v>
      </c>
      <c r="AI86" s="1">
        <f>VLOOKUP($F86,Table5[],fragment_lookup!O$64)</f>
        <v>167.93422620000001</v>
      </c>
      <c r="AJ86" s="1">
        <f>VLOOKUP($G86,Table5[],fragment_lookup!B$64)</f>
        <v>0.17913699999999999</v>
      </c>
      <c r="AK86" s="1">
        <f>VLOOKUP($G86,Table5[],fragment_lookup!C$64)</f>
        <v>-4.0078000000000003E-2</v>
      </c>
      <c r="AL86" s="1">
        <f>VLOOKUP($G86,Table5[],fragment_lookup!D$64)</f>
        <v>-4.0072000000000003E-2</v>
      </c>
      <c r="AM86" s="1">
        <f>VLOOKUP($G86,Table5[],fragment_lookup!E$64)</f>
        <v>-0.47377799999999998</v>
      </c>
      <c r="AN86" s="1">
        <f>VLOOKUP($G86,Table5[],fragment_lookup!F$64)</f>
        <v>0.41362199999999999</v>
      </c>
      <c r="AO86" s="1">
        <f>VLOOKUP($G86,Table5[],fragment_lookup!G$64)</f>
        <v>-0.17389099999999999</v>
      </c>
      <c r="AP86" s="1">
        <f>VLOOKUP($G86,Table5[],fragment_lookup!H$64)</f>
        <v>-0.17425599999999999</v>
      </c>
      <c r="AQ86" s="1">
        <f>VLOOKUP($G86,Table5[],fragment_lookup!I$64)</f>
        <v>-2.4944000000000001E-2</v>
      </c>
      <c r="AR86" s="1">
        <f>VLOOKUP($G86,Table5[],fragment_lookup!J$64)</f>
        <v>465.96600000000001</v>
      </c>
      <c r="AS86" s="1">
        <f>VLOOKUP($G86,Table5[],fragment_lookup!K$64)</f>
        <v>154.71700000000001</v>
      </c>
      <c r="AT86" s="1">
        <f>VLOOKUP($G86,Table5[],fragment_lookup!L$64)</f>
        <v>1379.14</v>
      </c>
      <c r="AU86" s="1">
        <f>VLOOKUP($G86,Table5[],fragment_lookup!M$64)</f>
        <v>-0.24607000000000001</v>
      </c>
      <c r="AV86" s="1">
        <f>VLOOKUP($G86,Table5[],fragment_lookup!N$64)</f>
        <v>2.155E-2</v>
      </c>
      <c r="AW86" s="1">
        <f>VLOOKUP($G86,Table5[],fragment_lookup!O$64)</f>
        <v>167.93422620000001</v>
      </c>
      <c r="AX86" s="1">
        <f>VLOOKUP($B86,sterics[],sterics_lookup!C$87)</f>
        <v>7.3412173859567602</v>
      </c>
      <c r="AY86" s="1">
        <f>VLOOKUP($B86,sterics[],sterics_lookup!D$87)</f>
        <v>7.4667710696631904</v>
      </c>
      <c r="AZ86" s="1">
        <f>VLOOKUP($B86,sterics[],sterics_lookup!E$87)</f>
        <v>3.7887117219212398</v>
      </c>
      <c r="BA86" s="1">
        <f>VLOOKUP($B86,sterics[],sterics_lookup!F$87)</f>
        <v>3.9992523720433999</v>
      </c>
      <c r="BB86" s="1">
        <f>VLOOKUP($B86,sterics[],sterics_lookup!G$87)</f>
        <v>7.3579187240818698</v>
      </c>
      <c r="BC86" s="1">
        <f>VLOOKUP($B86,sterics[],sterics_lookup!H$87)</f>
        <v>7.44833135202565</v>
      </c>
      <c r="BD86" s="1">
        <f>VLOOKUP($B86,sterics[],sterics_lookup!I$87)</f>
        <v>50.2</v>
      </c>
      <c r="BE86" s="1">
        <f>VLOOKUP($B86,sterics[],sterics_lookup!J$87)</f>
        <v>51.5</v>
      </c>
      <c r="BF86" s="1">
        <f>VLOOKUP($B86,sterics[],sterics_lookup!K$87)</f>
        <v>103.32467895372601</v>
      </c>
      <c r="BG86" s="1">
        <f>VLOOKUP($B86,sterics[],sterics_lookup!L$87)</f>
        <v>107.746571582588</v>
      </c>
      <c r="BH86" s="1">
        <f>VLOOKUP($B86,sterics[],sterics_lookup!M$87)</f>
        <v>115.72044370623</v>
      </c>
      <c r="BI86" s="1">
        <f>VLOOKUP($B86,sterics[],sterics_lookup!N$87)</f>
        <v>118.877560099373</v>
      </c>
      <c r="BJ86" s="1">
        <f>VLOOKUP($B86,sterics[],sterics_lookup!O$87)</f>
        <v>103.307308979159</v>
      </c>
      <c r="BK86" s="1">
        <f>VLOOKUP($B86,sterics[],sterics_lookup!P$87)</f>
        <v>107.71434145296401</v>
      </c>
      <c r="BL86" s="1">
        <f>VLOOKUP($B86,sterics[],sterics_lookup!Q$87)</f>
        <v>1.9014470805152499</v>
      </c>
      <c r="BM86" s="1">
        <f>VLOOKUP($B86,sterics[],sterics_lookup!R$87)</f>
        <v>1.90793736794476</v>
      </c>
      <c r="BN86" s="1">
        <f>VLOOKUP($B86,sterics[],sterics_lookup!S$87)</f>
        <v>1.8702588056202201</v>
      </c>
      <c r="BO86" s="1">
        <f>VLOOKUP($B86,sterics[],sterics_lookup!T$87)</f>
        <v>1.86717808470429</v>
      </c>
      <c r="BP86" s="1">
        <f>VLOOKUP($B86,sterics[],sterics_lookup!U$87)</f>
        <v>1.9069454632998799</v>
      </c>
      <c r="BQ86" s="1">
        <f>VLOOKUP($B86,sterics[],sterics_lookup!V$87)</f>
        <v>1.9021926821434201</v>
      </c>
    </row>
    <row r="87" spans="1:69" x14ac:dyDescent="0.25">
      <c r="A87" s="1">
        <v>266</v>
      </c>
      <c r="B87" s="1" t="str">
        <f>VLOOKUP(A87,names[],2)</f>
        <v>4-L13</v>
      </c>
      <c r="C87" s="1">
        <v>-0.14000000000000007</v>
      </c>
      <c r="D87" s="2">
        <v>2.871741631832502</v>
      </c>
      <c r="E87" s="1" t="str">
        <f>VLOOKUP(B87,frags[],2)</f>
        <v>SP14</v>
      </c>
      <c r="F87" s="2" t="str">
        <f>VLOOKUP(B87,frags[],3)</f>
        <v>SP14</v>
      </c>
      <c r="G87" s="2" t="str">
        <f>VLOOKUP(B87,frags[],4)</f>
        <v>SP14</v>
      </c>
      <c r="H87" s="1">
        <f>VLOOKUP($E87,Table5[],fragment_lookup!B$64)</f>
        <v>0.216776</v>
      </c>
      <c r="I87" s="1">
        <f>VLOOKUP($E87,Table5[],fragment_lookup!C$64)</f>
        <v>-2.8167999999999999E-2</v>
      </c>
      <c r="J87" s="1">
        <f>VLOOKUP($E87,Table5[],fragment_lookup!D$64)</f>
        <v>-2.8122000000000001E-2</v>
      </c>
      <c r="K87" s="1">
        <f>VLOOKUP($E87,Table5[],fragment_lookup!E$64)</f>
        <v>-0.21782299999999999</v>
      </c>
      <c r="L87" s="1">
        <f>VLOOKUP($E87,Table5[],fragment_lookup!F$64)</f>
        <v>0.53580399999999995</v>
      </c>
      <c r="M87" s="1">
        <f>VLOOKUP($E87,Table5[],fragment_lookup!G$64)</f>
        <v>-0.15110899999999999</v>
      </c>
      <c r="N87" s="1">
        <f>VLOOKUP($E87,Table5[],fragment_lookup!H$64)</f>
        <v>-0.15065899999999999</v>
      </c>
      <c r="O87" s="1">
        <f>VLOOKUP($E87,Table5[],fragment_lookup!I$64)</f>
        <v>-0.40696199999999999</v>
      </c>
      <c r="P87" s="1">
        <f>VLOOKUP($E87,Table5[],fragment_lookup!J$64)</f>
        <v>542.00900000000001</v>
      </c>
      <c r="Q87" s="1">
        <f>VLOOKUP($E87,Table5[],fragment_lookup!K$64)</f>
        <v>83.445800000000006</v>
      </c>
      <c r="R87" s="1">
        <f>VLOOKUP($E87,Table5[],fragment_lookup!L$64)</f>
        <v>1068.48</v>
      </c>
      <c r="S87" s="1">
        <f>VLOOKUP($E87,Table5[],fragment_lookup!M$64)</f>
        <v>-0.22120999999999999</v>
      </c>
      <c r="T87" s="1">
        <f>VLOOKUP($E87,Table5[],fragment_lookup!N$64)</f>
        <v>-1.46E-2</v>
      </c>
      <c r="U87" s="1">
        <f>VLOOKUP($E87,Table5[],fragment_lookup!O$64)</f>
        <v>129.6498411</v>
      </c>
      <c r="V87" s="1">
        <f>VLOOKUP($F87,Table5[],fragment_lookup!B$64)</f>
        <v>0.216776</v>
      </c>
      <c r="W87" s="1">
        <f>VLOOKUP($F87,Table5[],fragment_lookup!C$64)</f>
        <v>-2.8167999999999999E-2</v>
      </c>
      <c r="X87" s="1">
        <f>VLOOKUP($F87,Table5[],fragment_lookup!D$64)</f>
        <v>-2.8122000000000001E-2</v>
      </c>
      <c r="Y87" s="1">
        <f>VLOOKUP($F87,Table5[],fragment_lookup!E$64)</f>
        <v>-0.21782299999999999</v>
      </c>
      <c r="Z87" s="1">
        <f>VLOOKUP($F87,Table5[],fragment_lookup!F$64)</f>
        <v>0.53580399999999995</v>
      </c>
      <c r="AA87" s="1">
        <f>VLOOKUP($F87,Table5[],fragment_lookup!G$64)</f>
        <v>-0.15110899999999999</v>
      </c>
      <c r="AB87" s="1">
        <f>VLOOKUP($F87,Table5[],fragment_lookup!H$64)</f>
        <v>-0.15065899999999999</v>
      </c>
      <c r="AC87" s="1">
        <f>VLOOKUP($F87,Table5[],fragment_lookup!I$64)</f>
        <v>-0.40696199999999999</v>
      </c>
      <c r="AD87" s="1">
        <f>VLOOKUP($F87,Table5[],fragment_lookup!J$64)</f>
        <v>542.00900000000001</v>
      </c>
      <c r="AE87" s="1">
        <f>VLOOKUP($F87,Table5[],fragment_lookup!K$64)</f>
        <v>83.445800000000006</v>
      </c>
      <c r="AF87" s="1">
        <f>VLOOKUP($F87,Table5[],fragment_lookup!L$64)</f>
        <v>1068.48</v>
      </c>
      <c r="AG87" s="1">
        <f>VLOOKUP($F87,Table5[],fragment_lookup!M$64)</f>
        <v>-0.22120999999999999</v>
      </c>
      <c r="AH87" s="1">
        <f>VLOOKUP($F87,Table5[],fragment_lookup!N$64)</f>
        <v>-1.46E-2</v>
      </c>
      <c r="AI87" s="1">
        <f>VLOOKUP($F87,Table5[],fragment_lookup!O$64)</f>
        <v>129.6498411</v>
      </c>
      <c r="AJ87" s="1">
        <f>VLOOKUP($G87,Table5[],fragment_lookup!B$64)</f>
        <v>0.216776</v>
      </c>
      <c r="AK87" s="1">
        <f>VLOOKUP($G87,Table5[],fragment_lookup!C$64)</f>
        <v>-2.8167999999999999E-2</v>
      </c>
      <c r="AL87" s="1">
        <f>VLOOKUP($G87,Table5[],fragment_lookup!D$64)</f>
        <v>-2.8122000000000001E-2</v>
      </c>
      <c r="AM87" s="1">
        <f>VLOOKUP($G87,Table5[],fragment_lookup!E$64)</f>
        <v>-0.21782299999999999</v>
      </c>
      <c r="AN87" s="1">
        <f>VLOOKUP($G87,Table5[],fragment_lookup!F$64)</f>
        <v>0.53580399999999995</v>
      </c>
      <c r="AO87" s="1">
        <f>VLOOKUP($G87,Table5[],fragment_lookup!G$64)</f>
        <v>-0.15110899999999999</v>
      </c>
      <c r="AP87" s="1">
        <f>VLOOKUP($G87,Table5[],fragment_lookup!H$64)</f>
        <v>-0.15065899999999999</v>
      </c>
      <c r="AQ87" s="1">
        <f>VLOOKUP($G87,Table5[],fragment_lookup!I$64)</f>
        <v>-0.40696199999999999</v>
      </c>
      <c r="AR87" s="1">
        <f>VLOOKUP($G87,Table5[],fragment_lookup!J$64)</f>
        <v>542.00900000000001</v>
      </c>
      <c r="AS87" s="1">
        <f>VLOOKUP($G87,Table5[],fragment_lookup!K$64)</f>
        <v>83.445800000000006</v>
      </c>
      <c r="AT87" s="1">
        <f>VLOOKUP($G87,Table5[],fragment_lookup!L$64)</f>
        <v>1068.48</v>
      </c>
      <c r="AU87" s="1">
        <f>VLOOKUP($G87,Table5[],fragment_lookup!M$64)</f>
        <v>-0.22120999999999999</v>
      </c>
      <c r="AV87" s="1">
        <f>VLOOKUP($G87,Table5[],fragment_lookup!N$64)</f>
        <v>-1.46E-2</v>
      </c>
      <c r="AW87" s="1">
        <f>VLOOKUP($G87,Table5[],fragment_lookup!O$64)</f>
        <v>129.6498411</v>
      </c>
      <c r="AX87" s="1">
        <f>VLOOKUP($B87,sterics[],sterics_lookup!C$87)</f>
        <v>6.3752212805897903</v>
      </c>
      <c r="AY87" s="1">
        <f>VLOOKUP($B87,sterics[],sterics_lookup!D$87)</f>
        <v>6.52794001691964</v>
      </c>
      <c r="AZ87" s="1">
        <f>VLOOKUP($B87,sterics[],sterics_lookup!E$87)</f>
        <v>4.1904626760386501</v>
      </c>
      <c r="BA87" s="1">
        <f>VLOOKUP($B87,sterics[],sterics_lookup!F$87)</f>
        <v>4.3130721369857001</v>
      </c>
      <c r="BB87" s="1">
        <f>VLOOKUP($B87,sterics[],sterics_lookup!G$87)</f>
        <v>7.2718186117159602</v>
      </c>
      <c r="BC87" s="1">
        <f>VLOOKUP($B87,sterics[],sterics_lookup!H$87)</f>
        <v>7.95615706166602</v>
      </c>
      <c r="BD87" s="1">
        <f>VLOOKUP($B87,sterics[],sterics_lookup!I$87)</f>
        <v>41.8</v>
      </c>
      <c r="BE87" s="1">
        <f>VLOOKUP($B87,sterics[],sterics_lookup!J$87)</f>
        <v>45.6</v>
      </c>
      <c r="BF87" s="1">
        <f>VLOOKUP($B87,sterics[],sterics_lookup!K$87)</f>
        <v>100.313789821367</v>
      </c>
      <c r="BG87" s="1">
        <f>VLOOKUP($B87,sterics[],sterics_lookup!L$87)</f>
        <v>107.015522292208</v>
      </c>
      <c r="BH87" s="1">
        <f>VLOOKUP($B87,sterics[],sterics_lookup!M$87)</f>
        <v>104.126303706912</v>
      </c>
      <c r="BI87" s="1">
        <f>VLOOKUP($B87,sterics[],sterics_lookup!N$87)</f>
        <v>108.41944569879701</v>
      </c>
      <c r="BJ87" s="1">
        <f>VLOOKUP($B87,sterics[],sterics_lookup!O$87)</f>
        <v>100.231622646556</v>
      </c>
      <c r="BK87" s="1">
        <f>VLOOKUP($B87,sterics[],sterics_lookup!P$87)</f>
        <v>106.99390088651499</v>
      </c>
      <c r="BL87" s="1">
        <f>VLOOKUP($B87,sterics[],sterics_lookup!Q$87)</f>
        <v>1.8415520627991999</v>
      </c>
      <c r="BM87" s="1">
        <f>VLOOKUP($B87,sterics[],sterics_lookup!R$87)</f>
        <v>1.8428203927675599</v>
      </c>
      <c r="BN87" s="1">
        <f>VLOOKUP($B87,sterics[],sterics_lookup!S$87)</f>
        <v>1.84791612363765</v>
      </c>
      <c r="BO87" s="1">
        <f>VLOOKUP($B87,sterics[],sterics_lookup!T$87)</f>
        <v>1.84582935289262</v>
      </c>
      <c r="BP87" s="1">
        <f>VLOOKUP($B87,sterics[],sterics_lookup!U$87)</f>
        <v>1.8423642419456501</v>
      </c>
      <c r="BQ87" s="1">
        <f>VLOOKUP($B87,sterics[],sterics_lookup!V$87)</f>
        <v>1.84101982607466</v>
      </c>
    </row>
    <row r="88" spans="1:69" x14ac:dyDescent="0.25">
      <c r="A88" s="1">
        <v>267</v>
      </c>
      <c r="B88" s="1" t="str">
        <f>VLOOKUP(A88,names[],2)</f>
        <v>2-L27</v>
      </c>
      <c r="C88" s="1">
        <v>-0.19</v>
      </c>
      <c r="D88" s="2">
        <v>2.1867555876229057</v>
      </c>
      <c r="E88" s="1" t="str">
        <f>VLOOKUP(B88,frags[],2)</f>
        <v>HC3</v>
      </c>
      <c r="F88" s="2" t="str">
        <f>VLOOKUP(B88,frags[],3)</f>
        <v>AL4</v>
      </c>
      <c r="G88" s="2" t="str">
        <f>VLOOKUP(B88,frags[],4)</f>
        <v>AL4</v>
      </c>
      <c r="H88" s="1">
        <f>VLOOKUP($E88,Table5[],fragment_lookup!B$64)</f>
        <v>0.19276299999999999</v>
      </c>
      <c r="I88" s="1">
        <f>VLOOKUP($E88,Table5[],fragment_lookup!C$64)</f>
        <v>-1.9554999999999999E-2</v>
      </c>
      <c r="J88" s="1">
        <f>VLOOKUP($E88,Table5[],fragment_lookup!D$64)</f>
        <v>-1.0926E-2</v>
      </c>
      <c r="K88" s="1">
        <f>VLOOKUP($E88,Table5[],fragment_lookup!E$64)</f>
        <v>-0.15773499999999999</v>
      </c>
      <c r="L88" s="1">
        <f>VLOOKUP($E88,Table5[],fragment_lookup!F$64)</f>
        <v>0.54418800000000001</v>
      </c>
      <c r="M88" s="1">
        <f>VLOOKUP($E88,Table5[],fragment_lookup!G$64)</f>
        <v>-0.16728299999999999</v>
      </c>
      <c r="N88" s="1">
        <f>VLOOKUP($E88,Table5[],fragment_lookup!H$64)</f>
        <v>-0.12489500000000001</v>
      </c>
      <c r="O88" s="1">
        <f>VLOOKUP($E88,Table5[],fragment_lookup!I$64)</f>
        <v>-0.21477499999999999</v>
      </c>
      <c r="P88" s="1">
        <f>VLOOKUP($E88,Table5[],fragment_lookup!J$64)</f>
        <v>516.52700000000004</v>
      </c>
      <c r="Q88" s="1">
        <f>VLOOKUP($E88,Table5[],fragment_lookup!K$64)</f>
        <v>56.584899999999998</v>
      </c>
      <c r="R88" s="1">
        <f>VLOOKUP($E88,Table5[],fragment_lookup!L$64)</f>
        <v>1042.53</v>
      </c>
      <c r="S88" s="1">
        <f>VLOOKUP($E88,Table5[],fragment_lookup!M$64)</f>
        <v>-0.20943999999999999</v>
      </c>
      <c r="T88" s="1">
        <f>VLOOKUP($E88,Table5[],fragment_lookup!N$64)</f>
        <v>-3.909E-2</v>
      </c>
      <c r="U88" s="1">
        <f>VLOOKUP($E88,Table5[],fragment_lookup!O$64)</f>
        <v>106.8963285</v>
      </c>
      <c r="V88" s="1">
        <f>VLOOKUP($F88,Table5[],fragment_lookup!B$64)</f>
        <v>0.153248</v>
      </c>
      <c r="W88" s="1">
        <f>VLOOKUP($F88,Table5[],fragment_lookup!C$64)</f>
        <v>-3.7562999999999999E-2</v>
      </c>
      <c r="X88" s="1">
        <f>VLOOKUP($F88,Table5[],fragment_lookup!D$64)</f>
        <v>-3.7512999999999998E-2</v>
      </c>
      <c r="Y88" s="1">
        <f>VLOOKUP($F88,Table5[],fragment_lookup!E$64)</f>
        <v>-0.273613</v>
      </c>
      <c r="Z88" s="1">
        <f>VLOOKUP($F88,Table5[],fragment_lookup!F$64)</f>
        <v>0.43281799999999998</v>
      </c>
      <c r="AA88" s="1">
        <f>VLOOKUP($F88,Table5[],fragment_lookup!G$64)</f>
        <v>-0.18011099999999999</v>
      </c>
      <c r="AB88" s="1">
        <f>VLOOKUP($F88,Table5[],fragment_lookup!H$64)</f>
        <v>-0.18074100000000001</v>
      </c>
      <c r="AC88" s="1">
        <f>VLOOKUP($F88,Table5[],fragment_lookup!I$64)</f>
        <v>3.7199999999999999E-4</v>
      </c>
      <c r="AD88" s="1">
        <f>VLOOKUP($F88,Table5[],fragment_lookup!J$64)</f>
        <v>504.39800000000002</v>
      </c>
      <c r="AE88" s="1">
        <f>VLOOKUP($F88,Table5[],fragment_lookup!K$64)</f>
        <v>159.078</v>
      </c>
      <c r="AF88" s="1">
        <f>VLOOKUP($F88,Table5[],fragment_lookup!L$64)</f>
        <v>1213.46</v>
      </c>
      <c r="AG88" s="1">
        <f>VLOOKUP($F88,Table5[],fragment_lookup!M$64)</f>
        <v>-0.25091000000000002</v>
      </c>
      <c r="AH88" s="1">
        <f>VLOOKUP($F88,Table5[],fragment_lookup!N$64)</f>
        <v>2.6839999999999999E-2</v>
      </c>
      <c r="AI88" s="1">
        <f>VLOOKUP($F88,Table5[],fragment_lookup!O$64)</f>
        <v>174.29090249999999</v>
      </c>
      <c r="AJ88" s="1">
        <f>VLOOKUP($G88,Table5[],fragment_lookup!B$64)</f>
        <v>0.153248</v>
      </c>
      <c r="AK88" s="1">
        <f>VLOOKUP($G88,Table5[],fragment_lookup!C$64)</f>
        <v>-3.7562999999999999E-2</v>
      </c>
      <c r="AL88" s="1">
        <f>VLOOKUP($G88,Table5[],fragment_lookup!D$64)</f>
        <v>-3.7512999999999998E-2</v>
      </c>
      <c r="AM88" s="1">
        <f>VLOOKUP($G88,Table5[],fragment_lookup!E$64)</f>
        <v>-0.273613</v>
      </c>
      <c r="AN88" s="1">
        <f>VLOOKUP($G88,Table5[],fragment_lookup!F$64)</f>
        <v>0.43281799999999998</v>
      </c>
      <c r="AO88" s="1">
        <f>VLOOKUP($G88,Table5[],fragment_lookup!G$64)</f>
        <v>-0.18011099999999999</v>
      </c>
      <c r="AP88" s="1">
        <f>VLOOKUP($G88,Table5[],fragment_lookup!H$64)</f>
        <v>-0.18074100000000001</v>
      </c>
      <c r="AQ88" s="1">
        <f>VLOOKUP($G88,Table5[],fragment_lookup!I$64)</f>
        <v>3.7199999999999999E-4</v>
      </c>
      <c r="AR88" s="1">
        <f>VLOOKUP($G88,Table5[],fragment_lookup!J$64)</f>
        <v>504.39800000000002</v>
      </c>
      <c r="AS88" s="1">
        <f>VLOOKUP($G88,Table5[],fragment_lookup!K$64)</f>
        <v>159.078</v>
      </c>
      <c r="AT88" s="1">
        <f>VLOOKUP($G88,Table5[],fragment_lookup!L$64)</f>
        <v>1213.46</v>
      </c>
      <c r="AU88" s="1">
        <f>VLOOKUP($G88,Table5[],fragment_lookup!M$64)</f>
        <v>-0.25091000000000002</v>
      </c>
      <c r="AV88" s="1">
        <f>VLOOKUP($G88,Table5[],fragment_lookup!N$64)</f>
        <v>2.6839999999999999E-2</v>
      </c>
      <c r="AW88" s="1">
        <f>VLOOKUP($G88,Table5[],fragment_lookup!O$64)</f>
        <v>174.29090249999999</v>
      </c>
      <c r="AX88" s="1">
        <f>VLOOKUP($B88,sterics[],sterics_lookup!C$87)</f>
        <v>6.56104662286414</v>
      </c>
      <c r="AY88" s="1">
        <f>VLOOKUP($B88,sterics[],sterics_lookup!D$87)</f>
        <v>7.3166704636720503</v>
      </c>
      <c r="AZ88" s="1">
        <f>VLOOKUP($B88,sterics[],sterics_lookup!E$87)</f>
        <v>3.4537293850038999</v>
      </c>
      <c r="BA88" s="1">
        <f>VLOOKUP($B88,sterics[],sterics_lookup!F$87)</f>
        <v>3.9987770146658899</v>
      </c>
      <c r="BB88" s="1">
        <f>VLOOKUP($B88,sterics[],sterics_lookup!G$87)</f>
        <v>7.4090385900677704</v>
      </c>
      <c r="BC88" s="1">
        <f>VLOOKUP($B88,sterics[],sterics_lookup!H$87)</f>
        <v>7.7450336291876001</v>
      </c>
      <c r="BD88" s="1">
        <f>VLOOKUP($B88,sterics[],sterics_lookup!I$87)</f>
        <v>63.9</v>
      </c>
      <c r="BE88" s="1">
        <f>VLOOKUP($B88,sterics[],sterics_lookup!J$87)</f>
        <v>67.8</v>
      </c>
      <c r="BF88" s="1">
        <f>VLOOKUP($B88,sterics[],sterics_lookup!K$87)</f>
        <v>105.86847720462301</v>
      </c>
      <c r="BG88" s="1">
        <f>VLOOKUP($B88,sterics[],sterics_lookup!L$87)</f>
        <v>110.629288476632</v>
      </c>
      <c r="BH88" s="1">
        <f>VLOOKUP($B88,sterics[],sterics_lookup!M$87)</f>
        <v>102.695329560158</v>
      </c>
      <c r="BI88" s="1">
        <f>VLOOKUP($B88,sterics[],sterics_lookup!N$87)</f>
        <v>105.92295009122201</v>
      </c>
      <c r="BJ88" s="1">
        <f>VLOOKUP($B88,sterics[],sterics_lookup!O$87)</f>
        <v>100.22887981624901</v>
      </c>
      <c r="BK88" s="1">
        <f>VLOOKUP($B88,sterics[],sterics_lookup!P$87)</f>
        <v>105.85444813417</v>
      </c>
      <c r="BL88" s="1">
        <f>VLOOKUP($B88,sterics[],sterics_lookup!Q$87)</f>
        <v>1.8757531820578099</v>
      </c>
      <c r="BM88" s="1">
        <f>VLOOKUP($B88,sterics[],sterics_lookup!R$87)</f>
        <v>1.8804377150014799</v>
      </c>
      <c r="BN88" s="1">
        <f>VLOOKUP($B88,sterics[],sterics_lookup!S$87)</f>
        <v>1.88300451406787</v>
      </c>
      <c r="BO88" s="1">
        <f>VLOOKUP($B88,sterics[],sterics_lookup!T$87)</f>
        <v>1.87564015738627</v>
      </c>
      <c r="BP88" s="1">
        <f>VLOOKUP($B88,sterics[],sterics_lookup!U$87)</f>
        <v>1.85061881542364</v>
      </c>
      <c r="BQ88" s="1">
        <f>VLOOKUP($B88,sterics[],sterics_lookup!V$87)</f>
        <v>1.8472950495251099</v>
      </c>
    </row>
    <row r="89" spans="1:69" x14ac:dyDescent="0.25">
      <c r="A89" s="1">
        <v>268</v>
      </c>
      <c r="B89" s="1" t="str">
        <f>VLOOKUP(A89,names[],2)</f>
        <v>2-L30</v>
      </c>
      <c r="C89" s="1">
        <v>-0.43999999999999995</v>
      </c>
      <c r="D89" s="2">
        <v>3.3063423900134721</v>
      </c>
      <c r="E89" s="1" t="str">
        <f>VLOOKUP(B89,frags[],2)</f>
        <v>FR6</v>
      </c>
      <c r="F89" s="2" t="str">
        <f>VLOOKUP(B89,frags[],3)</f>
        <v>AL1</v>
      </c>
      <c r="G89" s="2" t="str">
        <f>VLOOKUP(B89,frags[],4)</f>
        <v>Cyclo</v>
      </c>
      <c r="H89" s="1">
        <f>VLOOKUP($E89,Table5[],fragment_lookup!B$64)</f>
        <v>0.25003599999999998</v>
      </c>
      <c r="I89" s="1">
        <f>VLOOKUP($E89,Table5[],fragment_lookup!C$64)</f>
        <v>-0.31690099999999999</v>
      </c>
      <c r="J89" s="1">
        <f>VLOOKUP($E89,Table5[],fragment_lookup!D$64)</f>
        <v>-0.31690099999999999</v>
      </c>
      <c r="K89" s="1">
        <f>VLOOKUP($E89,Table5[],fragment_lookup!E$64)</f>
        <v>-0.31690099999999999</v>
      </c>
      <c r="L89" s="1">
        <f>VLOOKUP($E89,Table5[],fragment_lookup!F$64)</f>
        <v>0.55254199999999998</v>
      </c>
      <c r="M89" s="1">
        <f>VLOOKUP($E89,Table5[],fragment_lookup!G$64)</f>
        <v>-1.056003</v>
      </c>
      <c r="N89" s="1">
        <f>VLOOKUP($E89,Table5[],fragment_lookup!H$64)</f>
        <v>-1.056003</v>
      </c>
      <c r="O89" s="1">
        <f>VLOOKUP($E89,Table5[],fragment_lookup!I$64)</f>
        <v>-1.056003</v>
      </c>
      <c r="P89" s="1">
        <f>VLOOKUP($E89,Table5[],fragment_lookup!J$64)</f>
        <v>461.267</v>
      </c>
      <c r="Q89" s="1">
        <f>VLOOKUP($E89,Table5[],fragment_lookup!K$64)</f>
        <v>64.777799999999999</v>
      </c>
      <c r="R89" s="1">
        <f>VLOOKUP($E89,Table5[],fragment_lookup!L$64)</f>
        <v>1062.58</v>
      </c>
      <c r="S89" s="1">
        <f>VLOOKUP($E89,Table5[],fragment_lookup!M$64)</f>
        <v>-0.20504</v>
      </c>
      <c r="T89" s="1">
        <f>VLOOKUP($E89,Table5[],fragment_lookup!N$64)</f>
        <v>-7.6929999999999998E-2</v>
      </c>
      <c r="U89" s="1">
        <f>VLOOKUP($E89,Table5[],fragment_lookup!O$64)</f>
        <v>80.390306100000004</v>
      </c>
      <c r="V89" s="1">
        <f>VLOOKUP($F89,Table5[],fragment_lookup!B$64)</f>
        <v>0.15546399999999999</v>
      </c>
      <c r="W89" s="1">
        <f>VLOOKUP($F89,Table5[],fragment_lookup!C$64)</f>
        <v>-3.7927000000000002E-2</v>
      </c>
      <c r="X89" s="1">
        <f>VLOOKUP($F89,Table5[],fragment_lookup!D$64)</f>
        <v>-3.7895999999999999E-2</v>
      </c>
      <c r="Y89" s="1">
        <f>VLOOKUP($F89,Table5[],fragment_lookup!E$64)</f>
        <v>-0.43332700000000002</v>
      </c>
      <c r="Z89" s="1">
        <f>VLOOKUP($F89,Table5[],fragment_lookup!F$64)</f>
        <v>0.39064500000000002</v>
      </c>
      <c r="AA89" s="1">
        <f>VLOOKUP($F89,Table5[],fragment_lookup!G$64)</f>
        <v>-0.17117199999999999</v>
      </c>
      <c r="AB89" s="1">
        <f>VLOOKUP($F89,Table5[],fragment_lookup!H$64)</f>
        <v>-0.17145299999999999</v>
      </c>
      <c r="AC89" s="1">
        <f>VLOOKUP($F89,Table5[],fragment_lookup!I$64)</f>
        <v>6.7978999999999998E-2</v>
      </c>
      <c r="AD89" s="1">
        <f>VLOOKUP($F89,Table5[],fragment_lookup!J$64)</f>
        <v>464.04</v>
      </c>
      <c r="AE89" s="1">
        <f>VLOOKUP($F89,Table5[],fragment_lookup!K$64)</f>
        <v>158.369</v>
      </c>
      <c r="AF89" s="1">
        <f>VLOOKUP($F89,Table5[],fragment_lookup!L$64)</f>
        <v>1200.6500000000001</v>
      </c>
      <c r="AG89" s="1">
        <f>VLOOKUP($F89,Table5[],fragment_lookup!M$64)</f>
        <v>-0.25013999999999997</v>
      </c>
      <c r="AH89" s="1">
        <f>VLOOKUP($F89,Table5[],fragment_lookup!N$64)</f>
        <v>2.3949999999999999E-2</v>
      </c>
      <c r="AI89" s="1">
        <f>VLOOKUP($F89,Table5[],fragment_lookup!O$64)</f>
        <v>171.9942159</v>
      </c>
      <c r="AJ89" s="1">
        <f>AVERAGE(AJ90:AJ94,AJ73:AJ88,AJ70:AJ71,AJ13:AJ68,AJ2:AJ11)</f>
        <v>0.18028019101123602</v>
      </c>
      <c r="AK89" s="1">
        <f t="shared" ref="AK89:AW89" si="4">AVERAGE(AK90:AK94,AK73:AK88,AK70:AK71,AK13:AK68,AK2:AK11)</f>
        <v>-3.2565617977528091E-2</v>
      </c>
      <c r="AL89" s="1">
        <f t="shared" si="4"/>
        <v>-2.8102966292134827E-2</v>
      </c>
      <c r="AM89" s="1">
        <f t="shared" si="4"/>
        <v>-0.18802379775280886</v>
      </c>
      <c r="AN89" s="1">
        <f t="shared" si="4"/>
        <v>0.51719774157303333</v>
      </c>
      <c r="AO89" s="1">
        <f t="shared" si="4"/>
        <v>-0.16825710112359554</v>
      </c>
      <c r="AP89" s="1">
        <f t="shared" si="4"/>
        <v>-0.16934471910112359</v>
      </c>
      <c r="AQ89" s="1">
        <f t="shared" si="4"/>
        <v>-8.3651910112359562E-2</v>
      </c>
      <c r="AR89" s="1">
        <f t="shared" si="4"/>
        <v>506.69307865168543</v>
      </c>
      <c r="AS89" s="1">
        <f t="shared" si="4"/>
        <v>95.577503314606787</v>
      </c>
      <c r="AT89" s="1">
        <f t="shared" si="4"/>
        <v>1150.0012359550569</v>
      </c>
      <c r="AU89" s="1">
        <f t="shared" si="4"/>
        <v>-0.23941123595505623</v>
      </c>
      <c r="AV89" s="1">
        <f t="shared" si="4"/>
        <v>-1.0296292134831466E-2</v>
      </c>
      <c r="AW89" s="1">
        <f t="shared" si="4"/>
        <v>143.77191839662922</v>
      </c>
      <c r="AX89" s="1">
        <f>VLOOKUP($B89,sterics[],sterics_lookup!C$87)</f>
        <v>7.8018234290196</v>
      </c>
      <c r="AY89" s="1">
        <f>VLOOKUP($B89,sterics[],sterics_lookup!D$87)</f>
        <v>7.8018234290196</v>
      </c>
      <c r="AZ89" s="1">
        <f>VLOOKUP($B89,sterics[],sterics_lookup!E$87)</f>
        <v>3.2137984688406398</v>
      </c>
      <c r="BA89" s="1">
        <f>VLOOKUP($B89,sterics[],sterics_lookup!F$87)</f>
        <v>3.2137984688406398</v>
      </c>
      <c r="BB89" s="1">
        <f>VLOOKUP($B89,sterics[],sterics_lookup!G$87)</f>
        <v>7.7063932823554397</v>
      </c>
      <c r="BC89" s="1">
        <f>VLOOKUP($B89,sterics[],sterics_lookup!H$87)</f>
        <v>7.7063932823554397</v>
      </c>
      <c r="BD89" s="1">
        <f>VLOOKUP($B89,sterics[],sterics_lookup!I$87)</f>
        <v>54.4</v>
      </c>
      <c r="BE89" s="1">
        <f>VLOOKUP($B89,sterics[],sterics_lookup!J$87)</f>
        <v>54.4</v>
      </c>
      <c r="BF89" s="1">
        <f>VLOOKUP($B89,sterics[],sterics_lookup!K$87)</f>
        <v>86.538865758384603</v>
      </c>
      <c r="BG89" s="1">
        <f>VLOOKUP($B89,sterics[],sterics_lookup!L$87)</f>
        <v>86.538865758384603</v>
      </c>
      <c r="BH89" s="1">
        <f>VLOOKUP($B89,sterics[],sterics_lookup!M$87)</f>
        <v>103.18242272930399</v>
      </c>
      <c r="BI89" s="1">
        <f>VLOOKUP($B89,sterics[],sterics_lookup!N$87)</f>
        <v>103.18242272930399</v>
      </c>
      <c r="BJ89" s="1">
        <f>VLOOKUP($B89,sterics[],sterics_lookup!O$87)</f>
        <v>103.023054154832</v>
      </c>
      <c r="BK89" s="1">
        <f>VLOOKUP($B89,sterics[],sterics_lookup!P$87)</f>
        <v>103.023054154832</v>
      </c>
      <c r="BL89" s="1">
        <f>VLOOKUP($B89,sterics[],sterics_lookup!Q$87)</f>
        <v>1.8563022383221901</v>
      </c>
      <c r="BM89" s="1">
        <f>VLOOKUP($B89,sterics[],sterics_lookup!R$87)</f>
        <v>1.8563022383221901</v>
      </c>
      <c r="BN89" s="1">
        <f>VLOOKUP($B89,sterics[],sterics_lookup!S$87)</f>
        <v>1.83174152106676</v>
      </c>
      <c r="BO89" s="1">
        <f>VLOOKUP($B89,sterics[],sterics_lookup!T$87)</f>
        <v>1.83174152106676</v>
      </c>
      <c r="BP89" s="1">
        <f>VLOOKUP($B89,sterics[],sterics_lookup!U$87)</f>
        <v>1.8950200526643499</v>
      </c>
      <c r="BQ89" s="1">
        <f>VLOOKUP($B89,sterics[],sterics_lookup!V$87)</f>
        <v>1.8950200526643499</v>
      </c>
    </row>
    <row r="90" spans="1:69" x14ac:dyDescent="0.25">
      <c r="A90" s="1">
        <v>269</v>
      </c>
      <c r="B90" s="1" t="str">
        <f>VLOOKUP(A90,names[],2)</f>
        <v>4-L20</v>
      </c>
      <c r="C90" s="1">
        <v>4.0000000000000036E-2</v>
      </c>
      <c r="D90" s="2">
        <v>6.4484571798221628</v>
      </c>
      <c r="E90" s="1" t="str">
        <f>VLOOKUP(B90,frags[],2)</f>
        <v>SP3</v>
      </c>
      <c r="F90" s="2" t="str">
        <f>VLOOKUP(B90,frags[],3)</f>
        <v>SP3</v>
      </c>
      <c r="G90" s="2" t="str">
        <f>VLOOKUP(B90,frags[],4)</f>
        <v>SP3</v>
      </c>
      <c r="H90" s="1">
        <f>VLOOKUP($E90,Table5[],fragment_lookup!B$64)</f>
        <v>0.19090399999999999</v>
      </c>
      <c r="I90" s="1">
        <f>VLOOKUP($E90,Table5[],fragment_lookup!C$64)</f>
        <v>-2.8833000000000001E-2</v>
      </c>
      <c r="J90" s="1">
        <f>VLOOKUP($E90,Table5[],fragment_lookup!D$64)</f>
        <v>-1.9848999999999999E-2</v>
      </c>
      <c r="K90" s="1">
        <f>VLOOKUP($E90,Table5[],fragment_lookup!E$64)</f>
        <v>-0.13694300000000001</v>
      </c>
      <c r="L90" s="1">
        <f>VLOOKUP($E90,Table5[],fragment_lookup!F$64)</f>
        <v>0.52522100000000005</v>
      </c>
      <c r="M90" s="1">
        <f>VLOOKUP($E90,Table5[],fragment_lookup!G$64)</f>
        <v>-0.153777</v>
      </c>
      <c r="N90" s="1">
        <f>VLOOKUP($E90,Table5[],fragment_lookup!H$64)</f>
        <v>-0.19081300000000001</v>
      </c>
      <c r="O90" s="1">
        <f>VLOOKUP($E90,Table5[],fragment_lookup!I$64)</f>
        <v>-3.5145000000000003E-2</v>
      </c>
      <c r="P90" s="1">
        <f>VLOOKUP($E90,Table5[],fragment_lookup!J$64)</f>
        <v>496.34300000000002</v>
      </c>
      <c r="Q90" s="1">
        <f>VLOOKUP($E90,Table5[],fragment_lookup!K$64)</f>
        <v>58.903300000000002</v>
      </c>
      <c r="R90" s="1">
        <f>VLOOKUP($E90,Table5[],fragment_lookup!L$64)</f>
        <v>1157.7</v>
      </c>
      <c r="S90" s="1">
        <f>VLOOKUP($E90,Table5[],fragment_lookup!M$64)</f>
        <v>-0.23744999999999999</v>
      </c>
      <c r="T90" s="1">
        <f>VLOOKUP($E90,Table5[],fragment_lookup!N$64)</f>
        <v>-2.0740000000000001E-2</v>
      </c>
      <c r="U90" s="1">
        <f>VLOOKUP($E90,Table5[],fragment_lookup!O$64)</f>
        <v>135.9876921</v>
      </c>
      <c r="V90" s="1">
        <f>VLOOKUP($F90,Table5[],fragment_lookup!B$64)</f>
        <v>0.19090399999999999</v>
      </c>
      <c r="W90" s="1">
        <f>VLOOKUP($F90,Table5[],fragment_lookup!C$64)</f>
        <v>-2.8833000000000001E-2</v>
      </c>
      <c r="X90" s="1">
        <f>VLOOKUP($F90,Table5[],fragment_lookup!D$64)</f>
        <v>-1.9848999999999999E-2</v>
      </c>
      <c r="Y90" s="1">
        <f>VLOOKUP($F90,Table5[],fragment_lookup!E$64)</f>
        <v>-0.13694300000000001</v>
      </c>
      <c r="Z90" s="1">
        <f>VLOOKUP($F90,Table5[],fragment_lookup!F$64)</f>
        <v>0.52522100000000005</v>
      </c>
      <c r="AA90" s="1">
        <f>VLOOKUP($F90,Table5[],fragment_lookup!G$64)</f>
        <v>-0.153777</v>
      </c>
      <c r="AB90" s="1">
        <f>VLOOKUP($F90,Table5[],fragment_lookup!H$64)</f>
        <v>-0.19081300000000001</v>
      </c>
      <c r="AC90" s="1">
        <f>VLOOKUP($F90,Table5[],fragment_lookup!I$64)</f>
        <v>-3.5145000000000003E-2</v>
      </c>
      <c r="AD90" s="1">
        <f>VLOOKUP($F90,Table5[],fragment_lookup!J$64)</f>
        <v>496.34300000000002</v>
      </c>
      <c r="AE90" s="1">
        <f>VLOOKUP($F90,Table5[],fragment_lookup!K$64)</f>
        <v>58.903300000000002</v>
      </c>
      <c r="AF90" s="1">
        <f>VLOOKUP($F90,Table5[],fragment_lookup!L$64)</f>
        <v>1157.7</v>
      </c>
      <c r="AG90" s="1">
        <f>VLOOKUP($F90,Table5[],fragment_lookup!M$64)</f>
        <v>-0.23744999999999999</v>
      </c>
      <c r="AH90" s="1">
        <f>VLOOKUP($F90,Table5[],fragment_lookup!N$64)</f>
        <v>-2.0740000000000001E-2</v>
      </c>
      <c r="AI90" s="1">
        <f>VLOOKUP($F90,Table5[],fragment_lookup!O$64)</f>
        <v>135.9876921</v>
      </c>
      <c r="AJ90" s="1">
        <f>VLOOKUP($G90,Table5[],fragment_lookup!B$64)</f>
        <v>0.19090399999999999</v>
      </c>
      <c r="AK90" s="1">
        <f>VLOOKUP($G90,Table5[],fragment_lookup!C$64)</f>
        <v>-2.8833000000000001E-2</v>
      </c>
      <c r="AL90" s="1">
        <f>VLOOKUP($G90,Table5[],fragment_lookup!D$64)</f>
        <v>-1.9848999999999999E-2</v>
      </c>
      <c r="AM90" s="1">
        <f>VLOOKUP($G90,Table5[],fragment_lookup!E$64)</f>
        <v>-0.13694300000000001</v>
      </c>
      <c r="AN90" s="1">
        <f>VLOOKUP($G90,Table5[],fragment_lookup!F$64)</f>
        <v>0.52522100000000005</v>
      </c>
      <c r="AO90" s="1">
        <f>VLOOKUP($G90,Table5[],fragment_lookup!G$64)</f>
        <v>-0.153777</v>
      </c>
      <c r="AP90" s="1">
        <f>VLOOKUP($G90,Table5[],fragment_lookup!H$64)</f>
        <v>-0.19081300000000001</v>
      </c>
      <c r="AQ90" s="1">
        <f>VLOOKUP($G90,Table5[],fragment_lookup!I$64)</f>
        <v>-3.5145000000000003E-2</v>
      </c>
      <c r="AR90" s="1">
        <f>VLOOKUP($G90,Table5[],fragment_lookup!J$64)</f>
        <v>496.34300000000002</v>
      </c>
      <c r="AS90" s="1">
        <f>VLOOKUP($G90,Table5[],fragment_lookup!K$64)</f>
        <v>58.903300000000002</v>
      </c>
      <c r="AT90" s="1">
        <f>VLOOKUP($G90,Table5[],fragment_lookup!L$64)</f>
        <v>1157.7</v>
      </c>
      <c r="AU90" s="1">
        <f>VLOOKUP($G90,Table5[],fragment_lookup!M$64)</f>
        <v>-0.23744999999999999</v>
      </c>
      <c r="AV90" s="1">
        <f>VLOOKUP($G90,Table5[],fragment_lookup!N$64)</f>
        <v>-2.0740000000000001E-2</v>
      </c>
      <c r="AW90" s="1">
        <f>VLOOKUP($G90,Table5[],fragment_lookup!O$64)</f>
        <v>135.9876921</v>
      </c>
      <c r="AX90" s="1">
        <f>VLOOKUP($B90,sterics[],sterics_lookup!C$87)</f>
        <v>7.8590114680410101</v>
      </c>
      <c r="AY90" s="1">
        <f>VLOOKUP($B90,sterics[],sterics_lookup!D$87)</f>
        <v>7.8610309382620498</v>
      </c>
      <c r="AZ90" s="1">
        <f>VLOOKUP($B90,sterics[],sterics_lookup!E$87)</f>
        <v>4.9416928864411798</v>
      </c>
      <c r="BA90" s="1">
        <f>VLOOKUP($B90,sterics[],sterics_lookup!F$87)</f>
        <v>4.98992438650669</v>
      </c>
      <c r="BB90" s="1">
        <f>VLOOKUP($B90,sterics[],sterics_lookup!G$87)</f>
        <v>7.0676666666666597</v>
      </c>
      <c r="BC90" s="1">
        <f>VLOOKUP($B90,sterics[],sterics_lookup!H$87)</f>
        <v>7.2508926678600201</v>
      </c>
      <c r="BD90" s="1">
        <f>VLOOKUP($B90,sterics[],sterics_lookup!I$87)</f>
        <v>69.8</v>
      </c>
      <c r="BE90" s="1">
        <f>VLOOKUP($B90,sterics[],sterics_lookup!J$87)</f>
        <v>70.2</v>
      </c>
      <c r="BF90" s="1">
        <f>VLOOKUP($B90,sterics[],sterics_lookup!K$87)</f>
        <v>119.905943553855</v>
      </c>
      <c r="BG90" s="1">
        <f>VLOOKUP($B90,sterics[],sterics_lookup!L$87)</f>
        <v>120.01313901536</v>
      </c>
      <c r="BH90" s="1">
        <f>VLOOKUP($B90,sterics[],sterics_lookup!M$87)</f>
        <v>119.96669773836101</v>
      </c>
      <c r="BI90" s="1">
        <f>VLOOKUP($B90,sterics[],sterics_lookup!N$87)</f>
        <v>120.09659733572001</v>
      </c>
      <c r="BJ90" s="1">
        <f>VLOOKUP($B90,sterics[],sterics_lookup!O$87)</f>
        <v>119.996207626794</v>
      </c>
      <c r="BK90" s="1">
        <f>VLOOKUP($B90,sterics[],sterics_lookup!P$87)</f>
        <v>120.020087465556</v>
      </c>
      <c r="BL90" s="1">
        <f>VLOOKUP($B90,sterics[],sterics_lookup!Q$87)</f>
        <v>1.8438660471954</v>
      </c>
      <c r="BM90" s="1">
        <f>VLOOKUP($B90,sterics[],sterics_lookup!R$87)</f>
        <v>1.8441317740335099</v>
      </c>
      <c r="BN90" s="1">
        <f>VLOOKUP($B90,sterics[],sterics_lookup!S$87)</f>
        <v>1.8443700821689699</v>
      </c>
      <c r="BO90" s="1">
        <f>VLOOKUP($B90,sterics[],sterics_lookup!T$87)</f>
        <v>1.84422476938143</v>
      </c>
      <c r="BP90" s="1">
        <f>VLOOKUP($B90,sterics[],sterics_lookup!U$87)</f>
        <v>1.84463112843733</v>
      </c>
      <c r="BQ90" s="1">
        <f>VLOOKUP($B90,sterics[],sterics_lookup!V$87)</f>
        <v>1.84441291472381</v>
      </c>
    </row>
    <row r="91" spans="1:69" x14ac:dyDescent="0.25">
      <c r="A91" s="1">
        <v>270</v>
      </c>
      <c r="B91" s="1" t="str">
        <f>VLOOKUP(A91,names[],2)</f>
        <v>4-L10</v>
      </c>
      <c r="C91" s="1">
        <v>0.33</v>
      </c>
      <c r="D91" s="2">
        <v>5.2135112927853138</v>
      </c>
      <c r="E91" s="1" t="str">
        <f>VLOOKUP(B91,frags[],2)</f>
        <v>SP15</v>
      </c>
      <c r="F91" s="2" t="str">
        <f>VLOOKUP(B91,frags[],3)</f>
        <v>SP15</v>
      </c>
      <c r="G91" s="2" t="str">
        <f>VLOOKUP(B91,frags[],4)</f>
        <v>SP15</v>
      </c>
      <c r="H91" s="1">
        <f>VLOOKUP($E91,Table5[],fragment_lookup!B$64)</f>
        <v>0.205095</v>
      </c>
      <c r="I91" s="1">
        <f>VLOOKUP($E91,Table5[],fragment_lookup!C$64)</f>
        <v>-3.3905999999999999E-2</v>
      </c>
      <c r="J91" s="1">
        <f>VLOOKUP($E91,Table5[],fragment_lookup!D$64)</f>
        <v>-3.3947999999999999E-2</v>
      </c>
      <c r="K91" s="1">
        <f>VLOOKUP($E91,Table5[],fragment_lookup!E$64)</f>
        <v>-0.19326699999999999</v>
      </c>
      <c r="L91" s="1">
        <f>VLOOKUP($E91,Table5[],fragment_lookup!F$64)</f>
        <v>0.64466000000000001</v>
      </c>
      <c r="M91" s="1">
        <f>VLOOKUP($E91,Table5[],fragment_lookup!G$64)</f>
        <v>-0.180085</v>
      </c>
      <c r="N91" s="1">
        <f>VLOOKUP($E91,Table5[],fragment_lookup!H$64)</f>
        <v>-0.18143699999999999</v>
      </c>
      <c r="O91" s="1">
        <f>VLOOKUP($E91,Table5[],fragment_lookup!I$64)</f>
        <v>-0.37676900000000002</v>
      </c>
      <c r="P91" s="1">
        <f>VLOOKUP($E91,Table5[],fragment_lookup!J$64)</f>
        <v>535.63699999999994</v>
      </c>
      <c r="Q91" s="1">
        <f>VLOOKUP($E91,Table5[],fragment_lookup!K$64)</f>
        <v>73.402199999999993</v>
      </c>
      <c r="R91" s="1">
        <f>VLOOKUP($E91,Table5[],fragment_lookup!L$64)</f>
        <v>1096.0999999999999</v>
      </c>
      <c r="S91" s="1">
        <f>VLOOKUP($E91,Table5[],fragment_lookup!M$64)</f>
        <v>-0.23189000000000001</v>
      </c>
      <c r="T91" s="1">
        <f>VLOOKUP($E91,Table5[],fragment_lookup!N$64)</f>
        <v>-2.5159999999999998E-2</v>
      </c>
      <c r="U91" s="1">
        <f>VLOOKUP($E91,Table5[],fragment_lookup!O$64)</f>
        <v>129.72514229999999</v>
      </c>
      <c r="V91" s="1">
        <f>VLOOKUP($F91,Table5[],fragment_lookup!B$64)</f>
        <v>0.205095</v>
      </c>
      <c r="W91" s="1">
        <f>VLOOKUP($F91,Table5[],fragment_lookup!C$64)</f>
        <v>-3.3905999999999999E-2</v>
      </c>
      <c r="X91" s="1">
        <f>VLOOKUP($F91,Table5[],fragment_lookup!D$64)</f>
        <v>-3.3947999999999999E-2</v>
      </c>
      <c r="Y91" s="1">
        <f>VLOOKUP($F91,Table5[],fragment_lookup!E$64)</f>
        <v>-0.19326699999999999</v>
      </c>
      <c r="Z91" s="1">
        <f>VLOOKUP($F91,Table5[],fragment_lookup!F$64)</f>
        <v>0.64466000000000001</v>
      </c>
      <c r="AA91" s="1">
        <f>VLOOKUP($F91,Table5[],fragment_lookup!G$64)</f>
        <v>-0.180085</v>
      </c>
      <c r="AB91" s="1">
        <f>VLOOKUP($F91,Table5[],fragment_lookup!H$64)</f>
        <v>-0.18143699999999999</v>
      </c>
      <c r="AC91" s="1">
        <f>VLOOKUP($F91,Table5[],fragment_lookup!I$64)</f>
        <v>-0.37676900000000002</v>
      </c>
      <c r="AD91" s="1">
        <f>VLOOKUP($F91,Table5[],fragment_lookup!J$64)</f>
        <v>535.63699999999994</v>
      </c>
      <c r="AE91" s="1">
        <f>VLOOKUP($F91,Table5[],fragment_lookup!K$64)</f>
        <v>73.402199999999993</v>
      </c>
      <c r="AF91" s="1">
        <f>VLOOKUP($F91,Table5[],fragment_lookup!L$64)</f>
        <v>1096.0999999999999</v>
      </c>
      <c r="AG91" s="1">
        <f>VLOOKUP($F91,Table5[],fragment_lookup!M$64)</f>
        <v>-0.23189000000000001</v>
      </c>
      <c r="AH91" s="1">
        <f>VLOOKUP($F91,Table5[],fragment_lookup!N$64)</f>
        <v>-2.5159999999999998E-2</v>
      </c>
      <c r="AI91" s="1">
        <f>VLOOKUP($F91,Table5[],fragment_lookup!O$64)</f>
        <v>129.72514229999999</v>
      </c>
      <c r="AJ91" s="1">
        <f>VLOOKUP($G91,Table5[],fragment_lookup!B$64)</f>
        <v>0.205095</v>
      </c>
      <c r="AK91" s="1">
        <f>VLOOKUP($G91,Table5[],fragment_lookup!C$64)</f>
        <v>-3.3905999999999999E-2</v>
      </c>
      <c r="AL91" s="1">
        <f>VLOOKUP($G91,Table5[],fragment_lookup!D$64)</f>
        <v>-3.3947999999999999E-2</v>
      </c>
      <c r="AM91" s="1">
        <f>VLOOKUP($G91,Table5[],fragment_lookup!E$64)</f>
        <v>-0.19326699999999999</v>
      </c>
      <c r="AN91" s="1">
        <f>VLOOKUP($G91,Table5[],fragment_lookup!F$64)</f>
        <v>0.64466000000000001</v>
      </c>
      <c r="AO91" s="1">
        <f>VLOOKUP($G91,Table5[],fragment_lookup!G$64)</f>
        <v>-0.180085</v>
      </c>
      <c r="AP91" s="1">
        <f>VLOOKUP($G91,Table5[],fragment_lookup!H$64)</f>
        <v>-0.18143699999999999</v>
      </c>
      <c r="AQ91" s="1">
        <f>VLOOKUP($G91,Table5[],fragment_lookup!I$64)</f>
        <v>-0.37676900000000002</v>
      </c>
      <c r="AR91" s="1">
        <f>VLOOKUP($G91,Table5[],fragment_lookup!J$64)</f>
        <v>535.63699999999994</v>
      </c>
      <c r="AS91" s="1">
        <f>VLOOKUP($G91,Table5[],fragment_lookup!K$64)</f>
        <v>73.402199999999993</v>
      </c>
      <c r="AT91" s="1">
        <f>VLOOKUP($G91,Table5[],fragment_lookup!L$64)</f>
        <v>1096.0999999999999</v>
      </c>
      <c r="AU91" s="1">
        <f>VLOOKUP($G91,Table5[],fragment_lookup!M$64)</f>
        <v>-0.23189000000000001</v>
      </c>
      <c r="AV91" s="1">
        <f>VLOOKUP($G91,Table5[],fragment_lookup!N$64)</f>
        <v>-2.5159999999999998E-2</v>
      </c>
      <c r="AW91" s="1">
        <f>VLOOKUP($G91,Table5[],fragment_lookup!O$64)</f>
        <v>129.72514229999999</v>
      </c>
      <c r="AX91" s="1">
        <f>VLOOKUP($B91,sterics[],sterics_lookup!C$87)</f>
        <v>6.2444471574769604</v>
      </c>
      <c r="AY91" s="1">
        <f>VLOOKUP($B91,sterics[],sterics_lookup!D$87)</f>
        <v>6.3238252572231097</v>
      </c>
      <c r="AZ91" s="1">
        <f>VLOOKUP($B91,sterics[],sterics_lookup!E$87)</f>
        <v>3.8019414279061898</v>
      </c>
      <c r="BA91" s="1">
        <f>VLOOKUP($B91,sterics[],sterics_lookup!F$87)</f>
        <v>4.0621218726268999</v>
      </c>
      <c r="BB91" s="1">
        <f>VLOOKUP($B91,sterics[],sterics_lookup!G$87)</f>
        <v>7.1434090458035904</v>
      </c>
      <c r="BC91" s="1">
        <f>VLOOKUP($B91,sterics[],sterics_lookup!H$87)</f>
        <v>7.6213947211373796</v>
      </c>
      <c r="BD91" s="1">
        <f>VLOOKUP($B91,sterics[],sterics_lookup!I$87)</f>
        <v>38.799999999999997</v>
      </c>
      <c r="BE91" s="1">
        <f>VLOOKUP($B91,sterics[],sterics_lookup!J$87)</f>
        <v>40</v>
      </c>
      <c r="BF91" s="1">
        <f>VLOOKUP($B91,sterics[],sterics_lookup!K$87)</f>
        <v>98.835702424392593</v>
      </c>
      <c r="BG91" s="1">
        <f>VLOOKUP($B91,sterics[],sterics_lookup!L$87)</f>
        <v>103.41432281013699</v>
      </c>
      <c r="BH91" s="1">
        <f>VLOOKUP($B91,sterics[],sterics_lookup!M$87)</f>
        <v>99.629963842997299</v>
      </c>
      <c r="BI91" s="1">
        <f>VLOOKUP($B91,sterics[],sterics_lookup!N$87)</f>
        <v>103.81178928719601</v>
      </c>
      <c r="BJ91" s="1">
        <f>VLOOKUP($B91,sterics[],sterics_lookup!O$87)</f>
        <v>100.230666890625</v>
      </c>
      <c r="BK91" s="1">
        <f>VLOOKUP($B91,sterics[],sterics_lookup!P$87)</f>
        <v>104.3238478626</v>
      </c>
      <c r="BL91" s="1">
        <f>VLOOKUP($B91,sterics[],sterics_lookup!Q$87)</f>
        <v>1.83282295926256</v>
      </c>
      <c r="BM91" s="1">
        <f>VLOOKUP($B91,sterics[],sterics_lookup!R$87)</f>
        <v>1.8353727141918601</v>
      </c>
      <c r="BN91" s="1">
        <f>VLOOKUP($B91,sterics[],sterics_lookup!S$87)</f>
        <v>1.8354729635709699</v>
      </c>
      <c r="BO91" s="1">
        <f>VLOOKUP($B91,sterics[],sterics_lookup!T$87)</f>
        <v>1.8332228451554899</v>
      </c>
      <c r="BP91" s="1">
        <f>VLOOKUP($B91,sterics[],sterics_lookup!U$87)</f>
        <v>1.84548990785644</v>
      </c>
      <c r="BQ91" s="1">
        <f>VLOOKUP($B91,sterics[],sterics_lookup!V$87)</f>
        <v>1.84107658721738</v>
      </c>
    </row>
    <row r="92" spans="1:69" x14ac:dyDescent="0.25">
      <c r="A92" s="1">
        <v>271</v>
      </c>
      <c r="B92" s="1" t="str">
        <f>VLOOKUP(A92,names[],2)</f>
        <v>4-L30</v>
      </c>
      <c r="C92" s="1">
        <v>-0.12999999999999995</v>
      </c>
      <c r="D92" s="2">
        <v>0.29732137494637012</v>
      </c>
      <c r="E92" s="1" t="str">
        <f>VLOOKUP(B92,frags[],2)</f>
        <v>SP26</v>
      </c>
      <c r="F92" s="2" t="str">
        <f>VLOOKUP(B92,frags[],3)</f>
        <v>SP26</v>
      </c>
      <c r="G92" s="2" t="str">
        <f>VLOOKUP(B92,frags[],4)</f>
        <v>SP1</v>
      </c>
      <c r="H92" s="1">
        <f>VLOOKUP($E92,Table5[],fragment_lookup!B$64)</f>
        <v>0.24818499999999999</v>
      </c>
      <c r="I92" s="1">
        <f>VLOOKUP($E92,Table5[],fragment_lookup!C$64)</f>
        <v>-6.5110000000000003E-3</v>
      </c>
      <c r="J92" s="1">
        <f>VLOOKUP($E92,Table5[],fragment_lookup!D$64)</f>
        <v>-6.9360000000000003E-3</v>
      </c>
      <c r="K92" s="1">
        <f>VLOOKUP($E92,Table5[],fragment_lookup!E$64)</f>
        <v>-0.26412799999999997</v>
      </c>
      <c r="L92" s="1">
        <f>VLOOKUP($E92,Table5[],fragment_lookup!F$64)</f>
        <v>0.69054700000000002</v>
      </c>
      <c r="M92" s="1">
        <f>VLOOKUP($E92,Table5[],fragment_lookup!G$64)</f>
        <v>-0.155165</v>
      </c>
      <c r="N92" s="1">
        <f>VLOOKUP($E92,Table5[],fragment_lookup!H$64)</f>
        <v>-0.152286</v>
      </c>
      <c r="O92" s="1">
        <f>VLOOKUP($E92,Table5[],fragment_lookup!I$64)</f>
        <v>-0.40063399999999999</v>
      </c>
      <c r="P92" s="1">
        <f>VLOOKUP($E92,Table5[],fragment_lookup!J$64)</f>
        <v>560.92200000000003</v>
      </c>
      <c r="Q92" s="1">
        <f>VLOOKUP($E92,Table5[],fragment_lookup!K$64)</f>
        <v>86.838499999999996</v>
      </c>
      <c r="R92" s="1">
        <f>VLOOKUP($E92,Table5[],fragment_lookup!L$64)</f>
        <v>1117.23</v>
      </c>
      <c r="S92" s="1">
        <f>VLOOKUP($E92,Table5[],fragment_lookup!M$64)</f>
        <v>-0.26394000000000001</v>
      </c>
      <c r="T92" s="1">
        <f>VLOOKUP($E92,Table5[],fragment_lookup!N$64)</f>
        <v>-4.5830000000000003E-2</v>
      </c>
      <c r="U92" s="1">
        <f>VLOOKUP($E92,Table5[],fragment_lookup!O$64)</f>
        <v>136.8662061</v>
      </c>
      <c r="V92" s="1">
        <f>VLOOKUP($F92,Table5[],fragment_lookup!B$64)</f>
        <v>0.24818499999999999</v>
      </c>
      <c r="W92" s="1">
        <f>VLOOKUP($F92,Table5[],fragment_lookup!C$64)</f>
        <v>-6.5110000000000003E-3</v>
      </c>
      <c r="X92" s="1">
        <f>VLOOKUP($F92,Table5[],fragment_lookup!D$64)</f>
        <v>-6.9360000000000003E-3</v>
      </c>
      <c r="Y92" s="1">
        <f>VLOOKUP($F92,Table5[],fragment_lookup!E$64)</f>
        <v>-0.26412799999999997</v>
      </c>
      <c r="Z92" s="1">
        <f>VLOOKUP($F92,Table5[],fragment_lookup!F$64)</f>
        <v>0.69054700000000002</v>
      </c>
      <c r="AA92" s="1">
        <f>VLOOKUP($F92,Table5[],fragment_lookup!G$64)</f>
        <v>-0.155165</v>
      </c>
      <c r="AB92" s="1">
        <f>VLOOKUP($F92,Table5[],fragment_lookup!H$64)</f>
        <v>-0.152286</v>
      </c>
      <c r="AC92" s="1">
        <f>VLOOKUP($F92,Table5[],fragment_lookup!I$64)</f>
        <v>-0.40063399999999999</v>
      </c>
      <c r="AD92" s="1">
        <f>VLOOKUP($F92,Table5[],fragment_lookup!J$64)</f>
        <v>560.92200000000003</v>
      </c>
      <c r="AE92" s="1">
        <f>VLOOKUP($F92,Table5[],fragment_lookup!K$64)</f>
        <v>86.838499999999996</v>
      </c>
      <c r="AF92" s="1">
        <f>VLOOKUP($F92,Table5[],fragment_lookup!L$64)</f>
        <v>1117.23</v>
      </c>
      <c r="AG92" s="1">
        <f>VLOOKUP($F92,Table5[],fragment_lookup!M$64)</f>
        <v>-0.26394000000000001</v>
      </c>
      <c r="AH92" s="1">
        <f>VLOOKUP($F92,Table5[],fragment_lookup!N$64)</f>
        <v>-4.5830000000000003E-2</v>
      </c>
      <c r="AI92" s="1">
        <f>VLOOKUP($F92,Table5[],fragment_lookup!O$64)</f>
        <v>136.8662061</v>
      </c>
      <c r="AJ92" s="1">
        <f>VLOOKUP($G92,Table5[],fragment_lookup!B$64)</f>
        <v>0.19575999999999999</v>
      </c>
      <c r="AK92" s="1">
        <f>VLOOKUP($G92,Table5[],fragment_lookup!C$64)</f>
        <v>-1.7198000000000001E-2</v>
      </c>
      <c r="AL92" s="1">
        <f>VLOOKUP($G92,Table5[],fragment_lookup!D$64)</f>
        <v>-2.7101E-2</v>
      </c>
      <c r="AM92" s="1">
        <f>VLOOKUP($G92,Table5[],fragment_lookup!E$64)</f>
        <v>-0.15559300000000001</v>
      </c>
      <c r="AN92" s="1">
        <f>VLOOKUP($G92,Table5[],fragment_lookup!F$64)</f>
        <v>0.52158599999999999</v>
      </c>
      <c r="AO92" s="1">
        <f>VLOOKUP($G92,Table5[],fragment_lookup!G$64)</f>
        <v>-0.184866</v>
      </c>
      <c r="AP92" s="1">
        <f>VLOOKUP($G92,Table5[],fragment_lookup!H$64)</f>
        <v>-0.150033</v>
      </c>
      <c r="AQ92" s="1">
        <f>VLOOKUP($G92,Table5[],fragment_lookup!I$64)</f>
        <v>-8.6227999999999999E-2</v>
      </c>
      <c r="AR92" s="1">
        <f>VLOOKUP($G92,Table5[],fragment_lookup!J$64)</f>
        <v>497.02800000000002</v>
      </c>
      <c r="AS92" s="1">
        <f>VLOOKUP($G92,Table5[],fragment_lookup!K$64)</f>
        <v>58.020899999999997</v>
      </c>
      <c r="AT92" s="1">
        <f>VLOOKUP($G92,Table5[],fragment_lookup!L$64)</f>
        <v>1117.57</v>
      </c>
      <c r="AU92" s="1">
        <f>VLOOKUP($G92,Table5[],fragment_lookup!M$64)</f>
        <v>-0.24285999999999999</v>
      </c>
      <c r="AV92" s="1">
        <f>VLOOKUP($G92,Table5[],fragment_lookup!N$64)</f>
        <v>-2.409E-2</v>
      </c>
      <c r="AW92" s="1">
        <f>VLOOKUP($G92,Table5[],fragment_lookup!O$64)</f>
        <v>137.28036270000001</v>
      </c>
      <c r="AX92" s="1">
        <f>VLOOKUP($B92,sterics[],sterics_lookup!C$87)</f>
        <v>5.7390376697242003</v>
      </c>
      <c r="AY92" s="1">
        <f>VLOOKUP($B92,sterics[],sterics_lookup!D$87)</f>
        <v>5.8872490828505697</v>
      </c>
      <c r="AZ92" s="1">
        <f>VLOOKUP($B92,sterics[],sterics_lookup!E$87)</f>
        <v>3.8147527017713698</v>
      </c>
      <c r="BA92" s="1">
        <f>VLOOKUP($B92,sterics[],sterics_lookup!F$87)</f>
        <v>4.1755960382818396</v>
      </c>
      <c r="BB92" s="1">
        <f>VLOOKUP($B92,sterics[],sterics_lookup!G$87)</f>
        <v>6.7411803147258702</v>
      </c>
      <c r="BC92" s="1">
        <f>VLOOKUP($B92,sterics[],sterics_lookup!H$87)</f>
        <v>7.3764928474388496</v>
      </c>
      <c r="BD92" s="1">
        <f>VLOOKUP($B92,sterics[],sterics_lookup!I$87)</f>
        <v>35.700000000000003</v>
      </c>
      <c r="BE92" s="1">
        <f>VLOOKUP($B92,sterics[],sterics_lookup!J$87)</f>
        <v>36.4</v>
      </c>
      <c r="BF92" s="1">
        <f>VLOOKUP($B92,sterics[],sterics_lookup!K$87)</f>
        <v>96.357157177803899</v>
      </c>
      <c r="BG92" s="1">
        <f>VLOOKUP($B92,sterics[],sterics_lookup!L$87)</f>
        <v>97.600459988057494</v>
      </c>
      <c r="BH92" s="1">
        <f>VLOOKUP($B92,sterics[],sterics_lookup!M$87)</f>
        <v>96.333486948233102</v>
      </c>
      <c r="BI92" s="1">
        <f>VLOOKUP($B92,sterics[],sterics_lookup!N$87)</f>
        <v>97.728864437333399</v>
      </c>
      <c r="BJ92" s="1">
        <f>VLOOKUP($B92,sterics[],sterics_lookup!O$87)</f>
        <v>94.040326111642102</v>
      </c>
      <c r="BK92" s="1">
        <f>VLOOKUP($B92,sterics[],sterics_lookup!P$87)</f>
        <v>96.409493112034895</v>
      </c>
      <c r="BL92" s="1">
        <f>VLOOKUP($B92,sterics[],sterics_lookup!Q$87)</f>
        <v>1.8163554167618099</v>
      </c>
      <c r="BM92" s="1">
        <f>VLOOKUP($B92,sterics[],sterics_lookup!R$87)</f>
        <v>1.8182021339773999</v>
      </c>
      <c r="BN92" s="1">
        <f>VLOOKUP($B92,sterics[],sterics_lookup!S$87)</f>
        <v>1.8181707840574199</v>
      </c>
      <c r="BO92" s="1">
        <f>VLOOKUP($B92,sterics[],sterics_lookup!T$87)</f>
        <v>1.8132217183786401</v>
      </c>
      <c r="BP92" s="1">
        <f>VLOOKUP($B92,sterics[],sterics_lookup!U$87)</f>
        <v>1.8177640110861399</v>
      </c>
      <c r="BQ92" s="1">
        <f>VLOOKUP($B92,sterics[],sterics_lookup!V$87)</f>
        <v>1.8140722146596</v>
      </c>
    </row>
    <row r="93" spans="1:69" x14ac:dyDescent="0.25">
      <c r="A93" s="1">
        <v>272</v>
      </c>
      <c r="B93" s="1" t="str">
        <f>VLOOKUP(A93,names[],2)</f>
        <v>4-L31</v>
      </c>
      <c r="C93" s="1">
        <v>-0.94</v>
      </c>
      <c r="D93" s="2">
        <v>0.48969378186781171</v>
      </c>
      <c r="E93" s="1" t="str">
        <f>VLOOKUP(B93,frags[],2)</f>
        <v>SP26</v>
      </c>
      <c r="F93" s="2" t="str">
        <f>VLOOKUP(B93,frags[],3)</f>
        <v>SP26</v>
      </c>
      <c r="G93" s="2" t="str">
        <f>VLOOKUP(B93,frags[],4)</f>
        <v>SP26</v>
      </c>
      <c r="H93" s="1">
        <f>VLOOKUP($E93,Table5[],fragment_lookup!B$64)</f>
        <v>0.24818499999999999</v>
      </c>
      <c r="I93" s="1">
        <f>VLOOKUP($E93,Table5[],fragment_lookup!C$64)</f>
        <v>-6.5110000000000003E-3</v>
      </c>
      <c r="J93" s="1">
        <f>VLOOKUP($E93,Table5[],fragment_lookup!D$64)</f>
        <v>-6.9360000000000003E-3</v>
      </c>
      <c r="K93" s="1">
        <f>VLOOKUP($E93,Table5[],fragment_lookup!E$64)</f>
        <v>-0.26412799999999997</v>
      </c>
      <c r="L93" s="1">
        <f>VLOOKUP($E93,Table5[],fragment_lookup!F$64)</f>
        <v>0.69054700000000002</v>
      </c>
      <c r="M93" s="1">
        <f>VLOOKUP($E93,Table5[],fragment_lookup!G$64)</f>
        <v>-0.155165</v>
      </c>
      <c r="N93" s="1">
        <f>VLOOKUP($E93,Table5[],fragment_lookup!H$64)</f>
        <v>-0.152286</v>
      </c>
      <c r="O93" s="1">
        <f>VLOOKUP($E93,Table5[],fragment_lookup!I$64)</f>
        <v>-0.40063399999999999</v>
      </c>
      <c r="P93" s="1">
        <f>VLOOKUP($E93,Table5[],fragment_lookup!J$64)</f>
        <v>560.92200000000003</v>
      </c>
      <c r="Q93" s="1">
        <f>VLOOKUP($E93,Table5[],fragment_lookup!K$64)</f>
        <v>86.838499999999996</v>
      </c>
      <c r="R93" s="1">
        <f>VLOOKUP($E93,Table5[],fragment_lookup!L$64)</f>
        <v>1117.23</v>
      </c>
      <c r="S93" s="1">
        <f>VLOOKUP($E93,Table5[],fragment_lookup!M$64)</f>
        <v>-0.26394000000000001</v>
      </c>
      <c r="T93" s="1">
        <f>VLOOKUP($E93,Table5[],fragment_lookup!N$64)</f>
        <v>-4.5830000000000003E-2</v>
      </c>
      <c r="U93" s="1">
        <f>VLOOKUP($E93,Table5[],fragment_lookup!O$64)</f>
        <v>136.8662061</v>
      </c>
      <c r="V93" s="1">
        <f>VLOOKUP($F93,Table5[],fragment_lookup!B$64)</f>
        <v>0.24818499999999999</v>
      </c>
      <c r="W93" s="1">
        <f>VLOOKUP($F93,Table5[],fragment_lookup!C$64)</f>
        <v>-6.5110000000000003E-3</v>
      </c>
      <c r="X93" s="1">
        <f>VLOOKUP($F93,Table5[],fragment_lookup!D$64)</f>
        <v>-6.9360000000000003E-3</v>
      </c>
      <c r="Y93" s="1">
        <f>VLOOKUP($F93,Table5[],fragment_lookup!E$64)</f>
        <v>-0.26412799999999997</v>
      </c>
      <c r="Z93" s="1">
        <f>VLOOKUP($F93,Table5[],fragment_lookup!F$64)</f>
        <v>0.69054700000000002</v>
      </c>
      <c r="AA93" s="1">
        <f>VLOOKUP($F93,Table5[],fragment_lookup!G$64)</f>
        <v>-0.155165</v>
      </c>
      <c r="AB93" s="1">
        <f>VLOOKUP($F93,Table5[],fragment_lookup!H$64)</f>
        <v>-0.152286</v>
      </c>
      <c r="AC93" s="1">
        <f>VLOOKUP($F93,Table5[],fragment_lookup!I$64)</f>
        <v>-0.40063399999999999</v>
      </c>
      <c r="AD93" s="1">
        <f>VLOOKUP($F93,Table5[],fragment_lookup!J$64)</f>
        <v>560.92200000000003</v>
      </c>
      <c r="AE93" s="1">
        <f>VLOOKUP($F93,Table5[],fragment_lookup!K$64)</f>
        <v>86.838499999999996</v>
      </c>
      <c r="AF93" s="1">
        <f>VLOOKUP($F93,Table5[],fragment_lookup!L$64)</f>
        <v>1117.23</v>
      </c>
      <c r="AG93" s="1">
        <f>VLOOKUP($F93,Table5[],fragment_lookup!M$64)</f>
        <v>-0.26394000000000001</v>
      </c>
      <c r="AH93" s="1">
        <f>VLOOKUP($F93,Table5[],fragment_lookup!N$64)</f>
        <v>-4.5830000000000003E-2</v>
      </c>
      <c r="AI93" s="1">
        <f>VLOOKUP($F93,Table5[],fragment_lookup!O$64)</f>
        <v>136.8662061</v>
      </c>
      <c r="AJ93" s="1">
        <f>VLOOKUP($G93,Table5[],fragment_lookup!B$64)</f>
        <v>0.24818499999999999</v>
      </c>
      <c r="AK93" s="1">
        <f>VLOOKUP($G93,Table5[],fragment_lookup!C$64)</f>
        <v>-6.5110000000000003E-3</v>
      </c>
      <c r="AL93" s="1">
        <f>VLOOKUP($G93,Table5[],fragment_lookup!D$64)</f>
        <v>-6.9360000000000003E-3</v>
      </c>
      <c r="AM93" s="1">
        <f>VLOOKUP($G93,Table5[],fragment_lookup!E$64)</f>
        <v>-0.26412799999999997</v>
      </c>
      <c r="AN93" s="1">
        <f>VLOOKUP($G93,Table5[],fragment_lookup!F$64)</f>
        <v>0.69054700000000002</v>
      </c>
      <c r="AO93" s="1">
        <f>VLOOKUP($G93,Table5[],fragment_lookup!G$64)</f>
        <v>-0.155165</v>
      </c>
      <c r="AP93" s="1">
        <f>VLOOKUP($G93,Table5[],fragment_lookup!H$64)</f>
        <v>-0.152286</v>
      </c>
      <c r="AQ93" s="1">
        <f>VLOOKUP($G93,Table5[],fragment_lookup!I$64)</f>
        <v>-0.40063399999999999</v>
      </c>
      <c r="AR93" s="1">
        <f>VLOOKUP($G93,Table5[],fragment_lookup!J$64)</f>
        <v>560.92200000000003</v>
      </c>
      <c r="AS93" s="1">
        <f>VLOOKUP($G93,Table5[],fragment_lookup!K$64)</f>
        <v>86.838499999999996</v>
      </c>
      <c r="AT93" s="1">
        <f>VLOOKUP($G93,Table5[],fragment_lookup!L$64)</f>
        <v>1117.23</v>
      </c>
      <c r="AU93" s="1">
        <f>VLOOKUP($G93,Table5[],fragment_lookup!M$64)</f>
        <v>-0.26394000000000001</v>
      </c>
      <c r="AV93" s="1">
        <f>VLOOKUP($G93,Table5[],fragment_lookup!N$64)</f>
        <v>-4.5830000000000003E-2</v>
      </c>
      <c r="AW93" s="1">
        <f>VLOOKUP($G93,Table5[],fragment_lookup!O$64)</f>
        <v>136.8662061</v>
      </c>
      <c r="AX93" s="1">
        <f>VLOOKUP($B93,sterics[],sterics_lookup!C$87)</f>
        <v>5.7390376697242003</v>
      </c>
      <c r="AY93" s="1">
        <f>VLOOKUP($B93,sterics[],sterics_lookup!D$87)</f>
        <v>5.8872490828505697</v>
      </c>
      <c r="AZ93" s="1">
        <f>VLOOKUP($B93,sterics[],sterics_lookup!E$87)</f>
        <v>3.8147527017713698</v>
      </c>
      <c r="BA93" s="1">
        <f>VLOOKUP($B93,sterics[],sterics_lookup!F$87)</f>
        <v>4.1755960382818396</v>
      </c>
      <c r="BB93" s="1">
        <f>VLOOKUP($B93,sterics[],sterics_lookup!G$87)</f>
        <v>6.7411803147258702</v>
      </c>
      <c r="BC93" s="1">
        <f>VLOOKUP($B93,sterics[],sterics_lookup!H$87)</f>
        <v>7.3764928474388496</v>
      </c>
      <c r="BD93" s="1">
        <f>VLOOKUP($B93,sterics[],sterics_lookup!I$87)</f>
        <v>35.700000000000003</v>
      </c>
      <c r="BE93" s="1">
        <f>VLOOKUP($B93,sterics[],sterics_lookup!J$87)</f>
        <v>36.4</v>
      </c>
      <c r="BF93" s="1">
        <f>VLOOKUP($B93,sterics[],sterics_lookup!K$87)</f>
        <v>96.357157177803899</v>
      </c>
      <c r="BG93" s="1">
        <f>VLOOKUP($B93,sterics[],sterics_lookup!L$87)</f>
        <v>97.600459988057494</v>
      </c>
      <c r="BH93" s="1">
        <f>VLOOKUP($B93,sterics[],sterics_lookup!M$87)</f>
        <v>96.333486948233102</v>
      </c>
      <c r="BI93" s="1">
        <f>VLOOKUP($B93,sterics[],sterics_lookup!N$87)</f>
        <v>97.728864437333399</v>
      </c>
      <c r="BJ93" s="1">
        <f>VLOOKUP($B93,sterics[],sterics_lookup!O$87)</f>
        <v>94.040326111642102</v>
      </c>
      <c r="BK93" s="1">
        <f>VLOOKUP($B93,sterics[],sterics_lookup!P$87)</f>
        <v>96.409493112034895</v>
      </c>
      <c r="BL93" s="1">
        <f>VLOOKUP($B93,sterics[],sterics_lookup!Q$87)</f>
        <v>1.8163554167618099</v>
      </c>
      <c r="BM93" s="1">
        <f>VLOOKUP($B93,sterics[],sterics_lookup!R$87)</f>
        <v>1.8182021339773999</v>
      </c>
      <c r="BN93" s="1">
        <f>VLOOKUP($B93,sterics[],sterics_lookup!S$87)</f>
        <v>1.8181707840574199</v>
      </c>
      <c r="BO93" s="1">
        <f>VLOOKUP($B93,sterics[],sterics_lookup!T$87)</f>
        <v>1.8132217183786401</v>
      </c>
      <c r="BP93" s="1">
        <f>VLOOKUP($B93,sterics[],sterics_lookup!U$87)</f>
        <v>1.8177640110861399</v>
      </c>
      <c r="BQ93" s="1">
        <f>VLOOKUP($B93,sterics[],sterics_lookup!V$87)</f>
        <v>1.8140722146596</v>
      </c>
    </row>
    <row r="94" spans="1:69" x14ac:dyDescent="0.25">
      <c r="A94" s="1">
        <v>273</v>
      </c>
      <c r="B94" s="1" t="str">
        <f>VLOOKUP(A94,names[],2)</f>
        <v>2-L28</v>
      </c>
      <c r="C94" s="1">
        <v>-0.22999999999999998</v>
      </c>
      <c r="D94" s="2">
        <v>1.6496666329898293</v>
      </c>
      <c r="E94" s="1" t="str">
        <f>VLOOKUP(B94,frags[],2)</f>
        <v>FR5</v>
      </c>
      <c r="F94" s="2" t="str">
        <f>VLOOKUP(B94,frags[],3)</f>
        <v>AL9</v>
      </c>
      <c r="G94" s="2" t="str">
        <f>VLOOKUP(B94,frags[],4)</f>
        <v>AL9</v>
      </c>
      <c r="H94" s="1">
        <f>VLOOKUP($E94,Table5[],fragment_lookup!B$64)</f>
        <v>0.200651</v>
      </c>
      <c r="I94" s="1">
        <f>VLOOKUP($E94,Table5[],fragment_lookup!C$64)</f>
        <v>-1.5966999999999999E-2</v>
      </c>
      <c r="J94" s="1">
        <f>VLOOKUP($E94,Table5[],fragment_lookup!D$64)</f>
        <v>-1.175E-2</v>
      </c>
      <c r="K94" s="1">
        <f>VLOOKUP($E94,Table5[],fragment_lookup!E$64)</f>
        <v>-0.14016899999999999</v>
      </c>
      <c r="L94" s="1">
        <f>VLOOKUP($E94,Table5[],fragment_lookup!F$64)</f>
        <v>0.585449</v>
      </c>
      <c r="M94" s="1">
        <f>VLOOKUP($E94,Table5[],fragment_lookup!G$64)</f>
        <v>-0.14718600000000001</v>
      </c>
      <c r="N94" s="1">
        <f>VLOOKUP($E94,Table5[],fragment_lookup!H$64)</f>
        <v>-0.14935899999999999</v>
      </c>
      <c r="O94" s="1">
        <f>VLOOKUP($E94,Table5[],fragment_lookup!I$64)</f>
        <v>-0.233066</v>
      </c>
      <c r="P94" s="1">
        <f>VLOOKUP($E94,Table5[],fragment_lookup!J$64)</f>
        <v>532.86800000000005</v>
      </c>
      <c r="Q94" s="1">
        <f>VLOOKUP($E94,Table5[],fragment_lookup!K$64)</f>
        <v>56.599800000000002</v>
      </c>
      <c r="R94" s="1">
        <f>VLOOKUP($E94,Table5[],fragment_lookup!L$64)</f>
        <v>1082.3499999999999</v>
      </c>
      <c r="S94" s="1">
        <f>VLOOKUP($E94,Table5[],fragment_lookup!M$64)</f>
        <v>-0.21384</v>
      </c>
      <c r="T94" s="1">
        <f>VLOOKUP($E94,Table5[],fragment_lookup!N$64)</f>
        <v>-4.2790000000000002E-2</v>
      </c>
      <c r="U94" s="1">
        <f>VLOOKUP($E94,Table5[],fragment_lookup!O$64)</f>
        <v>107.33558549999999</v>
      </c>
      <c r="V94" s="1">
        <f>VLOOKUP($F94,Table5[],fragment_lookup!B$64)</f>
        <v>0.137624</v>
      </c>
      <c r="W94" s="1">
        <f>VLOOKUP($F94,Table5[],fragment_lookup!C$64)</f>
        <v>-3.7663000000000002E-2</v>
      </c>
      <c r="X94" s="1">
        <f>VLOOKUP($F94,Table5[],fragment_lookup!D$64)</f>
        <v>-4.0806000000000002E-2</v>
      </c>
      <c r="Y94" s="1">
        <f>VLOOKUP($F94,Table5[],fragment_lookup!E$64)</f>
        <v>-0.27689200000000003</v>
      </c>
      <c r="Z94" s="1">
        <f>VLOOKUP($F94,Table5[],fragment_lookup!F$64)</f>
        <v>0.40879100000000002</v>
      </c>
      <c r="AA94" s="1">
        <f>VLOOKUP($F94,Table5[],fragment_lookup!G$64)</f>
        <v>-0.173319</v>
      </c>
      <c r="AB94" s="1">
        <f>VLOOKUP($F94,Table5[],fragment_lookup!H$64)</f>
        <v>-0.16671800000000001</v>
      </c>
      <c r="AC94" s="1">
        <f>VLOOKUP($F94,Table5[],fragment_lookup!I$64)</f>
        <v>5.4883000000000001E-2</v>
      </c>
      <c r="AD94" s="1">
        <f>VLOOKUP($F94,Table5[],fragment_lookup!J$64)</f>
        <v>480.26</v>
      </c>
      <c r="AE94" s="1">
        <f>VLOOKUP($F94,Table5[],fragment_lookup!K$64)</f>
        <v>164.738</v>
      </c>
      <c r="AF94" s="1">
        <f>VLOOKUP($F94,Table5[],fragment_lookup!L$64)</f>
        <v>1264.95</v>
      </c>
      <c r="AG94" s="1">
        <f>VLOOKUP($F94,Table5[],fragment_lookup!M$64)</f>
        <v>-0.25147999999999998</v>
      </c>
      <c r="AH94" s="1">
        <f>VLOOKUP($F94,Table5[],fragment_lookup!N$64)</f>
        <v>2.8500000000000001E-2</v>
      </c>
      <c r="AI94" s="1">
        <f>VLOOKUP($F94,Table5[],fragment_lookup!O$64)</f>
        <v>175.6902498</v>
      </c>
      <c r="AJ94" s="1">
        <f>VLOOKUP($G94,Table5[],fragment_lookup!B$64)</f>
        <v>0.137624</v>
      </c>
      <c r="AK94" s="1">
        <f>VLOOKUP($G94,Table5[],fragment_lookup!C$64)</f>
        <v>-3.7663000000000002E-2</v>
      </c>
      <c r="AL94" s="1">
        <f>VLOOKUP($G94,Table5[],fragment_lookup!D$64)</f>
        <v>-4.0806000000000002E-2</v>
      </c>
      <c r="AM94" s="1">
        <f>VLOOKUP($G94,Table5[],fragment_lookup!E$64)</f>
        <v>-0.27689200000000003</v>
      </c>
      <c r="AN94" s="1">
        <f>VLOOKUP($G94,Table5[],fragment_lookup!F$64)</f>
        <v>0.40879100000000002</v>
      </c>
      <c r="AO94" s="1">
        <f>VLOOKUP($G94,Table5[],fragment_lookup!G$64)</f>
        <v>-0.173319</v>
      </c>
      <c r="AP94" s="1">
        <f>VLOOKUP($G94,Table5[],fragment_lookup!H$64)</f>
        <v>-0.16671800000000001</v>
      </c>
      <c r="AQ94" s="1">
        <f>VLOOKUP($G94,Table5[],fragment_lookup!I$64)</f>
        <v>5.4883000000000001E-2</v>
      </c>
      <c r="AR94" s="1">
        <f>VLOOKUP($G94,Table5[],fragment_lookup!J$64)</f>
        <v>480.26</v>
      </c>
      <c r="AS94" s="1">
        <f>VLOOKUP($G94,Table5[],fragment_lookup!K$64)</f>
        <v>164.738</v>
      </c>
      <c r="AT94" s="1">
        <f>VLOOKUP($G94,Table5[],fragment_lookup!L$64)</f>
        <v>1264.95</v>
      </c>
      <c r="AU94" s="1">
        <f>VLOOKUP($G94,Table5[],fragment_lookup!M$64)</f>
        <v>-0.25147999999999998</v>
      </c>
      <c r="AV94" s="1">
        <f>VLOOKUP($G94,Table5[],fragment_lookup!N$64)</f>
        <v>2.8500000000000001E-2</v>
      </c>
      <c r="AW94" s="1">
        <f>VLOOKUP($G94,Table5[],fragment_lookup!O$64)</f>
        <v>175.6902498</v>
      </c>
      <c r="AX94" s="1">
        <f>VLOOKUP($B94,sterics[],sterics_lookup!C$87)</f>
        <v>8.7629471029274004</v>
      </c>
      <c r="AY94" s="1">
        <f>VLOOKUP($B94,sterics[],sterics_lookup!D$87)</f>
        <v>8.7641237899605695</v>
      </c>
      <c r="AZ94" s="1">
        <f>VLOOKUP($B94,sterics[],sterics_lookup!E$87)</f>
        <v>3.2108616017606302</v>
      </c>
      <c r="BA94" s="1">
        <f>VLOOKUP($B94,sterics[],sterics_lookup!F$87)</f>
        <v>3.2119481429130601</v>
      </c>
      <c r="BB94" s="1">
        <f>VLOOKUP($B94,sterics[],sterics_lookup!G$87)</f>
        <v>7.6792632539134198</v>
      </c>
      <c r="BC94" s="1">
        <f>VLOOKUP($B94,sterics[],sterics_lookup!H$87)</f>
        <v>7.6848398231035402</v>
      </c>
      <c r="BD94" s="1">
        <f>VLOOKUP($B94,sterics[],sterics_lookup!I$87)</f>
        <v>54.7</v>
      </c>
      <c r="BE94" s="1">
        <f>VLOOKUP($B94,sterics[],sterics_lookup!J$87)</f>
        <v>54.7</v>
      </c>
      <c r="BF94" s="1">
        <f>VLOOKUP($B94,sterics[],sterics_lookup!K$87)</f>
        <v>103.263861030812</v>
      </c>
      <c r="BG94" s="1">
        <f>VLOOKUP($B94,sterics[],sterics_lookup!L$87)</f>
        <v>103.334289992725</v>
      </c>
      <c r="BH94" s="1">
        <f>VLOOKUP($B94,sterics[],sterics_lookup!M$87)</f>
        <v>86.377405343355704</v>
      </c>
      <c r="BI94" s="1">
        <f>VLOOKUP($B94,sterics[],sterics_lookup!N$87)</f>
        <v>86.429310941382894</v>
      </c>
      <c r="BJ94" s="1">
        <f>VLOOKUP($B94,sterics[],sterics_lookup!O$87)</f>
        <v>103.58503601154101</v>
      </c>
      <c r="BK94" s="1">
        <f>VLOOKUP($B94,sterics[],sterics_lookup!P$87)</f>
        <v>103.649321973181</v>
      </c>
      <c r="BL94" s="1">
        <f>VLOOKUP($B94,sterics[],sterics_lookup!Q$87)</f>
        <v>1.85701265477648</v>
      </c>
      <c r="BM94" s="1">
        <f>VLOOKUP($B94,sterics[],sterics_lookup!R$87)</f>
        <v>1.85750208613611</v>
      </c>
      <c r="BN94" s="1">
        <f>VLOOKUP($B94,sterics[],sterics_lookup!S$87)</f>
        <v>1.8956017514235399</v>
      </c>
      <c r="BO94" s="1">
        <f>VLOOKUP($B94,sterics[],sterics_lookup!T$87)</f>
        <v>1.8950200526643499</v>
      </c>
      <c r="BP94" s="1">
        <f>VLOOKUP($B94,sterics[],sterics_lookup!U$87)</f>
        <v>1.83221095946946</v>
      </c>
      <c r="BQ94" s="1">
        <f>VLOOKUP($B94,sterics[],sterics_lookup!V$87)</f>
        <v>1.83178246525071</v>
      </c>
    </row>
    <row r="95" spans="1:69" x14ac:dyDescent="0.25">
      <c r="D95" s="2"/>
      <c r="F95" s="2"/>
      <c r="G95" s="2"/>
    </row>
  </sheetData>
  <conditionalFormatting sqref="C2:D94">
    <cfRule type="cellIs" dxfId="3" priority="1" operator="equal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1EFA2-9031-4B06-89A7-82B5A69324B1}">
  <dimension ref="A1:D95"/>
  <sheetViews>
    <sheetView topLeftCell="A4" workbookViewId="0"/>
  </sheetViews>
  <sheetFormatPr defaultRowHeight="14.3" x14ac:dyDescent="0.25"/>
  <sheetData>
    <row r="1" spans="1:4" x14ac:dyDescent="0.25">
      <c r="A1" t="s">
        <v>204</v>
      </c>
      <c r="B1" t="s">
        <v>205</v>
      </c>
      <c r="C1" t="s">
        <v>206</v>
      </c>
      <c r="D1" t="s">
        <v>207</v>
      </c>
    </row>
    <row r="2" spans="1:4" x14ac:dyDescent="0.25">
      <c r="A2" t="s">
        <v>25</v>
      </c>
      <c r="B2" t="s">
        <v>125</v>
      </c>
      <c r="C2" t="s">
        <v>125</v>
      </c>
      <c r="D2" t="s">
        <v>125</v>
      </c>
    </row>
    <row r="3" spans="1:4" x14ac:dyDescent="0.25">
      <c r="A3" t="s">
        <v>112</v>
      </c>
      <c r="B3" t="s">
        <v>132</v>
      </c>
      <c r="C3" t="s">
        <v>126</v>
      </c>
      <c r="D3" t="s">
        <v>126</v>
      </c>
    </row>
    <row r="4" spans="1:4" x14ac:dyDescent="0.25">
      <c r="A4" t="s">
        <v>26</v>
      </c>
      <c r="B4" t="s">
        <v>127</v>
      </c>
      <c r="C4" t="s">
        <v>126</v>
      </c>
      <c r="D4" t="s">
        <v>126</v>
      </c>
    </row>
    <row r="5" spans="1:4" x14ac:dyDescent="0.25">
      <c r="A5" t="s">
        <v>27</v>
      </c>
      <c r="B5" t="s">
        <v>126</v>
      </c>
      <c r="C5" t="s">
        <v>126</v>
      </c>
      <c r="D5" t="s">
        <v>126</v>
      </c>
    </row>
    <row r="6" spans="1:4" x14ac:dyDescent="0.25">
      <c r="A6" t="s">
        <v>28</v>
      </c>
      <c r="B6" t="s">
        <v>127</v>
      </c>
      <c r="C6" t="s">
        <v>126</v>
      </c>
      <c r="D6" t="s">
        <v>127</v>
      </c>
    </row>
    <row r="7" spans="1:4" x14ac:dyDescent="0.25">
      <c r="A7" t="s">
        <v>120</v>
      </c>
      <c r="B7" t="s">
        <v>145</v>
      </c>
      <c r="C7" t="s">
        <v>145</v>
      </c>
      <c r="D7" t="s">
        <v>145</v>
      </c>
    </row>
    <row r="8" spans="1:4" x14ac:dyDescent="0.25">
      <c r="A8" t="s">
        <v>29</v>
      </c>
      <c r="B8" t="s">
        <v>125</v>
      </c>
      <c r="C8" t="s">
        <v>125</v>
      </c>
      <c r="D8" t="s">
        <v>128</v>
      </c>
    </row>
    <row r="9" spans="1:4" x14ac:dyDescent="0.25">
      <c r="A9" t="s">
        <v>30</v>
      </c>
      <c r="B9" t="s">
        <v>125</v>
      </c>
      <c r="C9" t="s">
        <v>125</v>
      </c>
      <c r="D9" t="s">
        <v>183</v>
      </c>
    </row>
    <row r="10" spans="1:4" x14ac:dyDescent="0.25">
      <c r="A10" t="s">
        <v>31</v>
      </c>
      <c r="B10" t="s">
        <v>125</v>
      </c>
      <c r="C10" t="s">
        <v>125</v>
      </c>
      <c r="D10" t="s">
        <v>129</v>
      </c>
    </row>
    <row r="11" spans="1:4" x14ac:dyDescent="0.25">
      <c r="A11" t="s">
        <v>32</v>
      </c>
      <c r="B11" t="s">
        <v>125</v>
      </c>
      <c r="C11" t="s">
        <v>129</v>
      </c>
      <c r="D11" t="s">
        <v>129</v>
      </c>
    </row>
    <row r="12" spans="1:4" x14ac:dyDescent="0.25">
      <c r="A12" t="s">
        <v>33</v>
      </c>
      <c r="B12" t="s">
        <v>130</v>
      </c>
      <c r="C12" t="s">
        <v>129</v>
      </c>
      <c r="D12" t="s">
        <v>129</v>
      </c>
    </row>
    <row r="13" spans="1:4" x14ac:dyDescent="0.25">
      <c r="A13" t="s">
        <v>34</v>
      </c>
      <c r="B13" t="s">
        <v>129</v>
      </c>
      <c r="C13" t="s">
        <v>129</v>
      </c>
      <c r="D13" t="s">
        <v>129</v>
      </c>
    </row>
    <row r="14" spans="1:4" x14ac:dyDescent="0.25">
      <c r="A14" t="s">
        <v>35</v>
      </c>
      <c r="B14" t="s">
        <v>131</v>
      </c>
      <c r="C14" t="s">
        <v>131</v>
      </c>
      <c r="D14" t="s">
        <v>131</v>
      </c>
    </row>
    <row r="15" spans="1:4" x14ac:dyDescent="0.25">
      <c r="A15" t="s">
        <v>36</v>
      </c>
      <c r="B15" t="s">
        <v>132</v>
      </c>
      <c r="C15" t="s">
        <v>132</v>
      </c>
      <c r="D15" t="s">
        <v>132</v>
      </c>
    </row>
    <row r="16" spans="1:4" x14ac:dyDescent="0.25">
      <c r="A16" t="s">
        <v>37</v>
      </c>
      <c r="B16" t="s">
        <v>125</v>
      </c>
      <c r="C16" t="s">
        <v>125</v>
      </c>
      <c r="D16" t="s">
        <v>133</v>
      </c>
    </row>
    <row r="17" spans="1:4" x14ac:dyDescent="0.25">
      <c r="A17" t="s">
        <v>38</v>
      </c>
      <c r="B17" t="s">
        <v>125</v>
      </c>
      <c r="C17" t="s">
        <v>125</v>
      </c>
      <c r="D17" t="s">
        <v>182</v>
      </c>
    </row>
    <row r="18" spans="1:4" x14ac:dyDescent="0.25">
      <c r="A18" t="s">
        <v>39</v>
      </c>
      <c r="B18" t="s">
        <v>125</v>
      </c>
      <c r="C18" t="s">
        <v>125</v>
      </c>
      <c r="D18" t="s">
        <v>202</v>
      </c>
    </row>
    <row r="19" spans="1:4" x14ac:dyDescent="0.25">
      <c r="A19" t="s">
        <v>40</v>
      </c>
      <c r="B19" t="s">
        <v>125</v>
      </c>
      <c r="C19" t="s">
        <v>125</v>
      </c>
      <c r="D19" t="s">
        <v>134</v>
      </c>
    </row>
    <row r="20" spans="1:4" x14ac:dyDescent="0.25">
      <c r="A20" t="s">
        <v>41</v>
      </c>
      <c r="B20" t="s">
        <v>133</v>
      </c>
      <c r="C20" t="s">
        <v>129</v>
      </c>
      <c r="D20" t="s">
        <v>129</v>
      </c>
    </row>
    <row r="21" spans="1:4" x14ac:dyDescent="0.25">
      <c r="A21" t="s">
        <v>42</v>
      </c>
      <c r="B21" t="s">
        <v>135</v>
      </c>
      <c r="C21" t="s">
        <v>129</v>
      </c>
      <c r="D21" t="s">
        <v>129</v>
      </c>
    </row>
    <row r="22" spans="1:4" x14ac:dyDescent="0.25">
      <c r="A22" t="s">
        <v>43</v>
      </c>
      <c r="B22" t="s">
        <v>136</v>
      </c>
      <c r="C22" t="s">
        <v>129</v>
      </c>
      <c r="D22" t="s">
        <v>129</v>
      </c>
    </row>
    <row r="23" spans="1:4" x14ac:dyDescent="0.25">
      <c r="A23" t="s">
        <v>44</v>
      </c>
      <c r="B23" t="s">
        <v>137</v>
      </c>
      <c r="C23" t="s">
        <v>129</v>
      </c>
      <c r="D23" t="s">
        <v>129</v>
      </c>
    </row>
    <row r="24" spans="1:4" x14ac:dyDescent="0.25">
      <c r="A24" t="s">
        <v>45</v>
      </c>
      <c r="B24" t="s">
        <v>193</v>
      </c>
      <c r="C24" t="s">
        <v>129</v>
      </c>
      <c r="D24" t="s">
        <v>129</v>
      </c>
    </row>
    <row r="25" spans="1:4" x14ac:dyDescent="0.25">
      <c r="A25" t="s">
        <v>46</v>
      </c>
      <c r="B25" t="s">
        <v>200</v>
      </c>
      <c r="C25" t="s">
        <v>129</v>
      </c>
      <c r="D25" t="s">
        <v>129</v>
      </c>
    </row>
    <row r="26" spans="1:4" x14ac:dyDescent="0.25">
      <c r="A26" t="s">
        <v>47</v>
      </c>
      <c r="B26" t="s">
        <v>138</v>
      </c>
      <c r="C26" t="s">
        <v>129</v>
      </c>
      <c r="D26" t="s">
        <v>129</v>
      </c>
    </row>
    <row r="27" spans="1:4" x14ac:dyDescent="0.25">
      <c r="A27" t="s">
        <v>48</v>
      </c>
      <c r="B27" t="s">
        <v>125</v>
      </c>
      <c r="C27" t="s">
        <v>125</v>
      </c>
      <c r="D27" t="s">
        <v>135</v>
      </c>
    </row>
    <row r="28" spans="1:4" x14ac:dyDescent="0.25">
      <c r="A28" t="s">
        <v>49</v>
      </c>
      <c r="B28" t="s">
        <v>187</v>
      </c>
      <c r="C28" t="s">
        <v>129</v>
      </c>
      <c r="D28" t="s">
        <v>129</v>
      </c>
    </row>
    <row r="29" spans="1:4" x14ac:dyDescent="0.25">
      <c r="A29" t="s">
        <v>50</v>
      </c>
      <c r="B29" t="s">
        <v>139</v>
      </c>
      <c r="C29" t="s">
        <v>129</v>
      </c>
      <c r="D29" t="s">
        <v>129</v>
      </c>
    </row>
    <row r="30" spans="1:4" x14ac:dyDescent="0.25">
      <c r="A30" t="s">
        <v>51</v>
      </c>
      <c r="B30" t="s">
        <v>140</v>
      </c>
      <c r="C30" t="s">
        <v>129</v>
      </c>
      <c r="D30" t="s">
        <v>129</v>
      </c>
    </row>
    <row r="31" spans="1:4" x14ac:dyDescent="0.25">
      <c r="A31" t="s">
        <v>113</v>
      </c>
      <c r="B31" t="s">
        <v>134</v>
      </c>
      <c r="C31" t="s">
        <v>129</v>
      </c>
      <c r="D31" t="s">
        <v>129</v>
      </c>
    </row>
    <row r="32" spans="1:4" x14ac:dyDescent="0.25">
      <c r="A32" t="s">
        <v>52</v>
      </c>
      <c r="B32" t="s">
        <v>141</v>
      </c>
      <c r="C32" t="s">
        <v>129</v>
      </c>
      <c r="D32" t="s">
        <v>129</v>
      </c>
    </row>
    <row r="33" spans="1:4" x14ac:dyDescent="0.25">
      <c r="A33" t="s">
        <v>53</v>
      </c>
      <c r="B33" t="s">
        <v>196</v>
      </c>
      <c r="C33" t="s">
        <v>129</v>
      </c>
      <c r="D33" t="s">
        <v>129</v>
      </c>
    </row>
    <row r="34" spans="1:4" x14ac:dyDescent="0.25">
      <c r="A34" t="s">
        <v>54</v>
      </c>
      <c r="B34" t="s">
        <v>182</v>
      </c>
      <c r="C34" t="s">
        <v>129</v>
      </c>
      <c r="D34" t="s">
        <v>129</v>
      </c>
    </row>
    <row r="35" spans="1:4" x14ac:dyDescent="0.25">
      <c r="A35" t="s">
        <v>55</v>
      </c>
      <c r="B35" t="s">
        <v>193</v>
      </c>
      <c r="C35" t="s">
        <v>129</v>
      </c>
      <c r="D35" t="s">
        <v>129</v>
      </c>
    </row>
    <row r="36" spans="1:4" x14ac:dyDescent="0.25">
      <c r="A36" t="s">
        <v>56</v>
      </c>
      <c r="B36" t="s">
        <v>191</v>
      </c>
      <c r="C36" t="s">
        <v>184</v>
      </c>
      <c r="D36" t="s">
        <v>184</v>
      </c>
    </row>
    <row r="37" spans="1:4" x14ac:dyDescent="0.25">
      <c r="A37" t="s">
        <v>57</v>
      </c>
      <c r="B37" t="s">
        <v>133</v>
      </c>
      <c r="C37" t="s">
        <v>188</v>
      </c>
      <c r="D37" t="s">
        <v>188</v>
      </c>
    </row>
    <row r="38" spans="1:4" x14ac:dyDescent="0.25">
      <c r="A38" t="s">
        <v>58</v>
      </c>
      <c r="B38" t="s">
        <v>125</v>
      </c>
      <c r="C38" t="s">
        <v>125</v>
      </c>
      <c r="D38" t="s">
        <v>198</v>
      </c>
    </row>
    <row r="39" spans="1:4" x14ac:dyDescent="0.25">
      <c r="A39" t="s">
        <v>59</v>
      </c>
      <c r="B39" t="s">
        <v>192</v>
      </c>
      <c r="C39" t="s">
        <v>125</v>
      </c>
      <c r="D39" t="s">
        <v>203</v>
      </c>
    </row>
    <row r="40" spans="1:4" x14ac:dyDescent="0.25">
      <c r="A40" t="s">
        <v>121</v>
      </c>
      <c r="B40" t="s">
        <v>186</v>
      </c>
      <c r="C40" t="s">
        <v>125</v>
      </c>
      <c r="D40" t="s">
        <v>203</v>
      </c>
    </row>
    <row r="41" spans="1:4" x14ac:dyDescent="0.25">
      <c r="A41" t="s">
        <v>118</v>
      </c>
      <c r="B41" t="s">
        <v>126</v>
      </c>
      <c r="C41" t="s">
        <v>126</v>
      </c>
      <c r="D41" t="s">
        <v>198</v>
      </c>
    </row>
    <row r="42" spans="1:4" x14ac:dyDescent="0.25">
      <c r="A42" t="s">
        <v>60</v>
      </c>
      <c r="B42" t="s">
        <v>126</v>
      </c>
      <c r="C42" t="s">
        <v>126</v>
      </c>
      <c r="D42" t="s">
        <v>138</v>
      </c>
    </row>
    <row r="43" spans="1:4" x14ac:dyDescent="0.25">
      <c r="A43" t="s">
        <v>61</v>
      </c>
      <c r="B43" t="s">
        <v>125</v>
      </c>
      <c r="C43" t="s">
        <v>125</v>
      </c>
      <c r="D43" t="s">
        <v>142</v>
      </c>
    </row>
    <row r="44" spans="1:4" x14ac:dyDescent="0.25">
      <c r="A44" t="s">
        <v>119</v>
      </c>
      <c r="B44" t="s">
        <v>125</v>
      </c>
      <c r="C44" t="s">
        <v>125</v>
      </c>
      <c r="D44" t="s">
        <v>195</v>
      </c>
    </row>
    <row r="45" spans="1:4" x14ac:dyDescent="0.25">
      <c r="A45" t="s">
        <v>117</v>
      </c>
      <c r="B45" t="s">
        <v>125</v>
      </c>
      <c r="C45" t="s">
        <v>125</v>
      </c>
      <c r="D45" t="s">
        <v>194</v>
      </c>
    </row>
    <row r="46" spans="1:4" x14ac:dyDescent="0.25">
      <c r="A46" t="s">
        <v>62</v>
      </c>
      <c r="B46" t="s">
        <v>125</v>
      </c>
      <c r="C46" t="s">
        <v>125</v>
      </c>
      <c r="D46" t="s">
        <v>138</v>
      </c>
    </row>
    <row r="47" spans="1:4" x14ac:dyDescent="0.25">
      <c r="A47" t="s">
        <v>63</v>
      </c>
      <c r="B47" t="s">
        <v>125</v>
      </c>
      <c r="C47" t="s">
        <v>125</v>
      </c>
      <c r="D47" t="s">
        <v>189</v>
      </c>
    </row>
    <row r="48" spans="1:4" x14ac:dyDescent="0.25">
      <c r="A48" t="s">
        <v>64</v>
      </c>
      <c r="B48" t="s">
        <v>125</v>
      </c>
      <c r="C48" t="s">
        <v>125</v>
      </c>
      <c r="D48" t="s">
        <v>139</v>
      </c>
    </row>
    <row r="49" spans="1:4" x14ac:dyDescent="0.25">
      <c r="A49" t="s">
        <v>65</v>
      </c>
      <c r="B49" t="s">
        <v>125</v>
      </c>
      <c r="C49" t="s">
        <v>133</v>
      </c>
      <c r="D49" t="s">
        <v>133</v>
      </c>
    </row>
    <row r="50" spans="1:4" x14ac:dyDescent="0.25">
      <c r="A50" t="s">
        <v>66</v>
      </c>
      <c r="B50" t="s">
        <v>125</v>
      </c>
      <c r="C50" t="s">
        <v>143</v>
      </c>
      <c r="D50" t="s">
        <v>143</v>
      </c>
    </row>
    <row r="51" spans="1:4" x14ac:dyDescent="0.25">
      <c r="A51" t="s">
        <v>67</v>
      </c>
      <c r="B51" t="s">
        <v>129</v>
      </c>
      <c r="C51" t="s">
        <v>133</v>
      </c>
      <c r="D51" t="s">
        <v>133</v>
      </c>
    </row>
    <row r="52" spans="1:4" x14ac:dyDescent="0.25">
      <c r="A52" t="s">
        <v>68</v>
      </c>
      <c r="B52" t="s">
        <v>131</v>
      </c>
      <c r="C52" t="s">
        <v>144</v>
      </c>
      <c r="D52" t="s">
        <v>144</v>
      </c>
    </row>
    <row r="53" spans="1:4" x14ac:dyDescent="0.25">
      <c r="A53" t="s">
        <v>116</v>
      </c>
      <c r="B53" t="s">
        <v>130</v>
      </c>
      <c r="C53" t="s">
        <v>133</v>
      </c>
      <c r="D53" t="s">
        <v>133</v>
      </c>
    </row>
    <row r="54" spans="1:4" x14ac:dyDescent="0.25">
      <c r="A54" t="s">
        <v>69</v>
      </c>
      <c r="B54" t="s">
        <v>145</v>
      </c>
      <c r="C54" t="s">
        <v>133</v>
      </c>
      <c r="D54" t="s">
        <v>133</v>
      </c>
    </row>
    <row r="55" spans="1:4" x14ac:dyDescent="0.25">
      <c r="A55" t="s">
        <v>70</v>
      </c>
      <c r="B55" t="s">
        <v>127</v>
      </c>
      <c r="C55" t="s">
        <v>133</v>
      </c>
      <c r="D55" t="s">
        <v>133</v>
      </c>
    </row>
    <row r="56" spans="1:4" x14ac:dyDescent="0.25">
      <c r="A56" t="s">
        <v>71</v>
      </c>
      <c r="B56" t="s">
        <v>188</v>
      </c>
      <c r="C56" t="s">
        <v>133</v>
      </c>
      <c r="D56" t="s">
        <v>133</v>
      </c>
    </row>
    <row r="57" spans="1:4" x14ac:dyDescent="0.25">
      <c r="A57" t="s">
        <v>72</v>
      </c>
      <c r="B57" t="s">
        <v>125</v>
      </c>
      <c r="C57" t="s">
        <v>135</v>
      </c>
      <c r="D57" t="s">
        <v>135</v>
      </c>
    </row>
    <row r="58" spans="1:4" x14ac:dyDescent="0.25">
      <c r="A58" t="s">
        <v>73</v>
      </c>
      <c r="B58" t="s">
        <v>125</v>
      </c>
      <c r="C58" t="s">
        <v>146</v>
      </c>
      <c r="D58" t="s">
        <v>146</v>
      </c>
    </row>
    <row r="59" spans="1:4" x14ac:dyDescent="0.25">
      <c r="A59" t="s">
        <v>74</v>
      </c>
      <c r="B59" t="s">
        <v>125</v>
      </c>
      <c r="C59" t="s">
        <v>147</v>
      </c>
      <c r="D59" t="s">
        <v>147</v>
      </c>
    </row>
    <row r="60" spans="1:4" x14ac:dyDescent="0.25">
      <c r="A60" t="s">
        <v>75</v>
      </c>
      <c r="B60" t="s">
        <v>125</v>
      </c>
      <c r="C60" t="s">
        <v>148</v>
      </c>
      <c r="D60" t="s">
        <v>148</v>
      </c>
    </row>
    <row r="61" spans="1:4" x14ac:dyDescent="0.25">
      <c r="A61" t="s">
        <v>76</v>
      </c>
      <c r="B61" t="s">
        <v>125</v>
      </c>
      <c r="C61" t="s">
        <v>149</v>
      </c>
      <c r="D61" t="s">
        <v>149</v>
      </c>
    </row>
    <row r="62" spans="1:4" x14ac:dyDescent="0.25">
      <c r="A62" t="s">
        <v>77</v>
      </c>
      <c r="B62" t="s">
        <v>125</v>
      </c>
      <c r="C62" t="s">
        <v>150</v>
      </c>
      <c r="D62" t="s">
        <v>150</v>
      </c>
    </row>
    <row r="63" spans="1:4" x14ac:dyDescent="0.25">
      <c r="A63" t="s">
        <v>78</v>
      </c>
      <c r="B63" t="s">
        <v>125</v>
      </c>
      <c r="C63" t="s">
        <v>151</v>
      </c>
      <c r="D63" t="s">
        <v>151</v>
      </c>
    </row>
    <row r="64" spans="1:4" x14ac:dyDescent="0.25">
      <c r="A64" t="s">
        <v>79</v>
      </c>
      <c r="B64" t="s">
        <v>125</v>
      </c>
      <c r="C64" t="s">
        <v>152</v>
      </c>
      <c r="D64" t="s">
        <v>152</v>
      </c>
    </row>
    <row r="65" spans="1:4" x14ac:dyDescent="0.25">
      <c r="A65" t="s">
        <v>80</v>
      </c>
      <c r="B65" t="s">
        <v>133</v>
      </c>
      <c r="C65" t="s">
        <v>133</v>
      </c>
      <c r="D65" t="s">
        <v>133</v>
      </c>
    </row>
    <row r="66" spans="1:4" x14ac:dyDescent="0.25">
      <c r="A66" t="s">
        <v>81</v>
      </c>
      <c r="B66" t="s">
        <v>166</v>
      </c>
      <c r="C66" t="s">
        <v>166</v>
      </c>
      <c r="D66" t="s">
        <v>166</v>
      </c>
    </row>
    <row r="67" spans="1:4" x14ac:dyDescent="0.25">
      <c r="A67" t="s">
        <v>82</v>
      </c>
      <c r="B67" t="s">
        <v>153</v>
      </c>
      <c r="C67" t="s">
        <v>153</v>
      </c>
      <c r="D67" t="s">
        <v>153</v>
      </c>
    </row>
    <row r="68" spans="1:4" x14ac:dyDescent="0.25">
      <c r="A68" t="s">
        <v>83</v>
      </c>
      <c r="B68" t="s">
        <v>143</v>
      </c>
      <c r="C68" t="s">
        <v>143</v>
      </c>
      <c r="D68" t="s">
        <v>143</v>
      </c>
    </row>
    <row r="69" spans="1:4" x14ac:dyDescent="0.25">
      <c r="A69" t="s">
        <v>84</v>
      </c>
      <c r="B69" t="s">
        <v>197</v>
      </c>
      <c r="C69" t="s">
        <v>197</v>
      </c>
      <c r="D69" t="s">
        <v>197</v>
      </c>
    </row>
    <row r="70" spans="1:4" x14ac:dyDescent="0.25">
      <c r="A70" t="s">
        <v>85</v>
      </c>
      <c r="B70" t="s">
        <v>154</v>
      </c>
      <c r="C70" t="s">
        <v>154</v>
      </c>
      <c r="D70" t="s">
        <v>154</v>
      </c>
    </row>
    <row r="71" spans="1:4" x14ac:dyDescent="0.25">
      <c r="A71" t="s">
        <v>86</v>
      </c>
      <c r="B71" t="s">
        <v>155</v>
      </c>
      <c r="C71" t="s">
        <v>133</v>
      </c>
      <c r="D71" t="s">
        <v>133</v>
      </c>
    </row>
    <row r="72" spans="1:4" x14ac:dyDescent="0.25">
      <c r="A72" t="s">
        <v>87</v>
      </c>
      <c r="B72" t="s">
        <v>156</v>
      </c>
      <c r="C72" t="s">
        <v>133</v>
      </c>
      <c r="D72" t="s">
        <v>133</v>
      </c>
    </row>
    <row r="73" spans="1:4" x14ac:dyDescent="0.25">
      <c r="A73" t="s">
        <v>88</v>
      </c>
      <c r="B73" t="s">
        <v>155</v>
      </c>
      <c r="C73" t="s">
        <v>155</v>
      </c>
      <c r="D73" t="s">
        <v>155</v>
      </c>
    </row>
    <row r="74" spans="1:4" x14ac:dyDescent="0.25">
      <c r="A74" t="s">
        <v>89</v>
      </c>
      <c r="B74" t="s">
        <v>157</v>
      </c>
      <c r="C74" t="s">
        <v>157</v>
      </c>
      <c r="D74" t="s">
        <v>157</v>
      </c>
    </row>
    <row r="75" spans="1:4" x14ac:dyDescent="0.25">
      <c r="A75" t="s">
        <v>90</v>
      </c>
      <c r="B75" t="s">
        <v>156</v>
      </c>
      <c r="C75" t="s">
        <v>156</v>
      </c>
      <c r="D75" t="s">
        <v>156</v>
      </c>
    </row>
    <row r="76" spans="1:4" x14ac:dyDescent="0.25">
      <c r="A76" t="s">
        <v>91</v>
      </c>
      <c r="B76" t="s">
        <v>158</v>
      </c>
      <c r="C76" t="s">
        <v>133</v>
      </c>
      <c r="D76" t="s">
        <v>133</v>
      </c>
    </row>
    <row r="77" spans="1:4" x14ac:dyDescent="0.25">
      <c r="A77" t="s">
        <v>92</v>
      </c>
      <c r="B77" t="s">
        <v>201</v>
      </c>
      <c r="C77" t="s">
        <v>201</v>
      </c>
      <c r="D77" t="s">
        <v>201</v>
      </c>
    </row>
    <row r="78" spans="1:4" x14ac:dyDescent="0.25">
      <c r="A78" t="s">
        <v>93</v>
      </c>
      <c r="B78" t="s">
        <v>159</v>
      </c>
      <c r="C78" t="s">
        <v>159</v>
      </c>
      <c r="D78" t="s">
        <v>159</v>
      </c>
    </row>
    <row r="79" spans="1:4" x14ac:dyDescent="0.25">
      <c r="A79" t="s">
        <v>94</v>
      </c>
      <c r="B79" t="s">
        <v>160</v>
      </c>
      <c r="C79" t="s">
        <v>160</v>
      </c>
      <c r="D79" t="s">
        <v>160</v>
      </c>
    </row>
    <row r="80" spans="1:4" x14ac:dyDescent="0.25">
      <c r="A80" t="s">
        <v>95</v>
      </c>
      <c r="B80" t="s">
        <v>144</v>
      </c>
      <c r="C80" t="s">
        <v>144</v>
      </c>
      <c r="D80" t="s">
        <v>144</v>
      </c>
    </row>
    <row r="81" spans="1:4" x14ac:dyDescent="0.25">
      <c r="A81" t="s">
        <v>96</v>
      </c>
      <c r="B81" t="s">
        <v>148</v>
      </c>
      <c r="C81" t="s">
        <v>148</v>
      </c>
      <c r="D81" t="s">
        <v>148</v>
      </c>
    </row>
    <row r="82" spans="1:4" x14ac:dyDescent="0.25">
      <c r="A82" t="s">
        <v>97</v>
      </c>
      <c r="B82" t="s">
        <v>150</v>
      </c>
      <c r="C82" t="s">
        <v>150</v>
      </c>
      <c r="D82" t="s">
        <v>139</v>
      </c>
    </row>
    <row r="83" spans="1:4" x14ac:dyDescent="0.25">
      <c r="A83" t="s">
        <v>98</v>
      </c>
      <c r="B83" t="s">
        <v>133</v>
      </c>
      <c r="C83" t="s">
        <v>133</v>
      </c>
      <c r="D83" t="s">
        <v>199</v>
      </c>
    </row>
    <row r="84" spans="1:4" x14ac:dyDescent="0.25">
      <c r="A84" t="s">
        <v>99</v>
      </c>
      <c r="B84" t="s">
        <v>161</v>
      </c>
      <c r="C84" t="s">
        <v>161</v>
      </c>
      <c r="D84" t="s">
        <v>161</v>
      </c>
    </row>
    <row r="85" spans="1:4" x14ac:dyDescent="0.25">
      <c r="A85" t="s">
        <v>114</v>
      </c>
      <c r="B85" t="s">
        <v>150</v>
      </c>
      <c r="C85" t="s">
        <v>150</v>
      </c>
      <c r="D85" t="s">
        <v>150</v>
      </c>
    </row>
    <row r="86" spans="1:4" x14ac:dyDescent="0.25">
      <c r="A86" t="s">
        <v>100</v>
      </c>
      <c r="B86" t="s">
        <v>162</v>
      </c>
      <c r="C86" t="s">
        <v>133</v>
      </c>
      <c r="D86" t="s">
        <v>133</v>
      </c>
    </row>
    <row r="87" spans="1:4" x14ac:dyDescent="0.25">
      <c r="A87" t="s">
        <v>101</v>
      </c>
      <c r="B87" t="s">
        <v>163</v>
      </c>
      <c r="C87" t="s">
        <v>163</v>
      </c>
      <c r="D87" t="s">
        <v>163</v>
      </c>
    </row>
    <row r="88" spans="1:4" x14ac:dyDescent="0.25">
      <c r="A88" t="s">
        <v>122</v>
      </c>
      <c r="B88" t="s">
        <v>162</v>
      </c>
      <c r="C88" t="s">
        <v>162</v>
      </c>
      <c r="D88" t="s">
        <v>133</v>
      </c>
    </row>
    <row r="89" spans="1:4" x14ac:dyDescent="0.25">
      <c r="A89" t="s">
        <v>123</v>
      </c>
      <c r="B89" t="s">
        <v>162</v>
      </c>
      <c r="C89" t="s">
        <v>162</v>
      </c>
      <c r="D89" t="s">
        <v>162</v>
      </c>
    </row>
    <row r="90" spans="1:4" x14ac:dyDescent="0.25">
      <c r="A90" t="s">
        <v>102</v>
      </c>
      <c r="B90" t="s">
        <v>164</v>
      </c>
      <c r="C90" t="s">
        <v>164</v>
      </c>
      <c r="D90" t="s">
        <v>164</v>
      </c>
    </row>
    <row r="91" spans="1:4" x14ac:dyDescent="0.25">
      <c r="A91" t="s">
        <v>103</v>
      </c>
      <c r="B91" t="s">
        <v>165</v>
      </c>
      <c r="C91" t="s">
        <v>165</v>
      </c>
      <c r="D91" t="s">
        <v>165</v>
      </c>
    </row>
    <row r="92" spans="1:4" x14ac:dyDescent="0.25">
      <c r="A92" t="s">
        <v>104</v>
      </c>
      <c r="B92" t="s">
        <v>190</v>
      </c>
      <c r="C92" t="s">
        <v>133</v>
      </c>
      <c r="D92" t="s">
        <v>133</v>
      </c>
    </row>
    <row r="93" spans="1:4" x14ac:dyDescent="0.25">
      <c r="A93" t="s">
        <v>105</v>
      </c>
      <c r="B93" t="s">
        <v>133</v>
      </c>
      <c r="C93" t="s">
        <v>2</v>
      </c>
      <c r="D93" t="s">
        <v>2</v>
      </c>
    </row>
    <row r="94" spans="1:4" x14ac:dyDescent="0.25">
      <c r="A94" t="s">
        <v>106</v>
      </c>
      <c r="B94" t="s">
        <v>166</v>
      </c>
      <c r="C94" t="s">
        <v>133</v>
      </c>
      <c r="D94" t="s">
        <v>133</v>
      </c>
    </row>
    <row r="95" spans="1:4" x14ac:dyDescent="0.25">
      <c r="A95" t="s">
        <v>107</v>
      </c>
      <c r="B95" t="s">
        <v>166</v>
      </c>
      <c r="C95" t="s">
        <v>166</v>
      </c>
      <c r="D95" t="s">
        <v>133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DFF9A-8D99-4484-9773-A5FF16B4D29A}">
  <dimension ref="A1:O64"/>
  <sheetViews>
    <sheetView topLeftCell="A28" workbookViewId="0">
      <selection activeCell="C38" sqref="C38"/>
    </sheetView>
  </sheetViews>
  <sheetFormatPr defaultRowHeight="14.3" x14ac:dyDescent="0.25"/>
  <cols>
    <col min="1" max="1" width="10.375" customWidth="1"/>
    <col min="2" max="2" width="18.5" customWidth="1"/>
    <col min="3" max="5" width="19.625" customWidth="1"/>
    <col min="6" max="6" width="14.375" customWidth="1"/>
    <col min="7" max="9" width="15.5" customWidth="1"/>
    <col min="10" max="10" width="23" customWidth="1"/>
    <col min="11" max="11" width="25.625" customWidth="1"/>
    <col min="12" max="12" width="24.625" customWidth="1"/>
    <col min="13" max="13" width="18.5" customWidth="1"/>
    <col min="14" max="14" width="18" customWidth="1"/>
    <col min="15" max="15" width="18.5" customWidth="1"/>
  </cols>
  <sheetData>
    <row r="1" spans="1:15" x14ac:dyDescent="0.25">
      <c r="A1" t="s">
        <v>167</v>
      </c>
      <c r="B1" t="s">
        <v>168</v>
      </c>
      <c r="C1" t="s">
        <v>169</v>
      </c>
      <c r="D1" t="s">
        <v>170</v>
      </c>
      <c r="E1" t="s">
        <v>171</v>
      </c>
      <c r="F1" t="s">
        <v>172</v>
      </c>
      <c r="G1" t="s">
        <v>173</v>
      </c>
      <c r="H1" t="s">
        <v>174</v>
      </c>
      <c r="I1" t="s">
        <v>175</v>
      </c>
      <c r="J1" t="s">
        <v>176</v>
      </c>
      <c r="K1" t="s">
        <v>177</v>
      </c>
      <c r="L1" t="s">
        <v>178</v>
      </c>
      <c r="M1" t="s">
        <v>179</v>
      </c>
      <c r="N1" t="s">
        <v>180</v>
      </c>
      <c r="O1" t="s">
        <v>181</v>
      </c>
    </row>
    <row r="2" spans="1:15" x14ac:dyDescent="0.25">
      <c r="A2" t="s">
        <v>125</v>
      </c>
      <c r="B2">
        <v>0.15546399999999999</v>
      </c>
      <c r="C2">
        <v>-3.7927000000000002E-2</v>
      </c>
      <c r="D2">
        <v>-3.7895999999999999E-2</v>
      </c>
      <c r="E2">
        <v>-0.43332700000000002</v>
      </c>
      <c r="F2">
        <v>0.39064500000000002</v>
      </c>
      <c r="G2">
        <v>-0.17117199999999999</v>
      </c>
      <c r="H2">
        <v>-0.17145299999999999</v>
      </c>
      <c r="I2">
        <v>6.7978999999999998E-2</v>
      </c>
      <c r="J2">
        <v>464.04</v>
      </c>
      <c r="K2">
        <v>158.369</v>
      </c>
      <c r="L2">
        <v>1200.6500000000001</v>
      </c>
      <c r="M2">
        <v>-0.25013999999999997</v>
      </c>
      <c r="N2">
        <v>2.3949999999999999E-2</v>
      </c>
      <c r="O2">
        <v>171.9942159</v>
      </c>
    </row>
    <row r="3" spans="1:15" x14ac:dyDescent="0.25">
      <c r="A3" t="s">
        <v>182</v>
      </c>
      <c r="B3">
        <v>0.19836699999999999</v>
      </c>
      <c r="C3">
        <v>-3.6912E-2</v>
      </c>
      <c r="D3">
        <v>-3.9061999999999999E-2</v>
      </c>
      <c r="E3">
        <v>-0.40319700000000003</v>
      </c>
      <c r="F3">
        <v>0.53734899999999997</v>
      </c>
      <c r="G3">
        <v>-0.18404499999999999</v>
      </c>
      <c r="H3">
        <v>-0.19808400000000001</v>
      </c>
      <c r="I3">
        <v>-8.7044999999999997E-2</v>
      </c>
      <c r="J3">
        <v>479.16899999999998</v>
      </c>
      <c r="K3">
        <v>166.21</v>
      </c>
      <c r="L3">
        <v>1220.21</v>
      </c>
      <c r="M3">
        <v>-0.23999000000000001</v>
      </c>
      <c r="N3">
        <v>-2.7890000000000002E-2</v>
      </c>
      <c r="O3">
        <v>133.09487100000001</v>
      </c>
    </row>
    <row r="4" spans="1:15" x14ac:dyDescent="0.25">
      <c r="A4" t="s">
        <v>127</v>
      </c>
      <c r="B4">
        <v>0.15173600000000001</v>
      </c>
      <c r="C4">
        <v>-3.4506000000000002E-2</v>
      </c>
      <c r="D4">
        <v>-3.4562000000000002E-2</v>
      </c>
      <c r="E4">
        <v>-0.12188300000000001</v>
      </c>
      <c r="F4">
        <v>0.41831699999999999</v>
      </c>
      <c r="G4">
        <v>-0.151834</v>
      </c>
      <c r="H4">
        <v>-0.15231600000000001</v>
      </c>
      <c r="I4">
        <v>-8.7807999999999997E-2</v>
      </c>
      <c r="J4">
        <v>465.73599999999999</v>
      </c>
      <c r="K4">
        <v>161.79400000000001</v>
      </c>
      <c r="L4">
        <v>1249.75</v>
      </c>
      <c r="M4">
        <v>-0.23638000000000001</v>
      </c>
      <c r="N4">
        <v>-1.5970000000000002E-2</v>
      </c>
      <c r="O4">
        <v>138.3094791</v>
      </c>
    </row>
    <row r="5" spans="1:15" x14ac:dyDescent="0.25">
      <c r="A5" t="s">
        <v>128</v>
      </c>
      <c r="B5">
        <v>0.112469</v>
      </c>
      <c r="C5">
        <v>-3.7032000000000002E-2</v>
      </c>
      <c r="D5">
        <v>-3.7026999999999997E-2</v>
      </c>
      <c r="E5">
        <v>-0.218081</v>
      </c>
      <c r="F5">
        <v>0.49265900000000001</v>
      </c>
      <c r="G5">
        <v>-0.17632500000000001</v>
      </c>
      <c r="H5">
        <v>-0.17619299999999999</v>
      </c>
      <c r="I5">
        <v>-0.13664899999999999</v>
      </c>
      <c r="J5">
        <v>533.56399999999996</v>
      </c>
      <c r="K5">
        <v>189.25299999999999</v>
      </c>
      <c r="L5">
        <v>1297.81</v>
      </c>
      <c r="M5">
        <v>-0.25402000000000002</v>
      </c>
      <c r="N5">
        <v>3.3210000000000003E-2</v>
      </c>
      <c r="O5">
        <v>180.23969729999999</v>
      </c>
    </row>
    <row r="6" spans="1:15" x14ac:dyDescent="0.25">
      <c r="A6" t="s">
        <v>183</v>
      </c>
      <c r="B6">
        <v>0.12745500000000001</v>
      </c>
      <c r="C6">
        <v>-3.3140000000000003E-2</v>
      </c>
      <c r="D6">
        <v>-3.3105999999999997E-2</v>
      </c>
      <c r="E6">
        <v>-0.13736000000000001</v>
      </c>
      <c r="F6">
        <v>0.42317900000000003</v>
      </c>
      <c r="G6">
        <v>-0.156834</v>
      </c>
      <c r="H6">
        <v>-0.15657699999999999</v>
      </c>
      <c r="I6">
        <v>-4.8363999999999997E-2</v>
      </c>
      <c r="J6">
        <v>547.44200000000001</v>
      </c>
      <c r="K6">
        <v>153.97499999999999</v>
      </c>
      <c r="L6">
        <v>1205.5999999999999</v>
      </c>
      <c r="M6">
        <v>-0.25103999999999999</v>
      </c>
      <c r="N6">
        <v>3.4419999999999999E-2</v>
      </c>
      <c r="O6">
        <v>179.1290046</v>
      </c>
    </row>
    <row r="7" spans="1:15" x14ac:dyDescent="0.25">
      <c r="A7" t="s">
        <v>129</v>
      </c>
      <c r="B7">
        <v>0.153248</v>
      </c>
      <c r="C7">
        <v>-3.7562999999999999E-2</v>
      </c>
      <c r="D7">
        <v>-3.7512999999999998E-2</v>
      </c>
      <c r="E7">
        <v>-0.273613</v>
      </c>
      <c r="F7">
        <v>0.43281799999999998</v>
      </c>
      <c r="G7">
        <v>-0.18011099999999999</v>
      </c>
      <c r="H7">
        <v>-0.18074100000000001</v>
      </c>
      <c r="I7">
        <v>3.7199999999999999E-4</v>
      </c>
      <c r="J7">
        <v>504.39800000000002</v>
      </c>
      <c r="K7">
        <v>159.078</v>
      </c>
      <c r="L7">
        <v>1213.46</v>
      </c>
      <c r="M7">
        <v>-0.25091000000000002</v>
      </c>
      <c r="N7">
        <v>2.6839999999999999E-2</v>
      </c>
      <c r="O7">
        <v>174.29090249999999</v>
      </c>
    </row>
    <row r="8" spans="1:15" x14ac:dyDescent="0.25">
      <c r="A8" t="s">
        <v>130</v>
      </c>
      <c r="B8">
        <v>0.122739</v>
      </c>
      <c r="C8">
        <v>-4.0029000000000002E-2</v>
      </c>
      <c r="D8">
        <v>-4.002E-2</v>
      </c>
      <c r="E8">
        <v>-0.21212400000000001</v>
      </c>
      <c r="F8">
        <v>0.43942199999999998</v>
      </c>
      <c r="G8">
        <v>-0.17041600000000001</v>
      </c>
      <c r="H8">
        <v>-0.17039000000000001</v>
      </c>
      <c r="I8">
        <v>-1.2173E-2</v>
      </c>
      <c r="J8">
        <v>497.351</v>
      </c>
      <c r="K8">
        <v>174.46100000000001</v>
      </c>
      <c r="L8">
        <v>1276.72</v>
      </c>
      <c r="M8">
        <v>-0.25290000000000001</v>
      </c>
      <c r="N8">
        <v>3.3649999999999999E-2</v>
      </c>
      <c r="O8">
        <v>179.81299050000001</v>
      </c>
    </row>
    <row r="9" spans="1:15" x14ac:dyDescent="0.25">
      <c r="A9" t="s">
        <v>131</v>
      </c>
      <c r="B9">
        <v>0.165352</v>
      </c>
      <c r="C9">
        <v>-3.8466E-2</v>
      </c>
      <c r="D9">
        <v>-4.1852E-2</v>
      </c>
      <c r="E9">
        <v>-0.29164800000000002</v>
      </c>
      <c r="F9">
        <v>0.44260899999999997</v>
      </c>
      <c r="G9">
        <v>-0.17845</v>
      </c>
      <c r="H9">
        <v>-0.16891999999999999</v>
      </c>
      <c r="I9">
        <v>-1.2258E-2</v>
      </c>
      <c r="J9">
        <v>500.904</v>
      </c>
      <c r="K9">
        <v>154.66</v>
      </c>
      <c r="L9">
        <v>1165.29</v>
      </c>
      <c r="M9">
        <v>-0.25062000000000001</v>
      </c>
      <c r="N9">
        <v>2.9190000000000001E-2</v>
      </c>
      <c r="O9">
        <v>175.5835731</v>
      </c>
    </row>
    <row r="10" spans="1:15" x14ac:dyDescent="0.25">
      <c r="A10" t="s">
        <v>132</v>
      </c>
      <c r="B10">
        <v>0.13614100000000001</v>
      </c>
      <c r="C10">
        <v>-4.0851999999999999E-2</v>
      </c>
      <c r="D10">
        <v>-4.0846E-2</v>
      </c>
      <c r="E10">
        <v>-0.18326200000000001</v>
      </c>
      <c r="F10">
        <v>0.44565300000000002</v>
      </c>
      <c r="G10">
        <v>-0.170596</v>
      </c>
      <c r="H10">
        <v>-0.17070199999999999</v>
      </c>
      <c r="I10">
        <v>-3.5645000000000003E-2</v>
      </c>
      <c r="J10">
        <v>504.423</v>
      </c>
      <c r="K10">
        <v>167.51499999999999</v>
      </c>
      <c r="L10">
        <v>1237.23</v>
      </c>
      <c r="M10">
        <v>-0.25135000000000002</v>
      </c>
      <c r="N10">
        <v>3.4619999999999998E-2</v>
      </c>
      <c r="O10">
        <v>179.4490347</v>
      </c>
    </row>
    <row r="11" spans="1:15" x14ac:dyDescent="0.25">
      <c r="A11" t="s">
        <v>126</v>
      </c>
      <c r="B11">
        <v>0.17913699999999999</v>
      </c>
      <c r="C11">
        <v>-4.0078000000000003E-2</v>
      </c>
      <c r="D11">
        <v>-4.0072000000000003E-2</v>
      </c>
      <c r="E11">
        <v>-0.47377799999999998</v>
      </c>
      <c r="F11">
        <v>0.41362199999999999</v>
      </c>
      <c r="G11">
        <v>-0.17389099999999999</v>
      </c>
      <c r="H11">
        <v>-0.17425599999999999</v>
      </c>
      <c r="I11">
        <v>-2.4944000000000001E-2</v>
      </c>
      <c r="J11">
        <v>465.96600000000001</v>
      </c>
      <c r="K11">
        <v>154.71700000000001</v>
      </c>
      <c r="L11">
        <v>1379.14</v>
      </c>
      <c r="M11">
        <v>-0.24607000000000001</v>
      </c>
      <c r="N11">
        <v>2.155E-2</v>
      </c>
      <c r="O11">
        <v>167.93422620000001</v>
      </c>
    </row>
    <row r="12" spans="1:15" x14ac:dyDescent="0.25">
      <c r="A12" t="s">
        <v>184</v>
      </c>
      <c r="B12">
        <v>0.137624</v>
      </c>
      <c r="C12">
        <v>-3.7663000000000002E-2</v>
      </c>
      <c r="D12">
        <v>-4.0806000000000002E-2</v>
      </c>
      <c r="E12">
        <v>-0.27689200000000003</v>
      </c>
      <c r="F12">
        <v>0.40879100000000002</v>
      </c>
      <c r="G12">
        <v>-0.173319</v>
      </c>
      <c r="H12">
        <v>-0.16671800000000001</v>
      </c>
      <c r="I12">
        <v>5.4883000000000001E-2</v>
      </c>
      <c r="J12">
        <v>480.26</v>
      </c>
      <c r="K12">
        <v>164.738</v>
      </c>
      <c r="L12">
        <v>1264.95</v>
      </c>
      <c r="M12">
        <v>-0.25147999999999998</v>
      </c>
      <c r="N12">
        <v>2.8500000000000001E-2</v>
      </c>
      <c r="O12">
        <v>175.6902498</v>
      </c>
    </row>
    <row r="13" spans="1:15" x14ac:dyDescent="0.25">
      <c r="A13" t="s">
        <v>185</v>
      </c>
      <c r="B13">
        <v>0.210537</v>
      </c>
      <c r="C13">
        <v>-0.18282599999999999</v>
      </c>
      <c r="D13">
        <v>-2.5245E-2</v>
      </c>
      <c r="E13">
        <v>-8.1609999999999999E-3</v>
      </c>
      <c r="F13">
        <v>0.50115699999999996</v>
      </c>
      <c r="G13">
        <v>-0.142571</v>
      </c>
      <c r="H13">
        <v>-0.15087999999999999</v>
      </c>
      <c r="I13">
        <v>-0.130694</v>
      </c>
      <c r="J13">
        <v>524.41399999999999</v>
      </c>
      <c r="K13">
        <v>65.549800000000005</v>
      </c>
      <c r="L13">
        <v>1095.94</v>
      </c>
      <c r="M13">
        <v>-0.20849000000000001</v>
      </c>
      <c r="N13">
        <v>-2.1530000000000001E-2</v>
      </c>
      <c r="O13">
        <v>117.3192696</v>
      </c>
    </row>
    <row r="14" spans="1:15" x14ac:dyDescent="0.25">
      <c r="A14" t="s">
        <v>186</v>
      </c>
      <c r="B14">
        <v>-9.6576999999999996E-2</v>
      </c>
      <c r="C14">
        <v>1.2846E-2</v>
      </c>
      <c r="D14">
        <v>0.31192599999999998</v>
      </c>
      <c r="E14">
        <v>-2.3518000000000001E-2</v>
      </c>
      <c r="F14">
        <v>-0.130491</v>
      </c>
      <c r="G14">
        <v>-0.657698</v>
      </c>
      <c r="H14">
        <v>-0.225519</v>
      </c>
      <c r="I14">
        <v>0.16252800000000001</v>
      </c>
      <c r="J14">
        <v>457.35700000000003</v>
      </c>
      <c r="K14">
        <v>65.925200000000004</v>
      </c>
      <c r="L14">
        <v>1060.03</v>
      </c>
      <c r="M14">
        <v>-0.22025</v>
      </c>
      <c r="N14">
        <v>-3.3140000000000003E-2</v>
      </c>
      <c r="O14">
        <v>117.4133961</v>
      </c>
    </row>
    <row r="15" spans="1:15" x14ac:dyDescent="0.25">
      <c r="A15" t="s">
        <v>134</v>
      </c>
      <c r="B15">
        <v>0.19655700000000001</v>
      </c>
      <c r="C15">
        <v>-0.15474499999999999</v>
      </c>
      <c r="D15">
        <v>-2.1359E-2</v>
      </c>
      <c r="E15">
        <v>-2.0971E-2</v>
      </c>
      <c r="F15">
        <v>0.58389199999999997</v>
      </c>
      <c r="G15">
        <v>-0.24593000000000001</v>
      </c>
      <c r="H15">
        <v>-0.16448699999999999</v>
      </c>
      <c r="I15">
        <v>-0.162995</v>
      </c>
      <c r="J15">
        <v>509.89400000000001</v>
      </c>
      <c r="K15">
        <v>59.310899999999997</v>
      </c>
      <c r="L15">
        <v>1057.7</v>
      </c>
      <c r="M15">
        <v>-0.23705999999999999</v>
      </c>
      <c r="N15">
        <v>-2.997E-2</v>
      </c>
      <c r="O15">
        <v>129.9510459</v>
      </c>
    </row>
    <row r="16" spans="1:15" x14ac:dyDescent="0.25">
      <c r="A16" t="s">
        <v>138</v>
      </c>
      <c r="B16">
        <v>0.19153100000000001</v>
      </c>
      <c r="C16">
        <v>1.1310000000000001E-3</v>
      </c>
      <c r="D16">
        <v>1.1310000000000001E-3</v>
      </c>
      <c r="E16">
        <v>1.1310000000000001E-3</v>
      </c>
      <c r="F16">
        <v>0.55915800000000004</v>
      </c>
      <c r="G16">
        <v>2.8558E-2</v>
      </c>
      <c r="H16">
        <v>2.8558E-2</v>
      </c>
      <c r="I16">
        <v>2.8558E-2</v>
      </c>
      <c r="J16">
        <v>505.327</v>
      </c>
      <c r="K16">
        <v>61.268000000000001</v>
      </c>
      <c r="L16">
        <v>1058.9100000000001</v>
      </c>
      <c r="M16">
        <v>-0.24124999999999999</v>
      </c>
      <c r="N16">
        <v>-3.9399999999999998E-2</v>
      </c>
      <c r="O16">
        <v>126.6628935</v>
      </c>
    </row>
    <row r="17" spans="1:15" x14ac:dyDescent="0.25">
      <c r="A17" t="s">
        <v>140</v>
      </c>
      <c r="B17">
        <v>0.18133099999999999</v>
      </c>
      <c r="C17">
        <v>1.2633E-2</v>
      </c>
      <c r="D17">
        <v>1.2633E-2</v>
      </c>
      <c r="E17">
        <v>1.2633E-2</v>
      </c>
      <c r="F17">
        <v>0.57125400000000004</v>
      </c>
      <c r="G17">
        <v>-6.8256999999999998E-2</v>
      </c>
      <c r="H17">
        <v>-6.8256999999999998E-2</v>
      </c>
      <c r="I17">
        <v>-6.8256999999999998E-2</v>
      </c>
      <c r="J17">
        <v>517.27599999999995</v>
      </c>
      <c r="K17">
        <v>59.159599999999998</v>
      </c>
      <c r="L17">
        <v>1090.79</v>
      </c>
      <c r="M17">
        <v>-0.22214999999999999</v>
      </c>
      <c r="N17">
        <v>-2.6800000000000001E-2</v>
      </c>
      <c r="O17">
        <v>122.5840785</v>
      </c>
    </row>
    <row r="18" spans="1:15" x14ac:dyDescent="0.25">
      <c r="A18" t="s">
        <v>187</v>
      </c>
      <c r="B18">
        <v>0.203903</v>
      </c>
      <c r="C18">
        <v>-0.227689</v>
      </c>
      <c r="D18">
        <v>-0.16625799999999999</v>
      </c>
      <c r="E18">
        <v>1.6063000000000001E-2</v>
      </c>
      <c r="F18">
        <v>0.58998300000000004</v>
      </c>
      <c r="G18">
        <v>-6.2940999999999997E-2</v>
      </c>
      <c r="H18">
        <v>-6.2940999999999997E-2</v>
      </c>
      <c r="I18">
        <v>-6.2940999999999997E-2</v>
      </c>
      <c r="J18">
        <v>511.89</v>
      </c>
      <c r="K18">
        <v>61.433100000000003</v>
      </c>
      <c r="L18">
        <v>1092.25</v>
      </c>
      <c r="M18">
        <v>-0.24740000000000001</v>
      </c>
      <c r="N18">
        <v>-3.0190000000000002E-2</v>
      </c>
      <c r="O18">
        <v>136.30144709999999</v>
      </c>
    </row>
    <row r="19" spans="1:15" x14ac:dyDescent="0.25">
      <c r="A19" t="s">
        <v>188</v>
      </c>
      <c r="B19">
        <v>0.171186</v>
      </c>
      <c r="C19">
        <v>-2.4067000000000002E-2</v>
      </c>
      <c r="D19">
        <v>-1.6951999999999998E-2</v>
      </c>
      <c r="E19">
        <v>-0.15290400000000001</v>
      </c>
      <c r="F19">
        <v>0.48694100000000001</v>
      </c>
      <c r="G19">
        <v>-0.15027099999999999</v>
      </c>
      <c r="H19">
        <v>-0.16713600000000001</v>
      </c>
      <c r="I19">
        <v>-2.9562999999999999E-2</v>
      </c>
      <c r="J19">
        <v>514.08100000000002</v>
      </c>
      <c r="K19">
        <v>148.84100000000001</v>
      </c>
      <c r="L19">
        <v>1112.69</v>
      </c>
      <c r="M19">
        <v>-0.22484000000000001</v>
      </c>
      <c r="N19">
        <v>-5.5070000000000001E-2</v>
      </c>
      <c r="O19">
        <v>106.5323727</v>
      </c>
    </row>
    <row r="20" spans="1:15" x14ac:dyDescent="0.25">
      <c r="A20" t="s">
        <v>189</v>
      </c>
      <c r="B20">
        <v>0.20263500000000001</v>
      </c>
      <c r="C20">
        <v>-2.3983999999999998E-2</v>
      </c>
      <c r="D20">
        <v>-2.1965999999999999E-2</v>
      </c>
      <c r="E20">
        <v>-0.190217</v>
      </c>
      <c r="F20">
        <v>0.63214199999999998</v>
      </c>
      <c r="G20">
        <v>-0.16678299999999999</v>
      </c>
      <c r="H20">
        <v>-0.17522099999999999</v>
      </c>
      <c r="I20">
        <v>-0.26003900000000002</v>
      </c>
      <c r="J20">
        <v>515.34</v>
      </c>
      <c r="K20">
        <v>61.3996</v>
      </c>
      <c r="L20">
        <v>1180.9000000000001</v>
      </c>
      <c r="M20">
        <v>-0.22474</v>
      </c>
      <c r="N20">
        <v>-5.9150000000000001E-2</v>
      </c>
      <c r="O20">
        <v>103.9093809</v>
      </c>
    </row>
    <row r="21" spans="1:15" x14ac:dyDescent="0.25">
      <c r="A21" t="s">
        <v>190</v>
      </c>
      <c r="B21">
        <v>0.19697799999999999</v>
      </c>
      <c r="C21">
        <v>-2.2922000000000001E-2</v>
      </c>
      <c r="D21">
        <v>-2.2863999999999999E-2</v>
      </c>
      <c r="E21">
        <v>-0.22789499999999999</v>
      </c>
      <c r="F21">
        <v>0.750193</v>
      </c>
      <c r="G21">
        <v>-0.19611799999999999</v>
      </c>
      <c r="H21">
        <v>-0.19702900000000001</v>
      </c>
      <c r="I21">
        <v>-0.32957599999999998</v>
      </c>
      <c r="J21">
        <v>526.38400000000001</v>
      </c>
      <c r="K21">
        <v>65.465599999999995</v>
      </c>
      <c r="L21">
        <v>1042.53</v>
      </c>
      <c r="M21">
        <v>-0.21203</v>
      </c>
      <c r="N21">
        <v>-7.6880000000000004E-2</v>
      </c>
      <c r="O21">
        <v>84.807976499999995</v>
      </c>
    </row>
    <row r="22" spans="1:15" x14ac:dyDescent="0.25">
      <c r="A22" t="s">
        <v>163</v>
      </c>
      <c r="B22">
        <v>0.193193</v>
      </c>
      <c r="C22">
        <v>-2.6838999999999998E-2</v>
      </c>
      <c r="D22">
        <v>-2.6838999999999998E-2</v>
      </c>
      <c r="E22">
        <v>-2.6838999999999998E-2</v>
      </c>
      <c r="F22">
        <v>0.64619400000000005</v>
      </c>
      <c r="G22">
        <v>6.4514000000000002E-2</v>
      </c>
      <c r="H22">
        <v>6.4514000000000002E-2</v>
      </c>
      <c r="I22">
        <v>6.4514000000000002E-2</v>
      </c>
      <c r="J22">
        <v>528.86099999999999</v>
      </c>
      <c r="K22">
        <v>62.273299999999999</v>
      </c>
      <c r="L22">
        <v>1224.5999999999999</v>
      </c>
      <c r="M22">
        <v>-0.23053000000000001</v>
      </c>
      <c r="N22">
        <v>-5.9220000000000002E-2</v>
      </c>
      <c r="O22">
        <v>107.4987381</v>
      </c>
    </row>
    <row r="23" spans="1:15" x14ac:dyDescent="0.25">
      <c r="A23" t="s">
        <v>191</v>
      </c>
      <c r="B23">
        <v>0.200651</v>
      </c>
      <c r="C23">
        <v>-1.5966999999999999E-2</v>
      </c>
      <c r="D23">
        <v>-1.175E-2</v>
      </c>
      <c r="E23">
        <v>-0.14016899999999999</v>
      </c>
      <c r="F23">
        <v>0.585449</v>
      </c>
      <c r="G23">
        <v>-0.14718600000000001</v>
      </c>
      <c r="H23">
        <v>-0.14935899999999999</v>
      </c>
      <c r="I23">
        <v>-0.233066</v>
      </c>
      <c r="J23">
        <v>532.86800000000005</v>
      </c>
      <c r="K23">
        <v>56.599800000000002</v>
      </c>
      <c r="L23">
        <v>1082.3499999999999</v>
      </c>
      <c r="M23">
        <v>-0.21384</v>
      </c>
      <c r="N23">
        <v>-4.2790000000000002E-2</v>
      </c>
      <c r="O23">
        <v>107.33558549999999</v>
      </c>
    </row>
    <row r="24" spans="1:15" x14ac:dyDescent="0.25">
      <c r="A24" t="s">
        <v>192</v>
      </c>
      <c r="B24">
        <v>0.25003599999999998</v>
      </c>
      <c r="C24">
        <v>-0.31690099999999999</v>
      </c>
      <c r="D24">
        <v>-0.31690099999999999</v>
      </c>
      <c r="E24">
        <v>-0.31690099999999999</v>
      </c>
      <c r="F24">
        <v>0.55254199999999998</v>
      </c>
      <c r="G24">
        <v>-1.056003</v>
      </c>
      <c r="H24">
        <v>-1.056003</v>
      </c>
      <c r="I24">
        <v>-1.056003</v>
      </c>
      <c r="J24">
        <v>461.267</v>
      </c>
      <c r="K24">
        <v>64.777799999999999</v>
      </c>
      <c r="L24">
        <v>1062.58</v>
      </c>
      <c r="M24">
        <v>-0.20504</v>
      </c>
      <c r="N24">
        <v>-7.6929999999999998E-2</v>
      </c>
      <c r="O24">
        <v>80.390306100000004</v>
      </c>
    </row>
    <row r="25" spans="1:15" x14ac:dyDescent="0.25">
      <c r="A25" t="s">
        <v>141</v>
      </c>
      <c r="B25">
        <v>0.217833</v>
      </c>
      <c r="C25">
        <v>-3.7524000000000002E-2</v>
      </c>
      <c r="D25">
        <v>-3.7675E-2</v>
      </c>
      <c r="E25">
        <v>-0.24013000000000001</v>
      </c>
      <c r="F25">
        <v>0.67638600000000004</v>
      </c>
      <c r="G25">
        <v>-0.17860500000000001</v>
      </c>
      <c r="H25">
        <v>-0.189442</v>
      </c>
      <c r="I25">
        <v>-0.54935</v>
      </c>
      <c r="J25">
        <v>552.529</v>
      </c>
      <c r="K25">
        <v>82.523200000000003</v>
      </c>
      <c r="L25">
        <v>1112.6300000000001</v>
      </c>
      <c r="M25">
        <v>-0.20848</v>
      </c>
      <c r="N25">
        <v>-5.2249999999999998E-2</v>
      </c>
      <c r="O25">
        <v>98.035887299999999</v>
      </c>
    </row>
    <row r="26" spans="1:15" x14ac:dyDescent="0.25">
      <c r="A26" t="s">
        <v>164</v>
      </c>
      <c r="B26">
        <v>0.21222199999999999</v>
      </c>
      <c r="C26">
        <v>-1.3891000000000001E-2</v>
      </c>
      <c r="D26">
        <v>-1.4120000000000001E-2</v>
      </c>
      <c r="E26">
        <v>-4.6636999999999998E-2</v>
      </c>
      <c r="F26">
        <v>0.61799499999999996</v>
      </c>
      <c r="G26">
        <v>-0.200347</v>
      </c>
      <c r="H26">
        <v>-0.135329</v>
      </c>
      <c r="I26">
        <v>6.1192000000000003E-2</v>
      </c>
      <c r="J26">
        <v>535.15200000000004</v>
      </c>
      <c r="K26">
        <v>45.559800000000003</v>
      </c>
      <c r="L26">
        <v>1112.69</v>
      </c>
      <c r="M26">
        <v>-0.23091</v>
      </c>
      <c r="N26">
        <v>-1.1050000000000001E-2</v>
      </c>
      <c r="O26">
        <v>137.96434859999999</v>
      </c>
    </row>
    <row r="27" spans="1:15" x14ac:dyDescent="0.25">
      <c r="A27" t="s">
        <v>165</v>
      </c>
      <c r="B27">
        <v>0.22520000000000001</v>
      </c>
      <c r="C27">
        <v>-1.8034000000000001E-2</v>
      </c>
      <c r="D27">
        <v>-1.6043000000000002E-2</v>
      </c>
      <c r="E27">
        <v>-0.315749</v>
      </c>
      <c r="F27">
        <v>0.64498999999999995</v>
      </c>
      <c r="G27">
        <v>-0.160193</v>
      </c>
      <c r="H27">
        <v>-0.20486599999999999</v>
      </c>
      <c r="I27">
        <v>-0.14271600000000001</v>
      </c>
      <c r="J27">
        <v>524.827</v>
      </c>
      <c r="K27">
        <v>54.027799999999999</v>
      </c>
      <c r="L27">
        <v>1150.24</v>
      </c>
      <c r="M27">
        <v>-0.23785999999999999</v>
      </c>
      <c r="N27">
        <v>-3.1759999999999997E-2</v>
      </c>
      <c r="O27">
        <v>129.32981100000001</v>
      </c>
    </row>
    <row r="28" spans="1:15" x14ac:dyDescent="0.25">
      <c r="A28" t="s">
        <v>193</v>
      </c>
      <c r="B28">
        <v>0.19276299999999999</v>
      </c>
      <c r="C28">
        <v>-1.9554999999999999E-2</v>
      </c>
      <c r="D28">
        <v>-1.0926E-2</v>
      </c>
      <c r="E28">
        <v>-0.15773499999999999</v>
      </c>
      <c r="F28">
        <v>0.54418800000000001</v>
      </c>
      <c r="G28">
        <v>-0.16728299999999999</v>
      </c>
      <c r="H28">
        <v>-0.12489500000000001</v>
      </c>
      <c r="I28">
        <v>-0.21477499999999999</v>
      </c>
      <c r="J28">
        <v>516.52700000000004</v>
      </c>
      <c r="K28">
        <v>56.584899999999998</v>
      </c>
      <c r="L28">
        <v>1042.53</v>
      </c>
      <c r="M28">
        <v>-0.20943999999999999</v>
      </c>
      <c r="N28">
        <v>-3.909E-2</v>
      </c>
      <c r="O28">
        <v>106.8963285</v>
      </c>
    </row>
    <row r="29" spans="1:15" x14ac:dyDescent="0.25">
      <c r="A29" t="s">
        <v>158</v>
      </c>
      <c r="B29">
        <v>0.211315</v>
      </c>
      <c r="C29">
        <v>-1.2241999999999999E-2</v>
      </c>
      <c r="D29">
        <v>-2.5786E-2</v>
      </c>
      <c r="E29">
        <v>-0.17399600000000001</v>
      </c>
      <c r="F29">
        <v>0.42102099999999998</v>
      </c>
      <c r="G29">
        <v>-0.14943100000000001</v>
      </c>
      <c r="H29">
        <v>-0.14927199999999999</v>
      </c>
      <c r="I29">
        <v>0.32790900000000001</v>
      </c>
      <c r="J29">
        <v>495.55799999999999</v>
      </c>
      <c r="K29">
        <v>28.220099999999999</v>
      </c>
      <c r="L29">
        <v>1160.07</v>
      </c>
      <c r="M29">
        <v>-0.24703</v>
      </c>
      <c r="N29">
        <v>-3.9059999999999997E-2</v>
      </c>
      <c r="O29">
        <v>130.50325470000001</v>
      </c>
    </row>
    <row r="30" spans="1:15" x14ac:dyDescent="0.25">
      <c r="A30" t="s">
        <v>142</v>
      </c>
      <c r="B30">
        <v>0.194577</v>
      </c>
      <c r="C30">
        <v>-2.8783E-2</v>
      </c>
      <c r="D30">
        <v>-2.5545999999999999E-2</v>
      </c>
      <c r="E30">
        <v>-0.11171499999999999</v>
      </c>
      <c r="F30">
        <v>0.71044399999999996</v>
      </c>
      <c r="G30">
        <v>-0.19928399999999999</v>
      </c>
      <c r="H30">
        <v>-0.18545300000000001</v>
      </c>
      <c r="I30">
        <v>-0.12066499999999999</v>
      </c>
      <c r="J30">
        <v>543.87699999999995</v>
      </c>
      <c r="K30">
        <v>72.446399999999997</v>
      </c>
      <c r="L30">
        <v>1082.3499999999999</v>
      </c>
      <c r="M30">
        <v>-0.22567000000000001</v>
      </c>
      <c r="N30">
        <v>-2.964E-2</v>
      </c>
      <c r="O30">
        <v>123.01078529999999</v>
      </c>
    </row>
    <row r="31" spans="1:15" x14ac:dyDescent="0.25">
      <c r="A31" t="s">
        <v>137</v>
      </c>
      <c r="B31">
        <v>0.205571</v>
      </c>
      <c r="C31">
        <v>-2.1642999999999999E-2</v>
      </c>
      <c r="D31">
        <v>-1.9637000000000002E-2</v>
      </c>
      <c r="E31">
        <v>-8.1958000000000003E-2</v>
      </c>
      <c r="F31">
        <v>0.753996</v>
      </c>
      <c r="G31">
        <v>-0.20081299999999999</v>
      </c>
      <c r="H31">
        <v>-0.19378400000000001</v>
      </c>
      <c r="I31">
        <v>3.4000000000000002E-4</v>
      </c>
      <c r="J31">
        <v>543.69299999999998</v>
      </c>
      <c r="K31">
        <v>61.252299999999998</v>
      </c>
      <c r="L31">
        <v>1062.58</v>
      </c>
      <c r="M31">
        <v>-0.21682999999999999</v>
      </c>
      <c r="N31">
        <v>-3.6139999999999999E-2</v>
      </c>
      <c r="O31">
        <v>113.38478189999999</v>
      </c>
    </row>
    <row r="32" spans="1:15" x14ac:dyDescent="0.25">
      <c r="A32" t="s">
        <v>194</v>
      </c>
      <c r="B32">
        <v>0.21218999999999999</v>
      </c>
      <c r="C32">
        <v>-1.1044999999999999E-2</v>
      </c>
      <c r="D32">
        <v>-6.0200000000000002E-3</v>
      </c>
      <c r="E32">
        <v>-5.7304000000000001E-2</v>
      </c>
      <c r="F32">
        <v>0.63275099999999995</v>
      </c>
      <c r="G32">
        <v>-0.151805</v>
      </c>
      <c r="H32">
        <v>-0.14774699999999999</v>
      </c>
      <c r="I32">
        <v>2.5909000000000001E-2</v>
      </c>
      <c r="J32">
        <v>550.41399999999999</v>
      </c>
      <c r="K32">
        <v>54.785200000000003</v>
      </c>
      <c r="L32">
        <v>1011.55</v>
      </c>
      <c r="M32">
        <v>-0.23164000000000001</v>
      </c>
      <c r="N32">
        <v>-5.2880000000000003E-2</v>
      </c>
      <c r="O32">
        <v>112.17368759999999</v>
      </c>
    </row>
    <row r="33" spans="1:15" x14ac:dyDescent="0.25">
      <c r="A33" t="s">
        <v>195</v>
      </c>
      <c r="B33">
        <v>0.20203699999999999</v>
      </c>
      <c r="C33">
        <v>-8.5000000000000006E-3</v>
      </c>
      <c r="D33">
        <v>-2.2155999999999999E-2</v>
      </c>
      <c r="E33">
        <v>-0.14178399999999999</v>
      </c>
      <c r="F33">
        <v>0.59362599999999999</v>
      </c>
      <c r="G33">
        <v>-0.119433</v>
      </c>
      <c r="H33">
        <v>-0.16487299999999999</v>
      </c>
      <c r="I33">
        <v>-0.246194</v>
      </c>
      <c r="J33">
        <v>524.97799999999995</v>
      </c>
      <c r="K33">
        <v>58.500399999999999</v>
      </c>
      <c r="L33">
        <v>1070.42</v>
      </c>
      <c r="M33">
        <v>-0.22728000000000001</v>
      </c>
      <c r="N33">
        <v>-4.9489999999999999E-2</v>
      </c>
      <c r="O33">
        <v>111.5650029</v>
      </c>
    </row>
    <row r="34" spans="1:15" x14ac:dyDescent="0.25">
      <c r="A34" t="s">
        <v>145</v>
      </c>
      <c r="B34">
        <v>-9.8630999999999996E-2</v>
      </c>
      <c r="C34">
        <v>-1.9910000000000001E-2</v>
      </c>
      <c r="D34">
        <v>-1.9909E-2</v>
      </c>
      <c r="E34">
        <v>0.375722</v>
      </c>
      <c r="F34">
        <v>-5.6609E-2</v>
      </c>
      <c r="G34">
        <v>-0.144231</v>
      </c>
      <c r="H34">
        <v>-0.14419599999999999</v>
      </c>
      <c r="I34">
        <v>1.721312</v>
      </c>
      <c r="J34">
        <v>603.56700000000001</v>
      </c>
      <c r="K34">
        <f>AVERAGE(K2:K33,K35:K62)</f>
        <v>82.83749499999999</v>
      </c>
      <c r="L34">
        <v>846</v>
      </c>
      <c r="M34">
        <v>-0.24764</v>
      </c>
      <c r="N34">
        <v>3.3029999999999997E-2</v>
      </c>
      <c r="O34">
        <v>176.12323169999999</v>
      </c>
    </row>
    <row r="35" spans="1:15" x14ac:dyDescent="0.25">
      <c r="A35" t="s">
        <v>196</v>
      </c>
      <c r="B35">
        <v>0.18584800000000001</v>
      </c>
      <c r="C35">
        <v>-0.31559500000000001</v>
      </c>
      <c r="D35">
        <v>-2.8812999999999998E-2</v>
      </c>
      <c r="E35">
        <v>-1.2566000000000001E-2</v>
      </c>
      <c r="F35">
        <v>0.40208300000000002</v>
      </c>
      <c r="G35">
        <v>-1.2944000000000001E-2</v>
      </c>
      <c r="H35">
        <v>-0.164905</v>
      </c>
      <c r="I35">
        <v>-0.12545700000000001</v>
      </c>
      <c r="J35">
        <v>496.947</v>
      </c>
      <c r="K35">
        <v>55.977800000000002</v>
      </c>
      <c r="L35">
        <v>1144.75</v>
      </c>
      <c r="M35">
        <v>-0.22276000000000001</v>
      </c>
      <c r="N35">
        <v>-3.5130000000000002E-2</v>
      </c>
      <c r="O35">
        <v>117.73970129999999</v>
      </c>
    </row>
    <row r="36" spans="1:15" x14ac:dyDescent="0.25">
      <c r="A36" t="s">
        <v>133</v>
      </c>
      <c r="B36">
        <v>0.19575999999999999</v>
      </c>
      <c r="C36">
        <v>-1.7198000000000001E-2</v>
      </c>
      <c r="D36">
        <v>-2.7101E-2</v>
      </c>
      <c r="E36">
        <v>-0.15559300000000001</v>
      </c>
      <c r="F36">
        <v>0.52158599999999999</v>
      </c>
      <c r="G36">
        <v>-0.184866</v>
      </c>
      <c r="H36">
        <v>-0.150033</v>
      </c>
      <c r="I36">
        <v>-8.6227999999999999E-2</v>
      </c>
      <c r="J36">
        <v>497.02800000000002</v>
      </c>
      <c r="K36">
        <v>58.020899999999997</v>
      </c>
      <c r="L36">
        <v>1117.57</v>
      </c>
      <c r="M36">
        <v>-0.24285999999999999</v>
      </c>
      <c r="N36">
        <v>-2.409E-2</v>
      </c>
      <c r="O36">
        <v>137.28036270000001</v>
      </c>
    </row>
    <row r="37" spans="1:15" x14ac:dyDescent="0.25">
      <c r="A37" t="s">
        <v>136</v>
      </c>
      <c r="B37">
        <v>0.17224300000000001</v>
      </c>
      <c r="C37">
        <v>-1.7232000000000001E-2</v>
      </c>
      <c r="D37">
        <v>-1.7132000000000001E-2</v>
      </c>
      <c r="E37">
        <v>-0.208619</v>
      </c>
      <c r="F37">
        <v>0.453625</v>
      </c>
      <c r="G37">
        <v>-0.149233</v>
      </c>
      <c r="H37">
        <v>-0.148867</v>
      </c>
      <c r="I37">
        <v>-9.0648999999999993E-2</v>
      </c>
      <c r="J37">
        <v>522.11699999999996</v>
      </c>
      <c r="K37">
        <v>59.5777</v>
      </c>
      <c r="L37">
        <v>1075.02</v>
      </c>
      <c r="M37">
        <v>-0.23172000000000001</v>
      </c>
      <c r="N37">
        <v>-1.618E-2</v>
      </c>
      <c r="O37">
        <v>135.25350539999999</v>
      </c>
    </row>
    <row r="38" spans="1:15" x14ac:dyDescent="0.25">
      <c r="A38" t="s">
        <v>148</v>
      </c>
      <c r="B38">
        <v>0.18898000000000001</v>
      </c>
      <c r="C38">
        <v>-3.1278E-2</v>
      </c>
      <c r="D38">
        <v>-2.4514000000000001E-2</v>
      </c>
      <c r="E38">
        <v>-0.121665</v>
      </c>
      <c r="F38">
        <v>0.60114100000000004</v>
      </c>
      <c r="G38">
        <v>-0.16911000000000001</v>
      </c>
      <c r="H38">
        <v>-0.209231</v>
      </c>
      <c r="I38">
        <v>-0.17353199999999999</v>
      </c>
      <c r="J38">
        <v>501.87200000000001</v>
      </c>
      <c r="K38">
        <v>65.958600000000004</v>
      </c>
      <c r="L38">
        <v>1145.3800000000001</v>
      </c>
      <c r="M38">
        <v>-0.23574000000000001</v>
      </c>
      <c r="N38">
        <v>-2.0820000000000002E-2</v>
      </c>
      <c r="O38">
        <v>134.8644492</v>
      </c>
    </row>
    <row r="39" spans="1:15" x14ac:dyDescent="0.25">
      <c r="A39" t="s">
        <v>149</v>
      </c>
      <c r="B39">
        <v>0.190025</v>
      </c>
      <c r="C39">
        <v>-3.1390000000000001E-2</v>
      </c>
      <c r="D39">
        <v>-2.5706E-2</v>
      </c>
      <c r="E39">
        <v>-0.120212</v>
      </c>
      <c r="F39">
        <v>0.60478600000000005</v>
      </c>
      <c r="G39">
        <v>-0.171732</v>
      </c>
      <c r="H39">
        <v>-0.21021899999999999</v>
      </c>
      <c r="I39">
        <v>-0.167461</v>
      </c>
      <c r="J39">
        <v>502.14</v>
      </c>
      <c r="K39">
        <v>67.039100000000005</v>
      </c>
      <c r="L39">
        <v>1168.76</v>
      </c>
      <c r="M39">
        <v>-0.23633000000000001</v>
      </c>
      <c r="N39">
        <v>-2.068E-2</v>
      </c>
      <c r="O39">
        <v>135.3225315</v>
      </c>
    </row>
    <row r="40" spans="1:15" x14ac:dyDescent="0.25">
      <c r="A40" t="s">
        <v>154</v>
      </c>
      <c r="B40">
        <v>0.21414900000000001</v>
      </c>
      <c r="C40">
        <v>-3.1698999999999998E-2</v>
      </c>
      <c r="D40">
        <v>-3.1940999999999997E-2</v>
      </c>
      <c r="E40">
        <v>-0.22345200000000001</v>
      </c>
      <c r="F40">
        <v>0.56962199999999996</v>
      </c>
      <c r="G40">
        <v>-0.161803</v>
      </c>
      <c r="H40">
        <v>-0.16188</v>
      </c>
      <c r="I40">
        <v>-0.57655599999999996</v>
      </c>
      <c r="J40">
        <v>542.76700000000005</v>
      </c>
      <c r="K40">
        <v>93.748699999999999</v>
      </c>
      <c r="L40">
        <v>1063.6600000000001</v>
      </c>
      <c r="M40">
        <v>-0.20771999999999999</v>
      </c>
      <c r="N40">
        <v>-1.6999999999999999E-3</v>
      </c>
      <c r="O40">
        <v>129.27961020000001</v>
      </c>
    </row>
    <row r="41" spans="1:15" x14ac:dyDescent="0.25">
      <c r="A41" t="s">
        <v>197</v>
      </c>
      <c r="B41">
        <v>0.216776</v>
      </c>
      <c r="C41">
        <v>-2.8167999999999999E-2</v>
      </c>
      <c r="D41">
        <v>-2.8122000000000001E-2</v>
      </c>
      <c r="E41">
        <v>-0.21782299999999999</v>
      </c>
      <c r="F41">
        <v>0.53580399999999995</v>
      </c>
      <c r="G41">
        <v>-0.15110899999999999</v>
      </c>
      <c r="H41">
        <v>-0.15065899999999999</v>
      </c>
      <c r="I41">
        <v>-0.40696199999999999</v>
      </c>
      <c r="J41">
        <v>542.00900000000001</v>
      </c>
      <c r="K41">
        <v>83.445800000000006</v>
      </c>
      <c r="L41">
        <v>1068.48</v>
      </c>
      <c r="M41">
        <v>-0.22120999999999999</v>
      </c>
      <c r="N41">
        <v>-1.46E-2</v>
      </c>
      <c r="O41">
        <v>129.6498411</v>
      </c>
    </row>
    <row r="42" spans="1:15" x14ac:dyDescent="0.25">
      <c r="A42" t="s">
        <v>166</v>
      </c>
      <c r="B42">
        <v>0.205095</v>
      </c>
      <c r="C42">
        <v>-3.3905999999999999E-2</v>
      </c>
      <c r="D42">
        <v>-3.3947999999999999E-2</v>
      </c>
      <c r="E42">
        <v>-0.19326699999999999</v>
      </c>
      <c r="F42">
        <v>0.64466000000000001</v>
      </c>
      <c r="G42">
        <v>-0.180085</v>
      </c>
      <c r="H42">
        <v>-0.18143699999999999</v>
      </c>
      <c r="I42">
        <v>-0.37676900000000002</v>
      </c>
      <c r="J42">
        <v>535.63699999999994</v>
      </c>
      <c r="K42">
        <v>73.402199999999993</v>
      </c>
      <c r="L42">
        <v>1096.0999999999999</v>
      </c>
      <c r="M42">
        <v>-0.23189000000000001</v>
      </c>
      <c r="N42">
        <v>-2.5159999999999998E-2</v>
      </c>
      <c r="O42">
        <v>129.72514229999999</v>
      </c>
    </row>
    <row r="43" spans="1:15" x14ac:dyDescent="0.25">
      <c r="A43" t="s">
        <v>153</v>
      </c>
      <c r="B43">
        <v>0.19906499999999999</v>
      </c>
      <c r="C43">
        <v>-2.3805E-2</v>
      </c>
      <c r="D43">
        <v>-1.8016000000000001E-2</v>
      </c>
      <c r="E43">
        <v>-0.14951200000000001</v>
      </c>
      <c r="F43">
        <v>0.48587799999999998</v>
      </c>
      <c r="G43">
        <v>-0.14762</v>
      </c>
      <c r="H43">
        <v>-0.170344</v>
      </c>
      <c r="I43">
        <v>7.9916000000000001E-2</v>
      </c>
      <c r="J43">
        <v>493.58199999999999</v>
      </c>
      <c r="K43">
        <v>55.748699999999999</v>
      </c>
      <c r="L43">
        <v>1127.6500000000001</v>
      </c>
      <c r="M43">
        <v>-0.2283</v>
      </c>
      <c r="N43">
        <v>-2.0219999999999998E-2</v>
      </c>
      <c r="O43">
        <v>130.57228079999999</v>
      </c>
    </row>
    <row r="44" spans="1:15" x14ac:dyDescent="0.25">
      <c r="A44" t="s">
        <v>143</v>
      </c>
      <c r="B44">
        <v>0.189276</v>
      </c>
      <c r="C44">
        <v>-3.2170999999999998E-2</v>
      </c>
      <c r="D44">
        <v>-2.7081000000000001E-2</v>
      </c>
      <c r="E44">
        <v>-0.15323200000000001</v>
      </c>
      <c r="F44">
        <v>0.63487000000000005</v>
      </c>
      <c r="G44">
        <v>-0.17457600000000001</v>
      </c>
      <c r="H44">
        <v>-0.21673400000000001</v>
      </c>
      <c r="I44">
        <v>-0.34277200000000002</v>
      </c>
      <c r="J44">
        <v>505.37</v>
      </c>
      <c r="K44">
        <v>71.623099999999994</v>
      </c>
      <c r="L44">
        <v>1121.3499999999999</v>
      </c>
      <c r="M44">
        <v>-0.22781999999999999</v>
      </c>
      <c r="N44">
        <v>-2.137E-2</v>
      </c>
      <c r="O44">
        <v>129.54943950000001</v>
      </c>
    </row>
    <row r="45" spans="1:15" x14ac:dyDescent="0.25">
      <c r="A45" t="s">
        <v>151</v>
      </c>
      <c r="B45">
        <v>0.199405</v>
      </c>
      <c r="C45">
        <v>-2.2942000000000001E-2</v>
      </c>
      <c r="D45">
        <v>-1.9630000000000002E-2</v>
      </c>
      <c r="E45">
        <v>-0.150806</v>
      </c>
      <c r="F45">
        <v>0.48179300000000003</v>
      </c>
      <c r="G45">
        <v>-0.147257</v>
      </c>
      <c r="H45">
        <v>-0.16714300000000001</v>
      </c>
      <c r="I45">
        <v>0.20347599999999999</v>
      </c>
      <c r="J45">
        <v>492.03800000000001</v>
      </c>
      <c r="K45">
        <v>54.646599999999999</v>
      </c>
      <c r="L45">
        <v>1083.8499999999999</v>
      </c>
      <c r="M45">
        <v>-0.22331999999999999</v>
      </c>
      <c r="N45">
        <v>-1.67E-2</v>
      </c>
      <c r="O45">
        <v>129.65611620000001</v>
      </c>
    </row>
    <row r="46" spans="1:15" x14ac:dyDescent="0.25">
      <c r="A46" t="s">
        <v>146</v>
      </c>
      <c r="B46">
        <v>0.18577199999999999</v>
      </c>
      <c r="C46">
        <v>-3.3121999999999999E-2</v>
      </c>
      <c r="D46">
        <v>-2.7512999999999999E-2</v>
      </c>
      <c r="E46">
        <v>-0.121568</v>
      </c>
      <c r="F46">
        <v>0.62966699999999998</v>
      </c>
      <c r="G46">
        <v>-0.17815500000000001</v>
      </c>
      <c r="H46">
        <v>-0.22019</v>
      </c>
      <c r="I46">
        <v>-0.20809800000000001</v>
      </c>
      <c r="J46">
        <v>503.92700000000002</v>
      </c>
      <c r="K46">
        <v>66.731200000000001</v>
      </c>
      <c r="L46">
        <v>1183.18</v>
      </c>
      <c r="M46">
        <v>-0.20313999999999999</v>
      </c>
      <c r="N46">
        <v>-2.1530000000000001E-2</v>
      </c>
      <c r="O46">
        <v>113.96209109999999</v>
      </c>
    </row>
    <row r="47" spans="1:15" x14ac:dyDescent="0.25">
      <c r="A47" t="s">
        <v>159</v>
      </c>
      <c r="B47">
        <v>0.19003300000000001</v>
      </c>
      <c r="C47">
        <v>-3.0731000000000001E-2</v>
      </c>
      <c r="D47">
        <v>-3.0792E-2</v>
      </c>
      <c r="E47">
        <v>-0.19786599999999999</v>
      </c>
      <c r="F47">
        <v>0.64036099999999996</v>
      </c>
      <c r="G47">
        <v>-0.195796</v>
      </c>
      <c r="H47">
        <v>-0.19608900000000001</v>
      </c>
      <c r="I47">
        <v>-0.288049</v>
      </c>
      <c r="J47">
        <v>525.70299999999997</v>
      </c>
      <c r="K47">
        <v>64.111400000000003</v>
      </c>
      <c r="L47">
        <v>1073.43</v>
      </c>
      <c r="M47">
        <v>-0.24625</v>
      </c>
      <c r="N47">
        <v>-2.2839999999999999E-2</v>
      </c>
      <c r="O47">
        <v>140.19200910000001</v>
      </c>
    </row>
    <row r="48" spans="1:15" x14ac:dyDescent="0.25">
      <c r="A48" t="s">
        <v>147</v>
      </c>
      <c r="B48">
        <v>0.19062100000000001</v>
      </c>
      <c r="C48">
        <v>-2.1784999999999999E-2</v>
      </c>
      <c r="D48">
        <v>-3.0521E-2</v>
      </c>
      <c r="E48">
        <v>-0.111499</v>
      </c>
      <c r="F48">
        <v>0.56892100000000001</v>
      </c>
      <c r="G48">
        <v>-0.20616999999999999</v>
      </c>
      <c r="H48">
        <v>-0.16203699999999999</v>
      </c>
      <c r="I48">
        <v>-9.5824000000000006E-2</v>
      </c>
      <c r="J48">
        <v>500.55</v>
      </c>
      <c r="K48">
        <v>62.513300000000001</v>
      </c>
      <c r="L48">
        <v>1139.77</v>
      </c>
      <c r="M48">
        <v>-0.20032</v>
      </c>
      <c r="N48">
        <v>-2.1180000000000001E-2</v>
      </c>
      <c r="O48">
        <v>112.4121414</v>
      </c>
    </row>
    <row r="49" spans="1:15" x14ac:dyDescent="0.25">
      <c r="A49" t="s">
        <v>135</v>
      </c>
      <c r="B49">
        <v>0.17983299999999999</v>
      </c>
      <c r="C49">
        <v>-3.8869000000000001E-2</v>
      </c>
      <c r="D49">
        <v>-3.8897000000000001E-2</v>
      </c>
      <c r="E49">
        <v>-0.16137699999999999</v>
      </c>
      <c r="F49">
        <v>0.73704599999999998</v>
      </c>
      <c r="G49">
        <v>-0.22905900000000001</v>
      </c>
      <c r="H49">
        <v>-0.22885</v>
      </c>
      <c r="I49">
        <v>-0.54333100000000001</v>
      </c>
      <c r="J49">
        <v>511.279</v>
      </c>
      <c r="K49">
        <v>80.517799999999994</v>
      </c>
      <c r="L49">
        <v>1126.25</v>
      </c>
      <c r="M49">
        <v>-0.19825000000000001</v>
      </c>
      <c r="N49">
        <v>-1.5640000000000001E-2</v>
      </c>
      <c r="O49">
        <v>114.5896011</v>
      </c>
    </row>
    <row r="50" spans="1:15" x14ac:dyDescent="0.25">
      <c r="A50" t="s">
        <v>198</v>
      </c>
      <c r="B50">
        <v>0.17557</v>
      </c>
      <c r="C50">
        <v>-2.4226000000000001E-2</v>
      </c>
      <c r="D50">
        <v>-1.9980999999999999E-2</v>
      </c>
      <c r="E50">
        <v>-0.18281</v>
      </c>
      <c r="F50">
        <v>0.55959899999999996</v>
      </c>
      <c r="G50">
        <v>-0.107753</v>
      </c>
      <c r="H50">
        <v>-0.192914</v>
      </c>
      <c r="I50">
        <v>-0.30962200000000001</v>
      </c>
      <c r="J50">
        <v>525.35299999999995</v>
      </c>
      <c r="K50">
        <v>63.886299999999999</v>
      </c>
      <c r="L50">
        <v>1079.8900000000001</v>
      </c>
      <c r="M50">
        <v>-0.21102000000000001</v>
      </c>
      <c r="N50">
        <v>-2.444E-2</v>
      </c>
      <c r="O50">
        <v>117.0808158</v>
      </c>
    </row>
    <row r="51" spans="1:15" x14ac:dyDescent="0.25">
      <c r="A51" t="s">
        <v>199</v>
      </c>
      <c r="B51">
        <v>0.222747</v>
      </c>
      <c r="C51">
        <v>-1.2442E-2</v>
      </c>
      <c r="D51">
        <v>-1.2357999999999999E-2</v>
      </c>
      <c r="E51">
        <v>-0.138345</v>
      </c>
      <c r="F51">
        <v>0.61233499999999996</v>
      </c>
      <c r="G51">
        <v>-0.159859</v>
      </c>
      <c r="H51">
        <v>-0.15992899999999999</v>
      </c>
      <c r="I51">
        <v>-0.13484099999999999</v>
      </c>
      <c r="J51">
        <v>512.83500000000004</v>
      </c>
      <c r="K51">
        <v>54.666699999999999</v>
      </c>
      <c r="L51">
        <v>1078.4000000000001</v>
      </c>
      <c r="M51">
        <v>-0.27390999999999999</v>
      </c>
      <c r="N51">
        <v>-6.8250000000000005E-2</v>
      </c>
      <c r="O51">
        <v>129.0537066</v>
      </c>
    </row>
    <row r="52" spans="1:15" x14ac:dyDescent="0.25">
      <c r="A52" t="s">
        <v>150</v>
      </c>
      <c r="B52">
        <v>0.22301699999999999</v>
      </c>
      <c r="C52">
        <v>-1.1913E-2</v>
      </c>
      <c r="D52">
        <v>-4.6870000000000002E-3</v>
      </c>
      <c r="E52">
        <v>-0.14432</v>
      </c>
      <c r="F52">
        <v>0.46884199999999998</v>
      </c>
      <c r="G52">
        <v>-0.13273799999999999</v>
      </c>
      <c r="H52">
        <v>-0.147151</v>
      </c>
      <c r="I52">
        <v>-4.0252000000000003E-2</v>
      </c>
      <c r="J52">
        <v>491.35899999999998</v>
      </c>
      <c r="K52">
        <v>51.790700000000001</v>
      </c>
      <c r="L52">
        <v>1117.94</v>
      </c>
      <c r="M52">
        <v>-0.25564999999999999</v>
      </c>
      <c r="N52">
        <v>-5.527E-2</v>
      </c>
      <c r="O52">
        <v>125.7404538</v>
      </c>
    </row>
    <row r="53" spans="1:15" x14ac:dyDescent="0.25">
      <c r="A53" t="s">
        <v>161</v>
      </c>
      <c r="B53">
        <v>0.19837199999999999</v>
      </c>
      <c r="C53">
        <v>-2.6991000000000001E-2</v>
      </c>
      <c r="D53">
        <v>-1.8414E-2</v>
      </c>
      <c r="E53">
        <v>-0.148539</v>
      </c>
      <c r="F53">
        <v>0.576847</v>
      </c>
      <c r="G53">
        <v>-0.157473</v>
      </c>
      <c r="H53">
        <v>-0.19330900000000001</v>
      </c>
      <c r="I53">
        <v>-0.21340200000000001</v>
      </c>
      <c r="J53">
        <v>501.68700000000001</v>
      </c>
      <c r="K53">
        <v>64.464399999999998</v>
      </c>
      <c r="L53">
        <v>1112.25</v>
      </c>
      <c r="M53">
        <v>-0.24559</v>
      </c>
      <c r="N53">
        <v>-2.6339999999999999E-2</v>
      </c>
      <c r="O53">
        <v>137.58156750000001</v>
      </c>
    </row>
    <row r="54" spans="1:15" x14ac:dyDescent="0.25">
      <c r="A54" t="s">
        <v>162</v>
      </c>
      <c r="B54">
        <v>0.24818499999999999</v>
      </c>
      <c r="C54">
        <v>-6.5110000000000003E-3</v>
      </c>
      <c r="D54">
        <v>-6.9360000000000003E-3</v>
      </c>
      <c r="E54">
        <v>-0.26412799999999997</v>
      </c>
      <c r="F54">
        <v>0.69054700000000002</v>
      </c>
      <c r="G54">
        <v>-0.155165</v>
      </c>
      <c r="H54">
        <v>-0.152286</v>
      </c>
      <c r="I54">
        <v>-0.40063399999999999</v>
      </c>
      <c r="J54">
        <v>560.92200000000003</v>
      </c>
      <c r="K54">
        <v>86.838499999999996</v>
      </c>
      <c r="L54">
        <v>1117.23</v>
      </c>
      <c r="M54">
        <v>-0.26394000000000001</v>
      </c>
      <c r="N54">
        <v>-4.5830000000000003E-2</v>
      </c>
      <c r="O54">
        <v>136.8662061</v>
      </c>
    </row>
    <row r="55" spans="1:15" x14ac:dyDescent="0.25">
      <c r="A55" t="s">
        <v>200</v>
      </c>
      <c r="B55">
        <v>0.18398300000000001</v>
      </c>
      <c r="C55">
        <v>-1.4593999999999999E-2</v>
      </c>
      <c r="D55">
        <v>-1.8844E-2</v>
      </c>
      <c r="E55">
        <v>-0.17915800000000001</v>
      </c>
      <c r="F55">
        <v>0.579183</v>
      </c>
      <c r="G55">
        <v>-0.127859</v>
      </c>
      <c r="H55">
        <v>-0.18520400000000001</v>
      </c>
      <c r="I55">
        <v>-0.172601</v>
      </c>
      <c r="J55">
        <v>530.11199999999997</v>
      </c>
      <c r="K55">
        <v>60.668799999999997</v>
      </c>
      <c r="L55">
        <v>1059.54</v>
      </c>
      <c r="M55">
        <v>-0.25871</v>
      </c>
      <c r="N55">
        <v>-3.3959999999999997E-2</v>
      </c>
      <c r="O55">
        <v>141.0328725</v>
      </c>
    </row>
    <row r="56" spans="1:15" x14ac:dyDescent="0.25">
      <c r="A56" t="s">
        <v>201</v>
      </c>
      <c r="B56">
        <v>0.19090399999999999</v>
      </c>
      <c r="C56">
        <v>-2.8833000000000001E-2</v>
      </c>
      <c r="D56">
        <v>-1.9848999999999999E-2</v>
      </c>
      <c r="E56">
        <v>-0.13694300000000001</v>
      </c>
      <c r="F56">
        <v>0.52522100000000005</v>
      </c>
      <c r="G56">
        <v>-0.153777</v>
      </c>
      <c r="H56">
        <v>-0.19081300000000001</v>
      </c>
      <c r="I56">
        <v>-3.5145000000000003E-2</v>
      </c>
      <c r="J56">
        <v>496.34300000000002</v>
      </c>
      <c r="K56">
        <v>58.903300000000002</v>
      </c>
      <c r="L56">
        <v>1157.7</v>
      </c>
      <c r="M56">
        <v>-0.23744999999999999</v>
      </c>
      <c r="N56">
        <v>-2.0740000000000001E-2</v>
      </c>
      <c r="O56">
        <v>135.9876921</v>
      </c>
    </row>
    <row r="57" spans="1:15" x14ac:dyDescent="0.25">
      <c r="A57" t="s">
        <v>160</v>
      </c>
      <c r="B57">
        <v>0.17724599999999999</v>
      </c>
      <c r="C57">
        <v>-2.9998E-2</v>
      </c>
      <c r="D57">
        <v>-3.0117000000000001E-2</v>
      </c>
      <c r="E57">
        <v>-0.22006999999999999</v>
      </c>
      <c r="F57">
        <v>0.61323799999999995</v>
      </c>
      <c r="G57">
        <v>-0.18851399999999999</v>
      </c>
      <c r="H57">
        <v>-0.18893499999999999</v>
      </c>
      <c r="I57">
        <v>-0.30469200000000002</v>
      </c>
      <c r="J57">
        <v>538.20899999999995</v>
      </c>
      <c r="K57">
        <v>64.740600000000001</v>
      </c>
      <c r="L57">
        <v>1070.8900000000001</v>
      </c>
      <c r="M57">
        <v>-0.24277000000000001</v>
      </c>
      <c r="N57">
        <v>-2.3910000000000001E-2</v>
      </c>
      <c r="O57">
        <v>137.33683859999999</v>
      </c>
    </row>
    <row r="58" spans="1:15" x14ac:dyDescent="0.25">
      <c r="A58" t="s">
        <v>156</v>
      </c>
      <c r="B58">
        <v>0.19147400000000001</v>
      </c>
      <c r="C58">
        <v>-3.0151000000000001E-2</v>
      </c>
      <c r="D58">
        <v>-2.1555000000000001E-2</v>
      </c>
      <c r="E58">
        <v>-0.15657699999999999</v>
      </c>
      <c r="F58">
        <v>0.57689900000000005</v>
      </c>
      <c r="G58">
        <v>-0.16217500000000001</v>
      </c>
      <c r="H58">
        <v>-0.203789</v>
      </c>
      <c r="I58">
        <v>-0.17744499999999999</v>
      </c>
      <c r="J58">
        <v>501.43700000000001</v>
      </c>
      <c r="K58">
        <v>63.287399999999998</v>
      </c>
      <c r="L58">
        <v>1028.17</v>
      </c>
      <c r="M58">
        <v>-0.23956</v>
      </c>
      <c r="N58">
        <v>-2.257E-2</v>
      </c>
      <c r="O58">
        <v>136.16339489999999</v>
      </c>
    </row>
    <row r="59" spans="1:15" x14ac:dyDescent="0.25">
      <c r="A59" t="s">
        <v>157</v>
      </c>
      <c r="B59">
        <v>0.19226599999999999</v>
      </c>
      <c r="C59">
        <v>-2.8295000000000001E-2</v>
      </c>
      <c r="D59">
        <v>-1.8936000000000001E-2</v>
      </c>
      <c r="E59">
        <v>-0.14726600000000001</v>
      </c>
      <c r="F59">
        <v>0.534663</v>
      </c>
      <c r="G59">
        <v>-0.15335399999999999</v>
      </c>
      <c r="H59">
        <v>-0.19051000000000001</v>
      </c>
      <c r="I59">
        <v>-7.1774000000000004E-2</v>
      </c>
      <c r="J59">
        <v>497.154</v>
      </c>
      <c r="K59">
        <v>58.847099999999998</v>
      </c>
      <c r="L59">
        <v>1135.1400000000001</v>
      </c>
      <c r="M59">
        <v>-0.24057999999999999</v>
      </c>
      <c r="N59">
        <v>-2.3380000000000001E-2</v>
      </c>
      <c r="O59">
        <v>136.29517200000001</v>
      </c>
    </row>
    <row r="60" spans="1:15" x14ac:dyDescent="0.25">
      <c r="A60" t="s">
        <v>155</v>
      </c>
      <c r="B60">
        <v>0.192499</v>
      </c>
      <c r="C60">
        <v>-2.8559999999999999E-2</v>
      </c>
      <c r="D60">
        <v>-2.8577999999999999E-2</v>
      </c>
      <c r="E60">
        <v>-0.19442300000000001</v>
      </c>
      <c r="F60">
        <v>0.61518899999999999</v>
      </c>
      <c r="G60">
        <v>-0.18667</v>
      </c>
      <c r="H60">
        <v>-0.18692500000000001</v>
      </c>
      <c r="I60">
        <v>-0.230076</v>
      </c>
      <c r="J60">
        <v>523.923</v>
      </c>
      <c r="K60">
        <v>60.247799999999998</v>
      </c>
      <c r="L60">
        <v>1062.54</v>
      </c>
      <c r="M60">
        <v>-0.25189</v>
      </c>
      <c r="N60">
        <v>-2.6440000000000002E-2</v>
      </c>
      <c r="O60">
        <v>141.47212949999999</v>
      </c>
    </row>
    <row r="61" spans="1:15" x14ac:dyDescent="0.25">
      <c r="A61" t="s">
        <v>144</v>
      </c>
      <c r="B61">
        <v>0.18934200000000001</v>
      </c>
      <c r="C61">
        <v>-2.9399999999999999E-2</v>
      </c>
      <c r="D61">
        <v>-2.0822E-2</v>
      </c>
      <c r="E61">
        <v>-0.14033300000000001</v>
      </c>
      <c r="F61">
        <v>0.530366</v>
      </c>
      <c r="G61">
        <v>-0.15603900000000001</v>
      </c>
      <c r="H61">
        <v>-0.19473099999999999</v>
      </c>
      <c r="I61">
        <v>-3.7366000000000003E-2</v>
      </c>
      <c r="J61">
        <v>496.012</v>
      </c>
      <c r="K61">
        <v>59.413800000000002</v>
      </c>
      <c r="L61">
        <v>1162.29</v>
      </c>
      <c r="M61">
        <v>-0.23701</v>
      </c>
      <c r="N61">
        <v>-1.976E-2</v>
      </c>
      <c r="O61">
        <v>136.3265475</v>
      </c>
    </row>
    <row r="62" spans="1:15" x14ac:dyDescent="0.25">
      <c r="A62" t="s">
        <v>152</v>
      </c>
      <c r="B62">
        <v>0.1903</v>
      </c>
      <c r="C62">
        <v>-2.9322999999999998E-2</v>
      </c>
      <c r="D62">
        <v>-2.0268000000000001E-2</v>
      </c>
      <c r="E62">
        <v>-0.137407</v>
      </c>
      <c r="F62">
        <v>0.53920900000000005</v>
      </c>
      <c r="G62">
        <v>-0.157026</v>
      </c>
      <c r="H62">
        <v>-0.19617399999999999</v>
      </c>
      <c r="I62">
        <v>-5.4676000000000002E-2</v>
      </c>
      <c r="J62">
        <v>498.15300000000002</v>
      </c>
      <c r="K62">
        <v>58.757599999999996</v>
      </c>
      <c r="L62">
        <v>1149.04</v>
      </c>
      <c r="M62">
        <v>-0.23794999999999999</v>
      </c>
      <c r="N62">
        <v>-2.273E-2</v>
      </c>
      <c r="O62">
        <v>135.0527022</v>
      </c>
    </row>
    <row r="64" spans="1:15" x14ac:dyDescent="0.25">
      <c r="B64">
        <v>2</v>
      </c>
      <c r="C64">
        <v>3</v>
      </c>
      <c r="D64">
        <v>4</v>
      </c>
      <c r="E64">
        <v>5</v>
      </c>
      <c r="F64">
        <v>6</v>
      </c>
      <c r="G64">
        <v>7</v>
      </c>
      <c r="H64">
        <v>8</v>
      </c>
      <c r="I64">
        <v>9</v>
      </c>
      <c r="J64">
        <v>10</v>
      </c>
      <c r="K64">
        <v>11</v>
      </c>
      <c r="L64">
        <v>12</v>
      </c>
      <c r="M64">
        <v>13</v>
      </c>
      <c r="N64">
        <v>14</v>
      </c>
      <c r="O64">
        <v>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old_nobadboys</vt:lpstr>
      <vt:lpstr>truly_all</vt:lpstr>
      <vt:lpstr>trulyall_nobadboys</vt:lpstr>
      <vt:lpstr>all_nobadboys</vt:lpstr>
      <vt:lpstr>80-20_similarity</vt:lpstr>
      <vt:lpstr>in_matches_old</vt:lpstr>
      <vt:lpstr>input</vt:lpstr>
      <vt:lpstr>ligs_as_frags</vt:lpstr>
      <vt:lpstr>fragment_lookup</vt:lpstr>
      <vt:lpstr>name_lookup</vt:lpstr>
      <vt:lpstr>sterics_lookup</vt:lpstr>
      <vt:lpstr>compare_added</vt:lpstr>
      <vt:lpstr>DFT vs. MC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Burns</dc:creator>
  <cp:lastModifiedBy>Jackson Burns</cp:lastModifiedBy>
  <dcterms:created xsi:type="dcterms:W3CDTF">2020-10-06T19:00:30Z</dcterms:created>
  <dcterms:modified xsi:type="dcterms:W3CDTF">2020-10-08T02:49:28Z</dcterms:modified>
</cp:coreProperties>
</file>