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jacobsengineering-my.sharepoint.com/personal/jackson_corley_jacobs_com/Documents/Personal/Programming/Blower_Tools/Pipe_Vel_Calcs/"/>
    </mc:Choice>
  </mc:AlternateContent>
  <xr:revisionPtr revIDLastSave="9" documentId="13_ncr:1_{4CA959A8-59E6-4552-8983-963353C42C71}" xr6:coauthVersionLast="47" xr6:coauthVersionMax="47" xr10:uidLastSave="{FB74E777-96F8-40F2-9AB5-6F62FC509757}"/>
  <bookViews>
    <workbookView xWindow="38280" yWindow="-120" windowWidth="29040" windowHeight="15840" activeTab="1" xr2:uid="{00000000-000D-0000-FFFF-FFFF00000000}"/>
  </bookViews>
  <sheets>
    <sheet name="Inlet Flow" sheetId="1" r:id="rId1"/>
    <sheet name="Discharge Flow" sheetId="2" r:id="rId2"/>
    <sheet name="Fluid &amp; Blower Information" sheetId="3" r:id="rId3"/>
    <sheet name="Power Efficiency Calculator" sheetId="18" r:id="rId4"/>
    <sheet name="Sheet4" sheetId="5" r:id="rId5"/>
    <sheet name="Sheet5" sheetId="6" r:id="rId6"/>
    <sheet name="Sheet6" sheetId="7" r:id="rId7"/>
    <sheet name="Sheet7" sheetId="8" r:id="rId8"/>
    <sheet name="Sheet8" sheetId="9" r:id="rId9"/>
    <sheet name="Sheet9" sheetId="10" r:id="rId10"/>
    <sheet name="Sheet10" sheetId="11" r:id="rId11"/>
    <sheet name="Sheet11" sheetId="12" r:id="rId12"/>
    <sheet name="Sheet12" sheetId="13" r:id="rId13"/>
    <sheet name="Sheet13" sheetId="14" r:id="rId14"/>
    <sheet name="Sheet14" sheetId="15" r:id="rId15"/>
    <sheet name="Sheet15" sheetId="16" r:id="rId16"/>
    <sheet name="Sheet16" sheetId="17" r:id="rId17"/>
  </sheets>
  <definedNames>
    <definedName name="_xlnm.Print_Titles" localSheetId="1">'Discharge Flow'!$7:$8</definedName>
    <definedName name="_xlnm.Print_Titles" localSheetId="0">'Inlet Flow'!$7:$8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 i="2" l="1"/>
  <c r="K18" i="18"/>
  <c r="J18" i="18"/>
  <c r="F18" i="18"/>
  <c r="E18" i="18"/>
  <c r="D18" i="18"/>
  <c r="C18" i="18"/>
  <c r="K11" i="18"/>
  <c r="J11" i="18"/>
  <c r="F11" i="18"/>
  <c r="E11" i="18"/>
  <c r="D11" i="18"/>
  <c r="C11" i="18"/>
  <c r="K10" i="18"/>
  <c r="J10" i="18"/>
  <c r="F10" i="18"/>
  <c r="E10" i="18"/>
  <c r="D10" i="18"/>
  <c r="C10" i="18"/>
  <c r="K8" i="18"/>
  <c r="J8" i="18"/>
  <c r="F8" i="18"/>
  <c r="E8" i="18"/>
  <c r="D8" i="18"/>
  <c r="C8" i="18"/>
  <c r="K6" i="18"/>
  <c r="K14" i="18" s="1"/>
  <c r="K17" i="18" s="1"/>
  <c r="J6" i="18"/>
  <c r="J14" i="18" s="1"/>
  <c r="J17" i="18" s="1"/>
  <c r="F6" i="18"/>
  <c r="F14" i="18" s="1"/>
  <c r="F17" i="18" s="1"/>
  <c r="E6" i="18"/>
  <c r="E14" i="18" s="1"/>
  <c r="E17" i="18" s="1"/>
  <c r="D6" i="18"/>
  <c r="D14" i="18" s="1"/>
  <c r="D17" i="18" s="1"/>
  <c r="C6" i="18"/>
  <c r="C14" i="18" s="1"/>
  <c r="C17" i="18" s="1"/>
  <c r="C1" i="2" l="1"/>
  <c r="C11" i="2"/>
  <c r="C12" i="2"/>
  <c r="C13" i="2"/>
  <c r="C14" i="2"/>
  <c r="C15" i="2"/>
  <c r="C16" i="2"/>
  <c r="C17" i="2"/>
  <c r="C18" i="2"/>
  <c r="C19" i="2"/>
  <c r="C20" i="2"/>
  <c r="C21" i="2"/>
  <c r="C22" i="2"/>
  <c r="C23" i="2"/>
  <c r="C24" i="2"/>
  <c r="C25" i="2"/>
  <c r="C26" i="2"/>
  <c r="C27" i="2"/>
  <c r="C28" i="2"/>
  <c r="C29" i="2"/>
  <c r="C30" i="2"/>
  <c r="C31" i="2"/>
  <c r="C32" i="2"/>
  <c r="C33" i="2"/>
  <c r="C34" i="2"/>
  <c r="C35" i="2"/>
  <c r="C37" i="2"/>
  <c r="C38" i="2"/>
  <c r="C39" i="2"/>
  <c r="C40" i="2"/>
  <c r="C41" i="2"/>
  <c r="C42" i="2"/>
  <c r="C43" i="2"/>
  <c r="C44" i="2"/>
  <c r="C45" i="2"/>
  <c r="C46" i="2"/>
  <c r="C47" i="2"/>
  <c r="C48" i="2"/>
  <c r="C49" i="2"/>
  <c r="C50" i="2"/>
  <c r="C51" i="2"/>
  <c r="C52" i="2"/>
  <c r="C53" i="2"/>
  <c r="C54" i="2"/>
  <c r="C55" i="2"/>
  <c r="C56" i="2"/>
  <c r="C57" i="2"/>
  <c r="C59" i="2"/>
  <c r="C60" i="2"/>
  <c r="C61" i="2"/>
  <c r="C62" i="2"/>
  <c r="C63" i="2"/>
  <c r="C64" i="2"/>
  <c r="C65" i="2"/>
  <c r="C66" i="2"/>
  <c r="C67" i="2"/>
  <c r="C68" i="2"/>
  <c r="C69" i="2"/>
  <c r="C70" i="2"/>
  <c r="C71" i="2"/>
  <c r="C72" i="2"/>
  <c r="C73" i="2"/>
  <c r="C74" i="2"/>
  <c r="C76" i="2"/>
  <c r="C77" i="2"/>
  <c r="C78" i="2"/>
  <c r="C79" i="2"/>
  <c r="C80" i="2"/>
  <c r="C81" i="2"/>
  <c r="C82" i="2"/>
  <c r="C83" i="2"/>
  <c r="C84" i="2"/>
  <c r="C85" i="2"/>
  <c r="C86" i="2"/>
  <c r="C87" i="2"/>
  <c r="C88" i="2"/>
  <c r="C89" i="2"/>
  <c r="C90" i="2"/>
  <c r="C91" i="2"/>
  <c r="C92" i="2"/>
  <c r="C93" i="2"/>
  <c r="C94" i="2"/>
  <c r="C95" i="2"/>
  <c r="C96" i="2"/>
  <c r="C98" i="2"/>
  <c r="C99" i="2"/>
  <c r="C100" i="2"/>
  <c r="C101" i="2"/>
  <c r="C102" i="2"/>
  <c r="C103" i="2"/>
  <c r="C104" i="2"/>
  <c r="C105" i="2"/>
  <c r="C106" i="2"/>
  <c r="C107" i="2"/>
  <c r="C108" i="2"/>
  <c r="C109" i="2"/>
  <c r="C110" i="2"/>
  <c r="C112" i="2"/>
  <c r="C113" i="2"/>
  <c r="C114" i="2"/>
  <c r="C115" i="2"/>
  <c r="C116" i="2"/>
  <c r="C117" i="2"/>
  <c r="C118" i="2"/>
  <c r="C119" i="2"/>
  <c r="C120" i="2"/>
  <c r="C121" i="2"/>
  <c r="C122" i="2"/>
  <c r="C123" i="2"/>
  <c r="C124" i="2"/>
  <c r="C125" i="2"/>
  <c r="C126" i="2"/>
  <c r="C127" i="2"/>
  <c r="C128" i="2"/>
  <c r="C129" i="2"/>
  <c r="C130" i="2"/>
  <c r="C131" i="2"/>
  <c r="C132" i="2"/>
  <c r="C134" i="2"/>
  <c r="C135" i="2"/>
  <c r="C136" i="2"/>
  <c r="C137" i="2"/>
  <c r="C138" i="2"/>
  <c r="C139" i="2"/>
  <c r="C140" i="2"/>
  <c r="C141" i="2"/>
  <c r="C142" i="2"/>
  <c r="C143" i="2"/>
  <c r="C144" i="2"/>
  <c r="C145" i="2"/>
  <c r="C146" i="2"/>
  <c r="C147" i="2"/>
  <c r="C148" i="2"/>
  <c r="C149" i="2"/>
  <c r="C151" i="2"/>
  <c r="C152" i="2"/>
  <c r="C153" i="2"/>
  <c r="C154" i="2"/>
  <c r="C155" i="2"/>
  <c r="C156" i="2"/>
  <c r="C157" i="2"/>
  <c r="C158" i="2"/>
  <c r="C159" i="2"/>
  <c r="C160" i="2"/>
  <c r="C161" i="2"/>
  <c r="C162" i="2"/>
  <c r="C163" i="2"/>
  <c r="C164" i="2"/>
  <c r="C166" i="2"/>
  <c r="C167" i="2"/>
  <c r="C168" i="2"/>
  <c r="C169" i="2"/>
  <c r="C170" i="2"/>
  <c r="C171" i="2"/>
  <c r="C172" i="2"/>
  <c r="C173" i="2"/>
  <c r="C174" i="2"/>
  <c r="C175" i="2"/>
  <c r="C176" i="2"/>
  <c r="C178" i="2"/>
  <c r="C179" i="2"/>
  <c r="C180" i="2"/>
  <c r="C181" i="2"/>
  <c r="C182" i="2"/>
  <c r="C183" i="2"/>
  <c r="C184" i="2"/>
  <c r="C185" i="2"/>
  <c r="C186" i="2"/>
  <c r="C187" i="2"/>
  <c r="C188" i="2"/>
  <c r="C189" i="2"/>
  <c r="C190" i="2"/>
  <c r="C191" i="2"/>
  <c r="C192" i="2"/>
  <c r="C193" i="2"/>
  <c r="C195" i="2"/>
  <c r="C196" i="2"/>
  <c r="C197" i="2"/>
  <c r="C198" i="2"/>
  <c r="C199" i="2"/>
  <c r="C200" i="2"/>
  <c r="C201" i="2"/>
  <c r="C202" i="2"/>
  <c r="C203" i="2"/>
  <c r="C204" i="2"/>
  <c r="C205" i="2"/>
  <c r="C206" i="2"/>
  <c r="C207" i="2"/>
  <c r="C208" i="2"/>
  <c r="C209" i="2"/>
  <c r="C210" i="2"/>
  <c r="C211" i="2"/>
  <c r="C212" i="2"/>
  <c r="C213" i="2"/>
  <c r="C215" i="2"/>
  <c r="C216" i="2"/>
  <c r="C217" i="2"/>
  <c r="C218" i="2"/>
  <c r="C219" i="2"/>
  <c r="C220" i="2"/>
  <c r="C221" i="2"/>
  <c r="C222" i="2"/>
  <c r="C223" i="2"/>
  <c r="C224" i="2"/>
  <c r="C225" i="2"/>
  <c r="C226" i="2"/>
  <c r="C227" i="2"/>
  <c r="C228" i="2"/>
  <c r="C230" i="2"/>
  <c r="C231" i="2"/>
  <c r="C232" i="2"/>
  <c r="C233" i="2"/>
  <c r="C234" i="2"/>
  <c r="C235" i="2"/>
  <c r="C236" i="2"/>
  <c r="C237" i="2"/>
  <c r="C238" i="2"/>
  <c r="C239" i="2"/>
  <c r="C241" i="2"/>
  <c r="C242" i="2"/>
  <c r="C243" i="2"/>
  <c r="C244" i="2"/>
  <c r="C245" i="2"/>
  <c r="C246" i="2"/>
  <c r="C247" i="2"/>
  <c r="C248" i="2"/>
  <c r="C249" i="2"/>
  <c r="C250" i="2"/>
  <c r="C251" i="2"/>
  <c r="C252" i="2"/>
  <c r="C253" i="2"/>
  <c r="C254" i="2"/>
  <c r="C255" i="2"/>
  <c r="C256" i="2"/>
  <c r="C257" i="2"/>
  <c r="C258" i="2"/>
  <c r="C260" i="2"/>
  <c r="C261" i="2"/>
  <c r="C262" i="2"/>
  <c r="C263" i="2"/>
  <c r="C264" i="2"/>
  <c r="C265" i="2"/>
  <c r="C266" i="2"/>
  <c r="C267" i="2"/>
  <c r="C268" i="2"/>
  <c r="C269" i="2"/>
  <c r="C270" i="2"/>
  <c r="C272" i="2"/>
  <c r="C273" i="2"/>
  <c r="C274" i="2"/>
  <c r="C275" i="2"/>
  <c r="C276" i="2"/>
  <c r="C277" i="2"/>
  <c r="C278" i="2"/>
  <c r="C279" i="2"/>
  <c r="C280" i="2"/>
  <c r="C281" i="2"/>
  <c r="C282" i="2"/>
  <c r="C283" i="2"/>
  <c r="C284" i="2"/>
  <c r="C285" i="2"/>
  <c r="C287" i="2"/>
  <c r="C288" i="2"/>
  <c r="C289" i="2"/>
  <c r="C290" i="2"/>
  <c r="C291" i="2"/>
  <c r="B3" i="3"/>
  <c r="B2" i="3" s="1"/>
  <c r="C4" i="1" s="1"/>
  <c r="C7" i="3"/>
  <c r="C10" i="1"/>
  <c r="C11" i="1"/>
  <c r="C12" i="1"/>
  <c r="C13" i="1"/>
  <c r="C14" i="1"/>
  <c r="C15" i="1"/>
  <c r="C16" i="1"/>
  <c r="C17" i="1"/>
  <c r="C18" i="1"/>
  <c r="C19" i="1"/>
  <c r="C20" i="1"/>
  <c r="C21" i="1"/>
  <c r="C22" i="1"/>
  <c r="C23" i="1"/>
  <c r="C24" i="1"/>
  <c r="C25" i="1"/>
  <c r="C26" i="1"/>
  <c r="C27" i="1"/>
  <c r="C28" i="1"/>
  <c r="C29" i="1"/>
  <c r="C30" i="1"/>
  <c r="C31" i="1"/>
  <c r="C32" i="1"/>
  <c r="C33" i="1"/>
  <c r="C34" i="1"/>
  <c r="C35" i="1"/>
  <c r="C37" i="1"/>
  <c r="C38" i="1"/>
  <c r="C39" i="1"/>
  <c r="C40" i="1"/>
  <c r="C41" i="1"/>
  <c r="C42" i="1"/>
  <c r="C43" i="1"/>
  <c r="C44" i="1"/>
  <c r="C45" i="1"/>
  <c r="C46" i="1"/>
  <c r="C47" i="1"/>
  <c r="C48" i="1"/>
  <c r="C49" i="1"/>
  <c r="C50" i="1"/>
  <c r="C51" i="1"/>
  <c r="C52" i="1"/>
  <c r="C53" i="1"/>
  <c r="C54" i="1"/>
  <c r="C55" i="1"/>
  <c r="C56" i="1"/>
  <c r="C57" i="1"/>
  <c r="C59" i="1"/>
  <c r="C60" i="1"/>
  <c r="C61" i="1"/>
  <c r="C62" i="1"/>
  <c r="C63" i="1"/>
  <c r="C64" i="1"/>
  <c r="C65" i="1"/>
  <c r="C66" i="1"/>
  <c r="C67" i="1"/>
  <c r="C68" i="1"/>
  <c r="C69" i="1"/>
  <c r="C70" i="1"/>
  <c r="C71" i="1"/>
  <c r="C72" i="1"/>
  <c r="C73" i="1"/>
  <c r="C74" i="1"/>
  <c r="C76" i="1"/>
  <c r="C77" i="1"/>
  <c r="C78" i="1"/>
  <c r="C79" i="1"/>
  <c r="C80" i="1"/>
  <c r="C81" i="1"/>
  <c r="C82" i="1"/>
  <c r="C83" i="1"/>
  <c r="C84" i="1"/>
  <c r="C85" i="1"/>
  <c r="C86" i="1"/>
  <c r="C87" i="1"/>
  <c r="C88" i="1"/>
  <c r="C89" i="1"/>
  <c r="C90" i="1"/>
  <c r="C91" i="1"/>
  <c r="C92" i="1"/>
  <c r="C93" i="1"/>
  <c r="C94" i="1"/>
  <c r="C95" i="1"/>
  <c r="C96" i="1"/>
  <c r="C98" i="1"/>
  <c r="C99" i="1"/>
  <c r="C100" i="1"/>
  <c r="C101" i="1"/>
  <c r="C102" i="1"/>
  <c r="C103" i="1"/>
  <c r="C104" i="1"/>
  <c r="C105" i="1"/>
  <c r="C106" i="1"/>
  <c r="C107" i="1"/>
  <c r="C108" i="1"/>
  <c r="C109" i="1"/>
  <c r="C110" i="1"/>
  <c r="C112" i="1"/>
  <c r="C113" i="1"/>
  <c r="C114" i="1"/>
  <c r="C115" i="1"/>
  <c r="C116" i="1"/>
  <c r="C117" i="1"/>
  <c r="C118" i="1"/>
  <c r="C119" i="1"/>
  <c r="C120" i="1"/>
  <c r="C121" i="1"/>
  <c r="C122" i="1"/>
  <c r="C123" i="1"/>
  <c r="C124" i="1"/>
  <c r="C125" i="1"/>
  <c r="C126" i="1"/>
  <c r="C127" i="1"/>
  <c r="C128" i="1"/>
  <c r="C129" i="1"/>
  <c r="C130" i="1"/>
  <c r="C131" i="1"/>
  <c r="C132" i="1"/>
  <c r="C134" i="1"/>
  <c r="C135" i="1"/>
  <c r="C136" i="1"/>
  <c r="C137" i="1"/>
  <c r="C138" i="1"/>
  <c r="C139" i="1"/>
  <c r="C140" i="1"/>
  <c r="C141" i="1"/>
  <c r="C142" i="1"/>
  <c r="C143" i="1"/>
  <c r="C144" i="1"/>
  <c r="C145" i="1"/>
  <c r="C146" i="1"/>
  <c r="C147" i="1"/>
  <c r="C148" i="1"/>
  <c r="C149" i="1"/>
  <c r="C151" i="1"/>
  <c r="C152" i="1"/>
  <c r="C153" i="1"/>
  <c r="C154" i="1"/>
  <c r="C155" i="1"/>
  <c r="C156" i="1"/>
  <c r="C157" i="1"/>
  <c r="C158" i="1"/>
  <c r="C159" i="1"/>
  <c r="C160" i="1"/>
  <c r="C161" i="1"/>
  <c r="C162" i="1"/>
  <c r="C163" i="1"/>
  <c r="C164" i="1"/>
  <c r="C166" i="1"/>
  <c r="C167" i="1"/>
  <c r="C168" i="1"/>
  <c r="C169" i="1"/>
  <c r="C170" i="1"/>
  <c r="C171" i="1"/>
  <c r="C172" i="1"/>
  <c r="C173" i="1"/>
  <c r="C174" i="1"/>
  <c r="C175" i="1"/>
  <c r="C176" i="1"/>
  <c r="C178" i="1"/>
  <c r="C179" i="1"/>
  <c r="C180" i="1"/>
  <c r="C181" i="1"/>
  <c r="C182" i="1"/>
  <c r="C183" i="1"/>
  <c r="C184" i="1"/>
  <c r="C185" i="1"/>
  <c r="C186" i="1"/>
  <c r="C187" i="1"/>
  <c r="C188" i="1"/>
  <c r="C189" i="1"/>
  <c r="C190" i="1"/>
  <c r="C191" i="1"/>
  <c r="C192" i="1"/>
  <c r="C193" i="1"/>
  <c r="C195" i="1"/>
  <c r="C196" i="1"/>
  <c r="C197" i="1"/>
  <c r="C198" i="1"/>
  <c r="C199" i="1"/>
  <c r="C200" i="1"/>
  <c r="C201" i="1"/>
  <c r="C202" i="1"/>
  <c r="C203" i="1"/>
  <c r="C204" i="1"/>
  <c r="C205" i="1"/>
  <c r="C206" i="1"/>
  <c r="C207" i="1"/>
  <c r="C208" i="1"/>
  <c r="C209" i="1"/>
  <c r="C210" i="1"/>
  <c r="C211" i="1"/>
  <c r="C212" i="1"/>
  <c r="C213" i="1"/>
  <c r="C215" i="1"/>
  <c r="C216" i="1"/>
  <c r="C217" i="1"/>
  <c r="C218" i="1"/>
  <c r="C219" i="1"/>
  <c r="C220" i="1"/>
  <c r="C221" i="1"/>
  <c r="C222" i="1"/>
  <c r="C223" i="1"/>
  <c r="C224" i="1"/>
  <c r="C225" i="1"/>
  <c r="C226" i="1"/>
  <c r="C227" i="1"/>
  <c r="C228" i="1"/>
  <c r="C230" i="1"/>
  <c r="C231" i="1"/>
  <c r="C232" i="1"/>
  <c r="C233" i="1"/>
  <c r="C234" i="1"/>
  <c r="C235" i="1"/>
  <c r="C236" i="1"/>
  <c r="C237" i="1"/>
  <c r="C238" i="1"/>
  <c r="C239" i="1"/>
  <c r="C241" i="1"/>
  <c r="C242" i="1"/>
  <c r="C243" i="1"/>
  <c r="C244" i="1"/>
  <c r="C245" i="1"/>
  <c r="C246" i="1"/>
  <c r="C247" i="1"/>
  <c r="C248" i="1"/>
  <c r="C249" i="1"/>
  <c r="C250" i="1"/>
  <c r="C251" i="1"/>
  <c r="C252" i="1"/>
  <c r="C253" i="1"/>
  <c r="C254" i="1"/>
  <c r="C255" i="1"/>
  <c r="C256" i="1"/>
  <c r="C257" i="1"/>
  <c r="C258" i="1"/>
  <c r="C5" i="1" l="1"/>
  <c r="D121" i="1" s="1"/>
  <c r="C2" i="2"/>
  <c r="C4" i="2" s="1"/>
  <c r="C5" i="2" s="1"/>
  <c r="D10" i="2" s="1"/>
  <c r="D117" i="1" l="1"/>
  <c r="D51" i="1"/>
  <c r="D129" i="1"/>
  <c r="F129" i="1" s="1"/>
  <c r="G129" i="1" s="1"/>
  <c r="D45" i="1"/>
  <c r="F45" i="1" s="1"/>
  <c r="G45" i="1" s="1"/>
  <c r="D57" i="1"/>
  <c r="D85" i="1"/>
  <c r="E85" i="1" s="1"/>
  <c r="D12" i="1"/>
  <c r="F12" i="1" s="1"/>
  <c r="G12" i="1" s="1"/>
  <c r="D79" i="1"/>
  <c r="E79" i="1" s="1"/>
  <c r="D87" i="1"/>
  <c r="D102" i="1"/>
  <c r="D24" i="1"/>
  <c r="E24" i="1" s="1"/>
  <c r="D83" i="1"/>
  <c r="E83" i="1" s="1"/>
  <c r="D113" i="1"/>
  <c r="E121" i="1"/>
  <c r="F121" i="1"/>
  <c r="G121" i="1" s="1"/>
  <c r="F85" i="1"/>
  <c r="G85" i="1" s="1"/>
  <c r="F117" i="1"/>
  <c r="G117" i="1" s="1"/>
  <c r="E117" i="1"/>
  <c r="F87" i="1"/>
  <c r="G87" i="1" s="1"/>
  <c r="E87" i="1"/>
  <c r="F113" i="1"/>
  <c r="G113" i="1" s="1"/>
  <c r="E113" i="1"/>
  <c r="D26" i="2"/>
  <c r="D43" i="2"/>
  <c r="D31" i="2"/>
  <c r="D105" i="2"/>
  <c r="D122" i="2"/>
  <c r="D139" i="2"/>
  <c r="D156" i="2"/>
  <c r="D173" i="2"/>
  <c r="D190" i="2"/>
  <c r="D68" i="2"/>
  <c r="D11" i="2"/>
  <c r="D44" i="2"/>
  <c r="D79" i="2"/>
  <c r="D32" i="2"/>
  <c r="D74" i="2"/>
  <c r="D205" i="2"/>
  <c r="D222" i="2"/>
  <c r="D239" i="2"/>
  <c r="D256" i="2"/>
  <c r="D274" i="2"/>
  <c r="D291" i="2"/>
  <c r="D64" i="2"/>
  <c r="D98" i="2"/>
  <c r="D206" i="2"/>
  <c r="D215" i="2"/>
  <c r="D223" i="2"/>
  <c r="D238" i="2"/>
  <c r="D247" i="2"/>
  <c r="D255" i="2"/>
  <c r="D260" i="2"/>
  <c r="D268" i="2"/>
  <c r="D275" i="2"/>
  <c r="D283" i="2"/>
  <c r="D14" i="2"/>
  <c r="D30" i="2"/>
  <c r="D47" i="2"/>
  <c r="D40" i="2"/>
  <c r="D109" i="2"/>
  <c r="D126" i="2"/>
  <c r="D143" i="2"/>
  <c r="D160" i="2"/>
  <c r="D178" i="2"/>
  <c r="D195" i="2"/>
  <c r="D77" i="2"/>
  <c r="D19" i="2"/>
  <c r="D53" i="2"/>
  <c r="D87" i="2"/>
  <c r="D55" i="2"/>
  <c r="D89" i="2"/>
  <c r="D209" i="2"/>
  <c r="D226" i="2"/>
  <c r="D244" i="2"/>
  <c r="D261" i="2"/>
  <c r="D278" i="2"/>
  <c r="D41" i="2"/>
  <c r="D66" i="2"/>
  <c r="D200" i="2"/>
  <c r="D208" i="2"/>
  <c r="D217" i="2"/>
  <c r="D225" i="2"/>
  <c r="D232" i="2"/>
  <c r="D241" i="2"/>
  <c r="D249" i="2"/>
  <c r="D262" i="2"/>
  <c r="D270" i="2"/>
  <c r="D277" i="2"/>
  <c r="D285" i="2"/>
  <c r="D18" i="2"/>
  <c r="D34" i="2"/>
  <c r="D15" i="2"/>
  <c r="D48" i="2"/>
  <c r="D114" i="2"/>
  <c r="D130" i="2"/>
  <c r="D147" i="2"/>
  <c r="D164" i="2"/>
  <c r="D182" i="2"/>
  <c r="D51" i="2"/>
  <c r="D85" i="2"/>
  <c r="D27" i="2"/>
  <c r="D62" i="2"/>
  <c r="D95" i="2"/>
  <c r="D57" i="2"/>
  <c r="D91" i="2"/>
  <c r="D213" i="2"/>
  <c r="D231" i="2"/>
  <c r="D248" i="2"/>
  <c r="D265" i="2"/>
  <c r="D282" i="2"/>
  <c r="D16" i="2"/>
  <c r="D81" i="2"/>
  <c r="D202" i="2"/>
  <c r="D210" i="2"/>
  <c r="D219" i="2"/>
  <c r="D227" i="2"/>
  <c r="D234" i="2"/>
  <c r="D243" i="2"/>
  <c r="D251" i="2"/>
  <c r="D264" i="2"/>
  <c r="D273" i="2"/>
  <c r="D279" i="2"/>
  <c r="D288" i="2"/>
  <c r="D22" i="2"/>
  <c r="D39" i="2"/>
  <c r="D23" i="2"/>
  <c r="D101" i="2"/>
  <c r="D118" i="2"/>
  <c r="D135" i="2"/>
  <c r="D152" i="2"/>
  <c r="D169" i="2"/>
  <c r="D186" i="2"/>
  <c r="D60" i="2"/>
  <c r="D93" i="2"/>
  <c r="D35" i="2"/>
  <c r="D70" i="2"/>
  <c r="D24" i="2"/>
  <c r="D72" i="2"/>
  <c r="D201" i="2"/>
  <c r="D218" i="2"/>
  <c r="D235" i="2"/>
  <c r="D252" i="2"/>
  <c r="D269" i="2"/>
  <c r="D287" i="2"/>
  <c r="D49" i="2"/>
  <c r="D83" i="2"/>
  <c r="D204" i="2"/>
  <c r="D212" i="2"/>
  <c r="D221" i="2"/>
  <c r="D230" i="2"/>
  <c r="D236" i="2"/>
  <c r="D245" i="2"/>
  <c r="D253" i="2"/>
  <c r="D257" i="2"/>
  <c r="D266" i="2"/>
  <c r="D281" i="2"/>
  <c r="D290" i="2"/>
  <c r="D193" i="2"/>
  <c r="D276" i="2"/>
  <c r="D207" i="2"/>
  <c r="D161" i="2"/>
  <c r="D192" i="2"/>
  <c r="D124" i="2"/>
  <c r="D56" i="2"/>
  <c r="D37" i="2"/>
  <c r="D125" i="2"/>
  <c r="D61" i="2"/>
  <c r="D237" i="2"/>
  <c r="D191" i="2"/>
  <c r="D123" i="2"/>
  <c r="D154" i="2"/>
  <c r="D84" i="2"/>
  <c r="D17" i="2"/>
  <c r="D138" i="2"/>
  <c r="D284" i="2"/>
  <c r="D216" i="2"/>
  <c r="D170" i="2"/>
  <c r="D102" i="2"/>
  <c r="D132" i="2"/>
  <c r="D65" i="2"/>
  <c r="D163" i="2"/>
  <c r="D69" i="2"/>
  <c r="D280" i="2"/>
  <c r="D211" i="2"/>
  <c r="D166" i="2"/>
  <c r="D197" i="2"/>
  <c r="D128" i="2"/>
  <c r="D59" i="2"/>
  <c r="D181" i="2"/>
  <c r="D108" i="2"/>
  <c r="D113" i="2"/>
  <c r="D258" i="2"/>
  <c r="D80" i="2"/>
  <c r="D144" i="2"/>
  <c r="D175" i="2"/>
  <c r="D107" i="2"/>
  <c r="D38" i="2"/>
  <c r="D134" i="2"/>
  <c r="D176" i="2"/>
  <c r="D289" i="2"/>
  <c r="D220" i="2"/>
  <c r="D174" i="2"/>
  <c r="D106" i="2"/>
  <c r="D137" i="2"/>
  <c r="D67" i="2"/>
  <c r="D100" i="2"/>
  <c r="D142" i="2"/>
  <c r="D267" i="2"/>
  <c r="D199" i="2"/>
  <c r="D153" i="2"/>
  <c r="D184" i="2"/>
  <c r="D116" i="2"/>
  <c r="D46" i="2"/>
  <c r="D168" i="2"/>
  <c r="D146" i="2"/>
  <c r="D263" i="2"/>
  <c r="D96" i="2"/>
  <c r="D148" i="2"/>
  <c r="D180" i="2"/>
  <c r="D112" i="2"/>
  <c r="D42" i="2"/>
  <c r="D117" i="2"/>
  <c r="D159" i="2"/>
  <c r="D54" i="2"/>
  <c r="D242" i="2"/>
  <c r="D196" i="2"/>
  <c r="D127" i="2"/>
  <c r="D158" i="2"/>
  <c r="D90" i="2"/>
  <c r="D21" i="2"/>
  <c r="D185" i="2"/>
  <c r="D86" i="2"/>
  <c r="D272" i="2"/>
  <c r="D203" i="2"/>
  <c r="D157" i="2"/>
  <c r="D188" i="2"/>
  <c r="D120" i="2"/>
  <c r="D50" i="2"/>
  <c r="D151" i="2"/>
  <c r="D88" i="2"/>
  <c r="D250" i="2"/>
  <c r="D45" i="2"/>
  <c r="D136" i="2"/>
  <c r="D167" i="2"/>
  <c r="D99" i="2"/>
  <c r="D29" i="2"/>
  <c r="D104" i="2"/>
  <c r="D71" i="2"/>
  <c r="D246" i="2"/>
  <c r="D12" i="2"/>
  <c r="D131" i="2"/>
  <c r="D162" i="2"/>
  <c r="D92" i="2"/>
  <c r="D25" i="2"/>
  <c r="D121" i="2"/>
  <c r="D78" i="2"/>
  <c r="D224" i="2"/>
  <c r="D179" i="2"/>
  <c r="D110" i="2"/>
  <c r="D141" i="2"/>
  <c r="D73" i="2"/>
  <c r="D129" i="2"/>
  <c r="D189" i="2"/>
  <c r="D28" i="2"/>
  <c r="D254" i="2"/>
  <c r="D63" i="2"/>
  <c r="D140" i="2"/>
  <c r="D171" i="2"/>
  <c r="D103" i="2"/>
  <c r="D33" i="2"/>
  <c r="D52" i="2"/>
  <c r="D20" i="2"/>
  <c r="D233" i="2"/>
  <c r="D187" i="2"/>
  <c r="D119" i="2"/>
  <c r="D149" i="2"/>
  <c r="D82" i="2"/>
  <c r="D13" i="2"/>
  <c r="D155" i="2"/>
  <c r="D94" i="2"/>
  <c r="D228" i="2"/>
  <c r="D183" i="2"/>
  <c r="D115" i="2"/>
  <c r="D145" i="2"/>
  <c r="D76" i="2"/>
  <c r="D198" i="2"/>
  <c r="D172" i="2"/>
  <c r="D28" i="1"/>
  <c r="D62" i="1"/>
  <c r="D95" i="1"/>
  <c r="D66" i="1"/>
  <c r="E12" i="1"/>
  <c r="E102" i="1"/>
  <c r="F102" i="1"/>
  <c r="G102" i="1" s="1"/>
  <c r="F57" i="1"/>
  <c r="G57" i="1" s="1"/>
  <c r="E57" i="1"/>
  <c r="F51" i="1"/>
  <c r="G51" i="1" s="1"/>
  <c r="E51" i="1"/>
  <c r="D256" i="1"/>
  <c r="D231" i="1"/>
  <c r="D209" i="1"/>
  <c r="D188" i="1"/>
  <c r="D162" i="1"/>
  <c r="D141" i="1"/>
  <c r="D18" i="1"/>
  <c r="D114" i="1"/>
  <c r="D88" i="1"/>
  <c r="D67" i="1"/>
  <c r="D46" i="1"/>
  <c r="D21" i="1"/>
  <c r="D93" i="1"/>
  <c r="D244" i="1"/>
  <c r="D222" i="1"/>
  <c r="D197" i="1"/>
  <c r="D175" i="1"/>
  <c r="D154" i="1"/>
  <c r="D68" i="1"/>
  <c r="D34" i="1"/>
  <c r="D122" i="1"/>
  <c r="D101" i="1"/>
  <c r="D80" i="1"/>
  <c r="D54" i="1"/>
  <c r="D33" i="1"/>
  <c r="D13" i="1"/>
  <c r="D119" i="1"/>
  <c r="D81" i="1"/>
  <c r="D213" i="1"/>
  <c r="D171" i="1"/>
  <c r="D77" i="1"/>
  <c r="D53" i="1"/>
  <c r="D32" i="1"/>
  <c r="D10" i="1"/>
  <c r="D96" i="1"/>
  <c r="D50" i="1"/>
  <c r="D110" i="1"/>
  <c r="D11" i="1"/>
  <c r="D27" i="1"/>
  <c r="D44" i="1"/>
  <c r="D61" i="1"/>
  <c r="D78" i="1"/>
  <c r="D94" i="1"/>
  <c r="D112" i="1"/>
  <c r="D128" i="1"/>
  <c r="D138" i="1"/>
  <c r="D143" i="1"/>
  <c r="D148" i="1"/>
  <c r="D155" i="1"/>
  <c r="D160" i="1"/>
  <c r="D166" i="1"/>
  <c r="D172" i="1"/>
  <c r="D178" i="1"/>
  <c r="D183" i="1"/>
  <c r="D189" i="1"/>
  <c r="D195" i="1"/>
  <c r="D200" i="1"/>
  <c r="D206" i="1"/>
  <c r="D211" i="1"/>
  <c r="D217" i="1"/>
  <c r="D223" i="1"/>
  <c r="D228" i="1"/>
  <c r="D234" i="1"/>
  <c r="D241" i="1"/>
  <c r="D246" i="1"/>
  <c r="D251" i="1"/>
  <c r="D59" i="1"/>
  <c r="D126" i="1"/>
  <c r="D14" i="1"/>
  <c r="D248" i="1"/>
  <c r="D205" i="1"/>
  <c r="D158" i="1"/>
  <c r="D49" i="1"/>
  <c r="D26" i="1"/>
  <c r="D130" i="1"/>
  <c r="D84" i="1"/>
  <c r="D38" i="1"/>
  <c r="D115" i="1"/>
  <c r="D15" i="1"/>
  <c r="D31" i="1"/>
  <c r="D48" i="1"/>
  <c r="D65" i="1"/>
  <c r="D82" i="1"/>
  <c r="D99" i="1"/>
  <c r="D116" i="1"/>
  <c r="D134" i="1"/>
  <c r="D139" i="1"/>
  <c r="D144" i="1"/>
  <c r="D151" i="1"/>
  <c r="D156" i="1"/>
  <c r="D161" i="1"/>
  <c r="D168" i="1"/>
  <c r="D173" i="1"/>
  <c r="D179" i="1"/>
  <c r="D185" i="1"/>
  <c r="D190" i="1"/>
  <c r="D196" i="1"/>
  <c r="D202" i="1"/>
  <c r="D207" i="1"/>
  <c r="D212" i="1"/>
  <c r="D219" i="1"/>
  <c r="D224" i="1"/>
  <c r="D230" i="1"/>
  <c r="D131" i="1"/>
  <c r="D239" i="1"/>
  <c r="D192" i="1"/>
  <c r="D145" i="1"/>
  <c r="D43" i="1"/>
  <c r="D20" i="1"/>
  <c r="D118" i="1"/>
  <c r="D71" i="1"/>
  <c r="D29" i="1"/>
  <c r="D127" i="1"/>
  <c r="D19" i="1"/>
  <c r="D35" i="1"/>
  <c r="D52" i="1"/>
  <c r="D69" i="1"/>
  <c r="D86" i="1"/>
  <c r="D103" i="1"/>
  <c r="D120" i="1"/>
  <c r="D135" i="1"/>
  <c r="D140" i="1"/>
  <c r="D146" i="1"/>
  <c r="D152" i="1"/>
  <c r="D157" i="1"/>
  <c r="D163" i="1"/>
  <c r="D169" i="1"/>
  <c r="D174" i="1"/>
  <c r="D181" i="1"/>
  <c r="D186" i="1"/>
  <c r="D191" i="1"/>
  <c r="D198" i="1"/>
  <c r="D203" i="1"/>
  <c r="D208" i="1"/>
  <c r="D215" i="1"/>
  <c r="D220" i="1"/>
  <c r="D225" i="1"/>
  <c r="D98" i="1"/>
  <c r="D226" i="1"/>
  <c r="D180" i="1"/>
  <c r="D16" i="1"/>
  <c r="D17" i="1"/>
  <c r="D40" i="1"/>
  <c r="D107" i="1"/>
  <c r="D147" i="1"/>
  <c r="D170" i="1"/>
  <c r="D193" i="1"/>
  <c r="D216" i="1"/>
  <c r="D233" i="1"/>
  <c r="D242" i="1"/>
  <c r="D249" i="1"/>
  <c r="D255" i="1"/>
  <c r="D76" i="1"/>
  <c r="D108" i="1"/>
  <c r="D39" i="1"/>
  <c r="D72" i="1"/>
  <c r="D184" i="1"/>
  <c r="D252" i="1"/>
  <c r="D137" i="1"/>
  <c r="D100" i="1"/>
  <c r="D56" i="1"/>
  <c r="D124" i="1"/>
  <c r="D153" i="1"/>
  <c r="D176" i="1"/>
  <c r="D199" i="1"/>
  <c r="D221" i="1"/>
  <c r="D236" i="1"/>
  <c r="D243" i="1"/>
  <c r="D250" i="1"/>
  <c r="D258" i="1"/>
  <c r="D92" i="1"/>
  <c r="D125" i="1"/>
  <c r="D47" i="1"/>
  <c r="D132" i="1"/>
  <c r="D201" i="1"/>
  <c r="D89" i="1"/>
  <c r="D60" i="1"/>
  <c r="D105" i="1"/>
  <c r="D73" i="1"/>
  <c r="D136" i="1"/>
  <c r="D159" i="1"/>
  <c r="D182" i="1"/>
  <c r="D204" i="1"/>
  <c r="D227" i="1"/>
  <c r="D237" i="1"/>
  <c r="D245" i="1"/>
  <c r="D253" i="1"/>
  <c r="D25" i="1"/>
  <c r="D109" i="1"/>
  <c r="D22" i="1"/>
  <c r="D55" i="1"/>
  <c r="D149" i="1"/>
  <c r="D218" i="1"/>
  <c r="D106" i="1"/>
  <c r="D37" i="1"/>
  <c r="D63" i="1"/>
  <c r="D23" i="1"/>
  <c r="D90" i="1"/>
  <c r="D142" i="1"/>
  <c r="D164" i="1"/>
  <c r="D187" i="1"/>
  <c r="D210" i="1"/>
  <c r="D232" i="1"/>
  <c r="D238" i="1"/>
  <c r="D247" i="1"/>
  <c r="D254" i="1"/>
  <c r="D42" i="1"/>
  <c r="D91" i="1"/>
  <c r="D30" i="1"/>
  <c r="D64" i="1"/>
  <c r="D167" i="1"/>
  <c r="D235" i="1"/>
  <c r="D123" i="1"/>
  <c r="D41" i="1"/>
  <c r="D74" i="1"/>
  <c r="D104" i="1"/>
  <c r="D70" i="1"/>
  <c r="D257" i="1"/>
  <c r="F24" i="1" l="1"/>
  <c r="G24" i="1" s="1"/>
  <c r="E129" i="1"/>
  <c r="F79" i="1"/>
  <c r="G79" i="1" s="1"/>
  <c r="F83" i="1"/>
  <c r="G83" i="1" s="1"/>
  <c r="E45" i="1"/>
  <c r="E247" i="1"/>
  <c r="F247" i="1"/>
  <c r="G247" i="1" s="1"/>
  <c r="F218" i="1"/>
  <c r="G218" i="1" s="1"/>
  <c r="E218" i="1"/>
  <c r="E235" i="1"/>
  <c r="F235" i="1"/>
  <c r="G235" i="1" s="1"/>
  <c r="E238" i="1"/>
  <c r="F238" i="1"/>
  <c r="G238" i="1" s="1"/>
  <c r="E149" i="1"/>
  <c r="F149" i="1"/>
  <c r="G149" i="1" s="1"/>
  <c r="F136" i="1"/>
  <c r="G136" i="1" s="1"/>
  <c r="E136" i="1"/>
  <c r="E243" i="1"/>
  <c r="F243" i="1"/>
  <c r="G243" i="1" s="1"/>
  <c r="E74" i="1"/>
  <c r="F74" i="1"/>
  <c r="G74" i="1" s="1"/>
  <c r="E257" i="1"/>
  <c r="F257" i="1"/>
  <c r="G257" i="1" s="1"/>
  <c r="E41" i="1"/>
  <c r="F41" i="1"/>
  <c r="G41" i="1" s="1"/>
  <c r="E64" i="1"/>
  <c r="F64" i="1"/>
  <c r="G64" i="1" s="1"/>
  <c r="E254" i="1"/>
  <c r="F254" i="1"/>
  <c r="G254" i="1" s="1"/>
  <c r="E210" i="1"/>
  <c r="F210" i="1"/>
  <c r="G210" i="1" s="1"/>
  <c r="F90" i="1"/>
  <c r="G90" i="1" s="1"/>
  <c r="E90" i="1"/>
  <c r="E106" i="1"/>
  <c r="F106" i="1"/>
  <c r="G106" i="1" s="1"/>
  <c r="E22" i="1"/>
  <c r="F22" i="1"/>
  <c r="G22" i="1" s="1"/>
  <c r="E245" i="1"/>
  <c r="F245" i="1"/>
  <c r="G245" i="1" s="1"/>
  <c r="E182" i="1"/>
  <c r="F182" i="1"/>
  <c r="G182" i="1" s="1"/>
  <c r="E105" i="1"/>
  <c r="F105" i="1"/>
  <c r="G105" i="1" s="1"/>
  <c r="F132" i="1"/>
  <c r="G132" i="1" s="1"/>
  <c r="E132" i="1"/>
  <c r="E258" i="1"/>
  <c r="F258" i="1"/>
  <c r="G258" i="1" s="1"/>
  <c r="E221" i="1"/>
  <c r="F221" i="1"/>
  <c r="G221" i="1" s="1"/>
  <c r="E124" i="1"/>
  <c r="F124" i="1"/>
  <c r="G124" i="1" s="1"/>
  <c r="E252" i="1"/>
  <c r="F252" i="1"/>
  <c r="G252" i="1" s="1"/>
  <c r="E108" i="1"/>
  <c r="F108" i="1"/>
  <c r="G108" i="1" s="1"/>
  <c r="E242" i="1"/>
  <c r="F242" i="1"/>
  <c r="G242" i="1" s="1"/>
  <c r="E170" i="1"/>
  <c r="F170" i="1"/>
  <c r="G170" i="1" s="1"/>
  <c r="E17" i="1"/>
  <c r="F17" i="1"/>
  <c r="G17" i="1" s="1"/>
  <c r="F98" i="1"/>
  <c r="G98" i="1" s="1"/>
  <c r="E98" i="1"/>
  <c r="F208" i="1"/>
  <c r="G208" i="1" s="1"/>
  <c r="E208" i="1"/>
  <c r="E186" i="1"/>
  <c r="F186" i="1"/>
  <c r="G186" i="1" s="1"/>
  <c r="F163" i="1"/>
  <c r="G163" i="1" s="1"/>
  <c r="E163" i="1"/>
  <c r="F140" i="1"/>
  <c r="G140" i="1" s="1"/>
  <c r="E140" i="1"/>
  <c r="E86" i="1"/>
  <c r="F86" i="1"/>
  <c r="G86" i="1" s="1"/>
  <c r="F19" i="1"/>
  <c r="G19" i="1" s="1"/>
  <c r="E19" i="1"/>
  <c r="E118" i="1"/>
  <c r="F118" i="1"/>
  <c r="G118" i="1" s="1"/>
  <c r="F192" i="1"/>
  <c r="G192" i="1" s="1"/>
  <c r="E192" i="1"/>
  <c r="F224" i="1"/>
  <c r="G224" i="1" s="1"/>
  <c r="E224" i="1"/>
  <c r="E202" i="1"/>
  <c r="F202" i="1"/>
  <c r="G202" i="1" s="1"/>
  <c r="E179" i="1"/>
  <c r="F179" i="1"/>
  <c r="G179" i="1" s="1"/>
  <c r="F156" i="1"/>
  <c r="G156" i="1" s="1"/>
  <c r="E156" i="1"/>
  <c r="E134" i="1"/>
  <c r="F134" i="1"/>
  <c r="G134" i="1" s="1"/>
  <c r="E65" i="1"/>
  <c r="F65" i="1"/>
  <c r="G65" i="1" s="1"/>
  <c r="E115" i="1"/>
  <c r="F115" i="1"/>
  <c r="G115" i="1" s="1"/>
  <c r="E26" i="1"/>
  <c r="F26" i="1"/>
  <c r="G26" i="1" s="1"/>
  <c r="F248" i="1"/>
  <c r="G248" i="1" s="1"/>
  <c r="E248" i="1"/>
  <c r="E251" i="1"/>
  <c r="F251" i="1"/>
  <c r="G251" i="1" s="1"/>
  <c r="E228" i="1"/>
  <c r="F228" i="1"/>
  <c r="G228" i="1" s="1"/>
  <c r="E206" i="1"/>
  <c r="F206" i="1"/>
  <c r="G206" i="1" s="1"/>
  <c r="E183" i="1"/>
  <c r="F183" i="1"/>
  <c r="G183" i="1" s="1"/>
  <c r="E160" i="1"/>
  <c r="F160" i="1"/>
  <c r="G160" i="1" s="1"/>
  <c r="E138" i="1"/>
  <c r="F138" i="1"/>
  <c r="G138" i="1" s="1"/>
  <c r="E78" i="1"/>
  <c r="F78" i="1"/>
  <c r="G78" i="1" s="1"/>
  <c r="F11" i="1"/>
  <c r="G11" i="1" s="1"/>
  <c r="E11" i="1"/>
  <c r="E10" i="1"/>
  <c r="F10" i="1"/>
  <c r="G10" i="1" s="1"/>
  <c r="F171" i="1"/>
  <c r="G171" i="1" s="1"/>
  <c r="E171" i="1"/>
  <c r="E13" i="1"/>
  <c r="F13" i="1"/>
  <c r="G13" i="1" s="1"/>
  <c r="F101" i="1"/>
  <c r="G101" i="1" s="1"/>
  <c r="E101" i="1"/>
  <c r="F154" i="1"/>
  <c r="G154" i="1" s="1"/>
  <c r="E154" i="1"/>
  <c r="E244" i="1"/>
  <c r="F244" i="1"/>
  <c r="G244" i="1" s="1"/>
  <c r="F67" i="1"/>
  <c r="G67" i="1" s="1"/>
  <c r="E67" i="1"/>
  <c r="F141" i="1"/>
  <c r="G141" i="1" s="1"/>
  <c r="E141" i="1"/>
  <c r="F231" i="1"/>
  <c r="G231" i="1" s="1"/>
  <c r="E231" i="1"/>
  <c r="F66" i="1"/>
  <c r="G66" i="1" s="1"/>
  <c r="E66" i="1"/>
  <c r="E172" i="2"/>
  <c r="F172" i="2"/>
  <c r="G172" i="2" s="1"/>
  <c r="F115" i="2"/>
  <c r="G115" i="2" s="1"/>
  <c r="E115" i="2"/>
  <c r="E155" i="2"/>
  <c r="F155" i="2"/>
  <c r="G155" i="2" s="1"/>
  <c r="F119" i="2"/>
  <c r="G119" i="2" s="1"/>
  <c r="E119" i="2"/>
  <c r="F52" i="2"/>
  <c r="G52" i="2" s="1"/>
  <c r="E52" i="2"/>
  <c r="E140" i="2"/>
  <c r="F140" i="2"/>
  <c r="G140" i="2" s="1"/>
  <c r="E189" i="2"/>
  <c r="F189" i="2"/>
  <c r="G189" i="2" s="1"/>
  <c r="E110" i="2"/>
  <c r="F110" i="2"/>
  <c r="G110" i="2" s="1"/>
  <c r="F121" i="2"/>
  <c r="G121" i="2" s="1"/>
  <c r="E121" i="2"/>
  <c r="F131" i="2"/>
  <c r="G131" i="2" s="1"/>
  <c r="E131" i="2"/>
  <c r="F104" i="2"/>
  <c r="G104" i="2" s="1"/>
  <c r="E104" i="2"/>
  <c r="E136" i="2"/>
  <c r="F136" i="2"/>
  <c r="G136" i="2" s="1"/>
  <c r="E151" i="2"/>
  <c r="F151" i="2"/>
  <c r="G151" i="2" s="1"/>
  <c r="E157" i="2"/>
  <c r="F157" i="2"/>
  <c r="G157" i="2" s="1"/>
  <c r="E185" i="2"/>
  <c r="F185" i="2"/>
  <c r="G185" i="2" s="1"/>
  <c r="F127" i="2"/>
  <c r="G127" i="2" s="1"/>
  <c r="E127" i="2"/>
  <c r="F159" i="2"/>
  <c r="G159" i="2" s="1"/>
  <c r="E159" i="2"/>
  <c r="E180" i="2"/>
  <c r="F180" i="2"/>
  <c r="G180" i="2" s="1"/>
  <c r="F146" i="2"/>
  <c r="G146" i="2" s="1"/>
  <c r="E146" i="2"/>
  <c r="F184" i="2"/>
  <c r="G184" i="2" s="1"/>
  <c r="E184" i="2"/>
  <c r="E142" i="2"/>
  <c r="F142" i="2"/>
  <c r="G142" i="2" s="1"/>
  <c r="F106" i="2"/>
  <c r="G106" i="2" s="1"/>
  <c r="E106" i="2"/>
  <c r="F176" i="2"/>
  <c r="G176" i="2" s="1"/>
  <c r="E176" i="2"/>
  <c r="E175" i="2"/>
  <c r="F175" i="2"/>
  <c r="G175" i="2" s="1"/>
  <c r="E113" i="2"/>
  <c r="F113" i="2"/>
  <c r="G113" i="2" s="1"/>
  <c r="E128" i="2"/>
  <c r="F128" i="2"/>
  <c r="G128" i="2" s="1"/>
  <c r="E280" i="2"/>
  <c r="F280" i="2"/>
  <c r="G280" i="2" s="1"/>
  <c r="E132" i="2"/>
  <c r="F132" i="2"/>
  <c r="G132" i="2" s="1"/>
  <c r="E284" i="2"/>
  <c r="F284" i="2"/>
  <c r="G284" i="2" s="1"/>
  <c r="E154" i="2"/>
  <c r="F154" i="2"/>
  <c r="G154" i="2" s="1"/>
  <c r="E61" i="2"/>
  <c r="F61" i="2"/>
  <c r="G61" i="2" s="1"/>
  <c r="E124" i="2"/>
  <c r="F124" i="2"/>
  <c r="G124" i="2" s="1"/>
  <c r="E276" i="2"/>
  <c r="F276" i="2"/>
  <c r="G276" i="2" s="1"/>
  <c r="E266" i="2"/>
  <c r="F266" i="2"/>
  <c r="G266" i="2" s="1"/>
  <c r="F236" i="2"/>
  <c r="G236" i="2" s="1"/>
  <c r="E236" i="2"/>
  <c r="E204" i="2"/>
  <c r="F204" i="2"/>
  <c r="G204" i="2" s="1"/>
  <c r="E269" i="2"/>
  <c r="F269" i="2"/>
  <c r="G269" i="2" s="1"/>
  <c r="E201" i="2"/>
  <c r="F201" i="2"/>
  <c r="G201" i="2" s="1"/>
  <c r="F35" i="2"/>
  <c r="G35" i="2" s="1"/>
  <c r="E35" i="2"/>
  <c r="E169" i="2"/>
  <c r="F169" i="2"/>
  <c r="G169" i="2" s="1"/>
  <c r="F101" i="2"/>
  <c r="G101" i="2" s="1"/>
  <c r="E101" i="2"/>
  <c r="E288" i="2"/>
  <c r="F288" i="2"/>
  <c r="G288" i="2" s="1"/>
  <c r="F251" i="2"/>
  <c r="G251" i="2" s="1"/>
  <c r="E251" i="2"/>
  <c r="E219" i="2"/>
  <c r="F219" i="2"/>
  <c r="G219" i="2" s="1"/>
  <c r="E16" i="2"/>
  <c r="F16" i="2"/>
  <c r="G16" i="2" s="1"/>
  <c r="E231" i="2"/>
  <c r="F231" i="2"/>
  <c r="G231" i="2" s="1"/>
  <c r="E95" i="2"/>
  <c r="F95" i="2"/>
  <c r="G95" i="2" s="1"/>
  <c r="E51" i="2"/>
  <c r="F51" i="2"/>
  <c r="G51" i="2" s="1"/>
  <c r="E130" i="2"/>
  <c r="F130" i="2"/>
  <c r="G130" i="2" s="1"/>
  <c r="E34" i="2"/>
  <c r="F34" i="2"/>
  <c r="G34" i="2" s="1"/>
  <c r="F270" i="2"/>
  <c r="G270" i="2" s="1"/>
  <c r="E270" i="2"/>
  <c r="E232" i="2"/>
  <c r="F232" i="2"/>
  <c r="G232" i="2" s="1"/>
  <c r="F200" i="2"/>
  <c r="G200" i="2" s="1"/>
  <c r="E200" i="2"/>
  <c r="F261" i="2"/>
  <c r="G261" i="2" s="1"/>
  <c r="E261" i="2"/>
  <c r="E89" i="2"/>
  <c r="F89" i="2"/>
  <c r="G89" i="2" s="1"/>
  <c r="E19" i="2"/>
  <c r="F19" i="2"/>
  <c r="G19" i="2" s="1"/>
  <c r="F160" i="2"/>
  <c r="G160" i="2" s="1"/>
  <c r="E160" i="2"/>
  <c r="E40" i="2"/>
  <c r="F40" i="2"/>
  <c r="G40" i="2" s="1"/>
  <c r="E283" i="2"/>
  <c r="F283" i="2"/>
  <c r="G283" i="2" s="1"/>
  <c r="F255" i="2"/>
  <c r="G255" i="2" s="1"/>
  <c r="E255" i="2"/>
  <c r="E215" i="2"/>
  <c r="F215" i="2"/>
  <c r="G215" i="2" s="1"/>
  <c r="E291" i="2"/>
  <c r="F291" i="2"/>
  <c r="G291" i="2" s="1"/>
  <c r="E222" i="2"/>
  <c r="F222" i="2"/>
  <c r="G222" i="2" s="1"/>
  <c r="E79" i="2"/>
  <c r="F79" i="2"/>
  <c r="G79" i="2" s="1"/>
  <c r="E190" i="2"/>
  <c r="F190" i="2"/>
  <c r="G190" i="2" s="1"/>
  <c r="E122" i="2"/>
  <c r="F122" i="2"/>
  <c r="G122" i="2" s="1"/>
  <c r="E26" i="2"/>
  <c r="F26" i="2"/>
  <c r="G26" i="2" s="1"/>
  <c r="E30" i="1"/>
  <c r="F30" i="1"/>
  <c r="G30" i="1" s="1"/>
  <c r="E23" i="1"/>
  <c r="F23" i="1"/>
  <c r="G23" i="1" s="1"/>
  <c r="F237" i="1"/>
  <c r="G237" i="1" s="1"/>
  <c r="E237" i="1"/>
  <c r="F159" i="1"/>
  <c r="G159" i="1" s="1"/>
  <c r="E159" i="1"/>
  <c r="E60" i="1"/>
  <c r="F60" i="1"/>
  <c r="G60" i="1" s="1"/>
  <c r="F47" i="1"/>
  <c r="G47" i="1" s="1"/>
  <c r="E47" i="1"/>
  <c r="E250" i="1"/>
  <c r="F250" i="1"/>
  <c r="G250" i="1" s="1"/>
  <c r="E199" i="1"/>
  <c r="F199" i="1"/>
  <c r="G199" i="1" s="1"/>
  <c r="E56" i="1"/>
  <c r="F56" i="1"/>
  <c r="G56" i="1" s="1"/>
  <c r="E184" i="1"/>
  <c r="F184" i="1"/>
  <c r="G184" i="1" s="1"/>
  <c r="F76" i="1"/>
  <c r="G76" i="1" s="1"/>
  <c r="E76" i="1"/>
  <c r="F233" i="1"/>
  <c r="G233" i="1" s="1"/>
  <c r="E233" i="1"/>
  <c r="F147" i="1"/>
  <c r="G147" i="1" s="1"/>
  <c r="E147" i="1"/>
  <c r="E16" i="1"/>
  <c r="F16" i="1"/>
  <c r="G16" i="1" s="1"/>
  <c r="E225" i="1"/>
  <c r="F225" i="1"/>
  <c r="G225" i="1" s="1"/>
  <c r="E203" i="1"/>
  <c r="F203" i="1"/>
  <c r="G203" i="1" s="1"/>
  <c r="E181" i="1"/>
  <c r="F181" i="1"/>
  <c r="G181" i="1" s="1"/>
  <c r="E157" i="1"/>
  <c r="F157" i="1"/>
  <c r="G157" i="1" s="1"/>
  <c r="E135" i="1"/>
  <c r="F135" i="1"/>
  <c r="G135" i="1" s="1"/>
  <c r="E69" i="1"/>
  <c r="F69" i="1"/>
  <c r="G69" i="1" s="1"/>
  <c r="F127" i="1"/>
  <c r="G127" i="1" s="1"/>
  <c r="E127" i="1"/>
  <c r="E20" i="1"/>
  <c r="F20" i="1"/>
  <c r="G20" i="1" s="1"/>
  <c r="F239" i="1"/>
  <c r="G239" i="1" s="1"/>
  <c r="E239" i="1"/>
  <c r="F219" i="1"/>
  <c r="G219" i="1" s="1"/>
  <c r="E219" i="1"/>
  <c r="F196" i="1"/>
  <c r="G196" i="1" s="1"/>
  <c r="E196" i="1"/>
  <c r="E173" i="1"/>
  <c r="F173" i="1"/>
  <c r="G173" i="1" s="1"/>
  <c r="F151" i="1"/>
  <c r="G151" i="1" s="1"/>
  <c r="E151" i="1"/>
  <c r="E116" i="1"/>
  <c r="F116" i="1"/>
  <c r="G116" i="1" s="1"/>
  <c r="F48" i="1"/>
  <c r="G48" i="1" s="1"/>
  <c r="E48" i="1"/>
  <c r="E38" i="1"/>
  <c r="F38" i="1"/>
  <c r="G38" i="1" s="1"/>
  <c r="F49" i="1"/>
  <c r="G49" i="1" s="1"/>
  <c r="E49" i="1"/>
  <c r="E14" i="1"/>
  <c r="F14" i="1"/>
  <c r="G14" i="1" s="1"/>
  <c r="F246" i="1"/>
  <c r="G246" i="1" s="1"/>
  <c r="E246" i="1"/>
  <c r="E223" i="1"/>
  <c r="F223" i="1"/>
  <c r="G223" i="1" s="1"/>
  <c r="E200" i="1"/>
  <c r="F200" i="1"/>
  <c r="G200" i="1" s="1"/>
  <c r="F178" i="1"/>
  <c r="G178" i="1" s="1"/>
  <c r="E178" i="1"/>
  <c r="E155" i="1"/>
  <c r="F155" i="1"/>
  <c r="G155" i="1" s="1"/>
  <c r="E128" i="1"/>
  <c r="F128" i="1"/>
  <c r="G128" i="1" s="1"/>
  <c r="F61" i="1"/>
  <c r="G61" i="1" s="1"/>
  <c r="E61" i="1"/>
  <c r="E110" i="1"/>
  <c r="F110" i="1"/>
  <c r="G110" i="1" s="1"/>
  <c r="F32" i="1"/>
  <c r="G32" i="1" s="1"/>
  <c r="E32" i="1"/>
  <c r="E213" i="1"/>
  <c r="F213" i="1"/>
  <c r="G213" i="1" s="1"/>
  <c r="F33" i="1"/>
  <c r="G33" i="1" s="1"/>
  <c r="E33" i="1"/>
  <c r="E122" i="1"/>
  <c r="F122" i="1"/>
  <c r="G122" i="1" s="1"/>
  <c r="E175" i="1"/>
  <c r="F175" i="1"/>
  <c r="G175" i="1" s="1"/>
  <c r="F93" i="1"/>
  <c r="G93" i="1" s="1"/>
  <c r="E93" i="1"/>
  <c r="F88" i="1"/>
  <c r="G88" i="1" s="1"/>
  <c r="E88" i="1"/>
  <c r="E162" i="1"/>
  <c r="F162" i="1"/>
  <c r="G162" i="1" s="1"/>
  <c r="E256" i="1"/>
  <c r="F256" i="1"/>
  <c r="G256" i="1" s="1"/>
  <c r="F95" i="1"/>
  <c r="G95" i="1" s="1"/>
  <c r="E95" i="1"/>
  <c r="E198" i="2"/>
  <c r="F198" i="2"/>
  <c r="G198" i="2" s="1"/>
  <c r="F183" i="2"/>
  <c r="G183" i="2" s="1"/>
  <c r="E183" i="2"/>
  <c r="F13" i="2"/>
  <c r="G13" i="2" s="1"/>
  <c r="E13" i="2"/>
  <c r="F187" i="2"/>
  <c r="G187" i="2" s="1"/>
  <c r="E187" i="2"/>
  <c r="E33" i="2"/>
  <c r="F33" i="2"/>
  <c r="G33" i="2" s="1"/>
  <c r="E63" i="2"/>
  <c r="F63" i="2"/>
  <c r="G63" i="2" s="1"/>
  <c r="F129" i="2"/>
  <c r="G129" i="2" s="1"/>
  <c r="E129" i="2"/>
  <c r="E179" i="2"/>
  <c r="F179" i="2"/>
  <c r="G179" i="2" s="1"/>
  <c r="E25" i="2"/>
  <c r="F25" i="2"/>
  <c r="G25" i="2" s="1"/>
  <c r="E12" i="2"/>
  <c r="F12" i="2"/>
  <c r="G12" i="2" s="1"/>
  <c r="F29" i="2"/>
  <c r="G29" i="2" s="1"/>
  <c r="E29" i="2"/>
  <c r="E45" i="2"/>
  <c r="F45" i="2"/>
  <c r="G45" i="2" s="1"/>
  <c r="E50" i="2"/>
  <c r="F50" i="2"/>
  <c r="G50" i="2" s="1"/>
  <c r="E203" i="2"/>
  <c r="F203" i="2"/>
  <c r="G203" i="2" s="1"/>
  <c r="F21" i="2"/>
  <c r="G21" i="2" s="1"/>
  <c r="E21" i="2"/>
  <c r="E196" i="2"/>
  <c r="F196" i="2"/>
  <c r="G196" i="2" s="1"/>
  <c r="E117" i="2"/>
  <c r="F117" i="2"/>
  <c r="G117" i="2" s="1"/>
  <c r="E148" i="2"/>
  <c r="F148" i="2"/>
  <c r="G148" i="2" s="1"/>
  <c r="E168" i="2"/>
  <c r="F168" i="2"/>
  <c r="G168" i="2" s="1"/>
  <c r="F153" i="2"/>
  <c r="G153" i="2" s="1"/>
  <c r="E153" i="2"/>
  <c r="F100" i="2"/>
  <c r="G100" i="2" s="1"/>
  <c r="E100" i="2"/>
  <c r="E174" i="2"/>
  <c r="F174" i="2"/>
  <c r="G174" i="2" s="1"/>
  <c r="F134" i="2"/>
  <c r="G134" i="2" s="1"/>
  <c r="E134" i="2"/>
  <c r="E144" i="2"/>
  <c r="F144" i="2"/>
  <c r="G144" i="2" s="1"/>
  <c r="E108" i="2"/>
  <c r="F108" i="2"/>
  <c r="G108" i="2" s="1"/>
  <c r="E197" i="2"/>
  <c r="F197" i="2"/>
  <c r="G197" i="2" s="1"/>
  <c r="E69" i="2"/>
  <c r="F69" i="2"/>
  <c r="G69" i="2" s="1"/>
  <c r="E102" i="2"/>
  <c r="F102" i="2"/>
  <c r="G102" i="2" s="1"/>
  <c r="E138" i="2"/>
  <c r="F138" i="2"/>
  <c r="G138" i="2" s="1"/>
  <c r="E123" i="2"/>
  <c r="F123" i="2"/>
  <c r="G123" i="2" s="1"/>
  <c r="E125" i="2"/>
  <c r="F125" i="2"/>
  <c r="G125" i="2" s="1"/>
  <c r="F192" i="2"/>
  <c r="G192" i="2" s="1"/>
  <c r="E192" i="2"/>
  <c r="E193" i="2"/>
  <c r="F193" i="2"/>
  <c r="G193" i="2" s="1"/>
  <c r="F257" i="2"/>
  <c r="G257" i="2" s="1"/>
  <c r="E257" i="2"/>
  <c r="E230" i="2"/>
  <c r="F230" i="2"/>
  <c r="G230" i="2" s="1"/>
  <c r="E83" i="2"/>
  <c r="F83" i="2"/>
  <c r="G83" i="2" s="1"/>
  <c r="F252" i="2"/>
  <c r="G252" i="2" s="1"/>
  <c r="E252" i="2"/>
  <c r="E72" i="2"/>
  <c r="F72" i="2"/>
  <c r="G72" i="2" s="1"/>
  <c r="E93" i="2"/>
  <c r="F93" i="2"/>
  <c r="G93" i="2" s="1"/>
  <c r="E152" i="2"/>
  <c r="F152" i="2"/>
  <c r="G152" i="2" s="1"/>
  <c r="F23" i="2"/>
  <c r="G23" i="2" s="1"/>
  <c r="E23" i="2"/>
  <c r="E279" i="2"/>
  <c r="F279" i="2"/>
  <c r="G279" i="2" s="1"/>
  <c r="F243" i="2"/>
  <c r="G243" i="2" s="1"/>
  <c r="E243" i="2"/>
  <c r="E210" i="2"/>
  <c r="F210" i="2"/>
  <c r="G210" i="2" s="1"/>
  <c r="F282" i="2"/>
  <c r="G282" i="2" s="1"/>
  <c r="E282" i="2"/>
  <c r="F213" i="2"/>
  <c r="G213" i="2" s="1"/>
  <c r="E213" i="2"/>
  <c r="E62" i="2"/>
  <c r="F62" i="2"/>
  <c r="G62" i="2" s="1"/>
  <c r="F182" i="2"/>
  <c r="G182" i="2" s="1"/>
  <c r="E182" i="2"/>
  <c r="F114" i="2"/>
  <c r="G114" i="2" s="1"/>
  <c r="E114" i="2"/>
  <c r="E18" i="2"/>
  <c r="F18" i="2"/>
  <c r="G18" i="2" s="1"/>
  <c r="F262" i="2"/>
  <c r="G262" i="2" s="1"/>
  <c r="E262" i="2"/>
  <c r="E225" i="2"/>
  <c r="F225" i="2"/>
  <c r="G225" i="2" s="1"/>
  <c r="E66" i="2"/>
  <c r="F66" i="2"/>
  <c r="G66" i="2" s="1"/>
  <c r="F244" i="2"/>
  <c r="G244" i="2" s="1"/>
  <c r="E244" i="2"/>
  <c r="E55" i="2"/>
  <c r="F55" i="2"/>
  <c r="G55" i="2" s="1"/>
  <c r="E77" i="2"/>
  <c r="F77" i="2"/>
  <c r="G77" i="2" s="1"/>
  <c r="F143" i="2"/>
  <c r="G143" i="2" s="1"/>
  <c r="E143" i="2"/>
  <c r="E47" i="2"/>
  <c r="F47" i="2"/>
  <c r="G47" i="2" s="1"/>
  <c r="E275" i="2"/>
  <c r="F275" i="2"/>
  <c r="G275" i="2" s="1"/>
  <c r="F247" i="2"/>
  <c r="G247" i="2" s="1"/>
  <c r="E247" i="2"/>
  <c r="E206" i="2"/>
  <c r="F206" i="2"/>
  <c r="G206" i="2" s="1"/>
  <c r="F274" i="2"/>
  <c r="G274" i="2" s="1"/>
  <c r="E274" i="2"/>
  <c r="F205" i="2"/>
  <c r="G205" i="2" s="1"/>
  <c r="E205" i="2"/>
  <c r="F44" i="2"/>
  <c r="G44" i="2" s="1"/>
  <c r="E44" i="2"/>
  <c r="F173" i="2"/>
  <c r="G173" i="2" s="1"/>
  <c r="E173" i="2"/>
  <c r="F105" i="2"/>
  <c r="G105" i="2" s="1"/>
  <c r="E105" i="2"/>
  <c r="E10" i="2"/>
  <c r="F10" i="2"/>
  <c r="G10" i="2" s="1"/>
  <c r="E123" i="1"/>
  <c r="F123" i="1"/>
  <c r="G123" i="1" s="1"/>
  <c r="F164" i="1"/>
  <c r="G164" i="1" s="1"/>
  <c r="E164" i="1"/>
  <c r="F227" i="1"/>
  <c r="G227" i="1" s="1"/>
  <c r="E227" i="1"/>
  <c r="F125" i="1"/>
  <c r="G125" i="1" s="1"/>
  <c r="E125" i="1"/>
  <c r="E100" i="1"/>
  <c r="F100" i="1"/>
  <c r="G100" i="1" s="1"/>
  <c r="E72" i="1"/>
  <c r="F72" i="1"/>
  <c r="G72" i="1" s="1"/>
  <c r="E255" i="1"/>
  <c r="F255" i="1"/>
  <c r="G255" i="1" s="1"/>
  <c r="F216" i="1"/>
  <c r="G216" i="1" s="1"/>
  <c r="E216" i="1"/>
  <c r="F107" i="1"/>
  <c r="G107" i="1" s="1"/>
  <c r="E107" i="1"/>
  <c r="F180" i="1"/>
  <c r="G180" i="1" s="1"/>
  <c r="E180" i="1"/>
  <c r="F220" i="1"/>
  <c r="G220" i="1" s="1"/>
  <c r="E220" i="1"/>
  <c r="E198" i="1"/>
  <c r="F198" i="1"/>
  <c r="G198" i="1" s="1"/>
  <c r="E174" i="1"/>
  <c r="F174" i="1"/>
  <c r="G174" i="1" s="1"/>
  <c r="F152" i="1"/>
  <c r="G152" i="1" s="1"/>
  <c r="E152" i="1"/>
  <c r="F120" i="1"/>
  <c r="G120" i="1" s="1"/>
  <c r="E120" i="1"/>
  <c r="E52" i="1"/>
  <c r="F52" i="1"/>
  <c r="G52" i="1" s="1"/>
  <c r="F29" i="1"/>
  <c r="G29" i="1" s="1"/>
  <c r="E29" i="1"/>
  <c r="E43" i="1"/>
  <c r="F43" i="1"/>
  <c r="G43" i="1" s="1"/>
  <c r="F131" i="1"/>
  <c r="G131" i="1" s="1"/>
  <c r="E131" i="1"/>
  <c r="E212" i="1"/>
  <c r="F212" i="1"/>
  <c r="G212" i="1" s="1"/>
  <c r="E190" i="1"/>
  <c r="F190" i="1"/>
  <c r="G190" i="1" s="1"/>
  <c r="E168" i="1"/>
  <c r="F168" i="1"/>
  <c r="G168" i="1" s="1"/>
  <c r="E144" i="1"/>
  <c r="F144" i="1"/>
  <c r="G144" i="1" s="1"/>
  <c r="E99" i="1"/>
  <c r="F99" i="1"/>
  <c r="G99" i="1" s="1"/>
  <c r="E31" i="1"/>
  <c r="F31" i="1"/>
  <c r="G31" i="1" s="1"/>
  <c r="E84" i="1"/>
  <c r="F84" i="1"/>
  <c r="G84" i="1" s="1"/>
  <c r="E158" i="1"/>
  <c r="F158" i="1"/>
  <c r="G158" i="1" s="1"/>
  <c r="E126" i="1"/>
  <c r="F126" i="1"/>
  <c r="G126" i="1" s="1"/>
  <c r="E241" i="1"/>
  <c r="F241" i="1"/>
  <c r="G241" i="1" s="1"/>
  <c r="F217" i="1"/>
  <c r="G217" i="1" s="1"/>
  <c r="E217" i="1"/>
  <c r="F195" i="1"/>
  <c r="G195" i="1" s="1"/>
  <c r="E195" i="1"/>
  <c r="E172" i="1"/>
  <c r="F172" i="1"/>
  <c r="G172" i="1" s="1"/>
  <c r="E148" i="1"/>
  <c r="F148" i="1"/>
  <c r="G148" i="1" s="1"/>
  <c r="F112" i="1"/>
  <c r="G112" i="1" s="1"/>
  <c r="E112" i="1"/>
  <c r="E44" i="1"/>
  <c r="F44" i="1"/>
  <c r="G44" i="1" s="1"/>
  <c r="E50" i="1"/>
  <c r="F50" i="1"/>
  <c r="G50" i="1" s="1"/>
  <c r="F53" i="1"/>
  <c r="G53" i="1" s="1"/>
  <c r="E53" i="1"/>
  <c r="E81" i="1"/>
  <c r="F81" i="1"/>
  <c r="G81" i="1" s="1"/>
  <c r="E54" i="1"/>
  <c r="F54" i="1"/>
  <c r="G54" i="1" s="1"/>
  <c r="F34" i="1"/>
  <c r="G34" i="1" s="1"/>
  <c r="E34" i="1"/>
  <c r="F197" i="1"/>
  <c r="G197" i="1" s="1"/>
  <c r="E197" i="1"/>
  <c r="E21" i="1"/>
  <c r="F21" i="1"/>
  <c r="G21" i="1" s="1"/>
  <c r="E114" i="1"/>
  <c r="F114" i="1"/>
  <c r="G114" i="1" s="1"/>
  <c r="E188" i="1"/>
  <c r="F188" i="1"/>
  <c r="G188" i="1" s="1"/>
  <c r="E62" i="1"/>
  <c r="F62" i="1"/>
  <c r="G62" i="1" s="1"/>
  <c r="F76" i="2"/>
  <c r="G76" i="2" s="1"/>
  <c r="E76" i="2"/>
  <c r="E228" i="2"/>
  <c r="F228" i="2"/>
  <c r="G228" i="2" s="1"/>
  <c r="E82" i="2"/>
  <c r="F82" i="2"/>
  <c r="G82" i="2" s="1"/>
  <c r="E233" i="2"/>
  <c r="F233" i="2"/>
  <c r="G233" i="2" s="1"/>
  <c r="F103" i="2"/>
  <c r="G103" i="2" s="1"/>
  <c r="E103" i="2"/>
  <c r="F254" i="2"/>
  <c r="G254" i="2" s="1"/>
  <c r="E254" i="2"/>
  <c r="F73" i="2"/>
  <c r="G73" i="2" s="1"/>
  <c r="E73" i="2"/>
  <c r="F224" i="2"/>
  <c r="G224" i="2" s="1"/>
  <c r="E224" i="2"/>
  <c r="E92" i="2"/>
  <c r="F92" i="2"/>
  <c r="G92" i="2" s="1"/>
  <c r="E246" i="2"/>
  <c r="F246" i="2"/>
  <c r="G246" i="2" s="1"/>
  <c r="E99" i="2"/>
  <c r="F99" i="2"/>
  <c r="G99" i="2" s="1"/>
  <c r="F250" i="2"/>
  <c r="G250" i="2" s="1"/>
  <c r="E250" i="2"/>
  <c r="E120" i="2"/>
  <c r="F120" i="2"/>
  <c r="G120" i="2" s="1"/>
  <c r="F272" i="2"/>
  <c r="G272" i="2" s="1"/>
  <c r="E272" i="2"/>
  <c r="F90" i="2"/>
  <c r="G90" i="2" s="1"/>
  <c r="E90" i="2"/>
  <c r="F242" i="2"/>
  <c r="G242" i="2" s="1"/>
  <c r="E242" i="2"/>
  <c r="E42" i="2"/>
  <c r="F42" i="2"/>
  <c r="G42" i="2" s="1"/>
  <c r="F96" i="2"/>
  <c r="G96" i="2" s="1"/>
  <c r="E96" i="2"/>
  <c r="E46" i="2"/>
  <c r="F46" i="2"/>
  <c r="G46" i="2" s="1"/>
  <c r="E199" i="2"/>
  <c r="F199" i="2"/>
  <c r="G199" i="2" s="1"/>
  <c r="E67" i="2"/>
  <c r="F67" i="2"/>
  <c r="G67" i="2" s="1"/>
  <c r="E220" i="2"/>
  <c r="F220" i="2"/>
  <c r="G220" i="2" s="1"/>
  <c r="E38" i="2"/>
  <c r="F38" i="2"/>
  <c r="G38" i="2" s="1"/>
  <c r="E80" i="2"/>
  <c r="F80" i="2"/>
  <c r="G80" i="2" s="1"/>
  <c r="E181" i="2"/>
  <c r="F181" i="2"/>
  <c r="G181" i="2" s="1"/>
  <c r="F166" i="2"/>
  <c r="G166" i="2" s="1"/>
  <c r="E166" i="2"/>
  <c r="E163" i="2"/>
  <c r="F163" i="2"/>
  <c r="G163" i="2" s="1"/>
  <c r="E170" i="2"/>
  <c r="F170" i="2"/>
  <c r="G170" i="2" s="1"/>
  <c r="F17" i="2"/>
  <c r="G17" i="2" s="1"/>
  <c r="E17" i="2"/>
  <c r="E191" i="2"/>
  <c r="F191" i="2"/>
  <c r="G191" i="2" s="1"/>
  <c r="E37" i="2"/>
  <c r="F37" i="2"/>
  <c r="G37" i="2" s="1"/>
  <c r="E161" i="2"/>
  <c r="F161" i="2"/>
  <c r="G161" i="2" s="1"/>
  <c r="E290" i="2"/>
  <c r="F290" i="2"/>
  <c r="G290" i="2" s="1"/>
  <c r="E253" i="2"/>
  <c r="F253" i="2"/>
  <c r="G253" i="2" s="1"/>
  <c r="E221" i="2"/>
  <c r="F221" i="2"/>
  <c r="G221" i="2" s="1"/>
  <c r="E49" i="2"/>
  <c r="F49" i="2"/>
  <c r="G49" i="2" s="1"/>
  <c r="E235" i="2"/>
  <c r="F235" i="2"/>
  <c r="G235" i="2" s="1"/>
  <c r="E24" i="2"/>
  <c r="F24" i="2"/>
  <c r="G24" i="2" s="1"/>
  <c r="F60" i="2"/>
  <c r="G60" i="2" s="1"/>
  <c r="E60" i="2"/>
  <c r="E135" i="2"/>
  <c r="F135" i="2"/>
  <c r="G135" i="2" s="1"/>
  <c r="E39" i="2"/>
  <c r="F39" i="2"/>
  <c r="G39" i="2" s="1"/>
  <c r="F273" i="2"/>
  <c r="G273" i="2" s="1"/>
  <c r="E273" i="2"/>
  <c r="E234" i="2"/>
  <c r="F234" i="2"/>
  <c r="G234" i="2" s="1"/>
  <c r="E202" i="2"/>
  <c r="F202" i="2"/>
  <c r="G202" i="2" s="1"/>
  <c r="F265" i="2"/>
  <c r="G265" i="2" s="1"/>
  <c r="E265" i="2"/>
  <c r="E91" i="2"/>
  <c r="F91" i="2"/>
  <c r="G91" i="2" s="1"/>
  <c r="F27" i="2"/>
  <c r="G27" i="2" s="1"/>
  <c r="E27" i="2"/>
  <c r="F164" i="2"/>
  <c r="G164" i="2" s="1"/>
  <c r="E164" i="2"/>
  <c r="F48" i="2"/>
  <c r="G48" i="2" s="1"/>
  <c r="E48" i="2"/>
  <c r="E285" i="2"/>
  <c r="F285" i="2"/>
  <c r="G285" i="2" s="1"/>
  <c r="E249" i="2"/>
  <c r="F249" i="2"/>
  <c r="G249" i="2" s="1"/>
  <c r="E217" i="2"/>
  <c r="F217" i="2"/>
  <c r="G217" i="2" s="1"/>
  <c r="E41" i="2"/>
  <c r="F41" i="2"/>
  <c r="G41" i="2" s="1"/>
  <c r="E226" i="2"/>
  <c r="F226" i="2"/>
  <c r="G226" i="2" s="1"/>
  <c r="E87" i="2"/>
  <c r="F87" i="2"/>
  <c r="G87" i="2" s="1"/>
  <c r="F195" i="2"/>
  <c r="G195" i="2" s="1"/>
  <c r="E195" i="2"/>
  <c r="E126" i="2"/>
  <c r="F126" i="2"/>
  <c r="G126" i="2" s="1"/>
  <c r="E30" i="2"/>
  <c r="F30" i="2"/>
  <c r="G30" i="2" s="1"/>
  <c r="E268" i="2"/>
  <c r="F268" i="2"/>
  <c r="G268" i="2" s="1"/>
  <c r="F238" i="2"/>
  <c r="G238" i="2" s="1"/>
  <c r="E238" i="2"/>
  <c r="E98" i="2"/>
  <c r="F98" i="2"/>
  <c r="G98" i="2" s="1"/>
  <c r="F256" i="2"/>
  <c r="G256" i="2" s="1"/>
  <c r="E256" i="2"/>
  <c r="E74" i="2"/>
  <c r="F74" i="2"/>
  <c r="G74" i="2" s="1"/>
  <c r="F11" i="2"/>
  <c r="G11" i="2" s="1"/>
  <c r="E11" i="2"/>
  <c r="F156" i="2"/>
  <c r="G156" i="2" s="1"/>
  <c r="E156" i="2"/>
  <c r="F31" i="2"/>
  <c r="G31" i="2" s="1"/>
  <c r="E31" i="2"/>
  <c r="F70" i="1"/>
  <c r="G70" i="1" s="1"/>
  <c r="E70" i="1"/>
  <c r="E187" i="1"/>
  <c r="F187" i="1"/>
  <c r="G187" i="1" s="1"/>
  <c r="E109" i="1"/>
  <c r="F109" i="1"/>
  <c r="G109" i="1" s="1"/>
  <c r="E104" i="1"/>
  <c r="F104" i="1"/>
  <c r="G104" i="1" s="1"/>
  <c r="E91" i="1"/>
  <c r="F91" i="1"/>
  <c r="G91" i="1" s="1"/>
  <c r="F63" i="1"/>
  <c r="G63" i="1" s="1"/>
  <c r="E63" i="1"/>
  <c r="F25" i="1"/>
  <c r="G25" i="1" s="1"/>
  <c r="E25" i="1"/>
  <c r="F89" i="1"/>
  <c r="G89" i="1" s="1"/>
  <c r="E89" i="1"/>
  <c r="E176" i="1"/>
  <c r="F176" i="1"/>
  <c r="G176" i="1" s="1"/>
  <c r="F167" i="1"/>
  <c r="G167" i="1" s="1"/>
  <c r="E167" i="1"/>
  <c r="E42" i="1"/>
  <c r="F42" i="1"/>
  <c r="G42" i="1" s="1"/>
  <c r="F232" i="1"/>
  <c r="G232" i="1" s="1"/>
  <c r="E232" i="1"/>
  <c r="E142" i="1"/>
  <c r="F142" i="1"/>
  <c r="G142" i="1" s="1"/>
  <c r="E37" i="1"/>
  <c r="F37" i="1"/>
  <c r="G37" i="1" s="1"/>
  <c r="E55" i="1"/>
  <c r="F55" i="1"/>
  <c r="G55" i="1" s="1"/>
  <c r="E253" i="1"/>
  <c r="F253" i="1"/>
  <c r="G253" i="1" s="1"/>
  <c r="F204" i="1"/>
  <c r="G204" i="1" s="1"/>
  <c r="E204" i="1"/>
  <c r="F73" i="1"/>
  <c r="G73" i="1" s="1"/>
  <c r="E73" i="1"/>
  <c r="E201" i="1"/>
  <c r="F201" i="1"/>
  <c r="G201" i="1" s="1"/>
  <c r="E92" i="1"/>
  <c r="F92" i="1"/>
  <c r="G92" i="1" s="1"/>
  <c r="E236" i="1"/>
  <c r="F236" i="1"/>
  <c r="G236" i="1" s="1"/>
  <c r="E153" i="1"/>
  <c r="F153" i="1"/>
  <c r="G153" i="1" s="1"/>
  <c r="E137" i="1"/>
  <c r="F137" i="1"/>
  <c r="G137" i="1" s="1"/>
  <c r="E39" i="1"/>
  <c r="F39" i="1"/>
  <c r="G39" i="1" s="1"/>
  <c r="E249" i="1"/>
  <c r="F249" i="1"/>
  <c r="G249" i="1" s="1"/>
  <c r="E193" i="1"/>
  <c r="F193" i="1"/>
  <c r="G193" i="1" s="1"/>
  <c r="E40" i="1"/>
  <c r="F40" i="1"/>
  <c r="G40" i="1" s="1"/>
  <c r="F226" i="1"/>
  <c r="G226" i="1" s="1"/>
  <c r="E226" i="1"/>
  <c r="E215" i="1"/>
  <c r="F215" i="1"/>
  <c r="G215" i="1" s="1"/>
  <c r="E191" i="1"/>
  <c r="F191" i="1"/>
  <c r="G191" i="1" s="1"/>
  <c r="F169" i="1"/>
  <c r="G169" i="1" s="1"/>
  <c r="E169" i="1"/>
  <c r="E146" i="1"/>
  <c r="F146" i="1"/>
  <c r="G146" i="1" s="1"/>
  <c r="F103" i="1"/>
  <c r="G103" i="1" s="1"/>
  <c r="E103" i="1"/>
  <c r="E35" i="1"/>
  <c r="F35" i="1"/>
  <c r="G35" i="1" s="1"/>
  <c r="F71" i="1"/>
  <c r="G71" i="1" s="1"/>
  <c r="E71" i="1"/>
  <c r="F145" i="1"/>
  <c r="G145" i="1" s="1"/>
  <c r="E145" i="1"/>
  <c r="E230" i="1"/>
  <c r="F230" i="1"/>
  <c r="G230" i="1" s="1"/>
  <c r="F207" i="1"/>
  <c r="G207" i="1" s="1"/>
  <c r="E207" i="1"/>
  <c r="E185" i="1"/>
  <c r="F185" i="1"/>
  <c r="G185" i="1" s="1"/>
  <c r="E161" i="1"/>
  <c r="F161" i="1"/>
  <c r="G161" i="1" s="1"/>
  <c r="F139" i="1"/>
  <c r="G139" i="1" s="1"/>
  <c r="E139" i="1"/>
  <c r="F82" i="1"/>
  <c r="G82" i="1" s="1"/>
  <c r="E82" i="1"/>
  <c r="E15" i="1"/>
  <c r="F15" i="1"/>
  <c r="G15" i="1" s="1"/>
  <c r="F130" i="1"/>
  <c r="G130" i="1" s="1"/>
  <c r="E130" i="1"/>
  <c r="F205" i="1"/>
  <c r="G205" i="1" s="1"/>
  <c r="E205" i="1"/>
  <c r="E59" i="1"/>
  <c r="F59" i="1"/>
  <c r="G59" i="1" s="1"/>
  <c r="E234" i="1"/>
  <c r="F234" i="1"/>
  <c r="G234" i="1" s="1"/>
  <c r="E211" i="1"/>
  <c r="F211" i="1"/>
  <c r="G211" i="1" s="1"/>
  <c r="E189" i="1"/>
  <c r="F189" i="1"/>
  <c r="G189" i="1" s="1"/>
  <c r="E166" i="1"/>
  <c r="F166" i="1"/>
  <c r="G166" i="1" s="1"/>
  <c r="E143" i="1"/>
  <c r="F143" i="1"/>
  <c r="G143" i="1" s="1"/>
  <c r="F94" i="1"/>
  <c r="G94" i="1" s="1"/>
  <c r="E94" i="1"/>
  <c r="E27" i="1"/>
  <c r="F27" i="1"/>
  <c r="G27" i="1" s="1"/>
  <c r="F96" i="1"/>
  <c r="G96" i="1" s="1"/>
  <c r="E96" i="1"/>
  <c r="E77" i="1"/>
  <c r="F77" i="1"/>
  <c r="G77" i="1" s="1"/>
  <c r="E119" i="1"/>
  <c r="F119" i="1"/>
  <c r="G119" i="1" s="1"/>
  <c r="E80" i="1"/>
  <c r="F80" i="1"/>
  <c r="G80" i="1" s="1"/>
  <c r="F68" i="1"/>
  <c r="G68" i="1" s="1"/>
  <c r="E68" i="1"/>
  <c r="F222" i="1"/>
  <c r="G222" i="1" s="1"/>
  <c r="E222" i="1"/>
  <c r="E46" i="1"/>
  <c r="F46" i="1"/>
  <c r="G46" i="1" s="1"/>
  <c r="F18" i="1"/>
  <c r="G18" i="1" s="1"/>
  <c r="E18" i="1"/>
  <c r="E209" i="1"/>
  <c r="F209" i="1"/>
  <c r="G209" i="1" s="1"/>
  <c r="E28" i="1"/>
  <c r="F28" i="1"/>
  <c r="G28" i="1" s="1"/>
  <c r="E145" i="2"/>
  <c r="F145" i="2"/>
  <c r="G145" i="2" s="1"/>
  <c r="E94" i="2"/>
  <c r="F94" i="2"/>
  <c r="G94" i="2" s="1"/>
  <c r="E149" i="2"/>
  <c r="F149" i="2"/>
  <c r="G149" i="2" s="1"/>
  <c r="E20" i="2"/>
  <c r="F20" i="2"/>
  <c r="G20" i="2" s="1"/>
  <c r="E171" i="2"/>
  <c r="F171" i="2"/>
  <c r="G171" i="2" s="1"/>
  <c r="E28" i="2"/>
  <c r="F28" i="2"/>
  <c r="G28" i="2" s="1"/>
  <c r="E141" i="2"/>
  <c r="F141" i="2"/>
  <c r="G141" i="2" s="1"/>
  <c r="E78" i="2"/>
  <c r="F78" i="2"/>
  <c r="G78" i="2" s="1"/>
  <c r="F162" i="2"/>
  <c r="G162" i="2" s="1"/>
  <c r="E162" i="2"/>
  <c r="F71" i="2"/>
  <c r="G71" i="2" s="1"/>
  <c r="E71" i="2"/>
  <c r="E167" i="2"/>
  <c r="F167" i="2"/>
  <c r="G167" i="2" s="1"/>
  <c r="E88" i="2"/>
  <c r="F88" i="2"/>
  <c r="G88" i="2" s="1"/>
  <c r="E188" i="2"/>
  <c r="F188" i="2"/>
  <c r="G188" i="2" s="1"/>
  <c r="F86" i="2"/>
  <c r="G86" i="2" s="1"/>
  <c r="E86" i="2"/>
  <c r="E158" i="2"/>
  <c r="F158" i="2"/>
  <c r="G158" i="2" s="1"/>
  <c r="E54" i="2"/>
  <c r="F54" i="2"/>
  <c r="G54" i="2" s="1"/>
  <c r="E112" i="2"/>
  <c r="F112" i="2"/>
  <c r="G112" i="2" s="1"/>
  <c r="E263" i="2"/>
  <c r="F263" i="2"/>
  <c r="G263" i="2" s="1"/>
  <c r="F116" i="2"/>
  <c r="G116" i="2" s="1"/>
  <c r="E116" i="2"/>
  <c r="E267" i="2"/>
  <c r="F267" i="2"/>
  <c r="G267" i="2" s="1"/>
  <c r="E137" i="2"/>
  <c r="F137" i="2"/>
  <c r="G137" i="2" s="1"/>
  <c r="F289" i="2"/>
  <c r="G289" i="2" s="1"/>
  <c r="E289" i="2"/>
  <c r="E107" i="2"/>
  <c r="F107" i="2"/>
  <c r="G107" i="2" s="1"/>
  <c r="F258" i="2"/>
  <c r="G258" i="2" s="1"/>
  <c r="E258" i="2"/>
  <c r="E59" i="2"/>
  <c r="F59" i="2"/>
  <c r="G59" i="2" s="1"/>
  <c r="E211" i="2"/>
  <c r="F211" i="2"/>
  <c r="G211" i="2" s="1"/>
  <c r="F65" i="2"/>
  <c r="G65" i="2" s="1"/>
  <c r="E65" i="2"/>
  <c r="F216" i="2"/>
  <c r="G216" i="2" s="1"/>
  <c r="E216" i="2"/>
  <c r="F84" i="2"/>
  <c r="G84" i="2" s="1"/>
  <c r="E84" i="2"/>
  <c r="F237" i="2"/>
  <c r="G237" i="2" s="1"/>
  <c r="E237" i="2"/>
  <c r="F56" i="2"/>
  <c r="G56" i="2" s="1"/>
  <c r="E56" i="2"/>
  <c r="F207" i="2"/>
  <c r="G207" i="2" s="1"/>
  <c r="E207" i="2"/>
  <c r="E281" i="2"/>
  <c r="F281" i="2"/>
  <c r="G281" i="2" s="1"/>
  <c r="E245" i="2"/>
  <c r="F245" i="2"/>
  <c r="G245" i="2" s="1"/>
  <c r="E212" i="2"/>
  <c r="F212" i="2"/>
  <c r="G212" i="2" s="1"/>
  <c r="F287" i="2"/>
  <c r="G287" i="2" s="1"/>
  <c r="E287" i="2"/>
  <c r="E218" i="2"/>
  <c r="F218" i="2"/>
  <c r="G218" i="2" s="1"/>
  <c r="E70" i="2"/>
  <c r="F70" i="2"/>
  <c r="G70" i="2" s="1"/>
  <c r="E186" i="2"/>
  <c r="F186" i="2"/>
  <c r="G186" i="2" s="1"/>
  <c r="E118" i="2"/>
  <c r="F118" i="2"/>
  <c r="G118" i="2" s="1"/>
  <c r="E22" i="2"/>
  <c r="F22" i="2"/>
  <c r="G22" i="2" s="1"/>
  <c r="E264" i="2"/>
  <c r="F264" i="2"/>
  <c r="G264" i="2" s="1"/>
  <c r="E227" i="2"/>
  <c r="F227" i="2"/>
  <c r="G227" i="2" s="1"/>
  <c r="F81" i="2"/>
  <c r="G81" i="2" s="1"/>
  <c r="E81" i="2"/>
  <c r="E248" i="2"/>
  <c r="F248" i="2"/>
  <c r="G248" i="2" s="1"/>
  <c r="F57" i="2"/>
  <c r="G57" i="2" s="1"/>
  <c r="E57" i="2"/>
  <c r="F85" i="2"/>
  <c r="G85" i="2" s="1"/>
  <c r="E85" i="2"/>
  <c r="E147" i="2"/>
  <c r="F147" i="2"/>
  <c r="G147" i="2" s="1"/>
  <c r="E15" i="2"/>
  <c r="F15" i="2"/>
  <c r="G15" i="2" s="1"/>
  <c r="E277" i="2"/>
  <c r="F277" i="2"/>
  <c r="G277" i="2" s="1"/>
  <c r="E241" i="2"/>
  <c r="F241" i="2"/>
  <c r="G241" i="2" s="1"/>
  <c r="E208" i="2"/>
  <c r="F208" i="2"/>
  <c r="G208" i="2" s="1"/>
  <c r="F278" i="2"/>
  <c r="G278" i="2" s="1"/>
  <c r="E278" i="2"/>
  <c r="E209" i="2"/>
  <c r="F209" i="2"/>
  <c r="G209" i="2" s="1"/>
  <c r="E53" i="2"/>
  <c r="F53" i="2"/>
  <c r="G53" i="2" s="1"/>
  <c r="F178" i="2"/>
  <c r="G178" i="2" s="1"/>
  <c r="E178" i="2"/>
  <c r="E109" i="2"/>
  <c r="F109" i="2"/>
  <c r="G109" i="2" s="1"/>
  <c r="E14" i="2"/>
  <c r="F14" i="2"/>
  <c r="G14" i="2" s="1"/>
  <c r="E260" i="2"/>
  <c r="F260" i="2"/>
  <c r="G260" i="2" s="1"/>
  <c r="F223" i="2"/>
  <c r="G223" i="2" s="1"/>
  <c r="E223" i="2"/>
  <c r="F64" i="2"/>
  <c r="G64" i="2" s="1"/>
  <c r="E64" i="2"/>
  <c r="E239" i="2"/>
  <c r="F239" i="2"/>
  <c r="G239" i="2" s="1"/>
  <c r="F32" i="2"/>
  <c r="G32" i="2" s="1"/>
  <c r="E32" i="2"/>
  <c r="F68" i="2"/>
  <c r="G68" i="2" s="1"/>
  <c r="E68" i="2"/>
  <c r="E139" i="2"/>
  <c r="F139" i="2"/>
  <c r="G139" i="2" s="1"/>
  <c r="F43" i="2"/>
  <c r="G43" i="2" s="1"/>
  <c r="E4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Hiran de Mel</author>
  </authors>
  <commentList>
    <comment ref="G7" authorId="0" shapeId="0" xr:uid="{00000000-0006-0000-0000-000001000000}">
      <text>
        <r>
          <rPr>
            <b/>
            <sz val="8"/>
            <color indexed="81"/>
            <rFont val="Tahoma"/>
          </rPr>
          <t>Hiran de Mel:</t>
        </r>
        <r>
          <rPr>
            <sz val="8"/>
            <color indexed="81"/>
            <rFont val="Tahoma"/>
          </rPr>
          <t xml:space="preserve">
The vast majority of systems utilizing centrifugal blowers are designed at pipe velocities of less than 3500 FPM which minimizes line losses and noise, with an accompanying decrease in power consumption.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Hiran de Mel</author>
  </authors>
  <commentList>
    <comment ref="G7" authorId="0" shapeId="0" xr:uid="{00000000-0006-0000-0100-000001000000}">
      <text>
        <r>
          <rPr>
            <b/>
            <sz val="8"/>
            <color indexed="81"/>
            <rFont val="Tahoma"/>
          </rPr>
          <t>Hiran de Mel:</t>
        </r>
        <r>
          <rPr>
            <sz val="8"/>
            <color indexed="81"/>
            <rFont val="Tahoma"/>
          </rPr>
          <t xml:space="preserve">
The vast majority of systems utilizing centrifugal blowers are designed at pipe velocities of less than 3500 FPM which minimizes line losses and noise, with an accompanying decrease in power consumption.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Hiran de Mel</author>
  </authors>
  <commentList>
    <comment ref="G2" authorId="0" shapeId="0" xr:uid="{00000000-0006-0000-0200-000001000000}">
      <text>
        <r>
          <rPr>
            <b/>
            <sz val="8"/>
            <color indexed="81"/>
            <rFont val="Tahoma"/>
          </rPr>
          <t>Hiran de Mel:</t>
        </r>
        <r>
          <rPr>
            <sz val="8"/>
            <color indexed="81"/>
            <rFont val="Tahoma"/>
          </rPr>
          <t xml:space="preserve">
(Usually between 60% and 80%)</t>
        </r>
      </text>
    </comment>
  </commentList>
</comments>
</file>

<file path=xl/sharedStrings.xml><?xml version="1.0" encoding="utf-8"?>
<sst xmlns="http://schemas.openxmlformats.org/spreadsheetml/2006/main" count="133" uniqueCount="101">
  <si>
    <t>AMBIENT PRESSURE=</t>
  </si>
  <si>
    <t>PSIA</t>
  </si>
  <si>
    <t>AMBIENT TEMPERATURE=</t>
  </si>
  <si>
    <t>DEG F</t>
  </si>
  <si>
    <t>INLET PRESSURE=</t>
  </si>
  <si>
    <t>INLET TEMPERATURE=</t>
  </si>
  <si>
    <t>FLUID DENSITY=</t>
  </si>
  <si>
    <t>LB/FT3</t>
  </si>
  <si>
    <t>DIAM</t>
  </si>
  <si>
    <t>FLOW</t>
  </si>
  <si>
    <t>VELOCITY</t>
  </si>
  <si>
    <t>(IN)</t>
  </si>
  <si>
    <t>(SCFM)</t>
  </si>
  <si>
    <t>(LB/MIN)</t>
  </si>
  <si>
    <t>(ACFM)</t>
  </si>
  <si>
    <t>(FPS)</t>
  </si>
  <si>
    <t>(FPM)</t>
  </si>
  <si>
    <t>n = K-1/K =</t>
  </si>
  <si>
    <t>Cp =</t>
  </si>
  <si>
    <t>Cv =</t>
  </si>
  <si>
    <t>Btu/lbm-°R</t>
  </si>
  <si>
    <t>Efficiency =</t>
  </si>
  <si>
    <t>(High/Low ?)</t>
  </si>
  <si>
    <t>INLET PRESSURE =</t>
  </si>
  <si>
    <t>INLET TEMPERATURE =</t>
  </si>
  <si>
    <t>FLUID PRESSURE =</t>
  </si>
  <si>
    <t>FLUID TEMPERATURE =</t>
  </si>
  <si>
    <t>FLUID DENSITY =</t>
  </si>
  <si>
    <t>AIR PROPERTIES:</t>
  </si>
  <si>
    <t>BLOWER CHARACTERISTICS:</t>
  </si>
  <si>
    <t>Gas Costant (R) =</t>
  </si>
  <si>
    <r>
      <t xml:space="preserve">K = </t>
    </r>
    <r>
      <rPr>
        <i/>
        <sz val="8"/>
        <color indexed="8"/>
        <rFont val="Helvetica"/>
        <family val="2"/>
      </rPr>
      <t>Cp/Cv =</t>
    </r>
  </si>
  <si>
    <t>M =</t>
  </si>
  <si>
    <r>
      <t>ft-lbf/lbm</t>
    </r>
    <r>
      <rPr>
        <sz val="10"/>
        <rFont val="Helvetica"/>
        <family val="2"/>
      </rPr>
      <t>-</t>
    </r>
    <r>
      <rPr>
        <sz val="8"/>
        <rFont val="Helvetica"/>
        <family val="2"/>
      </rPr>
      <t>°R</t>
    </r>
  </si>
  <si>
    <t>lbm/lbmol</t>
  </si>
  <si>
    <r>
      <t>R*/</t>
    </r>
    <r>
      <rPr>
        <i/>
        <sz val="8"/>
        <rFont val="Helvetica"/>
        <family val="2"/>
      </rPr>
      <t>M =</t>
    </r>
  </si>
  <si>
    <r>
      <t>ft-lbf/lbmol</t>
    </r>
    <r>
      <rPr>
        <sz val="10"/>
        <rFont val="Helvetica"/>
        <family val="2"/>
      </rPr>
      <t>-</t>
    </r>
    <r>
      <rPr>
        <sz val="8"/>
        <rFont val="Helvetica"/>
        <family val="2"/>
      </rPr>
      <t>°R</t>
    </r>
  </si>
  <si>
    <t>R* =</t>
  </si>
  <si>
    <t>hd - hi = Cp(Td-Ti)</t>
  </si>
  <si>
    <r>
      <t>eff = (hd</t>
    </r>
    <r>
      <rPr>
        <vertAlign val="subscript"/>
        <sz val="8"/>
        <rFont val="Helvetica"/>
        <family val="2"/>
      </rPr>
      <t>id</t>
    </r>
    <r>
      <rPr>
        <sz val="8"/>
        <rFont val="Helvetica"/>
        <family val="2"/>
      </rPr>
      <t xml:space="preserve"> - hi)/(hd - hi)</t>
    </r>
  </si>
  <si>
    <t>https://www.engineeringtoolbox.com/air-specific-heat-various-pressures-d_1535.html</t>
  </si>
  <si>
    <r>
      <t>Specific Heat of </t>
    </r>
    <r>
      <rPr>
        <i/>
        <sz val="11"/>
        <color rgb="FF000000"/>
        <rFont val="Arial"/>
        <family val="2"/>
      </rPr>
      <t>dry air</t>
    </r>
    <r>
      <rPr>
        <sz val="11"/>
        <color rgb="FF000000"/>
        <rFont val="Arial"/>
        <family val="2"/>
      </rPr>
      <t> at constant temperature 20</t>
    </r>
    <r>
      <rPr>
        <vertAlign val="superscript"/>
        <sz val="11"/>
        <color rgb="FF000000"/>
        <rFont val="Arial"/>
        <family val="2"/>
      </rPr>
      <t>o</t>
    </r>
    <r>
      <rPr>
        <sz val="11"/>
        <color rgb="FF000000"/>
        <rFont val="Arial"/>
        <family val="2"/>
      </rPr>
      <t>C / 68°F at varying pressures:</t>
    </r>
  </si>
  <si>
    <t>Pressure</t>
  </si>
  <si>
    <t>Isobaric Specific Heat, Cp</t>
  </si>
  <si>
    <t>Isochoric Specific Heat, Cv</t>
  </si>
  <si>
    <t>Specific Heat Ratio</t>
  </si>
  <si>
    <t>[atm]</t>
  </si>
  <si>
    <t>[psia]</t>
  </si>
  <si>
    <t>[kPa]</t>
  </si>
  <si>
    <t>[kJ/(kg K)]</t>
  </si>
  <si>
    <t>[kWh/(kg K)]</t>
  </si>
  <si>
    <t>[kcal/(kg °C)],</t>
  </si>
  <si>
    <t>[Btu/(lb °F)]</t>
  </si>
  <si>
    <t>[kcal/(lb °F)]</t>
  </si>
  <si>
    <t>Cp/Cv</t>
  </si>
  <si>
    <r>
      <t>1</t>
    </r>
    <r>
      <rPr>
        <vertAlign val="superscript"/>
        <sz val="8"/>
        <color rgb="FF000000"/>
        <rFont val="Arial"/>
        <family val="2"/>
      </rPr>
      <t>1)</t>
    </r>
  </si>
  <si>
    <r>
      <rPr>
        <vertAlign val="superscript"/>
        <sz val="8"/>
        <rFont val="Arial"/>
        <family val="2"/>
      </rPr>
      <t>1)</t>
    </r>
    <r>
      <rPr>
        <sz val="8"/>
        <rFont val="Arial"/>
        <family val="2"/>
      </rPr>
      <t xml:space="preserve"> Standard atmosphere  </t>
    </r>
  </si>
  <si>
    <t>Aeration Control System Design -- Thomas E. Jenkins</t>
  </si>
  <si>
    <t>Flow (SCFM)</t>
  </si>
  <si>
    <t>γ</t>
  </si>
  <si>
    <t>R</t>
  </si>
  <si>
    <r>
      <t>Q</t>
    </r>
    <r>
      <rPr>
        <i/>
        <vertAlign val="subscript"/>
        <sz val="10"/>
        <rFont val="Arial"/>
        <family val="2"/>
      </rPr>
      <t>s</t>
    </r>
  </si>
  <si>
    <t>Symbol</t>
  </si>
  <si>
    <t>Parameter (unit)</t>
  </si>
  <si>
    <t>Ratio of specific heats for air (Cp/Cv = 1.395)</t>
  </si>
  <si>
    <t>k</t>
  </si>
  <si>
    <t>k-1/k</t>
  </si>
  <si>
    <t>Blower efficiency (decimal)</t>
  </si>
  <si>
    <t>Blower discharge pressure (psia) -- (psia = psig + barometric pressure)</t>
  </si>
  <si>
    <r>
      <t>T</t>
    </r>
    <r>
      <rPr>
        <i/>
        <vertAlign val="subscript"/>
        <sz val="10"/>
        <rFont val="Arial"/>
        <family val="2"/>
      </rPr>
      <t>i</t>
    </r>
  </si>
  <si>
    <r>
      <t>η</t>
    </r>
    <r>
      <rPr>
        <i/>
        <vertAlign val="subscript"/>
        <sz val="10"/>
        <rFont val="Calibri"/>
        <family val="2"/>
      </rPr>
      <t>b</t>
    </r>
  </si>
  <si>
    <r>
      <t>P</t>
    </r>
    <r>
      <rPr>
        <i/>
        <vertAlign val="subscript"/>
        <sz val="10"/>
        <rFont val="Arial"/>
        <family val="2"/>
      </rPr>
      <t>d</t>
    </r>
  </si>
  <si>
    <r>
      <t>P</t>
    </r>
    <r>
      <rPr>
        <i/>
        <vertAlign val="subscript"/>
        <sz val="10"/>
        <rFont val="Arial"/>
        <family val="2"/>
      </rPr>
      <t>i</t>
    </r>
  </si>
  <si>
    <t>Barometric Pressure (psia)</t>
  </si>
  <si>
    <r>
      <t>P</t>
    </r>
    <r>
      <rPr>
        <i/>
        <vertAlign val="subscript"/>
        <sz val="10"/>
        <rFont val="Arial"/>
        <family val="2"/>
      </rPr>
      <t>amb</t>
    </r>
  </si>
  <si>
    <t>Blower shaft power (bhp)</t>
  </si>
  <si>
    <r>
      <t>P</t>
    </r>
    <r>
      <rPr>
        <i/>
        <vertAlign val="subscript"/>
        <sz val="10"/>
        <rFont val="Arial"/>
        <family val="2"/>
      </rPr>
      <t>b</t>
    </r>
  </si>
  <si>
    <t>Example</t>
  </si>
  <si>
    <t>P</t>
  </si>
  <si>
    <t>Efficiency of motor (decimal)</t>
  </si>
  <si>
    <r>
      <t>η</t>
    </r>
    <r>
      <rPr>
        <i/>
        <vertAlign val="subscript"/>
        <sz val="10"/>
        <rFont val="Calibri"/>
        <family val="2"/>
      </rPr>
      <t>m</t>
    </r>
  </si>
  <si>
    <r>
      <t>η</t>
    </r>
    <r>
      <rPr>
        <i/>
        <vertAlign val="subscript"/>
        <sz val="10"/>
        <rFont val="Calibri"/>
        <family val="2"/>
      </rPr>
      <t>vfd</t>
    </r>
  </si>
  <si>
    <t>Efficiency of variable frequency drive if used, (decimal)</t>
  </si>
  <si>
    <t>Blower #1 (rated)</t>
  </si>
  <si>
    <t>U.S. DOE Energy Efficiency &amp; Renewable Energy 
– Motor Systems Tip Sheet #11: Adjustable Speed Drive Part-Load Efficiency</t>
  </si>
  <si>
    <t>Guaranteed</t>
  </si>
  <si>
    <t>Tested</t>
  </si>
  <si>
    <t>Specified</t>
  </si>
  <si>
    <t>Adjusted</t>
  </si>
  <si>
    <r>
      <t>Specific weight of air at standard conditions (lb</t>
    </r>
    <r>
      <rPr>
        <vertAlign val="subscript"/>
        <sz val="10"/>
        <rFont val="Arial"/>
        <family val="2"/>
      </rPr>
      <t>f</t>
    </r>
    <r>
      <rPr>
        <sz val="10"/>
        <rFont val="Arial"/>
      </rPr>
      <t>/ft</t>
    </r>
    <r>
      <rPr>
        <vertAlign val="superscript"/>
        <sz val="10"/>
        <rFont val="Arial"/>
        <family val="2"/>
      </rPr>
      <t>3</t>
    </r>
    <r>
      <rPr>
        <sz val="10"/>
        <rFont val="Arial"/>
      </rPr>
      <t>)</t>
    </r>
  </si>
  <si>
    <r>
      <t>Gas constant for air (ft.lb</t>
    </r>
    <r>
      <rPr>
        <vertAlign val="subscript"/>
        <sz val="10"/>
        <rFont val="Arial"/>
        <family val="2"/>
      </rPr>
      <t>f</t>
    </r>
    <r>
      <rPr>
        <sz val="10"/>
        <rFont val="Arial"/>
      </rPr>
      <t>/(lb</t>
    </r>
    <r>
      <rPr>
        <vertAlign val="subscript"/>
        <sz val="10"/>
        <rFont val="Arial"/>
        <family val="2"/>
      </rPr>
      <t>m</t>
    </r>
    <r>
      <rPr>
        <sz val="10"/>
        <rFont val="Arial"/>
      </rPr>
      <t>.</t>
    </r>
    <r>
      <rPr>
        <sz val="10"/>
        <rFont val="Calibri"/>
        <family val="2"/>
      </rPr>
      <t>°</t>
    </r>
    <r>
      <rPr>
        <sz val="10"/>
        <rFont val="Arial"/>
      </rPr>
      <t>R)</t>
    </r>
  </si>
  <si>
    <r>
      <t>Blower inlet air temperature (°R) -- (</t>
    </r>
    <r>
      <rPr>
        <sz val="10"/>
        <rFont val="Calibri"/>
        <family val="2"/>
      </rPr>
      <t>°</t>
    </r>
    <r>
      <rPr>
        <sz val="10"/>
        <rFont val="Arial"/>
      </rPr>
      <t xml:space="preserve">R = </t>
    </r>
    <r>
      <rPr>
        <sz val="10"/>
        <rFont val="Calibri"/>
        <family val="2"/>
      </rPr>
      <t>°</t>
    </r>
    <r>
      <rPr>
        <sz val="10"/>
        <rFont val="Arial"/>
      </rPr>
      <t>F + 459.67)</t>
    </r>
  </si>
  <si>
    <t>Blower inlet pressure (psia) -- (psia = - inlet losses + barometric pressure)</t>
  </si>
  <si>
    <t>Wire power, kW</t>
  </si>
  <si>
    <t>Wire to air efficiency (decimal)</t>
  </si>
  <si>
    <r>
      <t>η</t>
    </r>
    <r>
      <rPr>
        <i/>
        <vertAlign val="subscript"/>
        <sz val="10"/>
        <rFont val="Calibri"/>
        <family val="2"/>
      </rPr>
      <t>wa</t>
    </r>
  </si>
  <si>
    <t>Lone Star Blowers</t>
  </si>
  <si>
    <t>Legend</t>
  </si>
  <si>
    <t>Input values</t>
  </si>
  <si>
    <t>Assumed input</t>
  </si>
  <si>
    <t>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</si>
</sst>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
    <numFmt numFmtId="166" formatCode="#,##0.0000"/>
    <numFmt numFmtId="167" formatCode="0.0000"/>
    <numFmt numFmtId="168" formatCode="0.000"/>
    <numFmt numFmtId="169" formatCode="0.0"/>
    <numFmt numFmtId="170" formatCode="_(* #,##0_);_(* \(#,##0\);_(* &quot;-&quot;??_);_(@_)"/>
  </numFmts>
  <fonts count="38" x14ac:knownFonts="1">
    <font>
      <sz val="10"/>
      <name val="Arial"/>
    </font>
    <font>
      <sz val="10"/>
      <name val="Arial"/>
    </font>
    <font>
      <sz val="8"/>
      <name val="Helv"/>
    </font>
    <font>
      <sz val="8"/>
      <color indexed="10"/>
      <name val="Helv"/>
    </font>
    <font>
      <i/>
      <sz val="8"/>
      <name val="Helv"/>
    </font>
    <font>
      <sz val="8"/>
      <color indexed="14"/>
      <name val="Helv"/>
    </font>
    <font>
      <sz val="8"/>
      <color indexed="81"/>
      <name val="Tahoma"/>
    </font>
    <font>
      <b/>
      <sz val="8"/>
      <color indexed="81"/>
      <name val="Tahoma"/>
    </font>
    <font>
      <sz val="8"/>
      <color indexed="8"/>
      <name val="Helvetica"/>
      <family val="2"/>
    </font>
    <font>
      <i/>
      <sz val="8"/>
      <color indexed="8"/>
      <name val="Helvetica"/>
      <family val="2"/>
    </font>
    <font>
      <i/>
      <sz val="8"/>
      <name val="Helvetica"/>
      <family val="2"/>
    </font>
    <font>
      <sz val="8"/>
      <name val="Helvetica"/>
      <family val="2"/>
    </font>
    <font>
      <sz val="8"/>
      <name val="Arial"/>
    </font>
    <font>
      <u/>
      <sz val="8"/>
      <name val="Helvetica"/>
      <family val="2"/>
    </font>
    <font>
      <sz val="8"/>
      <color indexed="10"/>
      <name val="Helvetica"/>
      <family val="2"/>
    </font>
    <font>
      <sz val="10"/>
      <name val="Helvetica"/>
      <family val="2"/>
    </font>
    <font>
      <vertAlign val="subscript"/>
      <sz val="8"/>
      <name val="Helvetica"/>
      <family val="2"/>
    </font>
    <font>
      <u/>
      <sz val="10"/>
      <color theme="10"/>
      <name val="Arial"/>
    </font>
    <font>
      <sz val="11"/>
      <color rgb="FF000000"/>
      <name val="Arial"/>
      <family val="2"/>
    </font>
    <font>
      <i/>
      <sz val="11"/>
      <color rgb="FF000000"/>
      <name val="Arial"/>
      <family val="2"/>
    </font>
    <font>
      <vertAlign val="superscript"/>
      <sz val="11"/>
      <color rgb="FF000000"/>
      <name val="Arial"/>
      <family val="2"/>
    </font>
    <font>
      <sz val="8"/>
      <color rgb="FF000000"/>
      <name val="Arial"/>
      <family val="2"/>
    </font>
    <font>
      <b/>
      <sz val="8"/>
      <color rgb="FF000000"/>
      <name val="Arial"/>
      <family val="2"/>
    </font>
    <font>
      <vertAlign val="superscript"/>
      <sz val="8"/>
      <color rgb="FF000000"/>
      <name val="Arial"/>
      <family val="2"/>
    </font>
    <font>
      <sz val="8"/>
      <name val="Arial"/>
      <family val="2"/>
    </font>
    <font>
      <vertAlign val="superscript"/>
      <sz val="8"/>
      <name val="Arial"/>
      <family val="2"/>
    </font>
    <font>
      <vertAlign val="subscript"/>
      <sz val="10"/>
      <name val="Arial"/>
      <family val="2"/>
    </font>
    <font>
      <sz val="10"/>
      <name val="Arial"/>
      <family val="2"/>
    </font>
    <font>
      <sz val="10"/>
      <name val="Calibri"/>
      <family val="2"/>
    </font>
    <font>
      <i/>
      <sz val="12"/>
      <name val="Calibri"/>
      <family val="2"/>
    </font>
    <font>
      <vertAlign val="superscript"/>
      <sz val="10"/>
      <name val="Arial"/>
      <family val="2"/>
    </font>
    <font>
      <i/>
      <sz val="10"/>
      <name val="Arial"/>
      <family val="2"/>
    </font>
    <font>
      <i/>
      <vertAlign val="subscript"/>
      <sz val="10"/>
      <name val="Arial"/>
      <family val="2"/>
    </font>
    <font>
      <b/>
      <sz val="10"/>
      <name val="Arial"/>
      <family val="2"/>
    </font>
    <font>
      <sz val="10"/>
      <color rgb="FFFF0000"/>
      <name val="Arial"/>
      <family val="2"/>
    </font>
    <font>
      <i/>
      <vertAlign val="subscript"/>
      <sz val="10"/>
      <name val="Calibri"/>
      <family val="2"/>
    </font>
    <font>
      <b/>
      <sz val="10"/>
      <color theme="4"/>
      <name val="Arial"/>
      <family val="2"/>
    </font>
    <font>
      <u/>
      <sz val="10"/>
      <name val="Arial"/>
      <family val="2"/>
    </font>
  </fonts>
  <fills count="6">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8" tint="0.79998168889431442"/>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ck">
        <color rgb="FFC0C0C0"/>
      </left>
      <right/>
      <top style="thick">
        <color rgb="FFC0C0C0"/>
      </top>
      <bottom style="medium">
        <color rgb="FFCCCCCC"/>
      </bottom>
      <diagonal/>
    </border>
    <border>
      <left/>
      <right/>
      <top style="thick">
        <color rgb="FFC0C0C0"/>
      </top>
      <bottom style="medium">
        <color rgb="FFCCCCCC"/>
      </bottom>
      <diagonal/>
    </border>
    <border>
      <left/>
      <right style="medium">
        <color rgb="FFCCCCCC"/>
      </right>
      <top style="thick">
        <color rgb="FFC0C0C0"/>
      </top>
      <bottom style="medium">
        <color rgb="FFCCCCCC"/>
      </bottom>
      <diagonal/>
    </border>
    <border>
      <left style="medium">
        <color rgb="FFCCCCCC"/>
      </left>
      <right/>
      <top style="thick">
        <color rgb="FFC0C0C0"/>
      </top>
      <bottom style="medium">
        <color rgb="FFCCCCCC"/>
      </bottom>
      <diagonal/>
    </border>
    <border>
      <left style="medium">
        <color rgb="FFCCCCCC"/>
      </left>
      <right style="thick">
        <color rgb="FFC0C0C0"/>
      </right>
      <top style="thick">
        <color rgb="FFC0C0C0"/>
      </top>
      <bottom style="medium">
        <color rgb="FFCCCCCC"/>
      </bottom>
      <diagonal/>
    </border>
    <border>
      <left style="thick">
        <color rgb="FFC0C0C0"/>
      </left>
      <right style="medium">
        <color rgb="FFCCCCCC"/>
      </right>
      <top style="medium">
        <color rgb="FFCCCCCC"/>
      </top>
      <bottom/>
      <diagonal/>
    </border>
    <border>
      <left style="medium">
        <color rgb="FFCCCCCC"/>
      </left>
      <right style="thick">
        <color rgb="FFC0C0C0"/>
      </right>
      <top style="medium">
        <color rgb="FFCCCCCC"/>
      </top>
      <bottom/>
      <diagonal/>
    </border>
    <border>
      <left style="thick">
        <color rgb="FFC0C0C0"/>
      </left>
      <right style="medium">
        <color rgb="FFCCCCCC"/>
      </right>
      <top/>
      <bottom style="medium">
        <color rgb="FFCCCCCC"/>
      </bottom>
      <diagonal/>
    </border>
    <border>
      <left style="medium">
        <color rgb="FFCCCCCC"/>
      </left>
      <right style="thick">
        <color rgb="FFC0C0C0"/>
      </right>
      <top/>
      <bottom style="medium">
        <color rgb="FFCCCCCC"/>
      </bottom>
      <diagonal/>
    </border>
    <border>
      <left style="thick">
        <color rgb="FFC0C0C0"/>
      </left>
      <right style="medium">
        <color rgb="FFCCCCCC"/>
      </right>
      <top style="medium">
        <color rgb="FFCCCCCC"/>
      </top>
      <bottom style="medium">
        <color rgb="FFCCCCCC"/>
      </bottom>
      <diagonal/>
    </border>
    <border>
      <left style="medium">
        <color rgb="FFCCCCCC"/>
      </left>
      <right style="thick">
        <color rgb="FFC0C0C0"/>
      </right>
      <top style="medium">
        <color rgb="FFCCCCCC"/>
      </top>
      <bottom style="medium">
        <color rgb="FFCCCCCC"/>
      </bottom>
      <diagonal/>
    </border>
    <border>
      <left style="thick">
        <color rgb="FFC0C0C0"/>
      </left>
      <right style="medium">
        <color rgb="FFCCCCCC"/>
      </right>
      <top style="medium">
        <color rgb="FFCCCCCC"/>
      </top>
      <bottom style="thick">
        <color rgb="FFC0C0C0"/>
      </bottom>
      <diagonal/>
    </border>
    <border>
      <left style="medium">
        <color rgb="FFCCCCCC"/>
      </left>
      <right style="medium">
        <color rgb="FFCCCCCC"/>
      </right>
      <top style="medium">
        <color rgb="FFCCCCCC"/>
      </top>
      <bottom style="thick">
        <color rgb="FFC0C0C0"/>
      </bottom>
      <diagonal/>
    </border>
    <border>
      <left style="medium">
        <color rgb="FFCCCCCC"/>
      </left>
      <right style="thick">
        <color rgb="FFC0C0C0"/>
      </right>
      <top style="medium">
        <color rgb="FFCCCCCC"/>
      </top>
      <bottom style="thick">
        <color rgb="FFC0C0C0"/>
      </bottom>
      <diagonal/>
    </border>
  </borders>
  <cellStyleXfs count="5">
    <xf numFmtId="0" fontId="0" fillId="0" borderId="0"/>
    <xf numFmtId="9" fontId="1" fillId="0" borderId="0" applyFont="0" applyFill="0" applyBorder="0" applyAlignment="0" applyProtection="0"/>
    <xf numFmtId="0" fontId="17" fillId="0" borderId="0" applyNumberFormat="0" applyFill="0" applyBorder="0" applyAlignment="0" applyProtection="0"/>
    <xf numFmtId="0" fontId="27" fillId="0" borderId="0"/>
    <xf numFmtId="43" fontId="27" fillId="0" borderId="0" applyFont="0" applyFill="0" applyBorder="0" applyAlignment="0" applyProtection="0"/>
  </cellStyleXfs>
  <cellXfs count="102">
    <xf numFmtId="0" fontId="0" fillId="0" borderId="0" xfId="0"/>
    <xf numFmtId="0" fontId="2" fillId="0" borderId="1" xfId="0" applyFont="1" applyFill="1" applyBorder="1"/>
    <xf numFmtId="3" fontId="2" fillId="0" borderId="2" xfId="0" applyNumberFormat="1" applyFont="1" applyFill="1" applyBorder="1"/>
    <xf numFmtId="3" fontId="2" fillId="0" borderId="3" xfId="0" applyNumberFormat="1" applyFont="1" applyBorder="1"/>
    <xf numFmtId="3" fontId="2" fillId="0" borderId="0" xfId="0" applyNumberFormat="1" applyFont="1" applyBorder="1"/>
    <xf numFmtId="0" fontId="2" fillId="0" borderId="0" xfId="0" applyFont="1"/>
    <xf numFmtId="0" fontId="2" fillId="0" borderId="4" xfId="0" quotePrefix="1" applyFont="1" applyFill="1" applyBorder="1" applyAlignment="1">
      <alignment horizontal="left"/>
    </xf>
    <xf numFmtId="3" fontId="2" fillId="0" borderId="0" xfId="0" applyNumberFormat="1" applyFont="1" applyFill="1" applyBorder="1"/>
    <xf numFmtId="3" fontId="2" fillId="0" borderId="5" xfId="0" applyNumberFormat="1" applyFont="1" applyBorder="1"/>
    <xf numFmtId="0" fontId="2" fillId="0" borderId="4" xfId="0" applyFont="1" applyFill="1" applyBorder="1"/>
    <xf numFmtId="0" fontId="2" fillId="0" borderId="6" xfId="0" applyFont="1" applyFill="1" applyBorder="1"/>
    <xf numFmtId="3" fontId="2" fillId="0" borderId="7" xfId="0" applyNumberFormat="1" applyFont="1" applyFill="1" applyBorder="1"/>
    <xf numFmtId="3" fontId="2" fillId="0" borderId="8" xfId="0" applyNumberFormat="1" applyFont="1" applyBorder="1"/>
    <xf numFmtId="0" fontId="2" fillId="2" borderId="0" xfId="0" quotePrefix="1" applyFont="1" applyFill="1" applyBorder="1" applyAlignment="1">
      <alignment horizontal="center"/>
    </xf>
    <xf numFmtId="3" fontId="2" fillId="2" borderId="0" xfId="0" applyNumberFormat="1" applyFont="1" applyFill="1" applyBorder="1" applyAlignment="1">
      <alignment horizontal="center"/>
    </xf>
    <xf numFmtId="3" fontId="2" fillId="0" borderId="0" xfId="0" applyNumberFormat="1" applyFont="1" applyBorder="1" applyAlignment="1">
      <alignment horizontal="center"/>
    </xf>
    <xf numFmtId="0" fontId="2" fillId="2" borderId="9" xfId="0" applyFont="1" applyFill="1" applyBorder="1" applyAlignment="1">
      <alignment horizontal="center"/>
    </xf>
    <xf numFmtId="3" fontId="2" fillId="2" borderId="9" xfId="0" applyNumberFormat="1" applyFont="1" applyFill="1" applyBorder="1" applyAlignment="1">
      <alignment horizontal="center"/>
    </xf>
    <xf numFmtId="3" fontId="2" fillId="0" borderId="9" xfId="0" applyNumberFormat="1" applyFont="1" applyBorder="1" applyAlignment="1">
      <alignment horizontal="center"/>
    </xf>
    <xf numFmtId="0" fontId="2" fillId="2" borderId="0" xfId="0" applyFont="1" applyFill="1" applyBorder="1" applyAlignment="1">
      <alignment horizontal="center"/>
    </xf>
    <xf numFmtId="0" fontId="2" fillId="0" borderId="0" xfId="0" applyFont="1" applyFill="1" applyBorder="1" applyAlignment="1">
      <alignment horizontal="center"/>
    </xf>
    <xf numFmtId="3" fontId="2" fillId="0" borderId="0" xfId="0" applyNumberFormat="1" applyFont="1" applyFill="1" applyBorder="1" applyAlignment="1">
      <alignment horizontal="center"/>
    </xf>
    <xf numFmtId="0" fontId="2" fillId="0" borderId="0" xfId="0" applyFont="1" applyFill="1" applyAlignment="1">
      <alignment horizontal="center"/>
    </xf>
    <xf numFmtId="3" fontId="2" fillId="0" borderId="0" xfId="0" applyNumberFormat="1" applyFont="1" applyFill="1" applyAlignment="1">
      <alignment horizontal="center"/>
    </xf>
    <xf numFmtId="0" fontId="2" fillId="0" borderId="0" xfId="0" applyFont="1" applyFill="1"/>
    <xf numFmtId="3" fontId="2" fillId="0" borderId="0" xfId="0" applyNumberFormat="1" applyFont="1" applyFill="1"/>
    <xf numFmtId="3" fontId="2" fillId="0" borderId="0" xfId="0" applyNumberFormat="1" applyFont="1"/>
    <xf numFmtId="164" fontId="3" fillId="0" borderId="0" xfId="0" applyNumberFormat="1" applyFont="1" applyBorder="1"/>
    <xf numFmtId="3" fontId="3" fillId="0" borderId="0" xfId="0" applyNumberFormat="1" applyFont="1" applyBorder="1"/>
    <xf numFmtId="164" fontId="3" fillId="0" borderId="2" xfId="0" applyNumberFormat="1" applyFont="1" applyBorder="1"/>
    <xf numFmtId="165" fontId="2" fillId="0" borderId="7" xfId="0" applyNumberFormat="1" applyFont="1" applyBorder="1"/>
    <xf numFmtId="4" fontId="2" fillId="0" borderId="2" xfId="0" applyNumberFormat="1" applyFont="1" applyBorder="1"/>
    <xf numFmtId="4" fontId="3" fillId="0" borderId="0" xfId="0" applyNumberFormat="1" applyFont="1" applyBorder="1"/>
    <xf numFmtId="3" fontId="2" fillId="0" borderId="9" xfId="0" applyNumberFormat="1" applyFont="1" applyFill="1" applyBorder="1" applyAlignment="1">
      <alignment horizontal="center"/>
    </xf>
    <xf numFmtId="0" fontId="4" fillId="0" borderId="0" xfId="0" applyFont="1" applyAlignment="1">
      <alignment horizontal="right"/>
    </xf>
    <xf numFmtId="0" fontId="3" fillId="0" borderId="0" xfId="0" applyFont="1"/>
    <xf numFmtId="0" fontId="5" fillId="0" borderId="0" xfId="0" applyFont="1"/>
    <xf numFmtId="0" fontId="2" fillId="0" borderId="0" xfId="0" applyFont="1" applyFill="1" applyBorder="1"/>
    <xf numFmtId="165" fontId="2" fillId="0" borderId="0" xfId="0" applyNumberFormat="1" applyFont="1" applyBorder="1"/>
    <xf numFmtId="3" fontId="8" fillId="0" borderId="0" xfId="0" applyNumberFormat="1" applyFont="1" applyBorder="1" applyAlignment="1">
      <alignment horizontal="right"/>
    </xf>
    <xf numFmtId="0" fontId="10" fillId="0" borderId="0" xfId="0" applyFont="1" applyAlignment="1">
      <alignment horizontal="right"/>
    </xf>
    <xf numFmtId="0" fontId="11" fillId="0" borderId="0" xfId="0" applyFont="1" applyAlignment="1">
      <alignment horizontal="right"/>
    </xf>
    <xf numFmtId="0" fontId="12" fillId="0" borderId="0" xfId="0" applyFont="1"/>
    <xf numFmtId="0" fontId="13" fillId="0" borderId="0" xfId="0" applyFont="1" applyBorder="1" applyAlignment="1">
      <alignment horizontal="left"/>
    </xf>
    <xf numFmtId="0" fontId="11" fillId="0" borderId="0" xfId="0" applyFont="1"/>
    <xf numFmtId="0" fontId="13" fillId="0" borderId="0" xfId="0" applyFont="1"/>
    <xf numFmtId="166" fontId="8" fillId="0" borderId="0" xfId="0" applyNumberFormat="1" applyFont="1" applyBorder="1"/>
    <xf numFmtId="9" fontId="14" fillId="0" borderId="0" xfId="1" applyFont="1"/>
    <xf numFmtId="0" fontId="10" fillId="0" borderId="0" xfId="0" applyFont="1"/>
    <xf numFmtId="4" fontId="8" fillId="0" borderId="0" xfId="0" applyNumberFormat="1" applyFont="1" applyBorder="1"/>
    <xf numFmtId="0" fontId="14" fillId="0" borderId="0" xfId="0" applyFont="1"/>
    <xf numFmtId="2" fontId="11" fillId="0" borderId="0" xfId="0" applyNumberFormat="1" applyFont="1"/>
    <xf numFmtId="0" fontId="17" fillId="0" borderId="0" xfId="2"/>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xf numFmtId="0" fontId="21" fillId="0" borderId="10" xfId="0" applyFont="1" applyBorder="1" applyAlignment="1">
      <alignment horizontal="center" vertical="center" wrapText="1"/>
    </xf>
    <xf numFmtId="0" fontId="22" fillId="0" borderId="17" xfId="0" applyFont="1" applyBorder="1" applyAlignment="1">
      <alignment horizontal="center" vertical="center" wrapText="1"/>
    </xf>
    <xf numFmtId="0" fontId="21" fillId="0" borderId="22" xfId="0" applyFont="1" applyBorder="1" applyAlignment="1">
      <alignment horizontal="center" vertical="center" wrapText="1"/>
    </xf>
    <xf numFmtId="0" fontId="21" fillId="0" borderId="24" xfId="0" applyFont="1" applyBorder="1" applyAlignment="1">
      <alignment horizontal="center" vertical="center" wrapText="1"/>
    </xf>
    <xf numFmtId="0" fontId="21" fillId="0" borderId="25" xfId="0" applyFont="1" applyBorder="1" applyAlignment="1">
      <alignment horizontal="center" vertical="center" wrapText="1"/>
    </xf>
    <xf numFmtId="0" fontId="18" fillId="0" borderId="0" xfId="0" applyFont="1" applyAlignment="1">
      <alignment vertical="center"/>
    </xf>
    <xf numFmtId="0" fontId="24" fillId="0" borderId="0" xfId="0" applyFont="1"/>
    <xf numFmtId="0" fontId="21" fillId="0" borderId="10" xfId="0" applyFont="1" applyBorder="1" applyAlignment="1">
      <alignment horizontal="right" vertical="center" wrapText="1"/>
    </xf>
    <xf numFmtId="0" fontId="21" fillId="0" borderId="23" xfId="0" applyFont="1" applyBorder="1" applyAlignment="1">
      <alignment horizontal="right" vertical="center" wrapText="1"/>
    </xf>
    <xf numFmtId="0" fontId="21" fillId="0" borderId="25" xfId="0" applyFont="1" applyBorder="1" applyAlignment="1">
      <alignment horizontal="right" vertical="center" wrapText="1"/>
    </xf>
    <xf numFmtId="0" fontId="21" fillId="0" borderId="26" xfId="0" applyFont="1" applyBorder="1" applyAlignment="1">
      <alignment horizontal="right" vertical="center" wrapText="1"/>
    </xf>
    <xf numFmtId="0" fontId="21" fillId="3" borderId="22"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21" fillId="3" borderId="10" xfId="0" applyFont="1" applyFill="1" applyBorder="1" applyAlignment="1">
      <alignment horizontal="right" vertical="center" wrapText="1"/>
    </xf>
    <xf numFmtId="0" fontId="21" fillId="3" borderId="23" xfId="0" applyFont="1" applyFill="1" applyBorder="1" applyAlignment="1">
      <alignment horizontal="right" vertical="center" wrapText="1"/>
    </xf>
    <xf numFmtId="167" fontId="14" fillId="0" borderId="0" xfId="0" applyNumberFormat="1" applyFont="1"/>
    <xf numFmtId="0" fontId="27" fillId="0" borderId="0" xfId="3"/>
    <xf numFmtId="0" fontId="36" fillId="0" borderId="0" xfId="3" applyFont="1"/>
    <xf numFmtId="0" fontId="33" fillId="0" borderId="0" xfId="3" applyFont="1"/>
    <xf numFmtId="0" fontId="33" fillId="0" borderId="0" xfId="3" applyFont="1" applyAlignment="1">
      <alignment horizontal="center"/>
    </xf>
    <xf numFmtId="0" fontId="31" fillId="0" borderId="0" xfId="3" applyFont="1"/>
    <xf numFmtId="170" fontId="34" fillId="0" borderId="0" xfId="4" applyNumberFormat="1" applyFont="1" applyAlignment="1"/>
    <xf numFmtId="170" fontId="34" fillId="0" borderId="0" xfId="4" applyNumberFormat="1" applyFont="1"/>
    <xf numFmtId="0" fontId="29" fillId="0" borderId="0" xfId="3" applyFont="1"/>
    <xf numFmtId="0" fontId="34" fillId="0" borderId="0" xfId="3" applyFont="1"/>
    <xf numFmtId="168" fontId="27" fillId="0" borderId="0" xfId="3" applyNumberFormat="1"/>
    <xf numFmtId="168" fontId="34" fillId="5" borderId="0" xfId="3" applyNumberFormat="1" applyFont="1" applyFill="1"/>
    <xf numFmtId="2" fontId="34" fillId="0" borderId="0" xfId="3" applyNumberFormat="1" applyFont="1"/>
    <xf numFmtId="169" fontId="34" fillId="0" borderId="0" xfId="3" applyNumberFormat="1" applyFont="1"/>
    <xf numFmtId="2" fontId="27" fillId="4" borderId="0" xfId="3" applyNumberFormat="1" applyFill="1"/>
    <xf numFmtId="169" fontId="27" fillId="4" borderId="0" xfId="3" applyNumberFormat="1" applyFill="1"/>
    <xf numFmtId="169" fontId="27" fillId="0" borderId="0" xfId="3" applyNumberFormat="1"/>
    <xf numFmtId="0" fontId="34" fillId="5" borderId="0" xfId="3" applyFont="1" applyFill="1"/>
    <xf numFmtId="0" fontId="37" fillId="0" borderId="0" xfId="3" applyFont="1"/>
    <xf numFmtId="43" fontId="34" fillId="5" borderId="0" xfId="4" applyFont="1" applyFill="1" applyAlignment="1"/>
    <xf numFmtId="0" fontId="22" fillId="0" borderId="11"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9" xfId="0" applyFont="1" applyBorder="1" applyAlignment="1">
      <alignment horizontal="center" vertical="center" wrapText="1"/>
    </xf>
    <xf numFmtId="0" fontId="22" fillId="0" borderId="21"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6"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20" xfId="0" applyFont="1" applyBorder="1" applyAlignment="1">
      <alignment horizontal="center" vertical="center" wrapText="1"/>
    </xf>
    <xf numFmtId="0" fontId="33" fillId="0" borderId="0" xfId="3" applyFont="1" applyAlignment="1">
      <alignment horizontal="center"/>
    </xf>
    <xf numFmtId="0" fontId="36" fillId="0" borderId="0" xfId="3" applyFont="1" applyAlignment="1">
      <alignment horizontal="left" wrapText="1"/>
    </xf>
  </cellXfs>
  <cellStyles count="5">
    <cellStyle name="Comma 2" xfId="4" xr:uid="{6C9A98C0-35E2-467A-A8FC-57F87BE4DF23}"/>
    <cellStyle name="Hyperlink" xfId="2" builtinId="8"/>
    <cellStyle name="Normal" xfId="0" builtinId="0"/>
    <cellStyle name="Normal 2" xfId="3" xr:uid="{56F0680E-B131-4019-87DF-BF28E2E466CD}"/>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xdr:row>
      <xdr:rowOff>19050</xdr:rowOff>
    </xdr:from>
    <xdr:to>
      <xdr:col>17</xdr:col>
      <xdr:colOff>475505</xdr:colOff>
      <xdr:row>52</xdr:row>
      <xdr:rowOff>46742</xdr:rowOff>
    </xdr:to>
    <xdr:pic>
      <xdr:nvPicPr>
        <xdr:cNvPr id="3" name="Picture 2">
          <a:extLst>
            <a:ext uri="{FF2B5EF4-FFF2-40B4-BE49-F238E27FC236}">
              <a16:creationId xmlns:a16="http://schemas.microsoft.com/office/drawing/2014/main" id="{7394E19A-72AC-491B-997D-9B473049CE8C}"/>
            </a:ext>
          </a:extLst>
        </xdr:cNvPr>
        <xdr:cNvPicPr>
          <a:picLocks noChangeAspect="1"/>
        </xdr:cNvPicPr>
      </xdr:nvPicPr>
      <xdr:blipFill>
        <a:blip xmlns:r="http://schemas.openxmlformats.org/officeDocument/2006/relationships" r:embed="rId1"/>
        <a:stretch>
          <a:fillRect/>
        </a:stretch>
      </xdr:blipFill>
      <xdr:spPr>
        <a:xfrm>
          <a:off x="5476875" y="447675"/>
          <a:ext cx="5961905" cy="70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26133</xdr:colOff>
      <xdr:row>1</xdr:row>
      <xdr:rowOff>76200</xdr:rowOff>
    </xdr:from>
    <xdr:to>
      <xdr:col>18</xdr:col>
      <xdr:colOff>379048</xdr:colOff>
      <xdr:row>16</xdr:row>
      <xdr:rowOff>78611</xdr:rowOff>
    </xdr:to>
    <xdr:pic>
      <xdr:nvPicPr>
        <xdr:cNvPr id="2" name="Picture 1">
          <a:extLst>
            <a:ext uri="{FF2B5EF4-FFF2-40B4-BE49-F238E27FC236}">
              <a16:creationId xmlns:a16="http://schemas.microsoft.com/office/drawing/2014/main" id="{50C5E19A-61BC-411D-879B-5EC901FCC679}"/>
            </a:ext>
          </a:extLst>
        </xdr:cNvPr>
        <xdr:cNvPicPr>
          <a:picLocks noChangeAspect="1"/>
        </xdr:cNvPicPr>
      </xdr:nvPicPr>
      <xdr:blipFill>
        <a:blip xmlns:r="http://schemas.openxmlformats.org/officeDocument/2006/relationships" r:embed="rId1"/>
        <a:stretch>
          <a:fillRect/>
        </a:stretch>
      </xdr:blipFill>
      <xdr:spPr>
        <a:xfrm>
          <a:off x="10522683" y="428625"/>
          <a:ext cx="4010515" cy="2783711"/>
        </a:xfrm>
        <a:prstGeom prst="rect">
          <a:avLst/>
        </a:prstGeom>
      </xdr:spPr>
    </xdr:pic>
    <xdr:clientData/>
  </xdr:twoCellAnchor>
  <xdr:twoCellAnchor editAs="oneCell">
    <xdr:from>
      <xdr:col>12</xdr:col>
      <xdr:colOff>19540</xdr:colOff>
      <xdr:row>16</xdr:row>
      <xdr:rowOff>120160</xdr:rowOff>
    </xdr:from>
    <xdr:to>
      <xdr:col>17</xdr:col>
      <xdr:colOff>175846</xdr:colOff>
      <xdr:row>25</xdr:row>
      <xdr:rowOff>125379</xdr:rowOff>
    </xdr:to>
    <xdr:pic>
      <xdr:nvPicPr>
        <xdr:cNvPr id="3" name="Picture 2">
          <a:extLst>
            <a:ext uri="{FF2B5EF4-FFF2-40B4-BE49-F238E27FC236}">
              <a16:creationId xmlns:a16="http://schemas.microsoft.com/office/drawing/2014/main" id="{02B91456-34A9-4C7D-890B-8B45BE0E25FF}"/>
            </a:ext>
          </a:extLst>
        </xdr:cNvPr>
        <xdr:cNvPicPr>
          <a:picLocks noChangeAspect="1"/>
        </xdr:cNvPicPr>
      </xdr:nvPicPr>
      <xdr:blipFill>
        <a:blip xmlns:r="http://schemas.openxmlformats.org/officeDocument/2006/relationships" r:embed="rId2"/>
        <a:stretch>
          <a:fillRect/>
        </a:stretch>
      </xdr:blipFill>
      <xdr:spPr>
        <a:xfrm>
          <a:off x="10516090" y="3253885"/>
          <a:ext cx="3204306" cy="1576844"/>
        </a:xfrm>
        <a:prstGeom prst="rect">
          <a:avLst/>
        </a:prstGeom>
      </xdr:spPr>
    </xdr:pic>
    <xdr:clientData/>
  </xdr:twoCellAnchor>
  <xdr:twoCellAnchor editAs="oneCell">
    <xdr:from>
      <xdr:col>12</xdr:col>
      <xdr:colOff>0</xdr:colOff>
      <xdr:row>26</xdr:row>
      <xdr:rowOff>0</xdr:rowOff>
    </xdr:from>
    <xdr:to>
      <xdr:col>18</xdr:col>
      <xdr:colOff>313098</xdr:colOff>
      <xdr:row>39</xdr:row>
      <xdr:rowOff>18786</xdr:rowOff>
    </xdr:to>
    <xdr:pic>
      <xdr:nvPicPr>
        <xdr:cNvPr id="4" name="Picture 3">
          <a:extLst>
            <a:ext uri="{FF2B5EF4-FFF2-40B4-BE49-F238E27FC236}">
              <a16:creationId xmlns:a16="http://schemas.microsoft.com/office/drawing/2014/main" id="{E3398376-7D30-4EAA-9C2B-0FD751D760ED}"/>
            </a:ext>
          </a:extLst>
        </xdr:cNvPr>
        <xdr:cNvPicPr>
          <a:picLocks noChangeAspect="1"/>
        </xdr:cNvPicPr>
      </xdr:nvPicPr>
      <xdr:blipFill>
        <a:blip xmlns:r="http://schemas.openxmlformats.org/officeDocument/2006/relationships" r:embed="rId3"/>
        <a:stretch>
          <a:fillRect/>
        </a:stretch>
      </xdr:blipFill>
      <xdr:spPr>
        <a:xfrm>
          <a:off x="10496550" y="4867275"/>
          <a:ext cx="3970698" cy="2123811"/>
        </a:xfrm>
        <a:prstGeom prst="rect">
          <a:avLst/>
        </a:prstGeom>
      </xdr:spPr>
    </xdr:pic>
    <xdr:clientData/>
  </xdr:twoCellAnchor>
  <xdr:twoCellAnchor editAs="oneCell">
    <xdr:from>
      <xdr:col>12</xdr:col>
      <xdr:colOff>0</xdr:colOff>
      <xdr:row>39</xdr:row>
      <xdr:rowOff>29308</xdr:rowOff>
    </xdr:from>
    <xdr:to>
      <xdr:col>18</xdr:col>
      <xdr:colOff>465479</xdr:colOff>
      <xdr:row>49</xdr:row>
      <xdr:rowOff>160242</xdr:rowOff>
    </xdr:to>
    <xdr:pic>
      <xdr:nvPicPr>
        <xdr:cNvPr id="5" name="Picture 4">
          <a:extLst>
            <a:ext uri="{FF2B5EF4-FFF2-40B4-BE49-F238E27FC236}">
              <a16:creationId xmlns:a16="http://schemas.microsoft.com/office/drawing/2014/main" id="{56158C32-C14F-46DA-9F4C-F67FC7BAA6B8}"/>
            </a:ext>
          </a:extLst>
        </xdr:cNvPr>
        <xdr:cNvPicPr>
          <a:picLocks noChangeAspect="1"/>
        </xdr:cNvPicPr>
      </xdr:nvPicPr>
      <xdr:blipFill>
        <a:blip xmlns:r="http://schemas.openxmlformats.org/officeDocument/2006/relationships" r:embed="rId4"/>
        <a:stretch>
          <a:fillRect/>
        </a:stretch>
      </xdr:blipFill>
      <xdr:spPr>
        <a:xfrm>
          <a:off x="10496550" y="7001608"/>
          <a:ext cx="4123079" cy="1750184"/>
        </a:xfrm>
        <a:prstGeom prst="rect">
          <a:avLst/>
        </a:prstGeom>
      </xdr:spPr>
    </xdr:pic>
    <xdr:clientData/>
  </xdr:twoCellAnchor>
  <xdr:twoCellAnchor editAs="oneCell">
    <xdr:from>
      <xdr:col>19</xdr:col>
      <xdr:colOff>7326</xdr:colOff>
      <xdr:row>1</xdr:row>
      <xdr:rowOff>43962</xdr:rowOff>
    </xdr:from>
    <xdr:to>
      <xdr:col>26</xdr:col>
      <xdr:colOff>369432</xdr:colOff>
      <xdr:row>19</xdr:row>
      <xdr:rowOff>153437</xdr:rowOff>
    </xdr:to>
    <xdr:pic>
      <xdr:nvPicPr>
        <xdr:cNvPr id="6" name="Picture 5">
          <a:extLst>
            <a:ext uri="{FF2B5EF4-FFF2-40B4-BE49-F238E27FC236}">
              <a16:creationId xmlns:a16="http://schemas.microsoft.com/office/drawing/2014/main" id="{9E5A5E0C-CFB4-484E-A245-40825FF46C75}"/>
            </a:ext>
          </a:extLst>
        </xdr:cNvPr>
        <xdr:cNvPicPr>
          <a:picLocks noChangeAspect="1"/>
        </xdr:cNvPicPr>
      </xdr:nvPicPr>
      <xdr:blipFill>
        <a:blip xmlns:r="http://schemas.openxmlformats.org/officeDocument/2006/relationships" r:embed="rId5"/>
        <a:stretch>
          <a:fillRect/>
        </a:stretch>
      </xdr:blipFill>
      <xdr:spPr>
        <a:xfrm>
          <a:off x="14771076" y="396387"/>
          <a:ext cx="4629306" cy="3452750"/>
        </a:xfrm>
        <a:prstGeom prst="rect">
          <a:avLst/>
        </a:prstGeom>
      </xdr:spPr>
    </xdr:pic>
    <xdr:clientData/>
  </xdr:twoCellAnchor>
  <xdr:twoCellAnchor editAs="oneCell">
    <xdr:from>
      <xdr:col>19</xdr:col>
      <xdr:colOff>0</xdr:colOff>
      <xdr:row>21</xdr:row>
      <xdr:rowOff>0</xdr:rowOff>
    </xdr:from>
    <xdr:to>
      <xdr:col>26</xdr:col>
      <xdr:colOff>326060</xdr:colOff>
      <xdr:row>38</xdr:row>
      <xdr:rowOff>21981</xdr:rowOff>
    </xdr:to>
    <xdr:pic>
      <xdr:nvPicPr>
        <xdr:cNvPr id="7" name="Picture 6">
          <a:extLst>
            <a:ext uri="{FF2B5EF4-FFF2-40B4-BE49-F238E27FC236}">
              <a16:creationId xmlns:a16="http://schemas.microsoft.com/office/drawing/2014/main" id="{4432E35E-AD4B-45EB-897B-9AC94F6A6D45}"/>
            </a:ext>
          </a:extLst>
        </xdr:cNvPr>
        <xdr:cNvPicPr>
          <a:picLocks noChangeAspect="1"/>
        </xdr:cNvPicPr>
      </xdr:nvPicPr>
      <xdr:blipFill>
        <a:blip xmlns:r="http://schemas.openxmlformats.org/officeDocument/2006/relationships" r:embed="rId6"/>
        <a:stretch>
          <a:fillRect/>
        </a:stretch>
      </xdr:blipFill>
      <xdr:spPr>
        <a:xfrm>
          <a:off x="14763750" y="4057650"/>
          <a:ext cx="4593260" cy="27747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www.engineeringtoolbox.com/air-specific-heat-various-pressures-d_1535.html"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1"/>
  <sheetViews>
    <sheetView workbookViewId="0">
      <pane ySplit="1950" activePane="bottomLeft"/>
      <selection activeCell="C4" sqref="C4"/>
      <selection pane="bottomLeft" activeCell="D18" sqref="D18"/>
    </sheetView>
  </sheetViews>
  <sheetFormatPr defaultColWidth="9.140625" defaultRowHeight="10.5" x14ac:dyDescent="0.15"/>
  <cols>
    <col min="1" max="1" width="10.7109375" style="24" customWidth="1"/>
    <col min="2" max="3" width="10.7109375" style="25" customWidth="1"/>
    <col min="4" max="6" width="10.7109375" style="26" customWidth="1"/>
    <col min="7" max="16384" width="9.140625" style="5"/>
  </cols>
  <sheetData>
    <row r="1" spans="1:7" x14ac:dyDescent="0.15">
      <c r="A1" s="1" t="s">
        <v>0</v>
      </c>
      <c r="B1" s="2"/>
      <c r="C1" s="29">
        <v>14.696</v>
      </c>
      <c r="D1" s="3" t="s">
        <v>1</v>
      </c>
      <c r="E1" s="4"/>
      <c r="F1" s="5"/>
    </row>
    <row r="2" spans="1:7" x14ac:dyDescent="0.15">
      <c r="A2" s="6" t="s">
        <v>2</v>
      </c>
      <c r="B2" s="7"/>
      <c r="C2" s="28">
        <v>100</v>
      </c>
      <c r="D2" s="8" t="s">
        <v>3</v>
      </c>
      <c r="E2" s="4"/>
      <c r="F2" s="5"/>
    </row>
    <row r="3" spans="1:7" x14ac:dyDescent="0.15">
      <c r="A3" s="9" t="s">
        <v>4</v>
      </c>
      <c r="B3" s="7"/>
      <c r="C3" s="27">
        <v>14.496</v>
      </c>
      <c r="D3" s="8" t="s">
        <v>1</v>
      </c>
      <c r="E3" s="4"/>
      <c r="F3" s="5"/>
    </row>
    <row r="4" spans="1:7" x14ac:dyDescent="0.15">
      <c r="A4" s="9" t="s">
        <v>5</v>
      </c>
      <c r="B4" s="7"/>
      <c r="C4" s="4">
        <f>((C2+460)*((C3)/(C1))^'Fluid &amp; Blower Information'!B2)-460</f>
        <v>97.804145555231344</v>
      </c>
      <c r="D4" s="8" t="s">
        <v>3</v>
      </c>
      <c r="E4" s="4"/>
      <c r="F4" s="5"/>
    </row>
    <row r="5" spans="1:7" x14ac:dyDescent="0.15">
      <c r="A5" s="10" t="s">
        <v>6</v>
      </c>
      <c r="B5" s="11"/>
      <c r="C5" s="30">
        <f>(144/'Fluid &amp; Blower Information'!$C$7)*C3/(C4+460)</f>
        <v>7.014734181642078E-2</v>
      </c>
      <c r="D5" s="12" t="s">
        <v>7</v>
      </c>
      <c r="E5" s="4"/>
      <c r="F5" s="5"/>
    </row>
    <row r="6" spans="1:7" x14ac:dyDescent="0.15">
      <c r="A6" s="37"/>
      <c r="B6" s="7"/>
      <c r="C6" s="38"/>
      <c r="D6" s="4"/>
      <c r="E6" s="4"/>
      <c r="F6" s="5"/>
    </row>
    <row r="7" spans="1:7" x14ac:dyDescent="0.15">
      <c r="A7" s="13" t="s">
        <v>8</v>
      </c>
      <c r="B7" s="14" t="s">
        <v>9</v>
      </c>
      <c r="C7" s="21" t="s">
        <v>9</v>
      </c>
      <c r="D7" s="15" t="s">
        <v>9</v>
      </c>
      <c r="E7" s="15" t="s">
        <v>10</v>
      </c>
      <c r="F7" s="15" t="s">
        <v>10</v>
      </c>
      <c r="G7" s="15" t="s">
        <v>10</v>
      </c>
    </row>
    <row r="8" spans="1:7" ht="11.25" thickBot="1" x14ac:dyDescent="0.2">
      <c r="A8" s="16" t="s">
        <v>11</v>
      </c>
      <c r="B8" s="17" t="s">
        <v>12</v>
      </c>
      <c r="C8" s="33" t="s">
        <v>13</v>
      </c>
      <c r="D8" s="18" t="s">
        <v>14</v>
      </c>
      <c r="E8" s="18" t="s">
        <v>15</v>
      </c>
      <c r="F8" s="18" t="s">
        <v>16</v>
      </c>
      <c r="G8" s="18" t="s">
        <v>22</v>
      </c>
    </row>
    <row r="9" spans="1:7" x14ac:dyDescent="0.15">
      <c r="A9" s="19"/>
      <c r="B9" s="14"/>
      <c r="C9" s="21"/>
      <c r="D9" s="15"/>
      <c r="E9" s="15"/>
      <c r="F9" s="15"/>
      <c r="G9" s="36"/>
    </row>
    <row r="10" spans="1:7" x14ac:dyDescent="0.15">
      <c r="A10" s="19">
        <v>48</v>
      </c>
      <c r="B10" s="14">
        <v>100000</v>
      </c>
      <c r="C10" s="21">
        <f>0.0751294*B10</f>
        <v>7512.94</v>
      </c>
      <c r="D10" s="15">
        <f>C10/$C$5</f>
        <v>107102.27651479299</v>
      </c>
      <c r="E10" s="15">
        <f>(D10*4)/(PI()*(A10/12)^2*60)</f>
        <v>142.04880603103598</v>
      </c>
      <c r="F10" s="15">
        <f>(D10*4)/(PI()*(A10/12)^2)</f>
        <v>8522.9283618621594</v>
      </c>
      <c r="G10" s="36" t="str">
        <f t="shared" ref="G10:G73" si="0">IF(F10&gt;6500,"High",IF(F10&lt;3800,"Low"," "))</f>
        <v>High</v>
      </c>
    </row>
    <row r="11" spans="1:7" x14ac:dyDescent="0.15">
      <c r="A11" s="19">
        <v>48</v>
      </c>
      <c r="B11" s="14">
        <v>98000</v>
      </c>
      <c r="C11" s="21">
        <f t="shared" ref="C11:C74" si="1">0.0751294*B11</f>
        <v>7362.6812</v>
      </c>
      <c r="D11" s="15">
        <f t="shared" ref="D11:D74" si="2">C11/$C$5</f>
        <v>104960.23098449713</v>
      </c>
      <c r="E11" s="15">
        <f t="shared" ref="E11:E74" si="3">(D11*4)/(PI()*(A11/12)^2*60)</f>
        <v>139.20782991041526</v>
      </c>
      <c r="F11" s="15">
        <f t="shared" ref="F11:F74" si="4">(D11*4)/(PI()*(A11/12)^2)</f>
        <v>8352.4697946249162</v>
      </c>
      <c r="G11" s="36" t="str">
        <f t="shared" si="0"/>
        <v>High</v>
      </c>
    </row>
    <row r="12" spans="1:7" x14ac:dyDescent="0.15">
      <c r="A12" s="19">
        <v>48</v>
      </c>
      <c r="B12" s="14">
        <v>96000</v>
      </c>
      <c r="C12" s="21">
        <f t="shared" si="1"/>
        <v>7212.4223999999995</v>
      </c>
      <c r="D12" s="15">
        <f t="shared" si="2"/>
        <v>102818.18545420127</v>
      </c>
      <c r="E12" s="15">
        <f t="shared" si="3"/>
        <v>136.36685378979456</v>
      </c>
      <c r="F12" s="15">
        <f t="shared" si="4"/>
        <v>8182.011227387673</v>
      </c>
      <c r="G12" s="36" t="str">
        <f t="shared" si="0"/>
        <v>High</v>
      </c>
    </row>
    <row r="13" spans="1:7" x14ac:dyDescent="0.15">
      <c r="A13" s="19">
        <v>48</v>
      </c>
      <c r="B13" s="14">
        <v>94000</v>
      </c>
      <c r="C13" s="21">
        <f t="shared" si="1"/>
        <v>7062.1635999999999</v>
      </c>
      <c r="D13" s="15">
        <f t="shared" si="2"/>
        <v>100676.13992390542</v>
      </c>
      <c r="E13" s="15">
        <f t="shared" si="3"/>
        <v>133.52587766917384</v>
      </c>
      <c r="F13" s="15">
        <f t="shared" si="4"/>
        <v>8011.5526601504298</v>
      </c>
      <c r="G13" s="36" t="str">
        <f t="shared" si="0"/>
        <v>High</v>
      </c>
    </row>
    <row r="14" spans="1:7" x14ac:dyDescent="0.15">
      <c r="A14" s="19">
        <v>48</v>
      </c>
      <c r="B14" s="14">
        <v>92000</v>
      </c>
      <c r="C14" s="21">
        <f t="shared" si="1"/>
        <v>6911.9048000000003</v>
      </c>
      <c r="D14" s="15">
        <f t="shared" si="2"/>
        <v>98534.094393609557</v>
      </c>
      <c r="E14" s="15">
        <f t="shared" si="3"/>
        <v>130.68490154855311</v>
      </c>
      <c r="F14" s="15">
        <f t="shared" si="4"/>
        <v>7841.0940929131866</v>
      </c>
      <c r="G14" s="36" t="str">
        <f t="shared" si="0"/>
        <v>High</v>
      </c>
    </row>
    <row r="15" spans="1:7" x14ac:dyDescent="0.15">
      <c r="A15" s="19">
        <v>48</v>
      </c>
      <c r="B15" s="14">
        <v>90000</v>
      </c>
      <c r="C15" s="21">
        <f t="shared" si="1"/>
        <v>6761.6459999999997</v>
      </c>
      <c r="D15" s="15">
        <f t="shared" si="2"/>
        <v>96392.048863313699</v>
      </c>
      <c r="E15" s="15">
        <f t="shared" si="3"/>
        <v>127.8439254279324</v>
      </c>
      <c r="F15" s="15">
        <f t="shared" si="4"/>
        <v>7670.6355256759434</v>
      </c>
      <c r="G15" s="36" t="str">
        <f t="shared" si="0"/>
        <v>High</v>
      </c>
    </row>
    <row r="16" spans="1:7" x14ac:dyDescent="0.15">
      <c r="A16" s="19">
        <v>48</v>
      </c>
      <c r="B16" s="14">
        <v>88000</v>
      </c>
      <c r="C16" s="21">
        <f t="shared" si="1"/>
        <v>6611.3872000000001</v>
      </c>
      <c r="D16" s="15">
        <f t="shared" si="2"/>
        <v>94250.003333017841</v>
      </c>
      <c r="E16" s="15">
        <f t="shared" si="3"/>
        <v>125.00294930731168</v>
      </c>
      <c r="F16" s="15">
        <f t="shared" si="4"/>
        <v>7500.1769584387002</v>
      </c>
      <c r="G16" s="36" t="str">
        <f t="shared" si="0"/>
        <v>High</v>
      </c>
    </row>
    <row r="17" spans="1:7" x14ac:dyDescent="0.15">
      <c r="A17" s="19">
        <v>48</v>
      </c>
      <c r="B17" s="14">
        <v>86000</v>
      </c>
      <c r="C17" s="21">
        <f t="shared" si="1"/>
        <v>6461.1283999999996</v>
      </c>
      <c r="D17" s="15">
        <f t="shared" si="2"/>
        <v>92107.957802721969</v>
      </c>
      <c r="E17" s="15">
        <f t="shared" si="3"/>
        <v>122.16197318669094</v>
      </c>
      <c r="F17" s="15">
        <f t="shared" si="4"/>
        <v>7329.7183912014561</v>
      </c>
      <c r="G17" s="36" t="str">
        <f t="shared" si="0"/>
        <v>High</v>
      </c>
    </row>
    <row r="18" spans="1:7" x14ac:dyDescent="0.15">
      <c r="A18" s="19">
        <v>48</v>
      </c>
      <c r="B18" s="14">
        <v>84000</v>
      </c>
      <c r="C18" s="21">
        <f t="shared" si="1"/>
        <v>6310.8696</v>
      </c>
      <c r="D18" s="15">
        <f t="shared" si="2"/>
        <v>89965.912272426111</v>
      </c>
      <c r="E18" s="15">
        <f t="shared" si="3"/>
        <v>119.32099706607023</v>
      </c>
      <c r="F18" s="15">
        <f t="shared" si="4"/>
        <v>7159.259823964213</v>
      </c>
      <c r="G18" s="36" t="str">
        <f t="shared" si="0"/>
        <v>High</v>
      </c>
    </row>
    <row r="19" spans="1:7" x14ac:dyDescent="0.15">
      <c r="A19" s="19">
        <v>48</v>
      </c>
      <c r="B19" s="14">
        <v>82000</v>
      </c>
      <c r="C19" s="21">
        <f t="shared" si="1"/>
        <v>6160.6107999999995</v>
      </c>
      <c r="D19" s="15">
        <f t="shared" si="2"/>
        <v>87823.866742130253</v>
      </c>
      <c r="E19" s="15">
        <f t="shared" si="3"/>
        <v>116.48002094544951</v>
      </c>
      <c r="F19" s="15">
        <f t="shared" si="4"/>
        <v>6988.8012567269698</v>
      </c>
      <c r="G19" s="36" t="str">
        <f t="shared" si="0"/>
        <v>High</v>
      </c>
    </row>
    <row r="20" spans="1:7" x14ac:dyDescent="0.15">
      <c r="A20" s="19">
        <v>48</v>
      </c>
      <c r="B20" s="14">
        <v>80000</v>
      </c>
      <c r="C20" s="21">
        <f t="shared" si="1"/>
        <v>6010.3519999999999</v>
      </c>
      <c r="D20" s="15">
        <f t="shared" si="2"/>
        <v>85681.821211834394</v>
      </c>
      <c r="E20" s="15">
        <f t="shared" si="3"/>
        <v>113.6390448248288</v>
      </c>
      <c r="F20" s="15">
        <f t="shared" si="4"/>
        <v>6818.3426894897275</v>
      </c>
      <c r="G20" s="36" t="str">
        <f t="shared" si="0"/>
        <v>High</v>
      </c>
    </row>
    <row r="21" spans="1:7" x14ac:dyDescent="0.15">
      <c r="A21" s="19">
        <v>48</v>
      </c>
      <c r="B21" s="14">
        <v>78000</v>
      </c>
      <c r="C21" s="21">
        <f t="shared" si="1"/>
        <v>5860.0932000000003</v>
      </c>
      <c r="D21" s="15">
        <f t="shared" si="2"/>
        <v>83539.775681538536</v>
      </c>
      <c r="E21" s="15">
        <f t="shared" si="3"/>
        <v>110.79806870420808</v>
      </c>
      <c r="F21" s="15">
        <f t="shared" si="4"/>
        <v>6647.8841222524843</v>
      </c>
      <c r="G21" s="36" t="str">
        <f t="shared" si="0"/>
        <v>High</v>
      </c>
    </row>
    <row r="22" spans="1:7" x14ac:dyDescent="0.15">
      <c r="A22" s="19">
        <v>48</v>
      </c>
      <c r="B22" s="14">
        <v>76000</v>
      </c>
      <c r="C22" s="21">
        <f t="shared" si="1"/>
        <v>5709.8343999999997</v>
      </c>
      <c r="D22" s="15">
        <f t="shared" si="2"/>
        <v>81397.730151242678</v>
      </c>
      <c r="E22" s="15">
        <f t="shared" si="3"/>
        <v>107.95709258358735</v>
      </c>
      <c r="F22" s="15">
        <f t="shared" si="4"/>
        <v>6477.4255550152411</v>
      </c>
      <c r="G22" s="36" t="str">
        <f t="shared" si="0"/>
        <v xml:space="preserve"> </v>
      </c>
    </row>
    <row r="23" spans="1:7" x14ac:dyDescent="0.15">
      <c r="A23" s="19">
        <v>48</v>
      </c>
      <c r="B23" s="14">
        <v>74000</v>
      </c>
      <c r="C23" s="21">
        <f t="shared" si="1"/>
        <v>5559.5756000000001</v>
      </c>
      <c r="D23" s="15">
        <f t="shared" si="2"/>
        <v>79255.68462094682</v>
      </c>
      <c r="E23" s="15">
        <f t="shared" si="3"/>
        <v>105.11611646296664</v>
      </c>
      <c r="F23" s="15">
        <f t="shared" si="4"/>
        <v>6306.9669877779979</v>
      </c>
      <c r="G23" s="36" t="str">
        <f t="shared" si="0"/>
        <v xml:space="preserve"> </v>
      </c>
    </row>
    <row r="24" spans="1:7" x14ac:dyDescent="0.15">
      <c r="A24" s="19">
        <v>48</v>
      </c>
      <c r="B24" s="14">
        <v>72000</v>
      </c>
      <c r="C24" s="21">
        <f t="shared" si="1"/>
        <v>5409.3167999999996</v>
      </c>
      <c r="D24" s="15">
        <f t="shared" si="2"/>
        <v>77113.639090650948</v>
      </c>
      <c r="E24" s="15">
        <f t="shared" si="3"/>
        <v>102.27514034234591</v>
      </c>
      <c r="F24" s="15">
        <f t="shared" si="4"/>
        <v>6136.5084205407538</v>
      </c>
      <c r="G24" s="36" t="str">
        <f t="shared" si="0"/>
        <v xml:space="preserve"> </v>
      </c>
    </row>
    <row r="25" spans="1:7" x14ac:dyDescent="0.15">
      <c r="A25" s="19">
        <v>48</v>
      </c>
      <c r="B25" s="14">
        <v>70000</v>
      </c>
      <c r="C25" s="21">
        <f t="shared" si="1"/>
        <v>5259.058</v>
      </c>
      <c r="D25" s="15">
        <f t="shared" si="2"/>
        <v>74971.593560355104</v>
      </c>
      <c r="E25" s="15">
        <f t="shared" si="3"/>
        <v>99.434164221725212</v>
      </c>
      <c r="F25" s="15">
        <f t="shared" si="4"/>
        <v>5966.0498533035116</v>
      </c>
      <c r="G25" s="36" t="str">
        <f t="shared" si="0"/>
        <v xml:space="preserve"> </v>
      </c>
    </row>
    <row r="26" spans="1:7" x14ac:dyDescent="0.15">
      <c r="A26" s="19">
        <v>48</v>
      </c>
      <c r="B26" s="14">
        <v>68000</v>
      </c>
      <c r="C26" s="21">
        <f t="shared" si="1"/>
        <v>5108.7992000000004</v>
      </c>
      <c r="D26" s="15">
        <f t="shared" si="2"/>
        <v>72829.548030059246</v>
      </c>
      <c r="E26" s="15">
        <f t="shared" si="3"/>
        <v>96.593188101104488</v>
      </c>
      <c r="F26" s="15">
        <f t="shared" si="4"/>
        <v>5795.5912860662693</v>
      </c>
      <c r="G26" s="36" t="str">
        <f t="shared" si="0"/>
        <v xml:space="preserve"> </v>
      </c>
    </row>
    <row r="27" spans="1:7" x14ac:dyDescent="0.15">
      <c r="A27" s="19">
        <v>48</v>
      </c>
      <c r="B27" s="14">
        <v>66000</v>
      </c>
      <c r="C27" s="21">
        <f t="shared" si="1"/>
        <v>4958.5403999999999</v>
      </c>
      <c r="D27" s="15">
        <f t="shared" si="2"/>
        <v>70687.502499763374</v>
      </c>
      <c r="E27" s="15">
        <f t="shared" si="3"/>
        <v>93.75221198048375</v>
      </c>
      <c r="F27" s="15">
        <f t="shared" si="4"/>
        <v>5625.1327188290252</v>
      </c>
      <c r="G27" s="36" t="str">
        <f t="shared" si="0"/>
        <v xml:space="preserve"> </v>
      </c>
    </row>
    <row r="28" spans="1:7" x14ac:dyDescent="0.15">
      <c r="A28" s="19">
        <v>48</v>
      </c>
      <c r="B28" s="14">
        <v>64000</v>
      </c>
      <c r="C28" s="21">
        <f t="shared" si="1"/>
        <v>4808.2816000000003</v>
      </c>
      <c r="D28" s="15">
        <f t="shared" si="2"/>
        <v>68545.456969467516</v>
      </c>
      <c r="E28" s="15">
        <f t="shared" si="3"/>
        <v>90.911235859863041</v>
      </c>
      <c r="F28" s="15">
        <f t="shared" si="4"/>
        <v>5454.674151591782</v>
      </c>
      <c r="G28" s="36" t="str">
        <f t="shared" si="0"/>
        <v xml:space="preserve"> </v>
      </c>
    </row>
    <row r="29" spans="1:7" x14ac:dyDescent="0.15">
      <c r="A29" s="19">
        <v>48</v>
      </c>
      <c r="B29" s="14">
        <v>62000</v>
      </c>
      <c r="C29" s="21">
        <f t="shared" si="1"/>
        <v>4658.0227999999997</v>
      </c>
      <c r="D29" s="15">
        <f t="shared" si="2"/>
        <v>66403.411439171658</v>
      </c>
      <c r="E29" s="15">
        <f t="shared" si="3"/>
        <v>88.070259739242317</v>
      </c>
      <c r="F29" s="15">
        <f t="shared" si="4"/>
        <v>5284.2155843545388</v>
      </c>
      <c r="G29" s="36" t="str">
        <f t="shared" si="0"/>
        <v xml:space="preserve"> </v>
      </c>
    </row>
    <row r="30" spans="1:7" x14ac:dyDescent="0.15">
      <c r="A30" s="19">
        <v>48</v>
      </c>
      <c r="B30" s="14">
        <v>60000</v>
      </c>
      <c r="C30" s="21">
        <f t="shared" si="1"/>
        <v>4507.7640000000001</v>
      </c>
      <c r="D30" s="15">
        <f t="shared" si="2"/>
        <v>64261.3659088758</v>
      </c>
      <c r="E30" s="15">
        <f t="shared" si="3"/>
        <v>85.229283618621594</v>
      </c>
      <c r="F30" s="15">
        <f t="shared" si="4"/>
        <v>5113.7570171172956</v>
      </c>
      <c r="G30" s="36" t="str">
        <f t="shared" si="0"/>
        <v xml:space="preserve"> </v>
      </c>
    </row>
    <row r="31" spans="1:7" x14ac:dyDescent="0.15">
      <c r="A31" s="19">
        <v>48</v>
      </c>
      <c r="B31" s="14">
        <v>58000</v>
      </c>
      <c r="C31" s="21">
        <f t="shared" si="1"/>
        <v>4357.5051999999996</v>
      </c>
      <c r="D31" s="15">
        <f t="shared" si="2"/>
        <v>62119.320378579934</v>
      </c>
      <c r="E31" s="15">
        <f t="shared" si="3"/>
        <v>82.38830749800087</v>
      </c>
      <c r="F31" s="15">
        <f t="shared" si="4"/>
        <v>4943.2984498800524</v>
      </c>
      <c r="G31" s="36" t="str">
        <f t="shared" si="0"/>
        <v xml:space="preserve"> </v>
      </c>
    </row>
    <row r="32" spans="1:7" x14ac:dyDescent="0.15">
      <c r="A32" s="19">
        <v>48</v>
      </c>
      <c r="B32" s="14">
        <v>56000</v>
      </c>
      <c r="C32" s="21">
        <f t="shared" si="1"/>
        <v>4207.2464</v>
      </c>
      <c r="D32" s="15">
        <f t="shared" si="2"/>
        <v>59977.274848284076</v>
      </c>
      <c r="E32" s="15">
        <f t="shared" si="3"/>
        <v>79.547331377380161</v>
      </c>
      <c r="F32" s="15">
        <f t="shared" si="4"/>
        <v>4772.8398826428092</v>
      </c>
      <c r="G32" s="36" t="str">
        <f t="shared" si="0"/>
        <v xml:space="preserve"> </v>
      </c>
    </row>
    <row r="33" spans="1:7" x14ac:dyDescent="0.15">
      <c r="A33" s="19">
        <v>48</v>
      </c>
      <c r="B33" s="14">
        <v>54000</v>
      </c>
      <c r="C33" s="21">
        <f t="shared" si="1"/>
        <v>4056.9875999999999</v>
      </c>
      <c r="D33" s="15">
        <f t="shared" si="2"/>
        <v>57835.229317988218</v>
      </c>
      <c r="E33" s="15">
        <f t="shared" si="3"/>
        <v>76.706355256759437</v>
      </c>
      <c r="F33" s="15">
        <f t="shared" si="4"/>
        <v>4602.3813154055661</v>
      </c>
      <c r="G33" s="36" t="str">
        <f t="shared" si="0"/>
        <v xml:space="preserve"> </v>
      </c>
    </row>
    <row r="34" spans="1:7" x14ac:dyDescent="0.15">
      <c r="A34" s="19">
        <v>48</v>
      </c>
      <c r="B34" s="14">
        <v>52000</v>
      </c>
      <c r="C34" s="21">
        <f t="shared" si="1"/>
        <v>3906.7287999999999</v>
      </c>
      <c r="D34" s="15">
        <f t="shared" si="2"/>
        <v>55693.183787692353</v>
      </c>
      <c r="E34" s="15">
        <f t="shared" si="3"/>
        <v>73.865379136138714</v>
      </c>
      <c r="F34" s="15">
        <f t="shared" si="4"/>
        <v>4431.922748168322</v>
      </c>
      <c r="G34" s="36" t="str">
        <f t="shared" si="0"/>
        <v xml:space="preserve"> </v>
      </c>
    </row>
    <row r="35" spans="1:7" x14ac:dyDescent="0.15">
      <c r="A35" s="19">
        <v>48</v>
      </c>
      <c r="B35" s="14">
        <v>50000</v>
      </c>
      <c r="C35" s="21">
        <f t="shared" si="1"/>
        <v>3756.47</v>
      </c>
      <c r="D35" s="15">
        <f t="shared" si="2"/>
        <v>53551.138257396495</v>
      </c>
      <c r="E35" s="15">
        <f t="shared" si="3"/>
        <v>71.02440301551799</v>
      </c>
      <c r="F35" s="15">
        <f t="shared" si="4"/>
        <v>4261.4641809310797</v>
      </c>
      <c r="G35" s="36" t="str">
        <f t="shared" si="0"/>
        <v xml:space="preserve"> </v>
      </c>
    </row>
    <row r="36" spans="1:7" x14ac:dyDescent="0.15">
      <c r="A36" s="20"/>
      <c r="B36" s="21"/>
      <c r="C36" s="21"/>
      <c r="D36" s="15"/>
      <c r="E36" s="15"/>
      <c r="F36" s="15"/>
    </row>
    <row r="37" spans="1:7" x14ac:dyDescent="0.15">
      <c r="A37" s="19">
        <v>42</v>
      </c>
      <c r="B37" s="14">
        <v>79862.197102670412</v>
      </c>
      <c r="C37" s="21">
        <f t="shared" si="1"/>
        <v>5999.9989510053665</v>
      </c>
      <c r="D37" s="15">
        <f t="shared" si="2"/>
        <v>85534.231171691063</v>
      </c>
      <c r="E37" s="15">
        <f t="shared" si="3"/>
        <v>148.17083749158652</v>
      </c>
      <c r="F37" s="15">
        <f t="shared" si="4"/>
        <v>8890.2502494951914</v>
      </c>
      <c r="G37" s="36" t="str">
        <f t="shared" si="0"/>
        <v>High</v>
      </c>
    </row>
    <row r="38" spans="1:7" x14ac:dyDescent="0.15">
      <c r="A38" s="19">
        <v>42</v>
      </c>
      <c r="B38" s="14">
        <v>79829.696647152741</v>
      </c>
      <c r="C38" s="21">
        <f t="shared" si="1"/>
        <v>5997.5572112825967</v>
      </c>
      <c r="D38" s="15">
        <f t="shared" si="2"/>
        <v>85499.422443953954</v>
      </c>
      <c r="E38" s="15">
        <f t="shared" si="3"/>
        <v>148.11053837776774</v>
      </c>
      <c r="F38" s="15">
        <f t="shared" si="4"/>
        <v>8886.6323026660648</v>
      </c>
      <c r="G38" s="36" t="str">
        <f t="shared" si="0"/>
        <v>High</v>
      </c>
    </row>
    <row r="39" spans="1:7" x14ac:dyDescent="0.15">
      <c r="A39" s="19">
        <v>42</v>
      </c>
      <c r="B39" s="14">
        <v>79808.459696727848</v>
      </c>
      <c r="C39" s="21">
        <f t="shared" si="1"/>
        <v>5995.9616919393447</v>
      </c>
      <c r="D39" s="15">
        <f t="shared" si="2"/>
        <v>85476.677186586574</v>
      </c>
      <c r="E39" s="15">
        <f t="shared" si="3"/>
        <v>148.07113679799178</v>
      </c>
      <c r="F39" s="15">
        <f t="shared" si="4"/>
        <v>8884.2682078795078</v>
      </c>
      <c r="G39" s="36" t="str">
        <f t="shared" si="0"/>
        <v>High</v>
      </c>
    </row>
    <row r="40" spans="1:7" x14ac:dyDescent="0.15">
      <c r="A40" s="19">
        <v>42</v>
      </c>
      <c r="B40" s="14">
        <v>74000</v>
      </c>
      <c r="C40" s="21">
        <f t="shared" si="1"/>
        <v>5559.5756000000001</v>
      </c>
      <c r="D40" s="15">
        <f t="shared" si="2"/>
        <v>79255.68462094682</v>
      </c>
      <c r="E40" s="15">
        <f t="shared" si="3"/>
        <v>137.29451946183397</v>
      </c>
      <c r="F40" s="15">
        <f t="shared" si="4"/>
        <v>8237.6711677100393</v>
      </c>
      <c r="G40" s="36" t="str">
        <f t="shared" si="0"/>
        <v>High</v>
      </c>
    </row>
    <row r="41" spans="1:7" x14ac:dyDescent="0.15">
      <c r="A41" s="19">
        <v>42</v>
      </c>
      <c r="B41" s="14">
        <v>72000</v>
      </c>
      <c r="C41" s="21">
        <f t="shared" si="1"/>
        <v>5409.3167999999996</v>
      </c>
      <c r="D41" s="15">
        <f t="shared" si="2"/>
        <v>77113.639090650948</v>
      </c>
      <c r="E41" s="15">
        <f t="shared" si="3"/>
        <v>133.58385677367627</v>
      </c>
      <c r="F41" s="15">
        <f t="shared" si="4"/>
        <v>8015.0314064205768</v>
      </c>
      <c r="G41" s="36" t="str">
        <f t="shared" si="0"/>
        <v>High</v>
      </c>
    </row>
    <row r="42" spans="1:7" x14ac:dyDescent="0.15">
      <c r="A42" s="19">
        <v>42</v>
      </c>
      <c r="B42" s="14">
        <v>70000</v>
      </c>
      <c r="C42" s="21">
        <f t="shared" si="1"/>
        <v>5259.058</v>
      </c>
      <c r="D42" s="15">
        <f t="shared" si="2"/>
        <v>74971.593560355104</v>
      </c>
      <c r="E42" s="15">
        <f t="shared" si="3"/>
        <v>129.87319408551863</v>
      </c>
      <c r="F42" s="15">
        <f t="shared" si="4"/>
        <v>7792.3916451311179</v>
      </c>
      <c r="G42" s="36" t="str">
        <f t="shared" si="0"/>
        <v>High</v>
      </c>
    </row>
    <row r="43" spans="1:7" x14ac:dyDescent="0.15">
      <c r="A43" s="19">
        <v>42</v>
      </c>
      <c r="B43" s="14">
        <v>68000</v>
      </c>
      <c r="C43" s="21">
        <f t="shared" si="1"/>
        <v>5108.7992000000004</v>
      </c>
      <c r="D43" s="15">
        <f t="shared" si="2"/>
        <v>72829.548030059246</v>
      </c>
      <c r="E43" s="15">
        <f t="shared" si="3"/>
        <v>126.16253139736095</v>
      </c>
      <c r="F43" s="15">
        <f t="shared" si="4"/>
        <v>7569.7518838416581</v>
      </c>
      <c r="G43" s="36" t="str">
        <f t="shared" si="0"/>
        <v>High</v>
      </c>
    </row>
    <row r="44" spans="1:7" x14ac:dyDescent="0.15">
      <c r="A44" s="19">
        <v>42</v>
      </c>
      <c r="B44" s="14">
        <v>66000</v>
      </c>
      <c r="C44" s="21">
        <f t="shared" si="1"/>
        <v>4958.5403999999999</v>
      </c>
      <c r="D44" s="15">
        <f t="shared" si="2"/>
        <v>70687.502499763374</v>
      </c>
      <c r="E44" s="15">
        <f t="shared" si="3"/>
        <v>122.45186870920325</v>
      </c>
      <c r="F44" s="15">
        <f t="shared" si="4"/>
        <v>7347.1121225521965</v>
      </c>
      <c r="G44" s="36" t="str">
        <f t="shared" si="0"/>
        <v>High</v>
      </c>
    </row>
    <row r="45" spans="1:7" x14ac:dyDescent="0.15">
      <c r="A45" s="19">
        <v>42</v>
      </c>
      <c r="B45" s="14">
        <v>64000</v>
      </c>
      <c r="C45" s="21">
        <f t="shared" si="1"/>
        <v>4808.2816000000003</v>
      </c>
      <c r="D45" s="15">
        <f t="shared" si="2"/>
        <v>68545.456969467516</v>
      </c>
      <c r="E45" s="15">
        <f t="shared" si="3"/>
        <v>118.74120602104558</v>
      </c>
      <c r="F45" s="15">
        <f t="shared" si="4"/>
        <v>7124.4723612627358</v>
      </c>
      <c r="G45" s="36" t="str">
        <f t="shared" si="0"/>
        <v>High</v>
      </c>
    </row>
    <row r="46" spans="1:7" x14ac:dyDescent="0.15">
      <c r="A46" s="19">
        <v>42</v>
      </c>
      <c r="B46" s="14">
        <v>62000</v>
      </c>
      <c r="C46" s="21">
        <f t="shared" si="1"/>
        <v>4658.0227999999997</v>
      </c>
      <c r="D46" s="15">
        <f t="shared" si="2"/>
        <v>66403.411439171658</v>
      </c>
      <c r="E46" s="15">
        <f t="shared" si="3"/>
        <v>115.03054333288792</v>
      </c>
      <c r="F46" s="15">
        <f t="shared" si="4"/>
        <v>6901.8325999732751</v>
      </c>
      <c r="G46" s="36" t="str">
        <f t="shared" si="0"/>
        <v>High</v>
      </c>
    </row>
    <row r="47" spans="1:7" x14ac:dyDescent="0.15">
      <c r="A47" s="19">
        <v>42</v>
      </c>
      <c r="B47" s="14">
        <v>60000</v>
      </c>
      <c r="C47" s="21">
        <f t="shared" si="1"/>
        <v>4507.7640000000001</v>
      </c>
      <c r="D47" s="15">
        <f t="shared" si="2"/>
        <v>64261.3659088758</v>
      </c>
      <c r="E47" s="15">
        <f t="shared" si="3"/>
        <v>111.31988064473025</v>
      </c>
      <c r="F47" s="15">
        <f t="shared" si="4"/>
        <v>6679.1928386838154</v>
      </c>
      <c r="G47" s="36" t="str">
        <f t="shared" si="0"/>
        <v>High</v>
      </c>
    </row>
    <row r="48" spans="1:7" x14ac:dyDescent="0.15">
      <c r="A48" s="19">
        <v>42</v>
      </c>
      <c r="B48" s="14">
        <v>58000</v>
      </c>
      <c r="C48" s="21">
        <f t="shared" si="1"/>
        <v>4357.5051999999996</v>
      </c>
      <c r="D48" s="15">
        <f t="shared" si="2"/>
        <v>62119.320378579934</v>
      </c>
      <c r="E48" s="15">
        <f t="shared" si="3"/>
        <v>107.60921795657256</v>
      </c>
      <c r="F48" s="15">
        <f t="shared" si="4"/>
        <v>6456.5530773943537</v>
      </c>
      <c r="G48" s="36" t="str">
        <f t="shared" si="0"/>
        <v xml:space="preserve"> </v>
      </c>
    </row>
    <row r="49" spans="1:7" x14ac:dyDescent="0.15">
      <c r="A49" s="19">
        <v>42</v>
      </c>
      <c r="B49" s="14">
        <v>56000</v>
      </c>
      <c r="C49" s="21">
        <f t="shared" si="1"/>
        <v>4207.2464</v>
      </c>
      <c r="D49" s="15">
        <f t="shared" si="2"/>
        <v>59977.274848284076</v>
      </c>
      <c r="E49" s="15">
        <f t="shared" si="3"/>
        <v>103.8985552684149</v>
      </c>
      <c r="F49" s="15">
        <f t="shared" si="4"/>
        <v>6233.913316104894</v>
      </c>
      <c r="G49" s="36" t="str">
        <f t="shared" si="0"/>
        <v xml:space="preserve"> </v>
      </c>
    </row>
    <row r="50" spans="1:7" x14ac:dyDescent="0.15">
      <c r="A50" s="19">
        <v>42</v>
      </c>
      <c r="B50" s="14">
        <v>54000</v>
      </c>
      <c r="C50" s="21">
        <f t="shared" si="1"/>
        <v>4056.9875999999999</v>
      </c>
      <c r="D50" s="15">
        <f t="shared" si="2"/>
        <v>57835.229317988218</v>
      </c>
      <c r="E50" s="15">
        <f t="shared" si="3"/>
        <v>100.18789258025721</v>
      </c>
      <c r="F50" s="15">
        <f t="shared" si="4"/>
        <v>6011.2735548154333</v>
      </c>
      <c r="G50" s="36" t="str">
        <f t="shared" si="0"/>
        <v xml:space="preserve"> </v>
      </c>
    </row>
    <row r="51" spans="1:7" x14ac:dyDescent="0.15">
      <c r="A51" s="19">
        <v>42</v>
      </c>
      <c r="B51" s="14">
        <v>52000</v>
      </c>
      <c r="C51" s="21">
        <f t="shared" si="1"/>
        <v>3906.7287999999999</v>
      </c>
      <c r="D51" s="15">
        <f t="shared" si="2"/>
        <v>55693.183787692353</v>
      </c>
      <c r="E51" s="15">
        <f t="shared" si="3"/>
        <v>96.47722989209953</v>
      </c>
      <c r="F51" s="15">
        <f t="shared" si="4"/>
        <v>5788.6337935259726</v>
      </c>
      <c r="G51" s="36" t="str">
        <f t="shared" si="0"/>
        <v xml:space="preserve"> </v>
      </c>
    </row>
    <row r="52" spans="1:7" x14ac:dyDescent="0.15">
      <c r="A52" s="19">
        <v>42</v>
      </c>
      <c r="B52" s="14">
        <v>50000</v>
      </c>
      <c r="C52" s="21">
        <f t="shared" si="1"/>
        <v>3756.47</v>
      </c>
      <c r="D52" s="15">
        <f t="shared" si="2"/>
        <v>53551.138257396495</v>
      </c>
      <c r="E52" s="15">
        <f t="shared" si="3"/>
        <v>92.766567203941861</v>
      </c>
      <c r="F52" s="15">
        <f t="shared" si="4"/>
        <v>5565.9940322365119</v>
      </c>
      <c r="G52" s="36" t="str">
        <f t="shared" si="0"/>
        <v xml:space="preserve"> </v>
      </c>
    </row>
    <row r="53" spans="1:7" x14ac:dyDescent="0.15">
      <c r="A53" s="19">
        <v>42</v>
      </c>
      <c r="B53" s="14">
        <v>48000</v>
      </c>
      <c r="C53" s="21">
        <f t="shared" si="1"/>
        <v>3606.2111999999997</v>
      </c>
      <c r="D53" s="15">
        <f t="shared" si="2"/>
        <v>51409.092727100637</v>
      </c>
      <c r="E53" s="15">
        <f t="shared" si="3"/>
        <v>89.055904515784192</v>
      </c>
      <c r="F53" s="15">
        <f t="shared" si="4"/>
        <v>5343.3542709470521</v>
      </c>
      <c r="G53" s="36" t="str">
        <f t="shared" si="0"/>
        <v xml:space="preserve"> </v>
      </c>
    </row>
    <row r="54" spans="1:7" x14ac:dyDescent="0.15">
      <c r="A54" s="19">
        <v>42</v>
      </c>
      <c r="B54" s="14">
        <v>46000</v>
      </c>
      <c r="C54" s="21">
        <f t="shared" si="1"/>
        <v>3455.9524000000001</v>
      </c>
      <c r="D54" s="15">
        <f t="shared" si="2"/>
        <v>49267.047196804779</v>
      </c>
      <c r="E54" s="15">
        <f t="shared" si="3"/>
        <v>85.345241827626523</v>
      </c>
      <c r="F54" s="15">
        <f t="shared" si="4"/>
        <v>5120.7145096575914</v>
      </c>
      <c r="G54" s="36" t="str">
        <f t="shared" si="0"/>
        <v xml:space="preserve"> </v>
      </c>
    </row>
    <row r="55" spans="1:7" x14ac:dyDescent="0.15">
      <c r="A55" s="19">
        <v>42</v>
      </c>
      <c r="B55" s="14">
        <v>44000</v>
      </c>
      <c r="C55" s="21">
        <f t="shared" si="1"/>
        <v>3305.6936000000001</v>
      </c>
      <c r="D55" s="15">
        <f t="shared" si="2"/>
        <v>47125.001666508921</v>
      </c>
      <c r="E55" s="15">
        <f t="shared" si="3"/>
        <v>81.634579139468855</v>
      </c>
      <c r="F55" s="15">
        <f t="shared" si="4"/>
        <v>4898.0747483681316</v>
      </c>
      <c r="G55" s="36" t="str">
        <f t="shared" si="0"/>
        <v xml:space="preserve"> </v>
      </c>
    </row>
    <row r="56" spans="1:7" x14ac:dyDescent="0.15">
      <c r="A56" s="19">
        <v>42</v>
      </c>
      <c r="B56" s="14">
        <v>42000</v>
      </c>
      <c r="C56" s="21">
        <f t="shared" si="1"/>
        <v>3155.4348</v>
      </c>
      <c r="D56" s="15">
        <f t="shared" si="2"/>
        <v>44982.956136213055</v>
      </c>
      <c r="E56" s="15">
        <f t="shared" si="3"/>
        <v>77.923916451311158</v>
      </c>
      <c r="F56" s="15">
        <f t="shared" si="4"/>
        <v>4675.43498707867</v>
      </c>
      <c r="G56" s="36" t="str">
        <f t="shared" si="0"/>
        <v xml:space="preserve"> </v>
      </c>
    </row>
    <row r="57" spans="1:7" x14ac:dyDescent="0.15">
      <c r="A57" s="19">
        <v>42</v>
      </c>
      <c r="B57" s="14">
        <v>40000</v>
      </c>
      <c r="C57" s="21">
        <f t="shared" si="1"/>
        <v>3005.1759999999999</v>
      </c>
      <c r="D57" s="15">
        <f t="shared" si="2"/>
        <v>42840.910605917197</v>
      </c>
      <c r="E57" s="15">
        <f t="shared" si="3"/>
        <v>74.213253763153489</v>
      </c>
      <c r="F57" s="15">
        <f t="shared" si="4"/>
        <v>4452.7952257892102</v>
      </c>
      <c r="G57" s="36" t="str">
        <f t="shared" si="0"/>
        <v xml:space="preserve"> </v>
      </c>
    </row>
    <row r="58" spans="1:7" x14ac:dyDescent="0.15">
      <c r="A58" s="20"/>
      <c r="B58" s="21"/>
      <c r="C58" s="21"/>
      <c r="D58" s="15"/>
      <c r="E58" s="15"/>
      <c r="F58" s="15"/>
      <c r="G58" s="36"/>
    </row>
    <row r="59" spans="1:7" x14ac:dyDescent="0.15">
      <c r="A59" s="19">
        <v>36</v>
      </c>
      <c r="B59" s="14">
        <v>60000</v>
      </c>
      <c r="C59" s="21">
        <f t="shared" si="1"/>
        <v>4507.7640000000001</v>
      </c>
      <c r="D59" s="15">
        <f t="shared" si="2"/>
        <v>64261.3659088758</v>
      </c>
      <c r="E59" s="15">
        <f t="shared" si="3"/>
        <v>151.51872643310506</v>
      </c>
      <c r="F59" s="15">
        <f t="shared" si="4"/>
        <v>9091.1235859863027</v>
      </c>
      <c r="G59" s="36" t="str">
        <f t="shared" si="0"/>
        <v>High</v>
      </c>
    </row>
    <row r="60" spans="1:7" x14ac:dyDescent="0.15">
      <c r="A60" s="19">
        <v>36</v>
      </c>
      <c r="B60" s="14">
        <v>58000</v>
      </c>
      <c r="C60" s="21">
        <f t="shared" si="1"/>
        <v>4357.5051999999996</v>
      </c>
      <c r="D60" s="15">
        <f t="shared" si="2"/>
        <v>62119.320378579934</v>
      </c>
      <c r="E60" s="15">
        <f t="shared" si="3"/>
        <v>146.46810221866821</v>
      </c>
      <c r="F60" s="15">
        <f t="shared" si="4"/>
        <v>8788.0861331200922</v>
      </c>
      <c r="G60" s="36" t="str">
        <f t="shared" si="0"/>
        <v>High</v>
      </c>
    </row>
    <row r="61" spans="1:7" x14ac:dyDescent="0.15">
      <c r="A61" s="19">
        <v>36</v>
      </c>
      <c r="B61" s="14">
        <v>56000</v>
      </c>
      <c r="C61" s="21">
        <f t="shared" si="1"/>
        <v>4207.2464</v>
      </c>
      <c r="D61" s="15">
        <f t="shared" si="2"/>
        <v>59977.274848284076</v>
      </c>
      <c r="E61" s="15">
        <f t="shared" si="3"/>
        <v>141.41747800423138</v>
      </c>
      <c r="F61" s="15">
        <f t="shared" si="4"/>
        <v>8485.0486802538835</v>
      </c>
      <c r="G61" s="36" t="str">
        <f t="shared" si="0"/>
        <v>High</v>
      </c>
    </row>
    <row r="62" spans="1:7" x14ac:dyDescent="0.15">
      <c r="A62" s="19">
        <v>36</v>
      </c>
      <c r="B62" s="14">
        <v>54000</v>
      </c>
      <c r="C62" s="21">
        <f t="shared" si="1"/>
        <v>4056.9875999999999</v>
      </c>
      <c r="D62" s="15">
        <f t="shared" si="2"/>
        <v>57835.229317988218</v>
      </c>
      <c r="E62" s="15">
        <f t="shared" si="3"/>
        <v>136.36685378979456</v>
      </c>
      <c r="F62" s="15">
        <f t="shared" si="4"/>
        <v>8182.011227387673</v>
      </c>
      <c r="G62" s="36" t="str">
        <f t="shared" si="0"/>
        <v>High</v>
      </c>
    </row>
    <row r="63" spans="1:7" x14ac:dyDescent="0.15">
      <c r="A63" s="19">
        <v>36</v>
      </c>
      <c r="B63" s="14">
        <v>52000</v>
      </c>
      <c r="C63" s="21">
        <f t="shared" si="1"/>
        <v>3906.7287999999999</v>
      </c>
      <c r="D63" s="15">
        <f t="shared" si="2"/>
        <v>55693.183787692353</v>
      </c>
      <c r="E63" s="15">
        <f t="shared" si="3"/>
        <v>131.31622957535771</v>
      </c>
      <c r="F63" s="15">
        <f t="shared" si="4"/>
        <v>7878.9737745214616</v>
      </c>
      <c r="G63" s="36" t="str">
        <f t="shared" si="0"/>
        <v>High</v>
      </c>
    </row>
    <row r="64" spans="1:7" x14ac:dyDescent="0.15">
      <c r="A64" s="19">
        <v>36</v>
      </c>
      <c r="B64" s="14">
        <v>50000</v>
      </c>
      <c r="C64" s="21">
        <f t="shared" si="1"/>
        <v>3756.47</v>
      </c>
      <c r="D64" s="15">
        <f t="shared" si="2"/>
        <v>53551.138257396495</v>
      </c>
      <c r="E64" s="15">
        <f t="shared" si="3"/>
        <v>126.26560536092087</v>
      </c>
      <c r="F64" s="15">
        <f t="shared" si="4"/>
        <v>7575.936321655252</v>
      </c>
      <c r="G64" s="36" t="str">
        <f t="shared" si="0"/>
        <v>High</v>
      </c>
    </row>
    <row r="65" spans="1:7" x14ac:dyDescent="0.15">
      <c r="A65" s="19">
        <v>36</v>
      </c>
      <c r="B65" s="14">
        <v>48000</v>
      </c>
      <c r="C65" s="21">
        <f t="shared" si="1"/>
        <v>3606.2111999999997</v>
      </c>
      <c r="D65" s="15">
        <f t="shared" si="2"/>
        <v>51409.092727100637</v>
      </c>
      <c r="E65" s="15">
        <f t="shared" si="3"/>
        <v>121.21498114648405</v>
      </c>
      <c r="F65" s="15">
        <f t="shared" si="4"/>
        <v>7272.8988687890424</v>
      </c>
      <c r="G65" s="36" t="str">
        <f t="shared" si="0"/>
        <v>High</v>
      </c>
    </row>
    <row r="66" spans="1:7" x14ac:dyDescent="0.15">
      <c r="A66" s="19">
        <v>36</v>
      </c>
      <c r="B66" s="14">
        <v>46000</v>
      </c>
      <c r="C66" s="21">
        <f t="shared" si="1"/>
        <v>3455.9524000000001</v>
      </c>
      <c r="D66" s="15">
        <f t="shared" si="2"/>
        <v>49267.047196804779</v>
      </c>
      <c r="E66" s="15">
        <f t="shared" si="3"/>
        <v>116.16435693204721</v>
      </c>
      <c r="F66" s="15">
        <f t="shared" si="4"/>
        <v>6969.8614159228327</v>
      </c>
      <c r="G66" s="36" t="str">
        <f t="shared" si="0"/>
        <v>High</v>
      </c>
    </row>
    <row r="67" spans="1:7" x14ac:dyDescent="0.15">
      <c r="A67" s="19">
        <v>36</v>
      </c>
      <c r="B67" s="14">
        <v>44000</v>
      </c>
      <c r="C67" s="21">
        <f t="shared" si="1"/>
        <v>3305.6936000000001</v>
      </c>
      <c r="D67" s="15">
        <f t="shared" si="2"/>
        <v>47125.001666508921</v>
      </c>
      <c r="E67" s="15">
        <f t="shared" si="3"/>
        <v>111.11373271761038</v>
      </c>
      <c r="F67" s="15">
        <f t="shared" si="4"/>
        <v>6666.8239630566222</v>
      </c>
      <c r="G67" s="36" t="str">
        <f t="shared" si="0"/>
        <v>High</v>
      </c>
    </row>
    <row r="68" spans="1:7" x14ac:dyDescent="0.15">
      <c r="A68" s="19">
        <v>36</v>
      </c>
      <c r="B68" s="14">
        <v>42000</v>
      </c>
      <c r="C68" s="21">
        <f t="shared" si="1"/>
        <v>3155.4348</v>
      </c>
      <c r="D68" s="15">
        <f t="shared" si="2"/>
        <v>44982.956136213055</v>
      </c>
      <c r="E68" s="15">
        <f t="shared" si="3"/>
        <v>106.06310850317354</v>
      </c>
      <c r="F68" s="15">
        <f t="shared" si="4"/>
        <v>6363.7865101904117</v>
      </c>
      <c r="G68" s="36" t="str">
        <f t="shared" si="0"/>
        <v xml:space="preserve"> </v>
      </c>
    </row>
    <row r="69" spans="1:7" x14ac:dyDescent="0.15">
      <c r="A69" s="19">
        <v>36</v>
      </c>
      <c r="B69" s="14">
        <v>40000</v>
      </c>
      <c r="C69" s="21">
        <f t="shared" si="1"/>
        <v>3005.1759999999999</v>
      </c>
      <c r="D69" s="15">
        <f t="shared" si="2"/>
        <v>42840.910605917197</v>
      </c>
      <c r="E69" s="15">
        <f t="shared" si="3"/>
        <v>101.0124842887367</v>
      </c>
      <c r="F69" s="15">
        <f t="shared" si="4"/>
        <v>6060.7490573242021</v>
      </c>
      <c r="G69" s="36" t="str">
        <f t="shared" si="0"/>
        <v xml:space="preserve"> </v>
      </c>
    </row>
    <row r="70" spans="1:7" x14ac:dyDescent="0.15">
      <c r="A70" s="19">
        <v>36</v>
      </c>
      <c r="B70" s="14">
        <v>38000</v>
      </c>
      <c r="C70" s="21">
        <f t="shared" si="1"/>
        <v>2854.9171999999999</v>
      </c>
      <c r="D70" s="15">
        <f t="shared" si="2"/>
        <v>40698.865075621339</v>
      </c>
      <c r="E70" s="15">
        <f t="shared" si="3"/>
        <v>95.961860074299878</v>
      </c>
      <c r="F70" s="15">
        <f t="shared" si="4"/>
        <v>5757.7116044579916</v>
      </c>
      <c r="G70" s="36" t="str">
        <f t="shared" si="0"/>
        <v xml:space="preserve"> </v>
      </c>
    </row>
    <row r="71" spans="1:7" x14ac:dyDescent="0.15">
      <c r="A71" s="19">
        <v>36</v>
      </c>
      <c r="B71" s="14">
        <v>36000</v>
      </c>
      <c r="C71" s="21">
        <f t="shared" si="1"/>
        <v>2704.6583999999998</v>
      </c>
      <c r="D71" s="15">
        <f t="shared" si="2"/>
        <v>38556.819545325474</v>
      </c>
      <c r="E71" s="15">
        <f t="shared" si="3"/>
        <v>90.911235859863027</v>
      </c>
      <c r="F71" s="15">
        <f t="shared" si="4"/>
        <v>5454.6741515917811</v>
      </c>
      <c r="G71" s="36" t="str">
        <f t="shared" si="0"/>
        <v xml:space="preserve"> </v>
      </c>
    </row>
    <row r="72" spans="1:7" x14ac:dyDescent="0.15">
      <c r="A72" s="19">
        <v>36</v>
      </c>
      <c r="B72" s="14">
        <v>34000</v>
      </c>
      <c r="C72" s="21">
        <f t="shared" si="1"/>
        <v>2554.3996000000002</v>
      </c>
      <c r="D72" s="15">
        <f t="shared" si="2"/>
        <v>36414.774015029623</v>
      </c>
      <c r="E72" s="15">
        <f t="shared" si="3"/>
        <v>85.860611645426204</v>
      </c>
      <c r="F72" s="15">
        <f t="shared" si="4"/>
        <v>5151.6366987255724</v>
      </c>
      <c r="G72" s="36" t="str">
        <f t="shared" si="0"/>
        <v xml:space="preserve"> </v>
      </c>
    </row>
    <row r="73" spans="1:7" x14ac:dyDescent="0.15">
      <c r="A73" s="19">
        <v>36</v>
      </c>
      <c r="B73" s="14">
        <v>32000</v>
      </c>
      <c r="C73" s="21">
        <f t="shared" si="1"/>
        <v>2404.1408000000001</v>
      </c>
      <c r="D73" s="15">
        <f t="shared" si="2"/>
        <v>34272.728484733758</v>
      </c>
      <c r="E73" s="15">
        <f t="shared" si="3"/>
        <v>80.809987430989366</v>
      </c>
      <c r="F73" s="15">
        <f t="shared" si="4"/>
        <v>4848.5992458593619</v>
      </c>
      <c r="G73" s="36" t="str">
        <f t="shared" si="0"/>
        <v xml:space="preserve"> </v>
      </c>
    </row>
    <row r="74" spans="1:7" x14ac:dyDescent="0.15">
      <c r="A74" s="19">
        <v>36</v>
      </c>
      <c r="B74" s="14">
        <v>30000</v>
      </c>
      <c r="C74" s="21">
        <f t="shared" si="1"/>
        <v>2253.8820000000001</v>
      </c>
      <c r="D74" s="15">
        <f t="shared" si="2"/>
        <v>32130.6829544379</v>
      </c>
      <c r="E74" s="15">
        <f t="shared" si="3"/>
        <v>75.759363216552529</v>
      </c>
      <c r="F74" s="15">
        <f t="shared" si="4"/>
        <v>4545.5617929931514</v>
      </c>
      <c r="G74" s="36" t="str">
        <f>IF(F74&gt;6500,"High",IF(F74&lt;3800,"Low"," "))</f>
        <v xml:space="preserve"> </v>
      </c>
    </row>
    <row r="75" spans="1:7" x14ac:dyDescent="0.15">
      <c r="A75" s="20"/>
      <c r="B75" s="21"/>
      <c r="C75" s="21"/>
      <c r="D75" s="15"/>
      <c r="E75" s="15"/>
      <c r="F75" s="15"/>
      <c r="G75" s="36"/>
    </row>
    <row r="76" spans="1:7" x14ac:dyDescent="0.15">
      <c r="A76" s="19">
        <v>30</v>
      </c>
      <c r="B76" s="14">
        <v>40000</v>
      </c>
      <c r="C76" s="21">
        <f t="shared" ref="C76:C138" si="5">0.0751294*B76</f>
        <v>3005.1759999999999</v>
      </c>
      <c r="D76" s="15">
        <f t="shared" ref="D76:D138" si="6">C76/$C$5</f>
        <v>42840.910605917197</v>
      </c>
      <c r="E76" s="15">
        <f t="shared" ref="E76:E138" si="7">(D76*4)/(PI()*(A76/12)^2*60)</f>
        <v>145.45797737578084</v>
      </c>
      <c r="F76" s="15">
        <f t="shared" ref="F76:F138" si="8">(D76*4)/(PI()*(A76/12)^2)</f>
        <v>8727.4786425468501</v>
      </c>
      <c r="G76" s="36" t="str">
        <f t="shared" ref="G76:G96" si="9">IF(F76&gt;6500,"High",IF(F76&lt;3800,"Low"," "))</f>
        <v>High</v>
      </c>
    </row>
    <row r="77" spans="1:7" x14ac:dyDescent="0.15">
      <c r="A77" s="19">
        <v>30</v>
      </c>
      <c r="B77" s="14">
        <v>39000</v>
      </c>
      <c r="C77" s="21">
        <f t="shared" si="5"/>
        <v>2930.0466000000001</v>
      </c>
      <c r="D77" s="15">
        <f t="shared" si="6"/>
        <v>41769.887840769268</v>
      </c>
      <c r="E77" s="15">
        <f t="shared" si="7"/>
        <v>141.82152794138634</v>
      </c>
      <c r="F77" s="15">
        <f t="shared" si="8"/>
        <v>8509.2916764831789</v>
      </c>
      <c r="G77" s="36" t="str">
        <f t="shared" si="9"/>
        <v>High</v>
      </c>
    </row>
    <row r="78" spans="1:7" x14ac:dyDescent="0.15">
      <c r="A78" s="19">
        <v>30</v>
      </c>
      <c r="B78" s="14">
        <v>38000</v>
      </c>
      <c r="C78" s="21">
        <f t="shared" si="5"/>
        <v>2854.9171999999999</v>
      </c>
      <c r="D78" s="15">
        <f t="shared" si="6"/>
        <v>40698.865075621339</v>
      </c>
      <c r="E78" s="15">
        <f t="shared" si="7"/>
        <v>138.1850785069918</v>
      </c>
      <c r="F78" s="15">
        <f t="shared" si="8"/>
        <v>8291.1047104195077</v>
      </c>
      <c r="G78" s="36" t="str">
        <f t="shared" si="9"/>
        <v>High</v>
      </c>
    </row>
    <row r="79" spans="1:7" x14ac:dyDescent="0.15">
      <c r="A79" s="19">
        <v>30</v>
      </c>
      <c r="B79" s="14">
        <v>37000</v>
      </c>
      <c r="C79" s="21">
        <f t="shared" si="5"/>
        <v>2779.7878000000001</v>
      </c>
      <c r="D79" s="15">
        <f t="shared" si="6"/>
        <v>39627.84231047341</v>
      </c>
      <c r="E79" s="15">
        <f t="shared" si="7"/>
        <v>134.54862907259729</v>
      </c>
      <c r="F79" s="15">
        <f t="shared" si="8"/>
        <v>8072.9177443558374</v>
      </c>
      <c r="G79" s="36" t="str">
        <f t="shared" si="9"/>
        <v>High</v>
      </c>
    </row>
    <row r="80" spans="1:7" x14ac:dyDescent="0.15">
      <c r="A80" s="19">
        <v>30</v>
      </c>
      <c r="B80" s="14">
        <v>36000</v>
      </c>
      <c r="C80" s="21">
        <f t="shared" si="5"/>
        <v>2704.6583999999998</v>
      </c>
      <c r="D80" s="15">
        <f t="shared" si="6"/>
        <v>38556.819545325474</v>
      </c>
      <c r="E80" s="15">
        <f t="shared" si="7"/>
        <v>130.91217963820276</v>
      </c>
      <c r="F80" s="15">
        <f t="shared" si="8"/>
        <v>7854.7307782921644</v>
      </c>
      <c r="G80" s="36" t="str">
        <f t="shared" si="9"/>
        <v>High</v>
      </c>
    </row>
    <row r="81" spans="1:7" x14ac:dyDescent="0.15">
      <c r="A81" s="19">
        <v>30</v>
      </c>
      <c r="B81" s="14">
        <v>35000</v>
      </c>
      <c r="C81" s="21">
        <f t="shared" si="5"/>
        <v>2629.529</v>
      </c>
      <c r="D81" s="15">
        <f t="shared" si="6"/>
        <v>37485.796780177552</v>
      </c>
      <c r="E81" s="15">
        <f t="shared" si="7"/>
        <v>127.27573020380825</v>
      </c>
      <c r="F81" s="15">
        <f t="shared" si="8"/>
        <v>7636.543812228495</v>
      </c>
      <c r="G81" s="36" t="str">
        <f t="shared" si="9"/>
        <v>High</v>
      </c>
    </row>
    <row r="82" spans="1:7" x14ac:dyDescent="0.15">
      <c r="A82" s="19">
        <v>30</v>
      </c>
      <c r="B82" s="14">
        <v>34000</v>
      </c>
      <c r="C82" s="21">
        <f t="shared" si="5"/>
        <v>2554.3996000000002</v>
      </c>
      <c r="D82" s="15">
        <f t="shared" si="6"/>
        <v>36414.774015029623</v>
      </c>
      <c r="E82" s="15">
        <f t="shared" si="7"/>
        <v>123.63928076941374</v>
      </c>
      <c r="F82" s="15">
        <f t="shared" si="8"/>
        <v>7418.3568461648238</v>
      </c>
      <c r="G82" s="36" t="str">
        <f t="shared" si="9"/>
        <v>High</v>
      </c>
    </row>
    <row r="83" spans="1:7" x14ac:dyDescent="0.15">
      <c r="A83" s="19">
        <v>30</v>
      </c>
      <c r="B83" s="14">
        <v>33000</v>
      </c>
      <c r="C83" s="21">
        <f t="shared" si="5"/>
        <v>2479.2701999999999</v>
      </c>
      <c r="D83" s="15">
        <f t="shared" si="6"/>
        <v>35343.751249881687</v>
      </c>
      <c r="E83" s="15">
        <f t="shared" si="7"/>
        <v>120.0028313350192</v>
      </c>
      <c r="F83" s="15">
        <f t="shared" si="8"/>
        <v>7200.1698801011516</v>
      </c>
      <c r="G83" s="36" t="str">
        <f t="shared" si="9"/>
        <v>High</v>
      </c>
    </row>
    <row r="84" spans="1:7" x14ac:dyDescent="0.15">
      <c r="A84" s="19">
        <v>30</v>
      </c>
      <c r="B84" s="14">
        <v>32000</v>
      </c>
      <c r="C84" s="21">
        <f t="shared" si="5"/>
        <v>2404.1408000000001</v>
      </c>
      <c r="D84" s="15">
        <f t="shared" si="6"/>
        <v>34272.728484733758</v>
      </c>
      <c r="E84" s="15">
        <f t="shared" si="7"/>
        <v>116.36638190062467</v>
      </c>
      <c r="F84" s="15">
        <f t="shared" si="8"/>
        <v>6981.9829140374804</v>
      </c>
      <c r="G84" s="36" t="str">
        <f t="shared" si="9"/>
        <v>High</v>
      </c>
    </row>
    <row r="85" spans="1:7" x14ac:dyDescent="0.15">
      <c r="A85" s="19">
        <v>30</v>
      </c>
      <c r="B85" s="14">
        <v>31000</v>
      </c>
      <c r="C85" s="21">
        <f t="shared" si="5"/>
        <v>2329.0113999999999</v>
      </c>
      <c r="D85" s="15">
        <f t="shared" si="6"/>
        <v>33201.705719585829</v>
      </c>
      <c r="E85" s="15">
        <f t="shared" si="7"/>
        <v>112.72993246623015</v>
      </c>
      <c r="F85" s="15">
        <f t="shared" si="8"/>
        <v>6763.7959479738092</v>
      </c>
      <c r="G85" s="36" t="str">
        <f t="shared" si="9"/>
        <v>High</v>
      </c>
    </row>
    <row r="86" spans="1:7" x14ac:dyDescent="0.15">
      <c r="A86" s="19">
        <v>30</v>
      </c>
      <c r="B86" s="14">
        <v>30000</v>
      </c>
      <c r="C86" s="21">
        <f t="shared" si="5"/>
        <v>2253.8820000000001</v>
      </c>
      <c r="D86" s="15">
        <f t="shared" si="6"/>
        <v>32130.6829544379</v>
      </c>
      <c r="E86" s="15">
        <f t="shared" si="7"/>
        <v>109.09348303183565</v>
      </c>
      <c r="F86" s="15">
        <f t="shared" si="8"/>
        <v>6545.608981910138</v>
      </c>
      <c r="G86" s="36" t="str">
        <f t="shared" si="9"/>
        <v>High</v>
      </c>
    </row>
    <row r="87" spans="1:7" x14ac:dyDescent="0.15">
      <c r="A87" s="19">
        <v>30</v>
      </c>
      <c r="B87" s="14">
        <v>29000</v>
      </c>
      <c r="C87" s="21">
        <f t="shared" si="5"/>
        <v>2178.7525999999998</v>
      </c>
      <c r="D87" s="15">
        <f t="shared" si="6"/>
        <v>31059.660189289967</v>
      </c>
      <c r="E87" s="15">
        <f t="shared" si="7"/>
        <v>105.45703359744111</v>
      </c>
      <c r="F87" s="15">
        <f t="shared" si="8"/>
        <v>6327.4220158464659</v>
      </c>
      <c r="G87" s="36" t="str">
        <f t="shared" si="9"/>
        <v xml:space="preserve"> </v>
      </c>
    </row>
    <row r="88" spans="1:7" x14ac:dyDescent="0.15">
      <c r="A88" s="19">
        <v>30</v>
      </c>
      <c r="B88" s="14">
        <v>28000</v>
      </c>
      <c r="C88" s="21">
        <f t="shared" si="5"/>
        <v>2103.6232</v>
      </c>
      <c r="D88" s="15">
        <f t="shared" si="6"/>
        <v>29988.637424142038</v>
      </c>
      <c r="E88" s="15">
        <f t="shared" si="7"/>
        <v>101.82058416304659</v>
      </c>
      <c r="F88" s="15">
        <f t="shared" si="8"/>
        <v>6109.2350497827956</v>
      </c>
      <c r="G88" s="36" t="str">
        <f t="shared" si="9"/>
        <v xml:space="preserve"> </v>
      </c>
    </row>
    <row r="89" spans="1:7" x14ac:dyDescent="0.15">
      <c r="A89" s="19">
        <v>30</v>
      </c>
      <c r="B89" s="14">
        <v>27000</v>
      </c>
      <c r="C89" s="21">
        <f t="shared" si="5"/>
        <v>2028.4938</v>
      </c>
      <c r="D89" s="15">
        <f t="shared" si="6"/>
        <v>28917.614658994109</v>
      </c>
      <c r="E89" s="15">
        <f t="shared" si="7"/>
        <v>98.184134728652069</v>
      </c>
      <c r="F89" s="15">
        <f t="shared" si="8"/>
        <v>5891.0480837191244</v>
      </c>
      <c r="G89" s="36" t="str">
        <f t="shared" si="9"/>
        <v xml:space="preserve"> </v>
      </c>
    </row>
    <row r="90" spans="1:7" x14ac:dyDescent="0.15">
      <c r="A90" s="19">
        <v>30</v>
      </c>
      <c r="B90" s="14">
        <v>26000</v>
      </c>
      <c r="C90" s="21">
        <f t="shared" si="5"/>
        <v>1953.3643999999999</v>
      </c>
      <c r="D90" s="15">
        <f t="shared" si="6"/>
        <v>27846.591893846176</v>
      </c>
      <c r="E90" s="15">
        <f t="shared" si="7"/>
        <v>94.547685294257548</v>
      </c>
      <c r="F90" s="15">
        <f t="shared" si="8"/>
        <v>5672.8611176554523</v>
      </c>
      <c r="G90" s="36" t="str">
        <f t="shared" si="9"/>
        <v xml:space="preserve"> </v>
      </c>
    </row>
    <row r="91" spans="1:7" x14ac:dyDescent="0.15">
      <c r="A91" s="19">
        <v>30</v>
      </c>
      <c r="B91" s="14">
        <v>25000</v>
      </c>
      <c r="C91" s="21">
        <f t="shared" si="5"/>
        <v>1878.2349999999999</v>
      </c>
      <c r="D91" s="15">
        <f t="shared" si="6"/>
        <v>26775.569128698247</v>
      </c>
      <c r="E91" s="15">
        <f t="shared" si="7"/>
        <v>90.911235859863027</v>
      </c>
      <c r="F91" s="15">
        <f t="shared" si="8"/>
        <v>5454.6741515917811</v>
      </c>
      <c r="G91" s="36" t="str">
        <f t="shared" si="9"/>
        <v xml:space="preserve"> </v>
      </c>
    </row>
    <row r="92" spans="1:7" x14ac:dyDescent="0.15">
      <c r="A92" s="19">
        <v>30</v>
      </c>
      <c r="B92" s="14">
        <v>24000</v>
      </c>
      <c r="C92" s="21">
        <f t="shared" si="5"/>
        <v>1803.1055999999999</v>
      </c>
      <c r="D92" s="15">
        <f t="shared" si="6"/>
        <v>25704.546363550318</v>
      </c>
      <c r="E92" s="15">
        <f t="shared" si="7"/>
        <v>87.274786425468506</v>
      </c>
      <c r="F92" s="15">
        <f t="shared" si="8"/>
        <v>5236.4871855281099</v>
      </c>
      <c r="G92" s="36" t="str">
        <f t="shared" si="9"/>
        <v xml:space="preserve"> </v>
      </c>
    </row>
    <row r="93" spans="1:7" x14ac:dyDescent="0.15">
      <c r="A93" s="19">
        <v>30</v>
      </c>
      <c r="B93" s="14">
        <v>23000</v>
      </c>
      <c r="C93" s="21">
        <f t="shared" si="5"/>
        <v>1727.9762000000001</v>
      </c>
      <c r="D93" s="15">
        <f t="shared" si="6"/>
        <v>24633.523598402389</v>
      </c>
      <c r="E93" s="15">
        <f t="shared" si="7"/>
        <v>83.638336991073984</v>
      </c>
      <c r="F93" s="15">
        <f t="shared" si="8"/>
        <v>5018.3002194644387</v>
      </c>
      <c r="G93" s="36" t="str">
        <f t="shared" si="9"/>
        <v xml:space="preserve"> </v>
      </c>
    </row>
    <row r="94" spans="1:7" x14ac:dyDescent="0.15">
      <c r="A94" s="19">
        <v>30</v>
      </c>
      <c r="B94" s="14">
        <v>22000</v>
      </c>
      <c r="C94" s="21">
        <f t="shared" si="5"/>
        <v>1652.8468</v>
      </c>
      <c r="D94" s="15">
        <f t="shared" si="6"/>
        <v>23562.50083325446</v>
      </c>
      <c r="E94" s="15">
        <f t="shared" si="7"/>
        <v>80.001887556679478</v>
      </c>
      <c r="F94" s="15">
        <f t="shared" si="8"/>
        <v>4800.1132534007684</v>
      </c>
      <c r="G94" s="36" t="str">
        <f t="shared" si="9"/>
        <v xml:space="preserve"> </v>
      </c>
    </row>
    <row r="95" spans="1:7" x14ac:dyDescent="0.15">
      <c r="A95" s="19">
        <v>30</v>
      </c>
      <c r="B95" s="14">
        <v>21000</v>
      </c>
      <c r="C95" s="21">
        <f t="shared" si="5"/>
        <v>1577.7174</v>
      </c>
      <c r="D95" s="15">
        <f t="shared" si="6"/>
        <v>22491.478068106528</v>
      </c>
      <c r="E95" s="15">
        <f t="shared" si="7"/>
        <v>76.365438122284942</v>
      </c>
      <c r="F95" s="15">
        <f t="shared" si="8"/>
        <v>4581.9262873370963</v>
      </c>
      <c r="G95" s="36" t="str">
        <f t="shared" si="9"/>
        <v xml:space="preserve"> </v>
      </c>
    </row>
    <row r="96" spans="1:7" x14ac:dyDescent="0.15">
      <c r="A96" s="19">
        <v>30</v>
      </c>
      <c r="B96" s="14">
        <v>20000</v>
      </c>
      <c r="C96" s="21">
        <f t="shared" si="5"/>
        <v>1502.588</v>
      </c>
      <c r="D96" s="15">
        <f t="shared" si="6"/>
        <v>21420.455302958599</v>
      </c>
      <c r="E96" s="15">
        <f t="shared" si="7"/>
        <v>72.728988687890421</v>
      </c>
      <c r="F96" s="15">
        <f t="shared" si="8"/>
        <v>4363.739321273425</v>
      </c>
      <c r="G96" s="36" t="str">
        <f t="shared" si="9"/>
        <v xml:space="preserve"> </v>
      </c>
    </row>
    <row r="97" spans="1:7" x14ac:dyDescent="0.15">
      <c r="A97" s="20"/>
      <c r="B97" s="21"/>
      <c r="C97" s="21"/>
      <c r="D97" s="15"/>
      <c r="E97" s="15"/>
      <c r="F97" s="15"/>
    </row>
    <row r="98" spans="1:7" x14ac:dyDescent="0.15">
      <c r="A98" s="19">
        <v>24</v>
      </c>
      <c r="B98" s="14">
        <v>16000</v>
      </c>
      <c r="C98" s="21">
        <f t="shared" si="5"/>
        <v>1202.0704000000001</v>
      </c>
      <c r="D98" s="15">
        <f t="shared" si="6"/>
        <v>17136.364242366879</v>
      </c>
      <c r="E98" s="15">
        <f t="shared" si="7"/>
        <v>90.911235859863041</v>
      </c>
      <c r="F98" s="15">
        <f t="shared" si="8"/>
        <v>5454.674151591782</v>
      </c>
      <c r="G98" s="36" t="str">
        <f>IF(F98&gt;4000,"High",IF(F98&lt;2700,"Low"," "))</f>
        <v>High</v>
      </c>
    </row>
    <row r="99" spans="1:7" x14ac:dyDescent="0.15">
      <c r="A99" s="19">
        <v>24</v>
      </c>
      <c r="B99" s="14">
        <v>15500</v>
      </c>
      <c r="C99" s="21">
        <f t="shared" si="5"/>
        <v>1164.5056999999999</v>
      </c>
      <c r="D99" s="15">
        <f t="shared" si="6"/>
        <v>16600.852859792914</v>
      </c>
      <c r="E99" s="15">
        <f t="shared" si="7"/>
        <v>88.070259739242317</v>
      </c>
      <c r="F99" s="15">
        <f t="shared" si="8"/>
        <v>5284.2155843545388</v>
      </c>
      <c r="G99" s="36" t="str">
        <f t="shared" ref="G99:G162" si="10">IF(F99&gt;4000,"High",IF(F99&lt;2700,"Low"," "))</f>
        <v>High</v>
      </c>
    </row>
    <row r="100" spans="1:7" x14ac:dyDescent="0.15">
      <c r="A100" s="19">
        <v>24</v>
      </c>
      <c r="B100" s="14">
        <v>15000</v>
      </c>
      <c r="C100" s="21">
        <f t="shared" si="5"/>
        <v>1126.941</v>
      </c>
      <c r="D100" s="15">
        <f t="shared" si="6"/>
        <v>16065.34147721895</v>
      </c>
      <c r="E100" s="15">
        <f t="shared" si="7"/>
        <v>85.229283618621594</v>
      </c>
      <c r="F100" s="15">
        <f t="shared" si="8"/>
        <v>5113.7570171172956</v>
      </c>
      <c r="G100" s="36" t="str">
        <f t="shared" si="10"/>
        <v>High</v>
      </c>
    </row>
    <row r="101" spans="1:7" x14ac:dyDescent="0.15">
      <c r="A101" s="19">
        <v>24</v>
      </c>
      <c r="B101" s="14">
        <v>14500</v>
      </c>
      <c r="C101" s="21">
        <f t="shared" si="5"/>
        <v>1089.3762999999999</v>
      </c>
      <c r="D101" s="15">
        <f t="shared" si="6"/>
        <v>15529.830094644984</v>
      </c>
      <c r="E101" s="15">
        <f t="shared" si="7"/>
        <v>82.38830749800087</v>
      </c>
      <c r="F101" s="15">
        <f t="shared" si="8"/>
        <v>4943.2984498800524</v>
      </c>
      <c r="G101" s="36" t="str">
        <f t="shared" si="10"/>
        <v>High</v>
      </c>
    </row>
    <row r="102" spans="1:7" x14ac:dyDescent="0.15">
      <c r="A102" s="19">
        <v>24</v>
      </c>
      <c r="B102" s="14">
        <v>14000</v>
      </c>
      <c r="C102" s="21">
        <f t="shared" si="5"/>
        <v>1051.8116</v>
      </c>
      <c r="D102" s="15">
        <f t="shared" si="6"/>
        <v>14994.318712071019</v>
      </c>
      <c r="E102" s="15">
        <f t="shared" si="7"/>
        <v>79.547331377380161</v>
      </c>
      <c r="F102" s="15">
        <f t="shared" si="8"/>
        <v>4772.8398826428092</v>
      </c>
      <c r="G102" s="36" t="str">
        <f t="shared" si="10"/>
        <v>High</v>
      </c>
    </row>
    <row r="103" spans="1:7" x14ac:dyDescent="0.15">
      <c r="A103" s="19">
        <v>24</v>
      </c>
      <c r="B103" s="14">
        <v>13500</v>
      </c>
      <c r="C103" s="21">
        <f t="shared" si="5"/>
        <v>1014.2469</v>
      </c>
      <c r="D103" s="15">
        <f t="shared" si="6"/>
        <v>14458.807329497055</v>
      </c>
      <c r="E103" s="15">
        <f t="shared" si="7"/>
        <v>76.706355256759437</v>
      </c>
      <c r="F103" s="15">
        <f t="shared" si="8"/>
        <v>4602.3813154055661</v>
      </c>
      <c r="G103" s="36" t="str">
        <f t="shared" si="10"/>
        <v>High</v>
      </c>
    </row>
    <row r="104" spans="1:7" x14ac:dyDescent="0.15">
      <c r="A104" s="19">
        <v>24</v>
      </c>
      <c r="B104" s="14">
        <v>13000</v>
      </c>
      <c r="C104" s="21">
        <f t="shared" si="5"/>
        <v>976.68219999999997</v>
      </c>
      <c r="D104" s="15">
        <f t="shared" si="6"/>
        <v>13923.295946923088</v>
      </c>
      <c r="E104" s="15">
        <f t="shared" si="7"/>
        <v>73.865379136138714</v>
      </c>
      <c r="F104" s="15">
        <f t="shared" si="8"/>
        <v>4431.922748168322</v>
      </c>
      <c r="G104" s="36" t="str">
        <f t="shared" si="10"/>
        <v>High</v>
      </c>
    </row>
    <row r="105" spans="1:7" x14ac:dyDescent="0.15">
      <c r="A105" s="19">
        <v>24</v>
      </c>
      <c r="B105" s="14">
        <v>12500</v>
      </c>
      <c r="C105" s="21">
        <f t="shared" si="5"/>
        <v>939.11749999999995</v>
      </c>
      <c r="D105" s="15">
        <f t="shared" si="6"/>
        <v>13387.784564349124</v>
      </c>
      <c r="E105" s="15">
        <f t="shared" si="7"/>
        <v>71.02440301551799</v>
      </c>
      <c r="F105" s="15">
        <f t="shared" si="8"/>
        <v>4261.4641809310797</v>
      </c>
      <c r="G105" s="36" t="str">
        <f t="shared" si="10"/>
        <v>High</v>
      </c>
    </row>
    <row r="106" spans="1:7" x14ac:dyDescent="0.15">
      <c r="A106" s="19">
        <v>24</v>
      </c>
      <c r="B106" s="14">
        <v>12000</v>
      </c>
      <c r="C106" s="21">
        <f t="shared" si="5"/>
        <v>901.55279999999993</v>
      </c>
      <c r="D106" s="15">
        <f t="shared" si="6"/>
        <v>12852.273181775159</v>
      </c>
      <c r="E106" s="15">
        <f t="shared" si="7"/>
        <v>68.183426894897281</v>
      </c>
      <c r="F106" s="15">
        <f t="shared" si="8"/>
        <v>4091.0056136938365</v>
      </c>
      <c r="G106" s="36" t="str">
        <f t="shared" si="10"/>
        <v>High</v>
      </c>
    </row>
    <row r="107" spans="1:7" x14ac:dyDescent="0.15">
      <c r="A107" s="19">
        <v>24</v>
      </c>
      <c r="B107" s="14">
        <v>11500</v>
      </c>
      <c r="C107" s="21">
        <f t="shared" si="5"/>
        <v>863.98810000000003</v>
      </c>
      <c r="D107" s="15">
        <f t="shared" si="6"/>
        <v>12316.761799201195</v>
      </c>
      <c r="E107" s="15">
        <f t="shared" si="7"/>
        <v>65.342450774276557</v>
      </c>
      <c r="F107" s="15">
        <f t="shared" si="8"/>
        <v>3920.5470464565933</v>
      </c>
      <c r="G107" s="36" t="str">
        <f t="shared" si="10"/>
        <v xml:space="preserve"> </v>
      </c>
    </row>
    <row r="108" spans="1:7" x14ac:dyDescent="0.15">
      <c r="A108" s="19">
        <v>24</v>
      </c>
      <c r="B108" s="14">
        <v>11000</v>
      </c>
      <c r="C108" s="21">
        <f t="shared" si="5"/>
        <v>826.42340000000002</v>
      </c>
      <c r="D108" s="15">
        <f t="shared" si="6"/>
        <v>11781.25041662723</v>
      </c>
      <c r="E108" s="15">
        <f t="shared" si="7"/>
        <v>62.501474653655841</v>
      </c>
      <c r="F108" s="15">
        <f t="shared" si="8"/>
        <v>3750.0884792193501</v>
      </c>
      <c r="G108" s="36" t="str">
        <f t="shared" si="10"/>
        <v xml:space="preserve"> </v>
      </c>
    </row>
    <row r="109" spans="1:7" x14ac:dyDescent="0.15">
      <c r="A109" s="19">
        <v>24</v>
      </c>
      <c r="B109" s="14">
        <v>10500</v>
      </c>
      <c r="C109" s="21">
        <f t="shared" si="5"/>
        <v>788.8587</v>
      </c>
      <c r="D109" s="15">
        <f t="shared" si="6"/>
        <v>11245.739034053264</v>
      </c>
      <c r="E109" s="15">
        <f t="shared" si="7"/>
        <v>59.660498533035117</v>
      </c>
      <c r="F109" s="15">
        <f t="shared" si="8"/>
        <v>3579.6299119821065</v>
      </c>
      <c r="G109" s="36" t="str">
        <f t="shared" si="10"/>
        <v xml:space="preserve"> </v>
      </c>
    </row>
    <row r="110" spans="1:7" x14ac:dyDescent="0.15">
      <c r="A110" s="19">
        <v>24</v>
      </c>
      <c r="B110" s="14">
        <v>10000</v>
      </c>
      <c r="C110" s="21">
        <f t="shared" si="5"/>
        <v>751.29399999999998</v>
      </c>
      <c r="D110" s="15">
        <f t="shared" si="6"/>
        <v>10710.227651479299</v>
      </c>
      <c r="E110" s="15">
        <f t="shared" si="7"/>
        <v>56.8195224124144</v>
      </c>
      <c r="F110" s="15">
        <f t="shared" si="8"/>
        <v>3409.1713447448637</v>
      </c>
      <c r="G110" s="36" t="str">
        <f t="shared" si="10"/>
        <v xml:space="preserve"> </v>
      </c>
    </row>
    <row r="111" spans="1:7" x14ac:dyDescent="0.15">
      <c r="A111" s="20"/>
      <c r="B111" s="21"/>
      <c r="C111" s="21"/>
      <c r="D111" s="15"/>
      <c r="E111" s="15"/>
      <c r="F111" s="15"/>
      <c r="G111" s="36"/>
    </row>
    <row r="112" spans="1:7" x14ac:dyDescent="0.15">
      <c r="A112" s="19">
        <v>20</v>
      </c>
      <c r="B112" s="14">
        <v>11000</v>
      </c>
      <c r="C112" s="21">
        <f t="shared" si="5"/>
        <v>826.42340000000002</v>
      </c>
      <c r="D112" s="15">
        <f t="shared" si="6"/>
        <v>11781.25041662723</v>
      </c>
      <c r="E112" s="15">
        <f t="shared" si="7"/>
        <v>90.002123501264407</v>
      </c>
      <c r="F112" s="15">
        <f t="shared" si="8"/>
        <v>5400.1274100758637</v>
      </c>
      <c r="G112" s="36" t="str">
        <f t="shared" si="10"/>
        <v>High</v>
      </c>
    </row>
    <row r="113" spans="1:7" x14ac:dyDescent="0.15">
      <c r="A113" s="19">
        <v>20</v>
      </c>
      <c r="B113" s="14">
        <v>10800</v>
      </c>
      <c r="C113" s="21">
        <f t="shared" si="5"/>
        <v>811.39751999999999</v>
      </c>
      <c r="D113" s="15">
        <f t="shared" si="6"/>
        <v>11567.045863597643</v>
      </c>
      <c r="E113" s="15">
        <f t="shared" si="7"/>
        <v>88.365721255786866</v>
      </c>
      <c r="F113" s="15">
        <f t="shared" si="8"/>
        <v>5301.9432753472111</v>
      </c>
      <c r="G113" s="36" t="str">
        <f t="shared" si="10"/>
        <v>High</v>
      </c>
    </row>
    <row r="114" spans="1:7" x14ac:dyDescent="0.15">
      <c r="A114" s="19">
        <v>20</v>
      </c>
      <c r="B114" s="14">
        <v>10600</v>
      </c>
      <c r="C114" s="21">
        <f t="shared" si="5"/>
        <v>796.37163999999996</v>
      </c>
      <c r="D114" s="15">
        <f t="shared" si="6"/>
        <v>11352.841310568057</v>
      </c>
      <c r="E114" s="15">
        <f t="shared" si="7"/>
        <v>86.729319010309325</v>
      </c>
      <c r="F114" s="15">
        <f t="shared" si="8"/>
        <v>5203.7591406185593</v>
      </c>
      <c r="G114" s="36" t="str">
        <f t="shared" si="10"/>
        <v>High</v>
      </c>
    </row>
    <row r="115" spans="1:7" x14ac:dyDescent="0.15">
      <c r="A115" s="19">
        <v>20</v>
      </c>
      <c r="B115" s="14">
        <v>10400</v>
      </c>
      <c r="C115" s="21">
        <f t="shared" si="5"/>
        <v>781.34576000000004</v>
      </c>
      <c r="D115" s="15">
        <f t="shared" si="6"/>
        <v>11138.636757538472</v>
      </c>
      <c r="E115" s="15">
        <f t="shared" si="7"/>
        <v>85.092916764831799</v>
      </c>
      <c r="F115" s="15">
        <f t="shared" si="8"/>
        <v>5105.5750058899075</v>
      </c>
      <c r="G115" s="36" t="str">
        <f t="shared" si="10"/>
        <v>High</v>
      </c>
    </row>
    <row r="116" spans="1:7" x14ac:dyDescent="0.15">
      <c r="A116" s="19">
        <v>20</v>
      </c>
      <c r="B116" s="14">
        <v>10200</v>
      </c>
      <c r="C116" s="21">
        <f t="shared" si="5"/>
        <v>766.31988000000001</v>
      </c>
      <c r="D116" s="15">
        <f t="shared" si="6"/>
        <v>10924.432204508887</v>
      </c>
      <c r="E116" s="15">
        <f t="shared" si="7"/>
        <v>83.456514519354272</v>
      </c>
      <c r="F116" s="15">
        <f t="shared" si="8"/>
        <v>5007.3908711612557</v>
      </c>
      <c r="G116" s="36" t="str">
        <f t="shared" si="10"/>
        <v>High</v>
      </c>
    </row>
    <row r="117" spans="1:7" x14ac:dyDescent="0.15">
      <c r="A117" s="19">
        <v>20</v>
      </c>
      <c r="B117" s="14">
        <v>10000</v>
      </c>
      <c r="C117" s="21">
        <f t="shared" si="5"/>
        <v>751.29399999999998</v>
      </c>
      <c r="D117" s="15">
        <f t="shared" si="6"/>
        <v>10710.227651479299</v>
      </c>
      <c r="E117" s="15">
        <f t="shared" si="7"/>
        <v>81.820112273876731</v>
      </c>
      <c r="F117" s="15">
        <f t="shared" si="8"/>
        <v>4909.2067364326031</v>
      </c>
      <c r="G117" s="36" t="str">
        <f t="shared" si="10"/>
        <v>High</v>
      </c>
    </row>
    <row r="118" spans="1:7" x14ac:dyDescent="0.15">
      <c r="A118" s="19">
        <v>20</v>
      </c>
      <c r="B118" s="14">
        <v>9800</v>
      </c>
      <c r="C118" s="21">
        <f t="shared" si="5"/>
        <v>736.26811999999995</v>
      </c>
      <c r="D118" s="15">
        <f t="shared" si="6"/>
        <v>10496.023098449714</v>
      </c>
      <c r="E118" s="15">
        <f t="shared" si="7"/>
        <v>80.18371002839919</v>
      </c>
      <c r="F118" s="15">
        <f t="shared" si="8"/>
        <v>4811.0226017039513</v>
      </c>
      <c r="G118" s="36" t="str">
        <f t="shared" si="10"/>
        <v>High</v>
      </c>
    </row>
    <row r="119" spans="1:7" x14ac:dyDescent="0.15">
      <c r="A119" s="19">
        <v>20</v>
      </c>
      <c r="B119" s="14">
        <v>9600</v>
      </c>
      <c r="C119" s="21">
        <f t="shared" si="5"/>
        <v>721.24224000000004</v>
      </c>
      <c r="D119" s="15">
        <f t="shared" si="6"/>
        <v>10281.818545420128</v>
      </c>
      <c r="E119" s="15">
        <f t="shared" si="7"/>
        <v>78.547307782921663</v>
      </c>
      <c r="F119" s="15">
        <f t="shared" si="8"/>
        <v>4712.8384669752995</v>
      </c>
      <c r="G119" s="36" t="str">
        <f t="shared" si="10"/>
        <v>High</v>
      </c>
    </row>
    <row r="120" spans="1:7" x14ac:dyDescent="0.15">
      <c r="A120" s="19">
        <v>20</v>
      </c>
      <c r="B120" s="14">
        <v>9400</v>
      </c>
      <c r="C120" s="21">
        <f t="shared" si="5"/>
        <v>706.21636000000001</v>
      </c>
      <c r="D120" s="15">
        <f t="shared" si="6"/>
        <v>10067.613992390541</v>
      </c>
      <c r="E120" s="15">
        <f t="shared" si="7"/>
        <v>76.910905537444123</v>
      </c>
      <c r="F120" s="15">
        <f t="shared" si="8"/>
        <v>4614.6543322466468</v>
      </c>
      <c r="G120" s="36" t="str">
        <f t="shared" si="10"/>
        <v>High</v>
      </c>
    </row>
    <row r="121" spans="1:7" x14ac:dyDescent="0.15">
      <c r="A121" s="19">
        <v>20</v>
      </c>
      <c r="B121" s="14">
        <v>9200</v>
      </c>
      <c r="C121" s="21">
        <f t="shared" si="5"/>
        <v>691.19047999999998</v>
      </c>
      <c r="D121" s="15">
        <f t="shared" si="6"/>
        <v>9853.4094393609557</v>
      </c>
      <c r="E121" s="15">
        <f t="shared" si="7"/>
        <v>75.274503291966596</v>
      </c>
      <c r="F121" s="15">
        <f t="shared" si="8"/>
        <v>4516.4701975179951</v>
      </c>
      <c r="G121" s="36" t="str">
        <f t="shared" si="10"/>
        <v>High</v>
      </c>
    </row>
    <row r="122" spans="1:7" x14ac:dyDescent="0.15">
      <c r="A122" s="19">
        <v>20</v>
      </c>
      <c r="B122" s="14">
        <v>9000</v>
      </c>
      <c r="C122" s="21">
        <f t="shared" si="5"/>
        <v>676.16459999999995</v>
      </c>
      <c r="D122" s="15">
        <f t="shared" si="6"/>
        <v>9639.2048863313685</v>
      </c>
      <c r="E122" s="15">
        <f t="shared" si="7"/>
        <v>73.638101046489041</v>
      </c>
      <c r="F122" s="15">
        <f t="shared" si="8"/>
        <v>4418.2860627893424</v>
      </c>
      <c r="G122" s="36" t="str">
        <f t="shared" si="10"/>
        <v>High</v>
      </c>
    </row>
    <row r="123" spans="1:7" x14ac:dyDescent="0.15">
      <c r="A123" s="19">
        <v>20</v>
      </c>
      <c r="B123" s="14">
        <v>8800</v>
      </c>
      <c r="C123" s="21">
        <f t="shared" si="5"/>
        <v>661.13872000000003</v>
      </c>
      <c r="D123" s="15">
        <f t="shared" si="6"/>
        <v>9425.0003333017848</v>
      </c>
      <c r="E123" s="15">
        <f t="shared" si="7"/>
        <v>72.001698801011528</v>
      </c>
      <c r="F123" s="15">
        <f t="shared" si="8"/>
        <v>4320.1019280606915</v>
      </c>
      <c r="G123" s="36" t="str">
        <f t="shared" si="10"/>
        <v>High</v>
      </c>
    </row>
    <row r="124" spans="1:7" x14ac:dyDescent="0.15">
      <c r="A124" s="19">
        <v>20</v>
      </c>
      <c r="B124" s="14">
        <v>8600</v>
      </c>
      <c r="C124" s="21">
        <f t="shared" si="5"/>
        <v>646.11284000000001</v>
      </c>
      <c r="D124" s="15">
        <f t="shared" si="6"/>
        <v>9210.7957802721976</v>
      </c>
      <c r="E124" s="15">
        <f t="shared" si="7"/>
        <v>70.365296555533988</v>
      </c>
      <c r="F124" s="15">
        <f t="shared" si="8"/>
        <v>4221.9177933320389</v>
      </c>
      <c r="G124" s="36" t="str">
        <f t="shared" si="10"/>
        <v>High</v>
      </c>
    </row>
    <row r="125" spans="1:7" x14ac:dyDescent="0.15">
      <c r="A125" s="19">
        <v>20</v>
      </c>
      <c r="B125" s="14">
        <v>8400</v>
      </c>
      <c r="C125" s="21">
        <f t="shared" si="5"/>
        <v>631.08695999999998</v>
      </c>
      <c r="D125" s="15">
        <f t="shared" si="6"/>
        <v>8996.5912272426121</v>
      </c>
      <c r="E125" s="15">
        <f t="shared" si="7"/>
        <v>68.728894310056461</v>
      </c>
      <c r="F125" s="15">
        <f t="shared" si="8"/>
        <v>4123.7336586033871</v>
      </c>
      <c r="G125" s="36" t="str">
        <f t="shared" si="10"/>
        <v>High</v>
      </c>
    </row>
    <row r="126" spans="1:7" x14ac:dyDescent="0.15">
      <c r="A126" s="19">
        <v>20</v>
      </c>
      <c r="B126" s="14">
        <v>8200</v>
      </c>
      <c r="C126" s="21">
        <f t="shared" si="5"/>
        <v>616.06107999999995</v>
      </c>
      <c r="D126" s="15">
        <f t="shared" si="6"/>
        <v>8782.3866742130249</v>
      </c>
      <c r="E126" s="15">
        <f t="shared" si="7"/>
        <v>67.092492064578906</v>
      </c>
      <c r="F126" s="15">
        <f t="shared" si="8"/>
        <v>4025.5495238747344</v>
      </c>
      <c r="G126" s="36" t="str">
        <f t="shared" si="10"/>
        <v>High</v>
      </c>
    </row>
    <row r="127" spans="1:7" x14ac:dyDescent="0.15">
      <c r="A127" s="19">
        <v>20</v>
      </c>
      <c r="B127" s="14">
        <v>8000</v>
      </c>
      <c r="C127" s="21">
        <f t="shared" si="5"/>
        <v>601.03520000000003</v>
      </c>
      <c r="D127" s="15">
        <f t="shared" si="6"/>
        <v>8568.1821211834394</v>
      </c>
      <c r="E127" s="15">
        <f t="shared" si="7"/>
        <v>65.456089819101379</v>
      </c>
      <c r="F127" s="15">
        <f t="shared" si="8"/>
        <v>3927.3653891460826</v>
      </c>
      <c r="G127" s="36" t="str">
        <f t="shared" si="10"/>
        <v xml:space="preserve"> </v>
      </c>
    </row>
    <row r="128" spans="1:7" x14ac:dyDescent="0.15">
      <c r="A128" s="19">
        <v>20</v>
      </c>
      <c r="B128" s="14">
        <v>7800</v>
      </c>
      <c r="C128" s="21">
        <f t="shared" si="5"/>
        <v>586.00932</v>
      </c>
      <c r="D128" s="15">
        <f t="shared" si="6"/>
        <v>8353.977568153854</v>
      </c>
      <c r="E128" s="15">
        <f t="shared" si="7"/>
        <v>63.819687573623852</v>
      </c>
      <c r="F128" s="15">
        <f t="shared" si="8"/>
        <v>3829.1812544174309</v>
      </c>
      <c r="G128" s="36" t="str">
        <f t="shared" si="10"/>
        <v xml:space="preserve"> </v>
      </c>
    </row>
    <row r="129" spans="1:7" x14ac:dyDescent="0.15">
      <c r="A129" s="19">
        <v>20</v>
      </c>
      <c r="B129" s="14">
        <v>7600</v>
      </c>
      <c r="C129" s="21">
        <f t="shared" si="5"/>
        <v>570.98343999999997</v>
      </c>
      <c r="D129" s="15">
        <f t="shared" si="6"/>
        <v>8139.7730151242677</v>
      </c>
      <c r="E129" s="15">
        <f t="shared" si="7"/>
        <v>62.183285328146312</v>
      </c>
      <c r="F129" s="15">
        <f t="shared" si="8"/>
        <v>3730.9971196887786</v>
      </c>
      <c r="G129" s="36" t="str">
        <f t="shared" si="10"/>
        <v xml:space="preserve"> </v>
      </c>
    </row>
    <row r="130" spans="1:7" x14ac:dyDescent="0.15">
      <c r="A130" s="19">
        <v>20</v>
      </c>
      <c r="B130" s="14">
        <v>7400</v>
      </c>
      <c r="C130" s="21">
        <f t="shared" si="5"/>
        <v>555.95755999999994</v>
      </c>
      <c r="D130" s="15">
        <f t="shared" si="6"/>
        <v>7925.5684620946813</v>
      </c>
      <c r="E130" s="15">
        <f t="shared" si="7"/>
        <v>60.546883082668778</v>
      </c>
      <c r="F130" s="15">
        <f t="shared" si="8"/>
        <v>3632.8129849601264</v>
      </c>
      <c r="G130" s="36" t="str">
        <f t="shared" si="10"/>
        <v xml:space="preserve"> </v>
      </c>
    </row>
    <row r="131" spans="1:7" x14ac:dyDescent="0.15">
      <c r="A131" s="19">
        <v>20</v>
      </c>
      <c r="B131" s="14">
        <v>7200</v>
      </c>
      <c r="C131" s="21">
        <f t="shared" si="5"/>
        <v>540.93168000000003</v>
      </c>
      <c r="D131" s="15">
        <f t="shared" si="6"/>
        <v>7711.3639090650959</v>
      </c>
      <c r="E131" s="15">
        <f t="shared" si="7"/>
        <v>58.910480837191244</v>
      </c>
      <c r="F131" s="15">
        <f t="shared" si="8"/>
        <v>3534.6288502314742</v>
      </c>
      <c r="G131" s="36" t="str">
        <f t="shared" si="10"/>
        <v xml:space="preserve"> </v>
      </c>
    </row>
    <row r="132" spans="1:7" x14ac:dyDescent="0.15">
      <c r="A132" s="19">
        <v>20</v>
      </c>
      <c r="B132" s="14">
        <v>7000</v>
      </c>
      <c r="C132" s="21">
        <f t="shared" si="5"/>
        <v>525.9058</v>
      </c>
      <c r="D132" s="15">
        <f t="shared" si="6"/>
        <v>7497.1593560355095</v>
      </c>
      <c r="E132" s="15">
        <f t="shared" si="7"/>
        <v>57.27407859171371</v>
      </c>
      <c r="F132" s="15">
        <f t="shared" si="8"/>
        <v>3436.444715502822</v>
      </c>
      <c r="G132" s="36" t="str">
        <f t="shared" si="10"/>
        <v xml:space="preserve"> </v>
      </c>
    </row>
    <row r="133" spans="1:7" x14ac:dyDescent="0.15">
      <c r="A133" s="20"/>
      <c r="B133" s="21"/>
      <c r="C133" s="21"/>
      <c r="D133" s="15"/>
      <c r="E133" s="15"/>
      <c r="F133" s="15"/>
      <c r="G133" s="36"/>
    </row>
    <row r="134" spans="1:7" x14ac:dyDescent="0.15">
      <c r="A134" s="19">
        <v>18</v>
      </c>
      <c r="B134" s="14">
        <v>9000</v>
      </c>
      <c r="C134" s="21">
        <f t="shared" si="5"/>
        <v>676.16459999999995</v>
      </c>
      <c r="D134" s="15">
        <f t="shared" si="6"/>
        <v>9639.2048863313685</v>
      </c>
      <c r="E134" s="15">
        <f t="shared" si="7"/>
        <v>90.911235859863027</v>
      </c>
      <c r="F134" s="15">
        <f t="shared" si="8"/>
        <v>5454.6741515917811</v>
      </c>
      <c r="G134" s="36" t="str">
        <f t="shared" si="10"/>
        <v>High</v>
      </c>
    </row>
    <row r="135" spans="1:7" x14ac:dyDescent="0.15">
      <c r="A135" s="19">
        <v>18</v>
      </c>
      <c r="B135" s="14">
        <v>8800</v>
      </c>
      <c r="C135" s="21">
        <f t="shared" si="5"/>
        <v>661.13872000000003</v>
      </c>
      <c r="D135" s="15">
        <f t="shared" si="6"/>
        <v>9425.0003333017848</v>
      </c>
      <c r="E135" s="15">
        <f t="shared" si="7"/>
        <v>88.890986174088312</v>
      </c>
      <c r="F135" s="15">
        <f t="shared" si="8"/>
        <v>5333.4591704452987</v>
      </c>
      <c r="G135" s="36" t="str">
        <f t="shared" si="10"/>
        <v>High</v>
      </c>
    </row>
    <row r="136" spans="1:7" x14ac:dyDescent="0.15">
      <c r="A136" s="19">
        <v>18</v>
      </c>
      <c r="B136" s="14">
        <v>8600</v>
      </c>
      <c r="C136" s="21">
        <f t="shared" si="5"/>
        <v>646.11284000000001</v>
      </c>
      <c r="D136" s="15">
        <f t="shared" si="6"/>
        <v>9210.7957802721976</v>
      </c>
      <c r="E136" s="15">
        <f t="shared" si="7"/>
        <v>86.870736488313568</v>
      </c>
      <c r="F136" s="15">
        <f t="shared" si="8"/>
        <v>5212.2441892988136</v>
      </c>
      <c r="G136" s="36" t="str">
        <f t="shared" si="10"/>
        <v>High</v>
      </c>
    </row>
    <row r="137" spans="1:7" x14ac:dyDescent="0.15">
      <c r="A137" s="19">
        <v>18</v>
      </c>
      <c r="B137" s="14">
        <v>8400</v>
      </c>
      <c r="C137" s="21">
        <f t="shared" si="5"/>
        <v>631.08695999999998</v>
      </c>
      <c r="D137" s="15">
        <f t="shared" si="6"/>
        <v>8996.5912272426121</v>
      </c>
      <c r="E137" s="15">
        <f t="shared" si="7"/>
        <v>84.850486802538839</v>
      </c>
      <c r="F137" s="15">
        <f t="shared" si="8"/>
        <v>5091.0292081523303</v>
      </c>
      <c r="G137" s="36" t="str">
        <f t="shared" si="10"/>
        <v>High</v>
      </c>
    </row>
    <row r="138" spans="1:7" x14ac:dyDescent="0.15">
      <c r="A138" s="19">
        <v>18</v>
      </c>
      <c r="B138" s="14">
        <v>8200</v>
      </c>
      <c r="C138" s="21">
        <f t="shared" si="5"/>
        <v>616.06107999999995</v>
      </c>
      <c r="D138" s="15">
        <f t="shared" si="6"/>
        <v>8782.3866742130249</v>
      </c>
      <c r="E138" s="15">
        <f t="shared" si="7"/>
        <v>82.830237116764096</v>
      </c>
      <c r="F138" s="15">
        <f t="shared" si="8"/>
        <v>4969.8142270058452</v>
      </c>
      <c r="G138" s="36" t="str">
        <f t="shared" si="10"/>
        <v>High</v>
      </c>
    </row>
    <row r="139" spans="1:7" x14ac:dyDescent="0.15">
      <c r="A139" s="19">
        <v>18</v>
      </c>
      <c r="B139" s="14">
        <v>8000</v>
      </c>
      <c r="C139" s="21">
        <f t="shared" ref="C139:C202" si="11">0.0751294*B139</f>
        <v>601.03520000000003</v>
      </c>
      <c r="D139" s="15">
        <f t="shared" ref="D139:D202" si="12">C139/$C$5</f>
        <v>8568.1821211834394</v>
      </c>
      <c r="E139" s="15">
        <f t="shared" ref="E139:E202" si="13">(D139*4)/(PI()*(A139/12)^2*60)</f>
        <v>80.809987430989366</v>
      </c>
      <c r="F139" s="15">
        <f t="shared" ref="F139:F202" si="14">(D139*4)/(PI()*(A139/12)^2)</f>
        <v>4848.5992458593619</v>
      </c>
      <c r="G139" s="36" t="str">
        <f t="shared" si="10"/>
        <v>High</v>
      </c>
    </row>
    <row r="140" spans="1:7" x14ac:dyDescent="0.15">
      <c r="A140" s="19">
        <v>18</v>
      </c>
      <c r="B140" s="14">
        <v>7800</v>
      </c>
      <c r="C140" s="21">
        <f t="shared" si="11"/>
        <v>586.00932</v>
      </c>
      <c r="D140" s="15">
        <f t="shared" si="12"/>
        <v>8353.977568153854</v>
      </c>
      <c r="E140" s="15">
        <f t="shared" si="13"/>
        <v>78.789737745214637</v>
      </c>
      <c r="F140" s="15">
        <f t="shared" si="14"/>
        <v>4727.3842647128777</v>
      </c>
      <c r="G140" s="36" t="str">
        <f t="shared" si="10"/>
        <v>High</v>
      </c>
    </row>
    <row r="141" spans="1:7" x14ac:dyDescent="0.15">
      <c r="A141" s="19">
        <v>18</v>
      </c>
      <c r="B141" s="14">
        <v>7600</v>
      </c>
      <c r="C141" s="21">
        <f t="shared" si="11"/>
        <v>570.98343999999997</v>
      </c>
      <c r="D141" s="15">
        <f t="shared" si="12"/>
        <v>8139.7730151242677</v>
      </c>
      <c r="E141" s="15">
        <f t="shared" si="13"/>
        <v>76.769488059439894</v>
      </c>
      <c r="F141" s="15">
        <f t="shared" si="14"/>
        <v>4606.1692835663935</v>
      </c>
      <c r="G141" s="36" t="str">
        <f t="shared" si="10"/>
        <v>High</v>
      </c>
    </row>
    <row r="142" spans="1:7" x14ac:dyDescent="0.15">
      <c r="A142" s="19">
        <v>18</v>
      </c>
      <c r="B142" s="14">
        <v>7400</v>
      </c>
      <c r="C142" s="21">
        <f t="shared" si="11"/>
        <v>555.95755999999994</v>
      </c>
      <c r="D142" s="15">
        <f t="shared" si="12"/>
        <v>7925.5684620946813</v>
      </c>
      <c r="E142" s="15">
        <f t="shared" si="13"/>
        <v>74.749238373665165</v>
      </c>
      <c r="F142" s="15">
        <f t="shared" si="14"/>
        <v>4484.9543024199093</v>
      </c>
      <c r="G142" s="36" t="str">
        <f t="shared" si="10"/>
        <v>High</v>
      </c>
    </row>
    <row r="143" spans="1:7" x14ac:dyDescent="0.15">
      <c r="A143" s="19">
        <v>18</v>
      </c>
      <c r="B143" s="14">
        <v>7200</v>
      </c>
      <c r="C143" s="21">
        <f t="shared" si="11"/>
        <v>540.93168000000003</v>
      </c>
      <c r="D143" s="15">
        <f t="shared" si="12"/>
        <v>7711.3639090650959</v>
      </c>
      <c r="E143" s="15">
        <f t="shared" si="13"/>
        <v>72.728988687890435</v>
      </c>
      <c r="F143" s="15">
        <f t="shared" si="14"/>
        <v>4363.739321273426</v>
      </c>
      <c r="G143" s="36" t="str">
        <f t="shared" si="10"/>
        <v>High</v>
      </c>
    </row>
    <row r="144" spans="1:7" x14ac:dyDescent="0.15">
      <c r="A144" s="19">
        <v>18</v>
      </c>
      <c r="B144" s="14">
        <v>7000</v>
      </c>
      <c r="C144" s="21">
        <f t="shared" si="11"/>
        <v>525.9058</v>
      </c>
      <c r="D144" s="15">
        <f t="shared" si="12"/>
        <v>7497.1593560355095</v>
      </c>
      <c r="E144" s="15">
        <f t="shared" si="13"/>
        <v>70.708739002115692</v>
      </c>
      <c r="F144" s="15">
        <f t="shared" si="14"/>
        <v>4242.5243401269418</v>
      </c>
      <c r="G144" s="36" t="str">
        <f t="shared" si="10"/>
        <v>High</v>
      </c>
    </row>
    <row r="145" spans="1:7" x14ac:dyDescent="0.15">
      <c r="A145" s="19">
        <v>18</v>
      </c>
      <c r="B145" s="14">
        <v>6800</v>
      </c>
      <c r="C145" s="21">
        <f t="shared" si="11"/>
        <v>510.87991999999997</v>
      </c>
      <c r="D145" s="15">
        <f t="shared" si="12"/>
        <v>7282.9548030059232</v>
      </c>
      <c r="E145" s="15">
        <f t="shared" si="13"/>
        <v>68.688489316340949</v>
      </c>
      <c r="F145" s="15">
        <f t="shared" si="14"/>
        <v>4121.3093589804566</v>
      </c>
      <c r="G145" s="36" t="str">
        <f t="shared" si="10"/>
        <v>High</v>
      </c>
    </row>
    <row r="146" spans="1:7" x14ac:dyDescent="0.15">
      <c r="A146" s="19">
        <v>18</v>
      </c>
      <c r="B146" s="14">
        <v>6600</v>
      </c>
      <c r="C146" s="21">
        <f t="shared" si="11"/>
        <v>495.85404</v>
      </c>
      <c r="D146" s="15">
        <f t="shared" si="12"/>
        <v>7068.7502499763377</v>
      </c>
      <c r="E146" s="15">
        <f t="shared" si="13"/>
        <v>66.668239630566219</v>
      </c>
      <c r="F146" s="15">
        <f t="shared" si="14"/>
        <v>4000.0943778339733</v>
      </c>
      <c r="G146" s="36" t="str">
        <f t="shared" si="10"/>
        <v>High</v>
      </c>
    </row>
    <row r="147" spans="1:7" x14ac:dyDescent="0.15">
      <c r="A147" s="19">
        <v>18</v>
      </c>
      <c r="B147" s="14">
        <v>6400</v>
      </c>
      <c r="C147" s="21">
        <f t="shared" si="11"/>
        <v>480.82815999999997</v>
      </c>
      <c r="D147" s="15">
        <f t="shared" si="12"/>
        <v>6854.5456969467514</v>
      </c>
      <c r="E147" s="15">
        <f t="shared" si="13"/>
        <v>64.64798994479149</v>
      </c>
      <c r="F147" s="15">
        <f t="shared" si="14"/>
        <v>3878.8793966874891</v>
      </c>
      <c r="G147" s="36" t="str">
        <f t="shared" si="10"/>
        <v xml:space="preserve"> </v>
      </c>
    </row>
    <row r="148" spans="1:7" x14ac:dyDescent="0.15">
      <c r="A148" s="19">
        <v>18</v>
      </c>
      <c r="B148" s="14">
        <v>6200</v>
      </c>
      <c r="C148" s="21">
        <f t="shared" si="11"/>
        <v>465.80228</v>
      </c>
      <c r="D148" s="15">
        <f t="shared" si="12"/>
        <v>6640.3411439171659</v>
      </c>
      <c r="E148" s="15">
        <f t="shared" si="13"/>
        <v>62.627740259016761</v>
      </c>
      <c r="F148" s="15">
        <f t="shared" si="14"/>
        <v>3757.6644155410054</v>
      </c>
      <c r="G148" s="36" t="str">
        <f t="shared" si="10"/>
        <v xml:space="preserve"> </v>
      </c>
    </row>
    <row r="149" spans="1:7" x14ac:dyDescent="0.15">
      <c r="A149" s="19">
        <v>18</v>
      </c>
      <c r="B149" s="14">
        <v>6000</v>
      </c>
      <c r="C149" s="21">
        <f t="shared" si="11"/>
        <v>450.77639999999997</v>
      </c>
      <c r="D149" s="15">
        <f t="shared" si="12"/>
        <v>6426.1365908875796</v>
      </c>
      <c r="E149" s="15">
        <f t="shared" si="13"/>
        <v>60.607490573242025</v>
      </c>
      <c r="F149" s="15">
        <f t="shared" si="14"/>
        <v>3636.4494343945212</v>
      </c>
      <c r="G149" s="36" t="str">
        <f t="shared" si="10"/>
        <v xml:space="preserve"> </v>
      </c>
    </row>
    <row r="150" spans="1:7" x14ac:dyDescent="0.15">
      <c r="A150" s="20"/>
      <c r="B150" s="21"/>
      <c r="C150" s="21"/>
      <c r="D150" s="15"/>
      <c r="E150" s="15"/>
      <c r="F150" s="15"/>
      <c r="G150" s="36"/>
    </row>
    <row r="151" spans="1:7" x14ac:dyDescent="0.15">
      <c r="A151" s="19">
        <v>16</v>
      </c>
      <c r="B151" s="14">
        <v>7000</v>
      </c>
      <c r="C151" s="21">
        <f t="shared" si="11"/>
        <v>525.9058</v>
      </c>
      <c r="D151" s="15">
        <f t="shared" si="12"/>
        <v>7497.1593560355095</v>
      </c>
      <c r="E151" s="15">
        <f t="shared" si="13"/>
        <v>89.490747799552665</v>
      </c>
      <c r="F151" s="15">
        <f t="shared" si="14"/>
        <v>5369.4448679731604</v>
      </c>
      <c r="G151" s="36" t="str">
        <f t="shared" si="10"/>
        <v>High</v>
      </c>
    </row>
    <row r="152" spans="1:7" x14ac:dyDescent="0.15">
      <c r="A152" s="19">
        <v>16</v>
      </c>
      <c r="B152" s="14">
        <v>6800</v>
      </c>
      <c r="C152" s="21">
        <f t="shared" si="11"/>
        <v>510.87991999999997</v>
      </c>
      <c r="D152" s="15">
        <f t="shared" si="12"/>
        <v>7282.9548030059232</v>
      </c>
      <c r="E152" s="15">
        <f t="shared" si="13"/>
        <v>86.933869290994011</v>
      </c>
      <c r="F152" s="15">
        <f t="shared" si="14"/>
        <v>5216.032157459641</v>
      </c>
      <c r="G152" s="36" t="str">
        <f t="shared" si="10"/>
        <v>High</v>
      </c>
    </row>
    <row r="153" spans="1:7" x14ac:dyDescent="0.15">
      <c r="A153" s="19">
        <v>16</v>
      </c>
      <c r="B153" s="14">
        <v>6600</v>
      </c>
      <c r="C153" s="21">
        <f t="shared" si="11"/>
        <v>495.85404</v>
      </c>
      <c r="D153" s="15">
        <f t="shared" si="12"/>
        <v>7068.7502499763377</v>
      </c>
      <c r="E153" s="15">
        <f t="shared" si="13"/>
        <v>84.376990782435371</v>
      </c>
      <c r="F153" s="15">
        <f t="shared" si="14"/>
        <v>5062.6194469461225</v>
      </c>
      <c r="G153" s="36" t="str">
        <f t="shared" si="10"/>
        <v>High</v>
      </c>
    </row>
    <row r="154" spans="1:7" x14ac:dyDescent="0.15">
      <c r="A154" s="19">
        <v>16</v>
      </c>
      <c r="B154" s="14">
        <v>6400</v>
      </c>
      <c r="C154" s="21">
        <f t="shared" si="11"/>
        <v>480.82815999999997</v>
      </c>
      <c r="D154" s="15">
        <f t="shared" si="12"/>
        <v>6854.5456969467514</v>
      </c>
      <c r="E154" s="15">
        <f t="shared" si="13"/>
        <v>81.820112273876717</v>
      </c>
      <c r="F154" s="15">
        <f t="shared" si="14"/>
        <v>4909.2067364326031</v>
      </c>
      <c r="G154" s="36" t="str">
        <f t="shared" si="10"/>
        <v>High</v>
      </c>
    </row>
    <row r="155" spans="1:7" x14ac:dyDescent="0.15">
      <c r="A155" s="19">
        <v>16</v>
      </c>
      <c r="B155" s="14">
        <v>6200</v>
      </c>
      <c r="C155" s="21">
        <f t="shared" si="11"/>
        <v>465.80228</v>
      </c>
      <c r="D155" s="15">
        <f t="shared" si="12"/>
        <v>6640.3411439171659</v>
      </c>
      <c r="E155" s="15">
        <f t="shared" si="13"/>
        <v>79.263233765318077</v>
      </c>
      <c r="F155" s="15">
        <f t="shared" si="14"/>
        <v>4755.7940259190846</v>
      </c>
      <c r="G155" s="36" t="str">
        <f t="shared" si="10"/>
        <v>High</v>
      </c>
    </row>
    <row r="156" spans="1:7" x14ac:dyDescent="0.15">
      <c r="A156" s="19">
        <v>16</v>
      </c>
      <c r="B156" s="14">
        <v>6000</v>
      </c>
      <c r="C156" s="21">
        <f t="shared" si="11"/>
        <v>450.77639999999997</v>
      </c>
      <c r="D156" s="15">
        <f t="shared" si="12"/>
        <v>6426.1365908875796</v>
      </c>
      <c r="E156" s="15">
        <f t="shared" si="13"/>
        <v>76.706355256759423</v>
      </c>
      <c r="F156" s="15">
        <f t="shared" si="14"/>
        <v>4602.3813154055661</v>
      </c>
      <c r="G156" s="36" t="str">
        <f t="shared" si="10"/>
        <v>High</v>
      </c>
    </row>
    <row r="157" spans="1:7" x14ac:dyDescent="0.15">
      <c r="A157" s="19">
        <v>16</v>
      </c>
      <c r="B157" s="14">
        <v>5800</v>
      </c>
      <c r="C157" s="21">
        <f t="shared" si="11"/>
        <v>435.75051999999999</v>
      </c>
      <c r="D157" s="15">
        <f t="shared" si="12"/>
        <v>6211.9320378579941</v>
      </c>
      <c r="E157" s="15">
        <f t="shared" si="13"/>
        <v>74.149476748200783</v>
      </c>
      <c r="F157" s="15">
        <f t="shared" si="14"/>
        <v>4448.9686048920476</v>
      </c>
      <c r="G157" s="36" t="str">
        <f t="shared" si="10"/>
        <v>High</v>
      </c>
    </row>
    <row r="158" spans="1:7" x14ac:dyDescent="0.15">
      <c r="A158" s="19">
        <v>16</v>
      </c>
      <c r="B158" s="14">
        <v>5600</v>
      </c>
      <c r="C158" s="21">
        <f t="shared" si="11"/>
        <v>420.72464000000002</v>
      </c>
      <c r="D158" s="15">
        <f t="shared" si="12"/>
        <v>5997.7274848284078</v>
      </c>
      <c r="E158" s="15">
        <f t="shared" si="13"/>
        <v>71.592598239642129</v>
      </c>
      <c r="F158" s="15">
        <f t="shared" si="14"/>
        <v>4295.5558943785281</v>
      </c>
      <c r="G158" s="36" t="str">
        <f t="shared" si="10"/>
        <v>High</v>
      </c>
    </row>
    <row r="159" spans="1:7" x14ac:dyDescent="0.15">
      <c r="A159" s="19">
        <v>16</v>
      </c>
      <c r="B159" s="14">
        <v>5400</v>
      </c>
      <c r="C159" s="21">
        <f t="shared" si="11"/>
        <v>405.69875999999999</v>
      </c>
      <c r="D159" s="15">
        <f t="shared" si="12"/>
        <v>5783.5229317988214</v>
      </c>
      <c r="E159" s="15">
        <f t="shared" si="13"/>
        <v>69.035719731083475</v>
      </c>
      <c r="F159" s="15">
        <f t="shared" si="14"/>
        <v>4142.1431838650087</v>
      </c>
      <c r="G159" s="36" t="str">
        <f t="shared" si="10"/>
        <v>High</v>
      </c>
    </row>
    <row r="160" spans="1:7" x14ac:dyDescent="0.15">
      <c r="A160" s="19">
        <v>16</v>
      </c>
      <c r="B160" s="14">
        <v>5200</v>
      </c>
      <c r="C160" s="21">
        <f t="shared" si="11"/>
        <v>390.67288000000002</v>
      </c>
      <c r="D160" s="15">
        <f t="shared" si="12"/>
        <v>5569.318378769236</v>
      </c>
      <c r="E160" s="15">
        <f t="shared" si="13"/>
        <v>66.478841222524835</v>
      </c>
      <c r="F160" s="15">
        <f t="shared" si="14"/>
        <v>3988.7304733514907</v>
      </c>
      <c r="G160" s="36" t="str">
        <f t="shared" si="10"/>
        <v xml:space="preserve"> </v>
      </c>
    </row>
    <row r="161" spans="1:7" x14ac:dyDescent="0.15">
      <c r="A161" s="19">
        <v>16</v>
      </c>
      <c r="B161" s="14">
        <v>5000</v>
      </c>
      <c r="C161" s="21">
        <f t="shared" si="11"/>
        <v>375.64699999999999</v>
      </c>
      <c r="D161" s="15">
        <f t="shared" si="12"/>
        <v>5355.1138257396497</v>
      </c>
      <c r="E161" s="15">
        <f t="shared" si="13"/>
        <v>63.921962713966188</v>
      </c>
      <c r="F161" s="15">
        <f t="shared" si="14"/>
        <v>3835.3177628379717</v>
      </c>
      <c r="G161" s="36" t="str">
        <f t="shared" si="10"/>
        <v xml:space="preserve"> </v>
      </c>
    </row>
    <row r="162" spans="1:7" x14ac:dyDescent="0.15">
      <c r="A162" s="19">
        <v>16</v>
      </c>
      <c r="B162" s="14">
        <v>4800</v>
      </c>
      <c r="C162" s="21">
        <f t="shared" si="11"/>
        <v>360.62112000000002</v>
      </c>
      <c r="D162" s="15">
        <f t="shared" si="12"/>
        <v>5140.9092727100642</v>
      </c>
      <c r="E162" s="15">
        <f t="shared" si="13"/>
        <v>61.365084205407548</v>
      </c>
      <c r="F162" s="15">
        <f t="shared" si="14"/>
        <v>3681.9050523244532</v>
      </c>
      <c r="G162" s="36" t="str">
        <f t="shared" si="10"/>
        <v xml:space="preserve"> </v>
      </c>
    </row>
    <row r="163" spans="1:7" x14ac:dyDescent="0.15">
      <c r="A163" s="19">
        <v>16</v>
      </c>
      <c r="B163" s="14">
        <v>4600</v>
      </c>
      <c r="C163" s="21">
        <f t="shared" si="11"/>
        <v>345.59523999999999</v>
      </c>
      <c r="D163" s="15">
        <f t="shared" si="12"/>
        <v>4926.7047196804779</v>
      </c>
      <c r="E163" s="15">
        <f t="shared" si="13"/>
        <v>58.808205696848894</v>
      </c>
      <c r="F163" s="15">
        <f t="shared" si="14"/>
        <v>3528.4923418109338</v>
      </c>
      <c r="G163" s="36" t="str">
        <f t="shared" ref="G163:G193" si="15">IF(F163&gt;4000,"High",IF(F163&lt;2700,"Low"," "))</f>
        <v xml:space="preserve"> </v>
      </c>
    </row>
    <row r="164" spans="1:7" x14ac:dyDescent="0.15">
      <c r="A164" s="19">
        <v>16</v>
      </c>
      <c r="B164" s="14">
        <v>4400</v>
      </c>
      <c r="C164" s="21">
        <f t="shared" si="11"/>
        <v>330.56936000000002</v>
      </c>
      <c r="D164" s="15">
        <f t="shared" si="12"/>
        <v>4712.5001666508924</v>
      </c>
      <c r="E164" s="15">
        <f t="shared" si="13"/>
        <v>56.251327188290254</v>
      </c>
      <c r="F164" s="15">
        <f t="shared" si="14"/>
        <v>3375.0796312974153</v>
      </c>
      <c r="G164" s="36" t="str">
        <f t="shared" si="15"/>
        <v xml:space="preserve"> </v>
      </c>
    </row>
    <row r="165" spans="1:7" x14ac:dyDescent="0.15">
      <c r="A165" s="20"/>
      <c r="B165" s="21"/>
      <c r="C165" s="21"/>
      <c r="D165" s="15"/>
      <c r="E165" s="15"/>
      <c r="F165" s="15"/>
      <c r="G165" s="36"/>
    </row>
    <row r="166" spans="1:7" x14ac:dyDescent="0.15">
      <c r="A166" s="19">
        <v>14</v>
      </c>
      <c r="B166" s="14">
        <v>5500</v>
      </c>
      <c r="C166" s="21">
        <f t="shared" si="11"/>
        <v>413.21170000000001</v>
      </c>
      <c r="D166" s="15">
        <f t="shared" si="12"/>
        <v>5890.6252083136151</v>
      </c>
      <c r="E166" s="15">
        <f t="shared" si="13"/>
        <v>91.838901531902451</v>
      </c>
      <c r="F166" s="15">
        <f t="shared" si="14"/>
        <v>5510.3340919141465</v>
      </c>
      <c r="G166" s="36" t="str">
        <f t="shared" si="15"/>
        <v>High</v>
      </c>
    </row>
    <row r="167" spans="1:7" x14ac:dyDescent="0.15">
      <c r="A167" s="19">
        <v>14</v>
      </c>
      <c r="B167" s="14">
        <v>5300</v>
      </c>
      <c r="C167" s="21">
        <f t="shared" si="11"/>
        <v>398.18581999999998</v>
      </c>
      <c r="D167" s="15">
        <f t="shared" si="12"/>
        <v>5676.4206552840287</v>
      </c>
      <c r="E167" s="15">
        <f t="shared" si="13"/>
        <v>88.499305112560535</v>
      </c>
      <c r="F167" s="15">
        <f t="shared" si="14"/>
        <v>5309.9583067536314</v>
      </c>
      <c r="G167" s="36" t="str">
        <f t="shared" si="15"/>
        <v>High</v>
      </c>
    </row>
    <row r="168" spans="1:7" x14ac:dyDescent="0.15">
      <c r="A168" s="19">
        <v>14</v>
      </c>
      <c r="B168" s="14">
        <v>5100</v>
      </c>
      <c r="C168" s="21">
        <f t="shared" si="11"/>
        <v>383.15994000000001</v>
      </c>
      <c r="D168" s="15">
        <f t="shared" si="12"/>
        <v>5462.2161022544433</v>
      </c>
      <c r="E168" s="15">
        <f t="shared" si="13"/>
        <v>85.159708693218647</v>
      </c>
      <c r="F168" s="15">
        <f t="shared" si="14"/>
        <v>5109.5825215931181</v>
      </c>
      <c r="G168" s="36" t="str">
        <f t="shared" si="15"/>
        <v>High</v>
      </c>
    </row>
    <row r="169" spans="1:7" x14ac:dyDescent="0.15">
      <c r="A169" s="19">
        <v>14</v>
      </c>
      <c r="B169" s="14">
        <v>4900</v>
      </c>
      <c r="C169" s="21">
        <f t="shared" si="11"/>
        <v>368.13405999999998</v>
      </c>
      <c r="D169" s="15">
        <f t="shared" si="12"/>
        <v>5248.0115492248569</v>
      </c>
      <c r="E169" s="15">
        <f t="shared" si="13"/>
        <v>81.820112273876731</v>
      </c>
      <c r="F169" s="15">
        <f t="shared" si="14"/>
        <v>4909.2067364326031</v>
      </c>
      <c r="G169" s="36" t="str">
        <f t="shared" si="15"/>
        <v>High</v>
      </c>
    </row>
    <row r="170" spans="1:7" x14ac:dyDescent="0.15">
      <c r="A170" s="19">
        <v>14</v>
      </c>
      <c r="B170" s="14">
        <v>4700</v>
      </c>
      <c r="C170" s="21">
        <f t="shared" si="11"/>
        <v>353.10818</v>
      </c>
      <c r="D170" s="15">
        <f t="shared" si="12"/>
        <v>5033.8069961952706</v>
      </c>
      <c r="E170" s="15">
        <f t="shared" si="13"/>
        <v>78.480515854534815</v>
      </c>
      <c r="F170" s="15">
        <f t="shared" si="14"/>
        <v>4708.8309512720889</v>
      </c>
      <c r="G170" s="36" t="str">
        <f t="shared" si="15"/>
        <v>High</v>
      </c>
    </row>
    <row r="171" spans="1:7" x14ac:dyDescent="0.15">
      <c r="A171" s="19">
        <v>14</v>
      </c>
      <c r="B171" s="14">
        <v>4500</v>
      </c>
      <c r="C171" s="21">
        <f t="shared" si="11"/>
        <v>338.08229999999998</v>
      </c>
      <c r="D171" s="15">
        <f t="shared" si="12"/>
        <v>4819.6024431656842</v>
      </c>
      <c r="E171" s="15">
        <f t="shared" si="13"/>
        <v>75.140919435192899</v>
      </c>
      <c r="F171" s="15">
        <f t="shared" si="14"/>
        <v>4508.4551661115738</v>
      </c>
      <c r="G171" s="36" t="str">
        <f t="shared" si="15"/>
        <v>High</v>
      </c>
    </row>
    <row r="172" spans="1:7" x14ac:dyDescent="0.15">
      <c r="A172" s="19">
        <v>14</v>
      </c>
      <c r="B172" s="14">
        <v>4300</v>
      </c>
      <c r="C172" s="21">
        <f t="shared" si="11"/>
        <v>323.05642</v>
      </c>
      <c r="D172" s="15">
        <f t="shared" si="12"/>
        <v>4605.3978901360988</v>
      </c>
      <c r="E172" s="15">
        <f t="shared" si="13"/>
        <v>71.801323015851011</v>
      </c>
      <c r="F172" s="15">
        <f t="shared" si="14"/>
        <v>4308.0793809510596</v>
      </c>
      <c r="G172" s="36" t="str">
        <f t="shared" si="15"/>
        <v>High</v>
      </c>
    </row>
    <row r="173" spans="1:7" x14ac:dyDescent="0.15">
      <c r="A173" s="19">
        <v>14</v>
      </c>
      <c r="B173" s="14">
        <v>4100</v>
      </c>
      <c r="C173" s="21">
        <f t="shared" si="11"/>
        <v>308.03053999999997</v>
      </c>
      <c r="D173" s="15">
        <f t="shared" si="12"/>
        <v>4391.1933371065124</v>
      </c>
      <c r="E173" s="15">
        <f t="shared" si="13"/>
        <v>68.461726596509095</v>
      </c>
      <c r="F173" s="15">
        <f t="shared" si="14"/>
        <v>4107.7035957905455</v>
      </c>
      <c r="G173" s="36" t="str">
        <f t="shared" si="15"/>
        <v>High</v>
      </c>
    </row>
    <row r="174" spans="1:7" x14ac:dyDescent="0.15">
      <c r="A174" s="19">
        <v>14</v>
      </c>
      <c r="B174" s="14">
        <v>3900</v>
      </c>
      <c r="C174" s="21">
        <f t="shared" si="11"/>
        <v>293.00466</v>
      </c>
      <c r="D174" s="15">
        <f t="shared" si="12"/>
        <v>4176.988784076927</v>
      </c>
      <c r="E174" s="15">
        <f t="shared" si="13"/>
        <v>65.122130177167193</v>
      </c>
      <c r="F174" s="15">
        <f t="shared" si="14"/>
        <v>3907.3278106300313</v>
      </c>
      <c r="G174" s="36" t="str">
        <f t="shared" si="15"/>
        <v xml:space="preserve"> </v>
      </c>
    </row>
    <row r="175" spans="1:7" x14ac:dyDescent="0.15">
      <c r="A175" s="19">
        <v>14</v>
      </c>
      <c r="B175" s="14">
        <v>3700</v>
      </c>
      <c r="C175" s="21">
        <f t="shared" si="11"/>
        <v>277.97877999999997</v>
      </c>
      <c r="D175" s="15">
        <f t="shared" si="12"/>
        <v>3962.7842310473407</v>
      </c>
      <c r="E175" s="15">
        <f t="shared" si="13"/>
        <v>61.782533757825284</v>
      </c>
      <c r="F175" s="15">
        <f t="shared" si="14"/>
        <v>3706.9520254695162</v>
      </c>
      <c r="G175" s="36" t="str">
        <f t="shared" si="15"/>
        <v xml:space="preserve"> </v>
      </c>
    </row>
    <row r="176" spans="1:7" x14ac:dyDescent="0.15">
      <c r="A176" s="19">
        <v>14</v>
      </c>
      <c r="B176" s="14">
        <v>3500</v>
      </c>
      <c r="C176" s="21">
        <f t="shared" si="11"/>
        <v>262.9529</v>
      </c>
      <c r="D176" s="15">
        <f t="shared" si="12"/>
        <v>3748.5796780177548</v>
      </c>
      <c r="E176" s="15">
        <f t="shared" si="13"/>
        <v>58.442937338483375</v>
      </c>
      <c r="F176" s="15">
        <f t="shared" si="14"/>
        <v>3506.5762403090021</v>
      </c>
      <c r="G176" s="36" t="str">
        <f t="shared" si="15"/>
        <v xml:space="preserve"> </v>
      </c>
    </row>
    <row r="177" spans="1:7" x14ac:dyDescent="0.15">
      <c r="A177" s="20"/>
      <c r="B177" s="21"/>
      <c r="C177" s="21"/>
      <c r="D177" s="15"/>
      <c r="E177" s="15"/>
      <c r="F177" s="15"/>
      <c r="G177" s="36"/>
    </row>
    <row r="178" spans="1:7" x14ac:dyDescent="0.15">
      <c r="A178" s="19">
        <v>12</v>
      </c>
      <c r="B178" s="14">
        <v>4000</v>
      </c>
      <c r="C178" s="21">
        <f t="shared" si="11"/>
        <v>300.51760000000002</v>
      </c>
      <c r="D178" s="15">
        <f t="shared" si="12"/>
        <v>4284.0910605917197</v>
      </c>
      <c r="E178" s="15">
        <f t="shared" si="13"/>
        <v>90.911235859863041</v>
      </c>
      <c r="F178" s="15">
        <f t="shared" si="14"/>
        <v>5454.674151591782</v>
      </c>
      <c r="G178" s="36" t="str">
        <f t="shared" si="15"/>
        <v>High</v>
      </c>
    </row>
    <row r="179" spans="1:7" x14ac:dyDescent="0.15">
      <c r="A179" s="19">
        <v>12</v>
      </c>
      <c r="B179" s="14">
        <v>3900</v>
      </c>
      <c r="C179" s="21">
        <f t="shared" si="11"/>
        <v>293.00466</v>
      </c>
      <c r="D179" s="15">
        <f t="shared" si="12"/>
        <v>4176.988784076927</v>
      </c>
      <c r="E179" s="15">
        <f t="shared" si="13"/>
        <v>88.63845496336647</v>
      </c>
      <c r="F179" s="15">
        <f t="shared" si="14"/>
        <v>5318.3072978019873</v>
      </c>
      <c r="G179" s="36" t="str">
        <f t="shared" si="15"/>
        <v>High</v>
      </c>
    </row>
    <row r="180" spans="1:7" x14ac:dyDescent="0.15">
      <c r="A180" s="19">
        <v>12</v>
      </c>
      <c r="B180" s="14">
        <v>3800</v>
      </c>
      <c r="C180" s="21">
        <f t="shared" si="11"/>
        <v>285.49171999999999</v>
      </c>
      <c r="D180" s="15">
        <f t="shared" si="12"/>
        <v>4069.8865075621338</v>
      </c>
      <c r="E180" s="15">
        <f t="shared" si="13"/>
        <v>86.365674066869886</v>
      </c>
      <c r="F180" s="15">
        <f t="shared" si="14"/>
        <v>5181.9404440121925</v>
      </c>
      <c r="G180" s="36" t="str">
        <f t="shared" si="15"/>
        <v>High</v>
      </c>
    </row>
    <row r="181" spans="1:7" x14ac:dyDescent="0.15">
      <c r="A181" s="19">
        <v>12</v>
      </c>
      <c r="B181" s="14">
        <v>3700</v>
      </c>
      <c r="C181" s="21">
        <f t="shared" si="11"/>
        <v>277.97877999999997</v>
      </c>
      <c r="D181" s="15">
        <f t="shared" si="12"/>
        <v>3962.7842310473407</v>
      </c>
      <c r="E181" s="15">
        <f t="shared" si="13"/>
        <v>84.092893170373301</v>
      </c>
      <c r="F181" s="15">
        <f t="shared" si="14"/>
        <v>5045.5735902223978</v>
      </c>
      <c r="G181" s="36" t="str">
        <f t="shared" si="15"/>
        <v>High</v>
      </c>
    </row>
    <row r="182" spans="1:7" x14ac:dyDescent="0.15">
      <c r="A182" s="19">
        <v>12</v>
      </c>
      <c r="B182" s="14">
        <v>3600</v>
      </c>
      <c r="C182" s="21">
        <f t="shared" si="11"/>
        <v>270.46584000000001</v>
      </c>
      <c r="D182" s="15">
        <f t="shared" si="12"/>
        <v>3855.6819545325479</v>
      </c>
      <c r="E182" s="15">
        <f t="shared" si="13"/>
        <v>81.820112273876731</v>
      </c>
      <c r="F182" s="15">
        <f t="shared" si="14"/>
        <v>4909.206736432604</v>
      </c>
      <c r="G182" s="36" t="str">
        <f t="shared" si="15"/>
        <v>High</v>
      </c>
    </row>
    <row r="183" spans="1:7" x14ac:dyDescent="0.15">
      <c r="A183" s="19">
        <v>12</v>
      </c>
      <c r="B183" s="14">
        <v>3500</v>
      </c>
      <c r="C183" s="21">
        <f t="shared" si="11"/>
        <v>262.9529</v>
      </c>
      <c r="D183" s="15">
        <f t="shared" si="12"/>
        <v>3748.5796780177548</v>
      </c>
      <c r="E183" s="15">
        <f t="shared" si="13"/>
        <v>79.547331377380161</v>
      </c>
      <c r="F183" s="15">
        <f t="shared" si="14"/>
        <v>4772.8398826428092</v>
      </c>
      <c r="G183" s="36" t="str">
        <f t="shared" si="15"/>
        <v>High</v>
      </c>
    </row>
    <row r="184" spans="1:7" x14ac:dyDescent="0.15">
      <c r="A184" s="19">
        <v>12</v>
      </c>
      <c r="B184" s="14">
        <v>3400</v>
      </c>
      <c r="C184" s="21">
        <f t="shared" si="11"/>
        <v>255.43995999999999</v>
      </c>
      <c r="D184" s="15">
        <f t="shared" si="12"/>
        <v>3641.4774015029616</v>
      </c>
      <c r="E184" s="15">
        <f t="shared" si="13"/>
        <v>77.274550480883576</v>
      </c>
      <c r="F184" s="15">
        <f t="shared" si="14"/>
        <v>4636.4730288530145</v>
      </c>
      <c r="G184" s="36" t="str">
        <f t="shared" si="15"/>
        <v>High</v>
      </c>
    </row>
    <row r="185" spans="1:7" x14ac:dyDescent="0.15">
      <c r="A185" s="19">
        <v>12</v>
      </c>
      <c r="B185" s="14">
        <v>3300</v>
      </c>
      <c r="C185" s="21">
        <f t="shared" si="11"/>
        <v>247.92702</v>
      </c>
      <c r="D185" s="15">
        <f t="shared" si="12"/>
        <v>3534.3751249881689</v>
      </c>
      <c r="E185" s="15">
        <f t="shared" si="13"/>
        <v>75.001769584387006</v>
      </c>
      <c r="F185" s="15">
        <f t="shared" si="14"/>
        <v>4500.1061750632198</v>
      </c>
      <c r="G185" s="36" t="str">
        <f t="shared" si="15"/>
        <v>High</v>
      </c>
    </row>
    <row r="186" spans="1:7" x14ac:dyDescent="0.15">
      <c r="A186" s="19">
        <v>12</v>
      </c>
      <c r="B186" s="14">
        <v>3200</v>
      </c>
      <c r="C186" s="21">
        <f t="shared" si="11"/>
        <v>240.41407999999998</v>
      </c>
      <c r="D186" s="15">
        <f t="shared" si="12"/>
        <v>3427.2728484733757</v>
      </c>
      <c r="E186" s="15">
        <f t="shared" si="13"/>
        <v>72.728988687890421</v>
      </c>
      <c r="F186" s="15">
        <f t="shared" si="14"/>
        <v>4363.739321273425</v>
      </c>
      <c r="G186" s="36" t="str">
        <f t="shared" si="15"/>
        <v>High</v>
      </c>
    </row>
    <row r="187" spans="1:7" x14ac:dyDescent="0.15">
      <c r="A187" s="19">
        <v>12</v>
      </c>
      <c r="B187" s="14">
        <v>3100</v>
      </c>
      <c r="C187" s="21">
        <f t="shared" si="11"/>
        <v>232.90114</v>
      </c>
      <c r="D187" s="15">
        <f t="shared" si="12"/>
        <v>3320.170571958583</v>
      </c>
      <c r="E187" s="15">
        <f t="shared" si="13"/>
        <v>70.456207791393851</v>
      </c>
      <c r="F187" s="15">
        <f t="shared" si="14"/>
        <v>4227.3724674836312</v>
      </c>
      <c r="G187" s="36" t="str">
        <f t="shared" si="15"/>
        <v>High</v>
      </c>
    </row>
    <row r="188" spans="1:7" x14ac:dyDescent="0.15">
      <c r="A188" s="19">
        <v>12</v>
      </c>
      <c r="B188" s="14">
        <v>3000</v>
      </c>
      <c r="C188" s="21">
        <f t="shared" si="11"/>
        <v>225.38819999999998</v>
      </c>
      <c r="D188" s="15">
        <f t="shared" si="12"/>
        <v>3213.0682954437898</v>
      </c>
      <c r="E188" s="15">
        <f t="shared" si="13"/>
        <v>68.183426894897281</v>
      </c>
      <c r="F188" s="15">
        <f t="shared" si="14"/>
        <v>4091.0056136938365</v>
      </c>
      <c r="G188" s="36" t="str">
        <f t="shared" si="15"/>
        <v>High</v>
      </c>
    </row>
    <row r="189" spans="1:7" x14ac:dyDescent="0.15">
      <c r="A189" s="19">
        <v>12</v>
      </c>
      <c r="B189" s="14">
        <v>2900</v>
      </c>
      <c r="C189" s="21">
        <f t="shared" si="11"/>
        <v>217.87526</v>
      </c>
      <c r="D189" s="15">
        <f t="shared" si="12"/>
        <v>3105.9660189289971</v>
      </c>
      <c r="E189" s="15">
        <f t="shared" si="13"/>
        <v>65.91064599840071</v>
      </c>
      <c r="F189" s="15">
        <f t="shared" si="14"/>
        <v>3954.6387599040422</v>
      </c>
      <c r="G189" s="36" t="str">
        <f t="shared" si="15"/>
        <v xml:space="preserve"> </v>
      </c>
    </row>
    <row r="190" spans="1:7" x14ac:dyDescent="0.15">
      <c r="A190" s="19">
        <v>12</v>
      </c>
      <c r="B190" s="14">
        <v>2800</v>
      </c>
      <c r="C190" s="21">
        <f t="shared" si="11"/>
        <v>210.36232000000001</v>
      </c>
      <c r="D190" s="15">
        <f t="shared" si="12"/>
        <v>2998.8637424142039</v>
      </c>
      <c r="E190" s="15">
        <f t="shared" si="13"/>
        <v>63.637865101904126</v>
      </c>
      <c r="F190" s="15">
        <f t="shared" si="14"/>
        <v>3818.2719061142475</v>
      </c>
      <c r="G190" s="36" t="str">
        <f t="shared" si="15"/>
        <v xml:space="preserve"> </v>
      </c>
    </row>
    <row r="191" spans="1:7" x14ac:dyDescent="0.15">
      <c r="A191" s="19">
        <v>12</v>
      </c>
      <c r="B191" s="14">
        <v>2700</v>
      </c>
      <c r="C191" s="21">
        <f t="shared" si="11"/>
        <v>202.84938</v>
      </c>
      <c r="D191" s="15">
        <f t="shared" si="12"/>
        <v>2891.7614658994107</v>
      </c>
      <c r="E191" s="15">
        <f t="shared" si="13"/>
        <v>61.365084205407548</v>
      </c>
      <c r="F191" s="15">
        <f t="shared" si="14"/>
        <v>3681.9050523244528</v>
      </c>
      <c r="G191" s="36" t="str">
        <f t="shared" si="15"/>
        <v xml:space="preserve"> </v>
      </c>
    </row>
    <row r="192" spans="1:7" x14ac:dyDescent="0.15">
      <c r="A192" s="19">
        <v>12</v>
      </c>
      <c r="B192" s="14">
        <v>2600</v>
      </c>
      <c r="C192" s="21">
        <f t="shared" si="11"/>
        <v>195.33644000000001</v>
      </c>
      <c r="D192" s="15">
        <f t="shared" si="12"/>
        <v>2784.659189384618</v>
      </c>
      <c r="E192" s="15">
        <f t="shared" si="13"/>
        <v>59.092303308910978</v>
      </c>
      <c r="F192" s="15">
        <f t="shared" si="14"/>
        <v>3545.5381985346585</v>
      </c>
      <c r="G192" s="36" t="str">
        <f t="shared" si="15"/>
        <v xml:space="preserve"> </v>
      </c>
    </row>
    <row r="193" spans="1:7" x14ac:dyDescent="0.15">
      <c r="A193" s="19">
        <v>12</v>
      </c>
      <c r="B193" s="14">
        <v>2500</v>
      </c>
      <c r="C193" s="21">
        <f t="shared" si="11"/>
        <v>187.8235</v>
      </c>
      <c r="D193" s="15">
        <f t="shared" si="12"/>
        <v>2677.5569128698248</v>
      </c>
      <c r="E193" s="15">
        <f t="shared" si="13"/>
        <v>56.8195224124144</v>
      </c>
      <c r="F193" s="15">
        <f t="shared" si="14"/>
        <v>3409.1713447448637</v>
      </c>
      <c r="G193" s="36" t="str">
        <f t="shared" si="15"/>
        <v xml:space="preserve"> </v>
      </c>
    </row>
    <row r="194" spans="1:7" x14ac:dyDescent="0.15">
      <c r="A194" s="22"/>
      <c r="B194" s="23"/>
      <c r="C194" s="21"/>
      <c r="D194" s="15"/>
      <c r="E194" s="15"/>
      <c r="F194" s="15"/>
    </row>
    <row r="195" spans="1:7" x14ac:dyDescent="0.15">
      <c r="A195" s="19">
        <v>10</v>
      </c>
      <c r="B195" s="14">
        <v>2100</v>
      </c>
      <c r="C195" s="21">
        <f t="shared" si="11"/>
        <v>157.77173999999999</v>
      </c>
      <c r="D195" s="15">
        <f t="shared" si="12"/>
        <v>2249.147806810653</v>
      </c>
      <c r="E195" s="15">
        <f t="shared" si="13"/>
        <v>68.728894310056461</v>
      </c>
      <c r="F195" s="15">
        <f t="shared" si="14"/>
        <v>4123.7336586033871</v>
      </c>
      <c r="G195" s="36" t="str">
        <f>IF(F195&gt;3000,"High",IF(F195&lt;1800,"Low"," "))</f>
        <v>High</v>
      </c>
    </row>
    <row r="196" spans="1:7" x14ac:dyDescent="0.15">
      <c r="A196" s="19">
        <v>10</v>
      </c>
      <c r="B196" s="14">
        <v>2050</v>
      </c>
      <c r="C196" s="21">
        <f t="shared" si="11"/>
        <v>154.01526999999999</v>
      </c>
      <c r="D196" s="15">
        <f t="shared" si="12"/>
        <v>2195.5966685532562</v>
      </c>
      <c r="E196" s="15">
        <f t="shared" si="13"/>
        <v>67.092492064578906</v>
      </c>
      <c r="F196" s="15">
        <f t="shared" si="14"/>
        <v>4025.5495238747344</v>
      </c>
      <c r="G196" s="36" t="str">
        <f t="shared" ref="G196:G258" si="16">IF(F196&gt;3000,"High",IF(F196&lt;1800,"Low"," "))</f>
        <v>High</v>
      </c>
    </row>
    <row r="197" spans="1:7" x14ac:dyDescent="0.15">
      <c r="A197" s="19">
        <v>10</v>
      </c>
      <c r="B197" s="14">
        <v>2000</v>
      </c>
      <c r="C197" s="21">
        <f t="shared" si="11"/>
        <v>150.25880000000001</v>
      </c>
      <c r="D197" s="15">
        <f t="shared" si="12"/>
        <v>2142.0455302958599</v>
      </c>
      <c r="E197" s="15">
        <f t="shared" si="13"/>
        <v>65.456089819101379</v>
      </c>
      <c r="F197" s="15">
        <f t="shared" si="14"/>
        <v>3927.3653891460826</v>
      </c>
      <c r="G197" s="36" t="str">
        <f t="shared" si="16"/>
        <v>High</v>
      </c>
    </row>
    <row r="198" spans="1:7" x14ac:dyDescent="0.15">
      <c r="A198" s="19">
        <v>10</v>
      </c>
      <c r="B198" s="14">
        <v>1950</v>
      </c>
      <c r="C198" s="21">
        <f t="shared" si="11"/>
        <v>146.50233</v>
      </c>
      <c r="D198" s="15">
        <f t="shared" si="12"/>
        <v>2088.4943920384635</v>
      </c>
      <c r="E198" s="15">
        <f t="shared" si="13"/>
        <v>63.819687573623852</v>
      </c>
      <c r="F198" s="15">
        <f t="shared" si="14"/>
        <v>3829.1812544174309</v>
      </c>
      <c r="G198" s="36" t="str">
        <f t="shared" si="16"/>
        <v>High</v>
      </c>
    </row>
    <row r="199" spans="1:7" x14ac:dyDescent="0.15">
      <c r="A199" s="19">
        <v>10</v>
      </c>
      <c r="B199" s="14">
        <v>1900</v>
      </c>
      <c r="C199" s="21">
        <f t="shared" si="11"/>
        <v>142.74585999999999</v>
      </c>
      <c r="D199" s="15">
        <f t="shared" si="12"/>
        <v>2034.9432537810669</v>
      </c>
      <c r="E199" s="15">
        <f t="shared" si="13"/>
        <v>62.183285328146312</v>
      </c>
      <c r="F199" s="15">
        <f t="shared" si="14"/>
        <v>3730.9971196887786</v>
      </c>
      <c r="G199" s="36" t="str">
        <f t="shared" si="16"/>
        <v>High</v>
      </c>
    </row>
    <row r="200" spans="1:7" x14ac:dyDescent="0.15">
      <c r="A200" s="19">
        <v>10</v>
      </c>
      <c r="B200" s="14">
        <v>1850</v>
      </c>
      <c r="C200" s="21">
        <f t="shared" si="11"/>
        <v>138.98938999999999</v>
      </c>
      <c r="D200" s="15">
        <f t="shared" si="12"/>
        <v>1981.3921155236703</v>
      </c>
      <c r="E200" s="15">
        <f t="shared" si="13"/>
        <v>60.546883082668778</v>
      </c>
      <c r="F200" s="15">
        <f t="shared" si="14"/>
        <v>3632.8129849601264</v>
      </c>
      <c r="G200" s="36" t="str">
        <f t="shared" si="16"/>
        <v>High</v>
      </c>
    </row>
    <row r="201" spans="1:7" x14ac:dyDescent="0.15">
      <c r="A201" s="19">
        <v>10</v>
      </c>
      <c r="B201" s="14">
        <v>1800</v>
      </c>
      <c r="C201" s="21">
        <f t="shared" si="11"/>
        <v>135.23292000000001</v>
      </c>
      <c r="D201" s="15">
        <f t="shared" si="12"/>
        <v>1927.840977266274</v>
      </c>
      <c r="E201" s="15">
        <f t="shared" si="13"/>
        <v>58.910480837191244</v>
      </c>
      <c r="F201" s="15">
        <f t="shared" si="14"/>
        <v>3534.6288502314742</v>
      </c>
      <c r="G201" s="36" t="str">
        <f t="shared" si="16"/>
        <v>High</v>
      </c>
    </row>
    <row r="202" spans="1:7" x14ac:dyDescent="0.15">
      <c r="A202" s="19">
        <v>10</v>
      </c>
      <c r="B202" s="14">
        <v>1750</v>
      </c>
      <c r="C202" s="21">
        <f t="shared" si="11"/>
        <v>131.47645</v>
      </c>
      <c r="D202" s="15">
        <f t="shared" si="12"/>
        <v>1874.2898390088774</v>
      </c>
      <c r="E202" s="15">
        <f t="shared" si="13"/>
        <v>57.27407859171371</v>
      </c>
      <c r="F202" s="15">
        <f t="shared" si="14"/>
        <v>3436.444715502822</v>
      </c>
      <c r="G202" s="36" t="str">
        <f t="shared" si="16"/>
        <v>High</v>
      </c>
    </row>
    <row r="203" spans="1:7" x14ac:dyDescent="0.15">
      <c r="A203" s="19">
        <v>10</v>
      </c>
      <c r="B203" s="14">
        <v>1700</v>
      </c>
      <c r="C203" s="21">
        <f t="shared" ref="C203:C258" si="17">0.0751294*B203</f>
        <v>127.71997999999999</v>
      </c>
      <c r="D203" s="15">
        <f t="shared" ref="D203:D258" si="18">C203/$C$5</f>
        <v>1820.7387007514808</v>
      </c>
      <c r="E203" s="15">
        <f t="shared" ref="E203:E258" si="19">(D203*4)/(PI()*(A203/12)^2*60)</f>
        <v>55.637676346236169</v>
      </c>
      <c r="F203" s="15">
        <f t="shared" ref="F203:F258" si="20">(D203*4)/(PI()*(A203/12)^2)</f>
        <v>3338.2605807741697</v>
      </c>
      <c r="G203" s="36" t="str">
        <f t="shared" si="16"/>
        <v>High</v>
      </c>
    </row>
    <row r="204" spans="1:7" x14ac:dyDescent="0.15">
      <c r="A204" s="19">
        <v>10</v>
      </c>
      <c r="B204" s="14">
        <v>1650</v>
      </c>
      <c r="C204" s="21">
        <f t="shared" si="17"/>
        <v>123.96351</v>
      </c>
      <c r="D204" s="15">
        <f t="shared" si="18"/>
        <v>1767.1875624940844</v>
      </c>
      <c r="E204" s="15">
        <f t="shared" si="19"/>
        <v>54.001274100758643</v>
      </c>
      <c r="F204" s="15">
        <f t="shared" si="20"/>
        <v>3240.076446045518</v>
      </c>
      <c r="G204" s="36" t="str">
        <f t="shared" si="16"/>
        <v>High</v>
      </c>
    </row>
    <row r="205" spans="1:7" x14ac:dyDescent="0.15">
      <c r="A205" s="19">
        <v>10</v>
      </c>
      <c r="B205" s="14">
        <v>1600</v>
      </c>
      <c r="C205" s="21">
        <f t="shared" si="17"/>
        <v>120.20703999999999</v>
      </c>
      <c r="D205" s="15">
        <f t="shared" si="18"/>
        <v>1713.6364242366878</v>
      </c>
      <c r="E205" s="15">
        <f t="shared" si="19"/>
        <v>52.364871855281102</v>
      </c>
      <c r="F205" s="15">
        <f t="shared" si="20"/>
        <v>3141.8923113168657</v>
      </c>
      <c r="G205" s="36" t="str">
        <f t="shared" si="16"/>
        <v>High</v>
      </c>
    </row>
    <row r="206" spans="1:7" x14ac:dyDescent="0.15">
      <c r="A206" s="19">
        <v>10</v>
      </c>
      <c r="B206" s="14">
        <v>1550</v>
      </c>
      <c r="C206" s="21">
        <f t="shared" si="17"/>
        <v>116.45057</v>
      </c>
      <c r="D206" s="15">
        <f t="shared" si="18"/>
        <v>1660.0852859792915</v>
      </c>
      <c r="E206" s="15">
        <f t="shared" si="19"/>
        <v>50.728469609803575</v>
      </c>
      <c r="F206" s="15">
        <f t="shared" si="20"/>
        <v>3043.708176588214</v>
      </c>
      <c r="G206" s="36" t="str">
        <f t="shared" si="16"/>
        <v>High</v>
      </c>
    </row>
    <row r="207" spans="1:7" x14ac:dyDescent="0.15">
      <c r="A207" s="19">
        <v>10</v>
      </c>
      <c r="B207" s="14">
        <v>1500</v>
      </c>
      <c r="C207" s="21">
        <f t="shared" si="17"/>
        <v>112.69409999999999</v>
      </c>
      <c r="D207" s="15">
        <f t="shared" si="18"/>
        <v>1606.5341477218949</v>
      </c>
      <c r="E207" s="15">
        <f t="shared" si="19"/>
        <v>49.092067364326034</v>
      </c>
      <c r="F207" s="15">
        <f t="shared" si="20"/>
        <v>2945.5240418595617</v>
      </c>
      <c r="G207" s="36" t="str">
        <f t="shared" si="16"/>
        <v xml:space="preserve"> </v>
      </c>
    </row>
    <row r="208" spans="1:7" x14ac:dyDescent="0.15">
      <c r="A208" s="19">
        <v>10</v>
      </c>
      <c r="B208" s="14">
        <v>1450</v>
      </c>
      <c r="C208" s="21">
        <f t="shared" si="17"/>
        <v>108.93763</v>
      </c>
      <c r="D208" s="15">
        <f t="shared" si="18"/>
        <v>1552.9830094644985</v>
      </c>
      <c r="E208" s="15">
        <f t="shared" si="19"/>
        <v>47.455665118848508</v>
      </c>
      <c r="F208" s="15">
        <f t="shared" si="20"/>
        <v>2847.33990713091</v>
      </c>
      <c r="G208" s="36" t="str">
        <f t="shared" si="16"/>
        <v xml:space="preserve"> </v>
      </c>
    </row>
    <row r="209" spans="1:7" x14ac:dyDescent="0.15">
      <c r="A209" s="19">
        <v>10</v>
      </c>
      <c r="B209" s="14">
        <v>1400</v>
      </c>
      <c r="C209" s="21">
        <f t="shared" si="17"/>
        <v>105.18116000000001</v>
      </c>
      <c r="D209" s="15">
        <f t="shared" si="18"/>
        <v>1499.4318712071019</v>
      </c>
      <c r="E209" s="15">
        <f t="shared" si="19"/>
        <v>45.819262873370967</v>
      </c>
      <c r="F209" s="15">
        <f t="shared" si="20"/>
        <v>2749.1557724022578</v>
      </c>
      <c r="G209" s="36" t="str">
        <f t="shared" si="16"/>
        <v xml:space="preserve"> </v>
      </c>
    </row>
    <row r="210" spans="1:7" x14ac:dyDescent="0.15">
      <c r="A210" s="19">
        <v>10</v>
      </c>
      <c r="B210" s="14">
        <v>1350</v>
      </c>
      <c r="C210" s="21">
        <f t="shared" si="17"/>
        <v>101.42469</v>
      </c>
      <c r="D210" s="15">
        <f t="shared" si="18"/>
        <v>1445.8807329497054</v>
      </c>
      <c r="E210" s="15">
        <f t="shared" si="19"/>
        <v>44.182860627893433</v>
      </c>
      <c r="F210" s="15">
        <f t="shared" si="20"/>
        <v>2650.9716376736055</v>
      </c>
      <c r="G210" s="36" t="str">
        <f t="shared" si="16"/>
        <v xml:space="preserve"> </v>
      </c>
    </row>
    <row r="211" spans="1:7" x14ac:dyDescent="0.15">
      <c r="A211" s="19">
        <v>10</v>
      </c>
      <c r="B211" s="14">
        <v>1300</v>
      </c>
      <c r="C211" s="21">
        <f t="shared" si="17"/>
        <v>97.668220000000005</v>
      </c>
      <c r="D211" s="15">
        <f t="shared" si="18"/>
        <v>1392.329594692309</v>
      </c>
      <c r="E211" s="15">
        <f t="shared" si="19"/>
        <v>42.546458382415899</v>
      </c>
      <c r="F211" s="15">
        <f t="shared" si="20"/>
        <v>2552.7875029449538</v>
      </c>
      <c r="G211" s="36" t="str">
        <f t="shared" si="16"/>
        <v xml:space="preserve"> </v>
      </c>
    </row>
    <row r="212" spans="1:7" x14ac:dyDescent="0.15">
      <c r="A212" s="19">
        <v>10</v>
      </c>
      <c r="B212" s="14">
        <v>1250</v>
      </c>
      <c r="C212" s="21">
        <f t="shared" si="17"/>
        <v>93.911749999999998</v>
      </c>
      <c r="D212" s="15">
        <f t="shared" si="18"/>
        <v>1338.7784564349124</v>
      </c>
      <c r="E212" s="15">
        <f t="shared" si="19"/>
        <v>40.910056136938366</v>
      </c>
      <c r="F212" s="15">
        <f t="shared" si="20"/>
        <v>2454.6033682163015</v>
      </c>
      <c r="G212" s="36" t="str">
        <f t="shared" si="16"/>
        <v xml:space="preserve"> </v>
      </c>
    </row>
    <row r="213" spans="1:7" x14ac:dyDescent="0.15">
      <c r="A213" s="19">
        <v>10</v>
      </c>
      <c r="B213" s="14">
        <v>1200</v>
      </c>
      <c r="C213" s="21">
        <f t="shared" si="17"/>
        <v>90.155280000000005</v>
      </c>
      <c r="D213" s="15">
        <f t="shared" si="18"/>
        <v>1285.2273181775161</v>
      </c>
      <c r="E213" s="15">
        <f t="shared" si="19"/>
        <v>39.273653891460832</v>
      </c>
      <c r="F213" s="15">
        <f t="shared" si="20"/>
        <v>2356.4192334876498</v>
      </c>
      <c r="G213" s="36" t="str">
        <f t="shared" si="16"/>
        <v xml:space="preserve"> </v>
      </c>
    </row>
    <row r="214" spans="1:7" x14ac:dyDescent="0.15">
      <c r="A214" s="22"/>
      <c r="B214" s="23"/>
      <c r="C214" s="21"/>
      <c r="D214" s="15"/>
      <c r="E214" s="15"/>
      <c r="F214" s="15"/>
      <c r="G214" s="36"/>
    </row>
    <row r="215" spans="1:7" x14ac:dyDescent="0.15">
      <c r="A215" s="19">
        <v>8</v>
      </c>
      <c r="B215" s="14">
        <v>1350</v>
      </c>
      <c r="C215" s="21">
        <f t="shared" si="17"/>
        <v>101.42469</v>
      </c>
      <c r="D215" s="15">
        <f t="shared" si="18"/>
        <v>1445.8807329497054</v>
      </c>
      <c r="E215" s="15">
        <f t="shared" si="19"/>
        <v>69.035719731083475</v>
      </c>
      <c r="F215" s="15">
        <f t="shared" si="20"/>
        <v>4142.1431838650087</v>
      </c>
      <c r="G215" s="36" t="str">
        <f t="shared" si="16"/>
        <v>High</v>
      </c>
    </row>
    <row r="216" spans="1:7" x14ac:dyDescent="0.15">
      <c r="A216" s="19">
        <v>8</v>
      </c>
      <c r="B216" s="14">
        <v>1300</v>
      </c>
      <c r="C216" s="21">
        <f t="shared" si="17"/>
        <v>97.668220000000005</v>
      </c>
      <c r="D216" s="15">
        <f t="shared" si="18"/>
        <v>1392.329594692309</v>
      </c>
      <c r="E216" s="15">
        <f t="shared" si="19"/>
        <v>66.478841222524835</v>
      </c>
      <c r="F216" s="15">
        <f t="shared" si="20"/>
        <v>3988.7304733514907</v>
      </c>
      <c r="G216" s="36" t="str">
        <f t="shared" si="16"/>
        <v>High</v>
      </c>
    </row>
    <row r="217" spans="1:7" x14ac:dyDescent="0.15">
      <c r="A217" s="19">
        <v>8</v>
      </c>
      <c r="B217" s="14">
        <v>1250</v>
      </c>
      <c r="C217" s="21">
        <f t="shared" si="17"/>
        <v>93.911749999999998</v>
      </c>
      <c r="D217" s="15">
        <f t="shared" si="18"/>
        <v>1338.7784564349124</v>
      </c>
      <c r="E217" s="15">
        <f t="shared" si="19"/>
        <v>63.921962713966188</v>
      </c>
      <c r="F217" s="15">
        <f t="shared" si="20"/>
        <v>3835.3177628379717</v>
      </c>
      <c r="G217" s="36" t="str">
        <f t="shared" si="16"/>
        <v>High</v>
      </c>
    </row>
    <row r="218" spans="1:7" x14ac:dyDescent="0.15">
      <c r="A218" s="19">
        <v>8</v>
      </c>
      <c r="B218" s="14">
        <v>1200</v>
      </c>
      <c r="C218" s="21">
        <f t="shared" si="17"/>
        <v>90.155280000000005</v>
      </c>
      <c r="D218" s="15">
        <f t="shared" si="18"/>
        <v>1285.2273181775161</v>
      </c>
      <c r="E218" s="15">
        <f t="shared" si="19"/>
        <v>61.365084205407548</v>
      </c>
      <c r="F218" s="15">
        <f t="shared" si="20"/>
        <v>3681.9050523244532</v>
      </c>
      <c r="G218" s="36" t="str">
        <f t="shared" si="16"/>
        <v>High</v>
      </c>
    </row>
    <row r="219" spans="1:7" x14ac:dyDescent="0.15">
      <c r="A219" s="19">
        <v>8</v>
      </c>
      <c r="B219" s="14">
        <v>1150</v>
      </c>
      <c r="C219" s="21">
        <f t="shared" si="17"/>
        <v>86.398809999999997</v>
      </c>
      <c r="D219" s="15">
        <f t="shared" si="18"/>
        <v>1231.6761799201195</v>
      </c>
      <c r="E219" s="15">
        <f t="shared" si="19"/>
        <v>58.808205696848894</v>
      </c>
      <c r="F219" s="15">
        <f t="shared" si="20"/>
        <v>3528.4923418109338</v>
      </c>
      <c r="G219" s="36" t="str">
        <f t="shared" si="16"/>
        <v>High</v>
      </c>
    </row>
    <row r="220" spans="1:7" x14ac:dyDescent="0.15">
      <c r="A220" s="19">
        <v>8</v>
      </c>
      <c r="B220" s="14">
        <v>1100</v>
      </c>
      <c r="C220" s="21">
        <f t="shared" si="17"/>
        <v>82.642340000000004</v>
      </c>
      <c r="D220" s="15">
        <f t="shared" si="18"/>
        <v>1178.1250416627231</v>
      </c>
      <c r="E220" s="15">
        <f t="shared" si="19"/>
        <v>56.251327188290254</v>
      </c>
      <c r="F220" s="15">
        <f t="shared" si="20"/>
        <v>3375.0796312974153</v>
      </c>
      <c r="G220" s="36" t="str">
        <f t="shared" si="16"/>
        <v>High</v>
      </c>
    </row>
    <row r="221" spans="1:7" x14ac:dyDescent="0.15">
      <c r="A221" s="19">
        <v>8</v>
      </c>
      <c r="B221" s="14">
        <v>1050</v>
      </c>
      <c r="C221" s="21">
        <f t="shared" si="17"/>
        <v>78.885869999999997</v>
      </c>
      <c r="D221" s="15">
        <f t="shared" si="18"/>
        <v>1124.5739034053265</v>
      </c>
      <c r="E221" s="15">
        <f t="shared" si="19"/>
        <v>53.6944486797316</v>
      </c>
      <c r="F221" s="15">
        <f t="shared" si="20"/>
        <v>3221.6669207838963</v>
      </c>
      <c r="G221" s="36" t="str">
        <f t="shared" si="16"/>
        <v>High</v>
      </c>
    </row>
    <row r="222" spans="1:7" x14ac:dyDescent="0.15">
      <c r="A222" s="19">
        <v>8</v>
      </c>
      <c r="B222" s="14">
        <v>1000</v>
      </c>
      <c r="C222" s="21">
        <f t="shared" si="17"/>
        <v>75.129400000000004</v>
      </c>
      <c r="D222" s="15">
        <f t="shared" si="18"/>
        <v>1071.0227651479299</v>
      </c>
      <c r="E222" s="15">
        <f t="shared" si="19"/>
        <v>51.137570171172953</v>
      </c>
      <c r="F222" s="15">
        <f t="shared" si="20"/>
        <v>3068.2542102703774</v>
      </c>
      <c r="G222" s="36" t="str">
        <f t="shared" si="16"/>
        <v>High</v>
      </c>
    </row>
    <row r="223" spans="1:7" x14ac:dyDescent="0.15">
      <c r="A223" s="19">
        <v>8</v>
      </c>
      <c r="B223" s="14">
        <v>950</v>
      </c>
      <c r="C223" s="21">
        <f t="shared" si="17"/>
        <v>71.372929999999997</v>
      </c>
      <c r="D223" s="15">
        <f t="shared" si="18"/>
        <v>1017.4716268905335</v>
      </c>
      <c r="E223" s="15">
        <f t="shared" si="19"/>
        <v>48.580691662614306</v>
      </c>
      <c r="F223" s="15">
        <f t="shared" si="20"/>
        <v>2914.8414997568584</v>
      </c>
      <c r="G223" s="36" t="str">
        <f t="shared" si="16"/>
        <v xml:space="preserve"> </v>
      </c>
    </row>
    <row r="224" spans="1:7" x14ac:dyDescent="0.15">
      <c r="A224" s="19">
        <v>8</v>
      </c>
      <c r="B224" s="14">
        <v>900</v>
      </c>
      <c r="C224" s="21">
        <f t="shared" si="17"/>
        <v>67.616460000000004</v>
      </c>
      <c r="D224" s="15">
        <f t="shared" si="18"/>
        <v>963.92048863313698</v>
      </c>
      <c r="E224" s="15">
        <f t="shared" si="19"/>
        <v>46.023813154055659</v>
      </c>
      <c r="F224" s="15">
        <f t="shared" si="20"/>
        <v>2761.4287892433395</v>
      </c>
      <c r="G224" s="36" t="str">
        <f t="shared" si="16"/>
        <v xml:space="preserve"> </v>
      </c>
    </row>
    <row r="225" spans="1:7" x14ac:dyDescent="0.15">
      <c r="A225" s="19">
        <v>8</v>
      </c>
      <c r="B225" s="14">
        <v>850</v>
      </c>
      <c r="C225" s="21">
        <f t="shared" si="17"/>
        <v>63.859989999999996</v>
      </c>
      <c r="D225" s="15">
        <f t="shared" si="18"/>
        <v>910.3693503757404</v>
      </c>
      <c r="E225" s="15">
        <f t="shared" si="19"/>
        <v>43.466934645497005</v>
      </c>
      <c r="F225" s="15">
        <f t="shared" si="20"/>
        <v>2608.0160787298205</v>
      </c>
      <c r="G225" s="36" t="str">
        <f t="shared" si="16"/>
        <v xml:space="preserve"> </v>
      </c>
    </row>
    <row r="226" spans="1:7" x14ac:dyDescent="0.15">
      <c r="A226" s="19">
        <v>8</v>
      </c>
      <c r="B226" s="14">
        <v>800</v>
      </c>
      <c r="C226" s="21">
        <f t="shared" si="17"/>
        <v>60.103519999999996</v>
      </c>
      <c r="D226" s="15">
        <f t="shared" si="18"/>
        <v>856.81821211834392</v>
      </c>
      <c r="E226" s="15">
        <f t="shared" si="19"/>
        <v>40.910056136938358</v>
      </c>
      <c r="F226" s="15">
        <f t="shared" si="20"/>
        <v>2454.6033682163015</v>
      </c>
      <c r="G226" s="36" t="str">
        <f t="shared" si="16"/>
        <v xml:space="preserve"> </v>
      </c>
    </row>
    <row r="227" spans="1:7" x14ac:dyDescent="0.15">
      <c r="A227" s="19">
        <v>8</v>
      </c>
      <c r="B227" s="14">
        <v>750</v>
      </c>
      <c r="C227" s="21">
        <f t="shared" si="17"/>
        <v>56.347049999999996</v>
      </c>
      <c r="D227" s="15">
        <f t="shared" si="18"/>
        <v>803.26707386094745</v>
      </c>
      <c r="E227" s="15">
        <f t="shared" si="19"/>
        <v>38.353177628379711</v>
      </c>
      <c r="F227" s="15">
        <f t="shared" si="20"/>
        <v>2301.190657702783</v>
      </c>
      <c r="G227" s="36" t="str">
        <f t="shared" si="16"/>
        <v xml:space="preserve"> </v>
      </c>
    </row>
    <row r="228" spans="1:7" x14ac:dyDescent="0.15">
      <c r="A228" s="19">
        <v>8</v>
      </c>
      <c r="B228" s="14">
        <v>700</v>
      </c>
      <c r="C228" s="21">
        <f t="shared" si="17"/>
        <v>52.590580000000003</v>
      </c>
      <c r="D228" s="15">
        <f t="shared" si="18"/>
        <v>749.71593560355097</v>
      </c>
      <c r="E228" s="15">
        <f t="shared" si="19"/>
        <v>35.796299119821064</v>
      </c>
      <c r="F228" s="15">
        <f t="shared" si="20"/>
        <v>2147.7779471892641</v>
      </c>
      <c r="G228" s="36" t="str">
        <f t="shared" si="16"/>
        <v xml:space="preserve"> </v>
      </c>
    </row>
    <row r="229" spans="1:7" x14ac:dyDescent="0.15">
      <c r="A229" s="22"/>
      <c r="B229" s="23"/>
      <c r="C229" s="21"/>
      <c r="D229" s="15"/>
      <c r="E229" s="15"/>
      <c r="F229" s="15"/>
      <c r="G229" s="36"/>
    </row>
    <row r="230" spans="1:7" x14ac:dyDescent="0.15">
      <c r="A230" s="19">
        <v>6</v>
      </c>
      <c r="B230" s="14">
        <v>750</v>
      </c>
      <c r="C230" s="21">
        <f t="shared" si="17"/>
        <v>56.347049999999996</v>
      </c>
      <c r="D230" s="15">
        <f t="shared" si="18"/>
        <v>803.26707386094745</v>
      </c>
      <c r="E230" s="15">
        <f t="shared" si="19"/>
        <v>68.183426894897281</v>
      </c>
      <c r="F230" s="15">
        <f t="shared" si="20"/>
        <v>4091.0056136938365</v>
      </c>
      <c r="G230" s="36" t="str">
        <f t="shared" si="16"/>
        <v>High</v>
      </c>
    </row>
    <row r="231" spans="1:7" x14ac:dyDescent="0.15">
      <c r="A231" s="19">
        <v>6</v>
      </c>
      <c r="B231" s="14">
        <v>700</v>
      </c>
      <c r="C231" s="21">
        <f t="shared" si="17"/>
        <v>52.590580000000003</v>
      </c>
      <c r="D231" s="15">
        <f t="shared" si="18"/>
        <v>749.71593560355097</v>
      </c>
      <c r="E231" s="15">
        <f t="shared" si="19"/>
        <v>63.637865101904126</v>
      </c>
      <c r="F231" s="15">
        <f t="shared" si="20"/>
        <v>3818.2719061142475</v>
      </c>
      <c r="G231" s="36" t="str">
        <f t="shared" si="16"/>
        <v>High</v>
      </c>
    </row>
    <row r="232" spans="1:7" x14ac:dyDescent="0.15">
      <c r="A232" s="19">
        <v>6</v>
      </c>
      <c r="B232" s="14">
        <v>650</v>
      </c>
      <c r="C232" s="21">
        <f t="shared" si="17"/>
        <v>48.834110000000003</v>
      </c>
      <c r="D232" s="15">
        <f t="shared" si="18"/>
        <v>696.1647973461545</v>
      </c>
      <c r="E232" s="15">
        <f t="shared" si="19"/>
        <v>59.092303308910978</v>
      </c>
      <c r="F232" s="15">
        <f t="shared" si="20"/>
        <v>3545.5381985346585</v>
      </c>
      <c r="G232" s="36" t="str">
        <f t="shared" si="16"/>
        <v>High</v>
      </c>
    </row>
    <row r="233" spans="1:7" x14ac:dyDescent="0.15">
      <c r="A233" s="19">
        <v>6</v>
      </c>
      <c r="B233" s="14">
        <v>600</v>
      </c>
      <c r="C233" s="21">
        <f t="shared" si="17"/>
        <v>45.077640000000002</v>
      </c>
      <c r="D233" s="15">
        <f t="shared" si="18"/>
        <v>642.61365908875803</v>
      </c>
      <c r="E233" s="15">
        <f t="shared" si="19"/>
        <v>54.54674151591783</v>
      </c>
      <c r="F233" s="15">
        <f t="shared" si="20"/>
        <v>3272.8044909550695</v>
      </c>
      <c r="G233" s="36" t="str">
        <f t="shared" si="16"/>
        <v>High</v>
      </c>
    </row>
    <row r="234" spans="1:7" x14ac:dyDescent="0.15">
      <c r="A234" s="19">
        <v>6</v>
      </c>
      <c r="B234" s="14">
        <v>550</v>
      </c>
      <c r="C234" s="21">
        <f t="shared" si="17"/>
        <v>41.321170000000002</v>
      </c>
      <c r="D234" s="15">
        <f t="shared" si="18"/>
        <v>589.06252083136155</v>
      </c>
      <c r="E234" s="15">
        <f t="shared" si="19"/>
        <v>50.001179722924675</v>
      </c>
      <c r="F234" s="15">
        <f t="shared" si="20"/>
        <v>3000.0707833754805</v>
      </c>
      <c r="G234" s="36" t="str">
        <f t="shared" si="16"/>
        <v>High</v>
      </c>
    </row>
    <row r="235" spans="1:7" x14ac:dyDescent="0.15">
      <c r="A235" s="19">
        <v>6</v>
      </c>
      <c r="B235" s="14">
        <v>500</v>
      </c>
      <c r="C235" s="21">
        <f t="shared" si="17"/>
        <v>37.564700000000002</v>
      </c>
      <c r="D235" s="15">
        <f t="shared" si="18"/>
        <v>535.51138257396497</v>
      </c>
      <c r="E235" s="15">
        <f t="shared" si="19"/>
        <v>45.45561792993152</v>
      </c>
      <c r="F235" s="15">
        <f t="shared" si="20"/>
        <v>2727.337075795891</v>
      </c>
      <c r="G235" s="36" t="str">
        <f t="shared" si="16"/>
        <v xml:space="preserve"> </v>
      </c>
    </row>
    <row r="236" spans="1:7" x14ac:dyDescent="0.15">
      <c r="A236" s="19">
        <v>6</v>
      </c>
      <c r="B236" s="14">
        <v>450</v>
      </c>
      <c r="C236" s="21">
        <f t="shared" si="17"/>
        <v>33.808230000000002</v>
      </c>
      <c r="D236" s="15">
        <f t="shared" si="18"/>
        <v>481.96024431656849</v>
      </c>
      <c r="E236" s="15">
        <f t="shared" si="19"/>
        <v>40.910056136938366</v>
      </c>
      <c r="F236" s="15">
        <f t="shared" si="20"/>
        <v>2454.603368216302</v>
      </c>
      <c r="G236" s="36" t="str">
        <f t="shared" si="16"/>
        <v xml:space="preserve"> </v>
      </c>
    </row>
    <row r="237" spans="1:7" x14ac:dyDescent="0.15">
      <c r="A237" s="19">
        <v>6</v>
      </c>
      <c r="B237" s="14">
        <v>400</v>
      </c>
      <c r="C237" s="21">
        <f t="shared" si="17"/>
        <v>30.051759999999998</v>
      </c>
      <c r="D237" s="15">
        <f t="shared" si="18"/>
        <v>428.40910605917196</v>
      </c>
      <c r="E237" s="15">
        <f t="shared" si="19"/>
        <v>36.364494343945211</v>
      </c>
      <c r="F237" s="15">
        <f t="shared" si="20"/>
        <v>2181.8696606367125</v>
      </c>
      <c r="G237" s="36" t="str">
        <f t="shared" si="16"/>
        <v xml:space="preserve"> </v>
      </c>
    </row>
    <row r="238" spans="1:7" x14ac:dyDescent="0.15">
      <c r="A238" s="19">
        <v>6</v>
      </c>
      <c r="B238" s="14">
        <v>350</v>
      </c>
      <c r="C238" s="21">
        <f t="shared" si="17"/>
        <v>26.295290000000001</v>
      </c>
      <c r="D238" s="15">
        <f t="shared" si="18"/>
        <v>374.85796780177549</v>
      </c>
      <c r="E238" s="15">
        <f t="shared" si="19"/>
        <v>31.818932550952063</v>
      </c>
      <c r="F238" s="15">
        <f t="shared" si="20"/>
        <v>1909.1359530571237</v>
      </c>
      <c r="G238" s="36" t="str">
        <f t="shared" si="16"/>
        <v xml:space="preserve"> </v>
      </c>
    </row>
    <row r="239" spans="1:7" x14ac:dyDescent="0.15">
      <c r="A239" s="19">
        <v>6</v>
      </c>
      <c r="B239" s="14">
        <v>300</v>
      </c>
      <c r="C239" s="21">
        <f t="shared" si="17"/>
        <v>22.538820000000001</v>
      </c>
      <c r="D239" s="15">
        <f t="shared" si="18"/>
        <v>321.30682954437901</v>
      </c>
      <c r="E239" s="15">
        <f t="shared" si="19"/>
        <v>27.273370757958915</v>
      </c>
      <c r="F239" s="15">
        <f t="shared" si="20"/>
        <v>1636.4022454775347</v>
      </c>
      <c r="G239" s="36" t="str">
        <f t="shared" si="16"/>
        <v>Low</v>
      </c>
    </row>
    <row r="240" spans="1:7" x14ac:dyDescent="0.15">
      <c r="A240" s="22"/>
      <c r="B240" s="23"/>
      <c r="C240" s="21"/>
      <c r="D240" s="15"/>
      <c r="E240" s="15"/>
      <c r="F240" s="15"/>
      <c r="G240" s="36"/>
    </row>
    <row r="241" spans="1:7" x14ac:dyDescent="0.15">
      <c r="A241" s="19">
        <v>4</v>
      </c>
      <c r="B241" s="14">
        <v>350</v>
      </c>
      <c r="C241" s="21">
        <f t="shared" si="17"/>
        <v>26.295290000000001</v>
      </c>
      <c r="D241" s="15">
        <f t="shared" si="18"/>
        <v>374.85796780177549</v>
      </c>
      <c r="E241" s="15">
        <f t="shared" si="19"/>
        <v>71.592598239642129</v>
      </c>
      <c r="F241" s="15">
        <f t="shared" si="20"/>
        <v>4295.5558943785281</v>
      </c>
      <c r="G241" s="36" t="str">
        <f t="shared" si="16"/>
        <v>High</v>
      </c>
    </row>
    <row r="242" spans="1:7" x14ac:dyDescent="0.15">
      <c r="A242" s="19">
        <v>4</v>
      </c>
      <c r="B242" s="14">
        <v>340</v>
      </c>
      <c r="C242" s="21">
        <f t="shared" si="17"/>
        <v>25.543996</v>
      </c>
      <c r="D242" s="15">
        <f t="shared" si="18"/>
        <v>364.14774015029616</v>
      </c>
      <c r="E242" s="15">
        <f t="shared" si="19"/>
        <v>69.547095432795203</v>
      </c>
      <c r="F242" s="15">
        <f t="shared" si="20"/>
        <v>4172.825725967713</v>
      </c>
      <c r="G242" s="36" t="str">
        <f t="shared" si="16"/>
        <v>High</v>
      </c>
    </row>
    <row r="243" spans="1:7" x14ac:dyDescent="0.15">
      <c r="A243" s="19">
        <v>4</v>
      </c>
      <c r="B243" s="14">
        <v>330</v>
      </c>
      <c r="C243" s="21">
        <f t="shared" si="17"/>
        <v>24.792701999999998</v>
      </c>
      <c r="D243" s="15">
        <f t="shared" si="18"/>
        <v>353.43751249881689</v>
      </c>
      <c r="E243" s="15">
        <f t="shared" si="19"/>
        <v>67.501592625948291</v>
      </c>
      <c r="F243" s="15">
        <f t="shared" si="20"/>
        <v>4050.0955575568983</v>
      </c>
      <c r="G243" s="36" t="str">
        <f t="shared" si="16"/>
        <v>High</v>
      </c>
    </row>
    <row r="244" spans="1:7" x14ac:dyDescent="0.15">
      <c r="A244" s="19">
        <v>4</v>
      </c>
      <c r="B244" s="14">
        <v>320</v>
      </c>
      <c r="C244" s="21">
        <f t="shared" si="17"/>
        <v>24.041408000000001</v>
      </c>
      <c r="D244" s="15">
        <f t="shared" si="18"/>
        <v>342.72728484733761</v>
      </c>
      <c r="E244" s="15">
        <f t="shared" si="19"/>
        <v>65.456089819101379</v>
      </c>
      <c r="F244" s="15">
        <f t="shared" si="20"/>
        <v>3927.3653891460831</v>
      </c>
      <c r="G244" s="36" t="str">
        <f t="shared" si="16"/>
        <v>High</v>
      </c>
    </row>
    <row r="245" spans="1:7" x14ac:dyDescent="0.15">
      <c r="A245" s="19">
        <v>4</v>
      </c>
      <c r="B245" s="14">
        <v>310</v>
      </c>
      <c r="C245" s="21">
        <f t="shared" si="17"/>
        <v>23.290113999999999</v>
      </c>
      <c r="D245" s="15">
        <f t="shared" si="18"/>
        <v>332.01705719585829</v>
      </c>
      <c r="E245" s="15">
        <f t="shared" si="19"/>
        <v>63.41058701225446</v>
      </c>
      <c r="F245" s="15">
        <f t="shared" si="20"/>
        <v>3804.6352207352679</v>
      </c>
      <c r="G245" s="36" t="str">
        <f t="shared" si="16"/>
        <v>High</v>
      </c>
    </row>
    <row r="246" spans="1:7" x14ac:dyDescent="0.15">
      <c r="A246" s="19">
        <v>4</v>
      </c>
      <c r="B246" s="14">
        <v>300</v>
      </c>
      <c r="C246" s="21">
        <f t="shared" si="17"/>
        <v>22.538820000000001</v>
      </c>
      <c r="D246" s="15">
        <f t="shared" si="18"/>
        <v>321.30682954437901</v>
      </c>
      <c r="E246" s="15">
        <f t="shared" si="19"/>
        <v>61.365084205407548</v>
      </c>
      <c r="F246" s="15">
        <f t="shared" si="20"/>
        <v>3681.9050523244532</v>
      </c>
      <c r="G246" s="36" t="str">
        <f t="shared" si="16"/>
        <v>High</v>
      </c>
    </row>
    <row r="247" spans="1:7" x14ac:dyDescent="0.15">
      <c r="A247" s="19">
        <v>4</v>
      </c>
      <c r="B247" s="14">
        <v>290</v>
      </c>
      <c r="C247" s="21">
        <f t="shared" si="17"/>
        <v>21.787526</v>
      </c>
      <c r="D247" s="15">
        <f t="shared" si="18"/>
        <v>310.59660189289968</v>
      </c>
      <c r="E247" s="15">
        <f t="shared" si="19"/>
        <v>59.319581398560622</v>
      </c>
      <c r="F247" s="15">
        <f t="shared" si="20"/>
        <v>3559.1748839136376</v>
      </c>
      <c r="G247" s="36" t="str">
        <f t="shared" si="16"/>
        <v>High</v>
      </c>
    </row>
    <row r="248" spans="1:7" x14ac:dyDescent="0.15">
      <c r="A248" s="19">
        <v>4</v>
      </c>
      <c r="B248" s="14">
        <v>280</v>
      </c>
      <c r="C248" s="21">
        <f t="shared" si="17"/>
        <v>21.036231999999998</v>
      </c>
      <c r="D248" s="15">
        <f t="shared" si="18"/>
        <v>299.88637424142036</v>
      </c>
      <c r="E248" s="15">
        <f t="shared" si="19"/>
        <v>57.274078591713703</v>
      </c>
      <c r="F248" s="15">
        <f t="shared" si="20"/>
        <v>3436.4447155028224</v>
      </c>
      <c r="G248" s="36" t="str">
        <f t="shared" si="16"/>
        <v>High</v>
      </c>
    </row>
    <row r="249" spans="1:7" x14ac:dyDescent="0.15">
      <c r="A249" s="19">
        <v>4</v>
      </c>
      <c r="B249" s="14">
        <v>270</v>
      </c>
      <c r="C249" s="21">
        <f t="shared" si="17"/>
        <v>20.284938</v>
      </c>
      <c r="D249" s="15">
        <f t="shared" si="18"/>
        <v>289.17614658994108</v>
      </c>
      <c r="E249" s="15">
        <f t="shared" si="19"/>
        <v>55.228575784866784</v>
      </c>
      <c r="F249" s="15">
        <f t="shared" si="20"/>
        <v>3313.7145470920073</v>
      </c>
      <c r="G249" s="36" t="str">
        <f t="shared" si="16"/>
        <v>High</v>
      </c>
    </row>
    <row r="250" spans="1:7" x14ac:dyDescent="0.15">
      <c r="A250" s="19">
        <v>4</v>
      </c>
      <c r="B250" s="14">
        <v>260</v>
      </c>
      <c r="C250" s="21">
        <f t="shared" si="17"/>
        <v>19.533643999999999</v>
      </c>
      <c r="D250" s="15">
        <f t="shared" si="18"/>
        <v>278.46591893846175</v>
      </c>
      <c r="E250" s="15">
        <f t="shared" si="19"/>
        <v>53.183072978019865</v>
      </c>
      <c r="F250" s="15">
        <f t="shared" si="20"/>
        <v>3190.9843786811921</v>
      </c>
      <c r="G250" s="36" t="str">
        <f t="shared" si="16"/>
        <v>High</v>
      </c>
    </row>
    <row r="251" spans="1:7" x14ac:dyDescent="0.15">
      <c r="A251" s="19">
        <v>4</v>
      </c>
      <c r="B251" s="14">
        <v>250</v>
      </c>
      <c r="C251" s="21">
        <f t="shared" si="17"/>
        <v>18.782350000000001</v>
      </c>
      <c r="D251" s="15">
        <f t="shared" si="18"/>
        <v>267.75569128698248</v>
      </c>
      <c r="E251" s="15">
        <f t="shared" si="19"/>
        <v>51.137570171172953</v>
      </c>
      <c r="F251" s="15">
        <f t="shared" si="20"/>
        <v>3068.2542102703774</v>
      </c>
      <c r="G251" s="36" t="str">
        <f t="shared" si="16"/>
        <v>High</v>
      </c>
    </row>
    <row r="252" spans="1:7" x14ac:dyDescent="0.15">
      <c r="A252" s="19">
        <v>4</v>
      </c>
      <c r="B252" s="14">
        <v>240</v>
      </c>
      <c r="C252" s="21">
        <f t="shared" si="17"/>
        <v>18.031056</v>
      </c>
      <c r="D252" s="15">
        <f t="shared" si="18"/>
        <v>257.04546363550321</v>
      </c>
      <c r="E252" s="15">
        <f t="shared" si="19"/>
        <v>49.092067364326034</v>
      </c>
      <c r="F252" s="15">
        <f t="shared" si="20"/>
        <v>2945.5240418595627</v>
      </c>
      <c r="G252" s="36" t="str">
        <f t="shared" si="16"/>
        <v xml:space="preserve"> </v>
      </c>
    </row>
    <row r="253" spans="1:7" x14ac:dyDescent="0.15">
      <c r="A253" s="19">
        <v>4</v>
      </c>
      <c r="B253" s="14">
        <v>230</v>
      </c>
      <c r="C253" s="21">
        <f t="shared" si="17"/>
        <v>17.279761999999998</v>
      </c>
      <c r="D253" s="15">
        <f t="shared" si="18"/>
        <v>246.33523598402385</v>
      </c>
      <c r="E253" s="15">
        <f t="shared" si="19"/>
        <v>47.046564557479108</v>
      </c>
      <c r="F253" s="15">
        <f t="shared" si="20"/>
        <v>2822.7938734487466</v>
      </c>
      <c r="G253" s="36" t="str">
        <f t="shared" si="16"/>
        <v xml:space="preserve"> </v>
      </c>
    </row>
    <row r="254" spans="1:7" x14ac:dyDescent="0.15">
      <c r="A254" s="19">
        <v>4</v>
      </c>
      <c r="B254" s="14">
        <v>220</v>
      </c>
      <c r="C254" s="21">
        <f t="shared" si="17"/>
        <v>16.528468</v>
      </c>
      <c r="D254" s="15">
        <f t="shared" si="18"/>
        <v>235.62500833254458</v>
      </c>
      <c r="E254" s="15">
        <f t="shared" si="19"/>
        <v>45.001061750632196</v>
      </c>
      <c r="F254" s="15">
        <f t="shared" si="20"/>
        <v>2700.0637050379319</v>
      </c>
      <c r="G254" s="36" t="str">
        <f t="shared" si="16"/>
        <v xml:space="preserve"> </v>
      </c>
    </row>
    <row r="255" spans="1:7" x14ac:dyDescent="0.15">
      <c r="A255" s="19">
        <v>4</v>
      </c>
      <c r="B255" s="14">
        <v>210</v>
      </c>
      <c r="C255" s="21">
        <f t="shared" si="17"/>
        <v>15.777174</v>
      </c>
      <c r="D255" s="15">
        <f t="shared" si="18"/>
        <v>224.91478068106531</v>
      </c>
      <c r="E255" s="15">
        <f t="shared" si="19"/>
        <v>42.955558943785284</v>
      </c>
      <c r="F255" s="15">
        <f t="shared" si="20"/>
        <v>2577.3335366271172</v>
      </c>
      <c r="G255" s="36" t="str">
        <f t="shared" si="16"/>
        <v xml:space="preserve"> </v>
      </c>
    </row>
    <row r="256" spans="1:7" x14ac:dyDescent="0.15">
      <c r="A256" s="19">
        <v>4</v>
      </c>
      <c r="B256" s="14">
        <v>200</v>
      </c>
      <c r="C256" s="21">
        <f t="shared" si="17"/>
        <v>15.025879999999999</v>
      </c>
      <c r="D256" s="15">
        <f t="shared" si="18"/>
        <v>214.20455302958598</v>
      </c>
      <c r="E256" s="15">
        <f t="shared" si="19"/>
        <v>40.910056136938358</v>
      </c>
      <c r="F256" s="15">
        <f t="shared" si="20"/>
        <v>2454.6033682163015</v>
      </c>
      <c r="G256" s="36" t="str">
        <f t="shared" si="16"/>
        <v xml:space="preserve"> </v>
      </c>
    </row>
    <row r="257" spans="1:7" x14ac:dyDescent="0.15">
      <c r="A257" s="19">
        <v>4</v>
      </c>
      <c r="B257" s="14">
        <v>190</v>
      </c>
      <c r="C257" s="21">
        <f t="shared" si="17"/>
        <v>14.274585999999999</v>
      </c>
      <c r="D257" s="15">
        <f t="shared" si="18"/>
        <v>203.49432537810668</v>
      </c>
      <c r="E257" s="15">
        <f t="shared" si="19"/>
        <v>38.864553330091439</v>
      </c>
      <c r="F257" s="15">
        <f t="shared" si="20"/>
        <v>2331.8731998054868</v>
      </c>
      <c r="G257" s="36" t="str">
        <f t="shared" si="16"/>
        <v xml:space="preserve"> </v>
      </c>
    </row>
    <row r="258" spans="1:7" x14ac:dyDescent="0.15">
      <c r="A258" s="19">
        <v>4</v>
      </c>
      <c r="B258" s="14">
        <v>180</v>
      </c>
      <c r="C258" s="21">
        <f t="shared" si="17"/>
        <v>13.523292</v>
      </c>
      <c r="D258" s="15">
        <f t="shared" si="18"/>
        <v>192.78409772662738</v>
      </c>
      <c r="E258" s="15">
        <f t="shared" si="19"/>
        <v>36.81905052324452</v>
      </c>
      <c r="F258" s="15">
        <f t="shared" si="20"/>
        <v>2209.1430313946717</v>
      </c>
      <c r="G258" s="36" t="str">
        <f t="shared" si="16"/>
        <v xml:space="preserve"> </v>
      </c>
    </row>
    <row r="259" spans="1:7" x14ac:dyDescent="0.15">
      <c r="A259" s="22"/>
      <c r="B259" s="23"/>
      <c r="C259" s="21"/>
      <c r="D259" s="15"/>
      <c r="E259" s="15"/>
      <c r="F259" s="15"/>
    </row>
    <row r="260" spans="1:7" x14ac:dyDescent="0.15">
      <c r="A260" s="22"/>
      <c r="B260" s="23"/>
      <c r="C260" s="21"/>
      <c r="D260" s="15"/>
      <c r="E260" s="15"/>
      <c r="F260" s="15"/>
    </row>
    <row r="261" spans="1:7" x14ac:dyDescent="0.15">
      <c r="A261" s="22"/>
      <c r="B261" s="23"/>
      <c r="C261" s="21"/>
      <c r="D261" s="15"/>
      <c r="E261" s="15"/>
      <c r="F261" s="15"/>
    </row>
    <row r="262" spans="1:7" x14ac:dyDescent="0.15">
      <c r="A262" s="22"/>
      <c r="B262" s="23"/>
      <c r="C262" s="21"/>
      <c r="D262" s="15"/>
      <c r="E262" s="15"/>
      <c r="F262" s="15"/>
    </row>
    <row r="263" spans="1:7" x14ac:dyDescent="0.15">
      <c r="A263" s="22"/>
      <c r="B263" s="23"/>
      <c r="C263" s="21"/>
      <c r="D263" s="15"/>
      <c r="E263" s="15"/>
      <c r="F263" s="15"/>
    </row>
    <row r="264" spans="1:7" x14ac:dyDescent="0.15">
      <c r="A264" s="22"/>
      <c r="B264" s="23"/>
      <c r="C264" s="21"/>
      <c r="D264" s="15"/>
      <c r="E264" s="15"/>
      <c r="F264" s="15"/>
    </row>
    <row r="265" spans="1:7" x14ac:dyDescent="0.15">
      <c r="A265" s="22"/>
      <c r="B265" s="23"/>
      <c r="C265" s="21"/>
      <c r="D265" s="15"/>
      <c r="E265" s="15"/>
      <c r="F265" s="15"/>
    </row>
    <row r="266" spans="1:7" x14ac:dyDescent="0.15">
      <c r="A266" s="22"/>
      <c r="B266" s="23"/>
      <c r="C266" s="21"/>
      <c r="D266" s="15"/>
      <c r="E266" s="15"/>
      <c r="F266" s="15"/>
    </row>
    <row r="267" spans="1:7" x14ac:dyDescent="0.15">
      <c r="A267" s="22"/>
      <c r="B267" s="23"/>
      <c r="C267" s="21"/>
      <c r="D267" s="15"/>
      <c r="E267" s="15"/>
      <c r="F267" s="15"/>
    </row>
    <row r="268" spans="1:7" x14ac:dyDescent="0.15">
      <c r="A268" s="22"/>
      <c r="B268" s="23"/>
      <c r="C268" s="21"/>
      <c r="D268" s="15"/>
      <c r="E268" s="15"/>
      <c r="F268" s="15"/>
    </row>
    <row r="269" spans="1:7" x14ac:dyDescent="0.15">
      <c r="A269" s="22"/>
      <c r="B269" s="23"/>
      <c r="C269" s="21"/>
      <c r="D269" s="15"/>
      <c r="E269" s="15"/>
      <c r="F269" s="15"/>
    </row>
    <row r="270" spans="1:7" x14ac:dyDescent="0.15">
      <c r="A270" s="22"/>
      <c r="B270" s="23"/>
      <c r="C270" s="21"/>
      <c r="D270" s="15"/>
      <c r="E270" s="15"/>
      <c r="F270" s="15"/>
    </row>
    <row r="271" spans="1:7" x14ac:dyDescent="0.15">
      <c r="A271" s="22"/>
      <c r="B271" s="23"/>
      <c r="C271" s="21"/>
      <c r="D271" s="15"/>
      <c r="E271" s="15"/>
      <c r="F271" s="15"/>
    </row>
    <row r="272" spans="1:7" x14ac:dyDescent="0.15">
      <c r="A272" s="22"/>
      <c r="B272" s="23"/>
      <c r="C272" s="21"/>
      <c r="D272" s="15"/>
      <c r="E272" s="15"/>
      <c r="F272" s="15"/>
    </row>
    <row r="273" spans="1:6" x14ac:dyDescent="0.15">
      <c r="A273" s="22"/>
      <c r="B273" s="23"/>
      <c r="C273" s="21"/>
      <c r="D273" s="15"/>
      <c r="E273" s="15"/>
      <c r="F273" s="15"/>
    </row>
    <row r="274" spans="1:6" x14ac:dyDescent="0.15">
      <c r="A274" s="22"/>
      <c r="B274" s="23"/>
      <c r="C274" s="21"/>
      <c r="D274" s="15"/>
      <c r="E274" s="15"/>
      <c r="F274" s="15"/>
    </row>
    <row r="275" spans="1:6" x14ac:dyDescent="0.15">
      <c r="A275" s="22"/>
      <c r="B275" s="23"/>
      <c r="C275" s="21"/>
      <c r="D275" s="15"/>
      <c r="E275" s="15"/>
      <c r="F275" s="15"/>
    </row>
    <row r="276" spans="1:6" x14ac:dyDescent="0.15">
      <c r="A276" s="22"/>
      <c r="B276" s="23"/>
      <c r="C276" s="21"/>
      <c r="D276" s="15"/>
      <c r="E276" s="15"/>
      <c r="F276" s="15"/>
    </row>
    <row r="277" spans="1:6" x14ac:dyDescent="0.15">
      <c r="A277" s="22"/>
      <c r="B277" s="23"/>
      <c r="C277" s="21"/>
      <c r="D277" s="15"/>
      <c r="E277" s="15"/>
      <c r="F277" s="15"/>
    </row>
    <row r="278" spans="1:6" x14ac:dyDescent="0.15">
      <c r="A278" s="22"/>
      <c r="B278" s="23"/>
      <c r="C278" s="21"/>
      <c r="D278" s="15"/>
      <c r="E278" s="15"/>
      <c r="F278" s="15"/>
    </row>
    <row r="279" spans="1:6" x14ac:dyDescent="0.15">
      <c r="A279" s="22"/>
      <c r="B279" s="23"/>
      <c r="C279" s="21"/>
      <c r="D279" s="15"/>
      <c r="E279" s="15"/>
      <c r="F279" s="15"/>
    </row>
    <row r="280" spans="1:6" x14ac:dyDescent="0.15">
      <c r="C280" s="21"/>
      <c r="D280" s="15"/>
      <c r="E280" s="15"/>
      <c r="F280" s="15"/>
    </row>
    <row r="281" spans="1:6" x14ac:dyDescent="0.15">
      <c r="C281" s="21"/>
      <c r="D281" s="15"/>
      <c r="E281" s="15"/>
      <c r="F281" s="15"/>
    </row>
    <row r="282" spans="1:6" x14ac:dyDescent="0.15">
      <c r="C282" s="21"/>
      <c r="D282" s="15"/>
      <c r="E282" s="15"/>
      <c r="F282" s="15"/>
    </row>
    <row r="283" spans="1:6" x14ac:dyDescent="0.15">
      <c r="C283" s="21"/>
      <c r="D283" s="15"/>
      <c r="E283" s="15"/>
      <c r="F283" s="15"/>
    </row>
    <row r="284" spans="1:6" x14ac:dyDescent="0.15">
      <c r="C284" s="21"/>
      <c r="D284" s="15"/>
      <c r="E284" s="15"/>
      <c r="F284" s="15"/>
    </row>
    <row r="285" spans="1:6" x14ac:dyDescent="0.15">
      <c r="C285" s="21"/>
      <c r="D285" s="15"/>
      <c r="E285" s="15"/>
      <c r="F285" s="15"/>
    </row>
    <row r="286" spans="1:6" x14ac:dyDescent="0.15">
      <c r="C286" s="21"/>
      <c r="D286" s="15"/>
      <c r="E286" s="15"/>
      <c r="F286" s="15"/>
    </row>
    <row r="287" spans="1:6" x14ac:dyDescent="0.15">
      <c r="C287" s="21"/>
      <c r="D287" s="15"/>
      <c r="E287" s="15"/>
      <c r="F287" s="15"/>
    </row>
    <row r="288" spans="1:6" x14ac:dyDescent="0.15">
      <c r="C288" s="21"/>
      <c r="D288" s="15"/>
      <c r="E288" s="15"/>
      <c r="F288" s="15"/>
    </row>
    <row r="289" spans="3:6" x14ac:dyDescent="0.15">
      <c r="C289" s="21"/>
      <c r="D289" s="15"/>
      <c r="E289" s="15"/>
      <c r="F289" s="15"/>
    </row>
    <row r="290" spans="3:6" x14ac:dyDescent="0.15">
      <c r="C290" s="21"/>
      <c r="D290" s="15"/>
      <c r="E290" s="15"/>
      <c r="F290" s="15"/>
    </row>
    <row r="291" spans="3:6" x14ac:dyDescent="0.15">
      <c r="C291" s="21"/>
      <c r="D291" s="15"/>
      <c r="E291" s="15"/>
      <c r="F291" s="15"/>
    </row>
  </sheetData>
  <printOptions gridLines="1" gridLinesSet="0"/>
  <pageMargins left="0.75" right="0.75" top="1" bottom="1" header="0.5" footer="0.5"/>
  <pageSetup orientation="portrait" horizontalDpi="4294967292" verticalDpi="300" r:id="rId1"/>
  <headerFooter alignWithMargins="0">
    <oddHeader>&amp;A</oddHeader>
    <oddFooter>&amp;C&amp;P of &amp;N</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3"/>
  <sheetViews>
    <sheetView tabSelected="1" zoomScale="130" zoomScaleNormal="130" workbookViewId="0">
      <pane ySplit="2520" topLeftCell="A7" activePane="bottomLeft"/>
      <selection activeCell="E4" sqref="E4"/>
      <selection pane="bottomLeft" activeCell="D20" sqref="D20"/>
    </sheetView>
  </sheetViews>
  <sheetFormatPr defaultColWidth="9.140625" defaultRowHeight="10.5" x14ac:dyDescent="0.15"/>
  <cols>
    <col min="1" max="1" width="10.7109375" style="24" customWidth="1"/>
    <col min="2" max="3" width="10.7109375" style="25" customWidth="1"/>
    <col min="4" max="6" width="10.7109375" style="26" customWidth="1"/>
    <col min="7" max="16384" width="9.140625" style="5"/>
  </cols>
  <sheetData>
    <row r="1" spans="1:8" x14ac:dyDescent="0.15">
      <c r="A1" s="1" t="s">
        <v>23</v>
      </c>
      <c r="B1" s="2"/>
      <c r="C1" s="31">
        <f>'Inlet Flow'!C3</f>
        <v>14.496</v>
      </c>
      <c r="D1" s="3" t="s">
        <v>1</v>
      </c>
      <c r="E1" s="4"/>
      <c r="F1" s="5"/>
    </row>
    <row r="2" spans="1:8" x14ac:dyDescent="0.15">
      <c r="A2" s="6" t="s">
        <v>24</v>
      </c>
      <c r="B2" s="7"/>
      <c r="C2" s="4">
        <f>'Inlet Flow'!C4</f>
        <v>97.804145555231344</v>
      </c>
      <c r="D2" s="8" t="s">
        <v>3</v>
      </c>
      <c r="E2" s="4"/>
      <c r="F2" s="28"/>
    </row>
    <row r="3" spans="1:8" x14ac:dyDescent="0.15">
      <c r="A3" s="9" t="s">
        <v>25</v>
      </c>
      <c r="B3" s="7"/>
      <c r="C3" s="32">
        <v>34.5</v>
      </c>
      <c r="D3" s="8" t="s">
        <v>1</v>
      </c>
      <c r="E3" s="4"/>
      <c r="F3" s="27"/>
    </row>
    <row r="4" spans="1:8" x14ac:dyDescent="0.15">
      <c r="A4" s="9" t="s">
        <v>26</v>
      </c>
      <c r="B4" s="7"/>
      <c r="C4" s="4">
        <f>(C2+460)*((1/'Fluid &amp; Blower Information'!G2)*(C3/C1)^'Fluid &amp; Blower Information'!B2-1/'Fluid &amp; Blower Information'!G2+1)-460</f>
        <v>360.20330563387483</v>
      </c>
      <c r="D4" s="8" t="s">
        <v>3</v>
      </c>
      <c r="E4" s="4"/>
      <c r="F4" s="5"/>
    </row>
    <row r="5" spans="1:8" x14ac:dyDescent="0.15">
      <c r="A5" s="10" t="s">
        <v>27</v>
      </c>
      <c r="B5" s="11"/>
      <c r="C5" s="30">
        <f>(144/'Fluid &amp; Blower Information'!$C$7)*C3/(C4+460)</f>
        <v>0.11353829167693337</v>
      </c>
      <c r="D5" s="12" t="s">
        <v>7</v>
      </c>
      <c r="E5" s="4"/>
      <c r="F5" s="5"/>
    </row>
    <row r="6" spans="1:8" x14ac:dyDescent="0.15">
      <c r="A6" s="37"/>
      <c r="B6" s="7"/>
      <c r="C6" s="38"/>
      <c r="D6" s="4"/>
      <c r="E6" s="4"/>
      <c r="F6" s="5"/>
      <c r="G6" s="34"/>
      <c r="H6" s="35"/>
    </row>
    <row r="7" spans="1:8" x14ac:dyDescent="0.15">
      <c r="A7" s="13" t="s">
        <v>8</v>
      </c>
      <c r="B7" s="14" t="s">
        <v>9</v>
      </c>
      <c r="C7" s="21" t="s">
        <v>9</v>
      </c>
      <c r="D7" s="15" t="s">
        <v>9</v>
      </c>
      <c r="E7" s="15" t="s">
        <v>10</v>
      </c>
      <c r="F7" s="15" t="s">
        <v>10</v>
      </c>
      <c r="G7" s="15" t="s">
        <v>10</v>
      </c>
    </row>
    <row r="8" spans="1:8" ht="11.25" thickBot="1" x14ac:dyDescent="0.2">
      <c r="A8" s="16" t="s">
        <v>11</v>
      </c>
      <c r="B8" s="17" t="s">
        <v>12</v>
      </c>
      <c r="C8" s="33" t="s">
        <v>13</v>
      </c>
      <c r="D8" s="18" t="s">
        <v>14</v>
      </c>
      <c r="E8" s="18" t="s">
        <v>15</v>
      </c>
      <c r="F8" s="18" t="s">
        <v>16</v>
      </c>
      <c r="G8" s="18" t="s">
        <v>22</v>
      </c>
    </row>
    <row r="9" spans="1:8" x14ac:dyDescent="0.15">
      <c r="A9" s="19"/>
      <c r="B9" s="14"/>
      <c r="C9" s="21"/>
      <c r="D9" s="15"/>
      <c r="E9" s="15"/>
      <c r="F9" s="15"/>
      <c r="G9" s="36"/>
    </row>
    <row r="10" spans="1:8" x14ac:dyDescent="0.15">
      <c r="A10" s="19">
        <v>48</v>
      </c>
      <c r="B10" s="14">
        <v>100000</v>
      </c>
      <c r="C10" s="21">
        <f>0.0751294*B10</f>
        <v>7512.94</v>
      </c>
      <c r="D10" s="15">
        <f>C10/$C$5</f>
        <v>66170.979755249748</v>
      </c>
      <c r="E10" s="15">
        <f>(D10*4)/(PI()*(A10/12)^2*60)</f>
        <v>87.76198764401444</v>
      </c>
      <c r="F10" s="15">
        <f>(D10*4)/(PI()*(A10/12)^2)</f>
        <v>5265.7192586408664</v>
      </c>
      <c r="G10" s="36" t="str">
        <f t="shared" ref="G10:G73" si="0">IF(F10&gt;6500,"High",IF(F10&lt;3800,"Low"," "))</f>
        <v xml:space="preserve"> </v>
      </c>
    </row>
    <row r="11" spans="1:8" x14ac:dyDescent="0.15">
      <c r="A11" s="19">
        <v>48</v>
      </c>
      <c r="B11" s="14">
        <v>98000</v>
      </c>
      <c r="C11" s="21">
        <f t="shared" ref="C11:C74" si="1">0.0751294*B11</f>
        <v>7362.6812</v>
      </c>
      <c r="D11" s="15">
        <f t="shared" ref="D11:D74" si="2">C11/$C$5</f>
        <v>64847.560160144763</v>
      </c>
      <c r="E11" s="15">
        <f t="shared" ref="E11:E74" si="3">(D11*4)/(PI()*(A11/12)^2*60)</f>
        <v>86.006747891134168</v>
      </c>
      <c r="F11" s="15">
        <f t="shared" ref="F11:F74" si="4">(D11*4)/(PI()*(A11/12)^2)</f>
        <v>5160.40487346805</v>
      </c>
      <c r="G11" s="36" t="str">
        <f t="shared" si="0"/>
        <v xml:space="preserve"> </v>
      </c>
    </row>
    <row r="12" spans="1:8" x14ac:dyDescent="0.15">
      <c r="A12" s="19">
        <v>48</v>
      </c>
      <c r="B12" s="14">
        <v>96000</v>
      </c>
      <c r="C12" s="21">
        <f t="shared" si="1"/>
        <v>7212.4223999999995</v>
      </c>
      <c r="D12" s="15">
        <f t="shared" si="2"/>
        <v>63524.140565039765</v>
      </c>
      <c r="E12" s="15">
        <f t="shared" si="3"/>
        <v>84.251508138253868</v>
      </c>
      <c r="F12" s="15">
        <f t="shared" si="4"/>
        <v>5055.0904882952318</v>
      </c>
      <c r="G12" s="36" t="str">
        <f t="shared" si="0"/>
        <v xml:space="preserve"> </v>
      </c>
    </row>
    <row r="13" spans="1:8" x14ac:dyDescent="0.15">
      <c r="A13" s="19">
        <v>48</v>
      </c>
      <c r="B13" s="14">
        <v>94000</v>
      </c>
      <c r="C13" s="21">
        <f t="shared" si="1"/>
        <v>7062.1635999999999</v>
      </c>
      <c r="D13" s="15">
        <f t="shared" si="2"/>
        <v>62200.720969934773</v>
      </c>
      <c r="E13" s="15">
        <f t="shared" si="3"/>
        <v>82.496268385373597</v>
      </c>
      <c r="F13" s="15">
        <f t="shared" si="4"/>
        <v>4949.7761031224154</v>
      </c>
      <c r="G13" s="36" t="str">
        <f t="shared" si="0"/>
        <v xml:space="preserve"> </v>
      </c>
    </row>
    <row r="14" spans="1:8" x14ac:dyDescent="0.15">
      <c r="A14" s="19">
        <v>48</v>
      </c>
      <c r="B14" s="14">
        <v>92000</v>
      </c>
      <c r="C14" s="21">
        <f t="shared" si="1"/>
        <v>6911.9048000000003</v>
      </c>
      <c r="D14" s="15">
        <f t="shared" si="2"/>
        <v>60877.301374829782</v>
      </c>
      <c r="E14" s="15">
        <f t="shared" si="3"/>
        <v>80.741028632493311</v>
      </c>
      <c r="F14" s="15">
        <f t="shared" si="4"/>
        <v>4844.4617179495981</v>
      </c>
      <c r="G14" s="36" t="str">
        <f t="shared" si="0"/>
        <v xml:space="preserve"> </v>
      </c>
    </row>
    <row r="15" spans="1:8" x14ac:dyDescent="0.15">
      <c r="A15" s="19">
        <v>48</v>
      </c>
      <c r="B15" s="14">
        <v>90000</v>
      </c>
      <c r="C15" s="21">
        <f t="shared" si="1"/>
        <v>6761.6459999999997</v>
      </c>
      <c r="D15" s="15">
        <f t="shared" si="2"/>
        <v>59553.881779724776</v>
      </c>
      <c r="E15" s="15">
        <f t="shared" si="3"/>
        <v>78.985788879612997</v>
      </c>
      <c r="F15" s="15">
        <f t="shared" si="4"/>
        <v>4739.1473327767799</v>
      </c>
      <c r="G15" s="36" t="str">
        <f t="shared" si="0"/>
        <v xml:space="preserve"> </v>
      </c>
    </row>
    <row r="16" spans="1:8" x14ac:dyDescent="0.15">
      <c r="A16" s="19">
        <v>48</v>
      </c>
      <c r="B16" s="14">
        <v>88000</v>
      </c>
      <c r="C16" s="21">
        <f t="shared" si="1"/>
        <v>6611.3872000000001</v>
      </c>
      <c r="D16" s="15">
        <f t="shared" si="2"/>
        <v>58230.462184619784</v>
      </c>
      <c r="E16" s="15">
        <f t="shared" si="3"/>
        <v>77.230549126732711</v>
      </c>
      <c r="F16" s="15">
        <f t="shared" si="4"/>
        <v>4633.8329476039626</v>
      </c>
      <c r="G16" s="36" t="str">
        <f t="shared" si="0"/>
        <v xml:space="preserve"> </v>
      </c>
    </row>
    <row r="17" spans="1:7" x14ac:dyDescent="0.15">
      <c r="A17" s="19">
        <v>48</v>
      </c>
      <c r="B17" s="14">
        <v>86000</v>
      </c>
      <c r="C17" s="21">
        <f t="shared" si="1"/>
        <v>6461.1283999999996</v>
      </c>
      <c r="D17" s="15">
        <f t="shared" si="2"/>
        <v>56907.042589514786</v>
      </c>
      <c r="E17" s="15">
        <f t="shared" si="3"/>
        <v>75.475309373852426</v>
      </c>
      <c r="F17" s="15">
        <f t="shared" si="4"/>
        <v>4528.5185624311453</v>
      </c>
      <c r="G17" s="36" t="str">
        <f t="shared" si="0"/>
        <v xml:space="preserve"> </v>
      </c>
    </row>
    <row r="18" spans="1:7" x14ac:dyDescent="0.15">
      <c r="A18" s="19">
        <v>48</v>
      </c>
      <c r="B18" s="14">
        <v>84000</v>
      </c>
      <c r="C18" s="21">
        <f t="shared" si="1"/>
        <v>6310.8696</v>
      </c>
      <c r="D18" s="15">
        <f t="shared" si="2"/>
        <v>55583.622994409794</v>
      </c>
      <c r="E18" s="15">
        <f t="shared" si="3"/>
        <v>73.72006962097214</v>
      </c>
      <c r="F18" s="15">
        <f t="shared" si="4"/>
        <v>4423.2041772583279</v>
      </c>
      <c r="G18" s="36" t="str">
        <f t="shared" si="0"/>
        <v xml:space="preserve"> </v>
      </c>
    </row>
    <row r="19" spans="1:7" x14ac:dyDescent="0.15">
      <c r="A19" s="19">
        <v>48</v>
      </c>
      <c r="B19" s="14">
        <v>82000</v>
      </c>
      <c r="C19" s="21">
        <f t="shared" si="1"/>
        <v>6160.6107999999995</v>
      </c>
      <c r="D19" s="15">
        <f t="shared" si="2"/>
        <v>54260.203399304795</v>
      </c>
      <c r="E19" s="15">
        <f t="shared" si="3"/>
        <v>71.96482986809184</v>
      </c>
      <c r="F19" s="15">
        <f t="shared" si="4"/>
        <v>4317.8897920855106</v>
      </c>
      <c r="G19" s="36" t="str">
        <f t="shared" si="0"/>
        <v xml:space="preserve"> </v>
      </c>
    </row>
    <row r="20" spans="1:7" x14ac:dyDescent="0.15">
      <c r="A20" s="19">
        <v>48</v>
      </c>
      <c r="B20" s="14">
        <v>80000</v>
      </c>
      <c r="C20" s="21">
        <f t="shared" si="1"/>
        <v>6010.3519999999999</v>
      </c>
      <c r="D20" s="15">
        <f t="shared" si="2"/>
        <v>52936.783804199804</v>
      </c>
      <c r="E20" s="15">
        <f t="shared" si="3"/>
        <v>70.209590115211569</v>
      </c>
      <c r="F20" s="15">
        <f t="shared" si="4"/>
        <v>4212.5754069126933</v>
      </c>
      <c r="G20" s="36" t="str">
        <f t="shared" si="0"/>
        <v xml:space="preserve"> </v>
      </c>
    </row>
    <row r="21" spans="1:7" x14ac:dyDescent="0.15">
      <c r="A21" s="19">
        <v>48</v>
      </c>
      <c r="B21" s="14">
        <v>78000</v>
      </c>
      <c r="C21" s="21">
        <f t="shared" si="1"/>
        <v>5860.0932000000003</v>
      </c>
      <c r="D21" s="15">
        <f t="shared" si="2"/>
        <v>51613.364209094812</v>
      </c>
      <c r="E21" s="15">
        <f t="shared" si="3"/>
        <v>68.454350362331283</v>
      </c>
      <c r="F21" s="15">
        <f t="shared" si="4"/>
        <v>4107.261021739876</v>
      </c>
      <c r="G21" s="36" t="str">
        <f t="shared" si="0"/>
        <v xml:space="preserve"> </v>
      </c>
    </row>
    <row r="22" spans="1:7" x14ac:dyDescent="0.15">
      <c r="A22" s="19">
        <v>48</v>
      </c>
      <c r="B22" s="14">
        <v>76000</v>
      </c>
      <c r="C22" s="21">
        <f t="shared" si="1"/>
        <v>5709.8343999999997</v>
      </c>
      <c r="D22" s="15">
        <f t="shared" si="2"/>
        <v>50289.944613989814</v>
      </c>
      <c r="E22" s="15">
        <f t="shared" si="3"/>
        <v>66.699110609450983</v>
      </c>
      <c r="F22" s="15">
        <f t="shared" si="4"/>
        <v>4001.9466365670587</v>
      </c>
      <c r="G22" s="36" t="str">
        <f t="shared" si="0"/>
        <v xml:space="preserve"> </v>
      </c>
    </row>
    <row r="23" spans="1:7" x14ac:dyDescent="0.15">
      <c r="A23" s="19">
        <v>48</v>
      </c>
      <c r="B23" s="14">
        <v>74000</v>
      </c>
      <c r="C23" s="21">
        <f t="shared" si="1"/>
        <v>5559.5756000000001</v>
      </c>
      <c r="D23" s="15">
        <f t="shared" si="2"/>
        <v>48966.525018884822</v>
      </c>
      <c r="E23" s="15">
        <f t="shared" si="3"/>
        <v>64.943870856570697</v>
      </c>
      <c r="F23" s="15">
        <f t="shared" si="4"/>
        <v>3896.6322513942418</v>
      </c>
      <c r="G23" s="36" t="str">
        <f t="shared" si="0"/>
        <v xml:space="preserve"> </v>
      </c>
    </row>
    <row r="24" spans="1:7" x14ac:dyDescent="0.15">
      <c r="A24" s="19">
        <v>48</v>
      </c>
      <c r="B24" s="14">
        <v>72000</v>
      </c>
      <c r="C24" s="21">
        <f t="shared" si="1"/>
        <v>5409.3167999999996</v>
      </c>
      <c r="D24" s="15">
        <f t="shared" si="2"/>
        <v>47643.105423779823</v>
      </c>
      <c r="E24" s="15">
        <f t="shared" si="3"/>
        <v>63.188631103690405</v>
      </c>
      <c r="F24" s="15">
        <f t="shared" si="4"/>
        <v>3791.3178662214241</v>
      </c>
      <c r="G24" s="36" t="str">
        <f t="shared" si="0"/>
        <v>Low</v>
      </c>
    </row>
    <row r="25" spans="1:7" x14ac:dyDescent="0.15">
      <c r="A25" s="19">
        <v>48</v>
      </c>
      <c r="B25" s="14">
        <v>70000</v>
      </c>
      <c r="C25" s="21">
        <f t="shared" si="1"/>
        <v>5259.058</v>
      </c>
      <c r="D25" s="15">
        <f t="shared" si="2"/>
        <v>46319.685828674832</v>
      </c>
      <c r="E25" s="15">
        <f t="shared" si="3"/>
        <v>61.433391350810119</v>
      </c>
      <c r="F25" s="15">
        <f t="shared" si="4"/>
        <v>3686.0034810486072</v>
      </c>
      <c r="G25" s="36" t="str">
        <f t="shared" si="0"/>
        <v>Low</v>
      </c>
    </row>
    <row r="26" spans="1:7" x14ac:dyDescent="0.15">
      <c r="A26" s="19">
        <v>48</v>
      </c>
      <c r="B26" s="14">
        <v>68000</v>
      </c>
      <c r="C26" s="21">
        <f t="shared" si="1"/>
        <v>5108.7992000000004</v>
      </c>
      <c r="D26" s="15">
        <f t="shared" si="2"/>
        <v>44996.266233569841</v>
      </c>
      <c r="E26" s="15">
        <f t="shared" si="3"/>
        <v>59.67815159792984</v>
      </c>
      <c r="F26" s="15">
        <f t="shared" si="4"/>
        <v>3580.6890958757899</v>
      </c>
      <c r="G26" s="36" t="str">
        <f t="shared" si="0"/>
        <v>Low</v>
      </c>
    </row>
    <row r="27" spans="1:7" x14ac:dyDescent="0.15">
      <c r="A27" s="19">
        <v>48</v>
      </c>
      <c r="B27" s="14">
        <v>66000</v>
      </c>
      <c r="C27" s="21">
        <f t="shared" si="1"/>
        <v>4958.5403999999999</v>
      </c>
      <c r="D27" s="15">
        <f t="shared" si="2"/>
        <v>43672.846638464842</v>
      </c>
      <c r="E27" s="15">
        <f t="shared" si="3"/>
        <v>57.922911845049541</v>
      </c>
      <c r="F27" s="15">
        <f t="shared" si="4"/>
        <v>3475.3747107029722</v>
      </c>
      <c r="G27" s="36" t="str">
        <f t="shared" si="0"/>
        <v>Low</v>
      </c>
    </row>
    <row r="28" spans="1:7" x14ac:dyDescent="0.15">
      <c r="A28" s="19">
        <v>48</v>
      </c>
      <c r="B28" s="14">
        <v>64000</v>
      </c>
      <c r="C28" s="21">
        <f t="shared" si="1"/>
        <v>4808.2816000000003</v>
      </c>
      <c r="D28" s="15">
        <f t="shared" si="2"/>
        <v>42349.427043359843</v>
      </c>
      <c r="E28" s="15">
        <f t="shared" si="3"/>
        <v>56.167672092169248</v>
      </c>
      <c r="F28" s="15">
        <f t="shared" si="4"/>
        <v>3370.0603255301548</v>
      </c>
      <c r="G28" s="36" t="str">
        <f t="shared" si="0"/>
        <v>Low</v>
      </c>
    </row>
    <row r="29" spans="1:7" x14ac:dyDescent="0.15">
      <c r="A29" s="19">
        <v>48</v>
      </c>
      <c r="B29" s="14">
        <v>62000</v>
      </c>
      <c r="C29" s="21">
        <f t="shared" si="1"/>
        <v>4658.0227999999997</v>
      </c>
      <c r="D29" s="15">
        <f t="shared" si="2"/>
        <v>41026.007448254844</v>
      </c>
      <c r="E29" s="15">
        <f t="shared" si="3"/>
        <v>54.412432339288955</v>
      </c>
      <c r="F29" s="15">
        <f t="shared" si="4"/>
        <v>3264.7459403573371</v>
      </c>
      <c r="G29" s="36" t="str">
        <f t="shared" si="0"/>
        <v>Low</v>
      </c>
    </row>
    <row r="30" spans="1:7" x14ac:dyDescent="0.15">
      <c r="A30" s="19">
        <v>48</v>
      </c>
      <c r="B30" s="14">
        <v>60000</v>
      </c>
      <c r="C30" s="21">
        <f t="shared" si="1"/>
        <v>4507.7640000000001</v>
      </c>
      <c r="D30" s="15">
        <f t="shared" si="2"/>
        <v>39702.587853149853</v>
      </c>
      <c r="E30" s="15">
        <f t="shared" si="3"/>
        <v>52.657192586408669</v>
      </c>
      <c r="F30" s="15">
        <f t="shared" si="4"/>
        <v>3159.4315551845202</v>
      </c>
      <c r="G30" s="36" t="str">
        <f t="shared" si="0"/>
        <v>Low</v>
      </c>
    </row>
    <row r="31" spans="1:7" x14ac:dyDescent="0.15">
      <c r="A31" s="19">
        <v>48</v>
      </c>
      <c r="B31" s="14">
        <v>58000</v>
      </c>
      <c r="C31" s="21">
        <f t="shared" si="1"/>
        <v>4357.5051999999996</v>
      </c>
      <c r="D31" s="15">
        <f t="shared" si="2"/>
        <v>38379.168258044854</v>
      </c>
      <c r="E31" s="15">
        <f t="shared" si="3"/>
        <v>50.901952833528377</v>
      </c>
      <c r="F31" s="15">
        <f t="shared" si="4"/>
        <v>3054.1171700117025</v>
      </c>
      <c r="G31" s="36" t="str">
        <f t="shared" si="0"/>
        <v>Low</v>
      </c>
    </row>
    <row r="32" spans="1:7" x14ac:dyDescent="0.15">
      <c r="A32" s="19">
        <v>48</v>
      </c>
      <c r="B32" s="14">
        <v>56000</v>
      </c>
      <c r="C32" s="21">
        <f t="shared" si="1"/>
        <v>4207.2464</v>
      </c>
      <c r="D32" s="15">
        <f t="shared" si="2"/>
        <v>37055.748662939863</v>
      </c>
      <c r="E32" s="15">
        <f t="shared" si="3"/>
        <v>49.146713080648091</v>
      </c>
      <c r="F32" s="15">
        <f t="shared" si="4"/>
        <v>2948.8027848388856</v>
      </c>
      <c r="G32" s="36" t="str">
        <f t="shared" si="0"/>
        <v>Low</v>
      </c>
    </row>
    <row r="33" spans="1:7" x14ac:dyDescent="0.15">
      <c r="A33" s="19">
        <v>48</v>
      </c>
      <c r="B33" s="14">
        <v>54000</v>
      </c>
      <c r="C33" s="21">
        <f t="shared" si="1"/>
        <v>4056.9875999999999</v>
      </c>
      <c r="D33" s="15">
        <f t="shared" si="2"/>
        <v>35732.329067834871</v>
      </c>
      <c r="E33" s="15">
        <f t="shared" si="3"/>
        <v>47.391473327767812</v>
      </c>
      <c r="F33" s="15">
        <f t="shared" si="4"/>
        <v>2843.4883996660683</v>
      </c>
      <c r="G33" s="36" t="str">
        <f t="shared" si="0"/>
        <v>Low</v>
      </c>
    </row>
    <row r="34" spans="1:7" x14ac:dyDescent="0.15">
      <c r="A34" s="19">
        <v>48</v>
      </c>
      <c r="B34" s="14">
        <v>52000</v>
      </c>
      <c r="C34" s="21">
        <f t="shared" si="1"/>
        <v>3906.7287999999999</v>
      </c>
      <c r="D34" s="15">
        <f t="shared" si="2"/>
        <v>34408.909472729873</v>
      </c>
      <c r="E34" s="15">
        <f t="shared" si="3"/>
        <v>45.636233574887513</v>
      </c>
      <c r="F34" s="15">
        <f t="shared" si="4"/>
        <v>2738.1740144932505</v>
      </c>
      <c r="G34" s="36" t="str">
        <f t="shared" si="0"/>
        <v>Low</v>
      </c>
    </row>
    <row r="35" spans="1:7" x14ac:dyDescent="0.15">
      <c r="A35" s="19">
        <v>48</v>
      </c>
      <c r="B35" s="14">
        <v>50000</v>
      </c>
      <c r="C35" s="21">
        <f t="shared" si="1"/>
        <v>3756.47</v>
      </c>
      <c r="D35" s="15">
        <f t="shared" si="2"/>
        <v>33085.489877624874</v>
      </c>
      <c r="E35" s="15">
        <f t="shared" si="3"/>
        <v>43.88099382200722</v>
      </c>
      <c r="F35" s="15">
        <f t="shared" si="4"/>
        <v>2632.8596293204332</v>
      </c>
      <c r="G35" s="36" t="str">
        <f t="shared" si="0"/>
        <v>Low</v>
      </c>
    </row>
    <row r="36" spans="1:7" x14ac:dyDescent="0.15">
      <c r="A36" s="20"/>
      <c r="B36" s="21"/>
      <c r="C36" s="21"/>
      <c r="D36" s="15"/>
      <c r="E36" s="15"/>
      <c r="F36" s="15"/>
      <c r="G36" s="36"/>
    </row>
    <row r="37" spans="1:7" x14ac:dyDescent="0.15">
      <c r="A37" s="19">
        <v>42</v>
      </c>
      <c r="B37" s="14">
        <v>80000</v>
      </c>
      <c r="C37" s="21">
        <f t="shared" si="1"/>
        <v>6010.3519999999999</v>
      </c>
      <c r="D37" s="15">
        <f t="shared" si="2"/>
        <v>52936.783804199804</v>
      </c>
      <c r="E37" s="15">
        <f t="shared" si="3"/>
        <v>91.702321783133456</v>
      </c>
      <c r="F37" s="15">
        <f t="shared" si="4"/>
        <v>5502.1393069880078</v>
      </c>
      <c r="G37" s="36" t="str">
        <f t="shared" si="0"/>
        <v xml:space="preserve"> </v>
      </c>
    </row>
    <row r="38" spans="1:7" x14ac:dyDescent="0.15">
      <c r="A38" s="19">
        <v>42</v>
      </c>
      <c r="B38" s="14">
        <v>78000</v>
      </c>
      <c r="C38" s="21">
        <f t="shared" si="1"/>
        <v>5860.0932000000003</v>
      </c>
      <c r="D38" s="15">
        <f t="shared" si="2"/>
        <v>51613.364209094812</v>
      </c>
      <c r="E38" s="15">
        <f t="shared" si="3"/>
        <v>89.409763738555128</v>
      </c>
      <c r="F38" s="15">
        <f t="shared" si="4"/>
        <v>5364.585824313308</v>
      </c>
      <c r="G38" s="36" t="str">
        <f t="shared" si="0"/>
        <v xml:space="preserve"> </v>
      </c>
    </row>
    <row r="39" spans="1:7" x14ac:dyDescent="0.15">
      <c r="A39" s="19">
        <v>42</v>
      </c>
      <c r="B39" s="14">
        <v>76000</v>
      </c>
      <c r="C39" s="21">
        <f t="shared" si="1"/>
        <v>5709.8343999999997</v>
      </c>
      <c r="D39" s="15">
        <f t="shared" si="2"/>
        <v>50289.944613989814</v>
      </c>
      <c r="E39" s="15">
        <f t="shared" si="3"/>
        <v>87.117205693976786</v>
      </c>
      <c r="F39" s="15">
        <f t="shared" si="4"/>
        <v>5227.0323416386072</v>
      </c>
      <c r="G39" s="36" t="str">
        <f t="shared" si="0"/>
        <v xml:space="preserve"> </v>
      </c>
    </row>
    <row r="40" spans="1:7" x14ac:dyDescent="0.15">
      <c r="A40" s="19">
        <v>42</v>
      </c>
      <c r="B40" s="14">
        <v>74000</v>
      </c>
      <c r="C40" s="21">
        <f t="shared" si="1"/>
        <v>5559.5756000000001</v>
      </c>
      <c r="D40" s="15">
        <f t="shared" si="2"/>
        <v>48966.525018884822</v>
      </c>
      <c r="E40" s="15">
        <f t="shared" si="3"/>
        <v>84.824647649398457</v>
      </c>
      <c r="F40" s="15">
        <f t="shared" si="4"/>
        <v>5089.4788589639074</v>
      </c>
      <c r="G40" s="36" t="str">
        <f t="shared" si="0"/>
        <v xml:space="preserve"> </v>
      </c>
    </row>
    <row r="41" spans="1:7" x14ac:dyDescent="0.15">
      <c r="A41" s="19">
        <v>42</v>
      </c>
      <c r="B41" s="14">
        <v>72000</v>
      </c>
      <c r="C41" s="21">
        <f t="shared" si="1"/>
        <v>5409.3167999999996</v>
      </c>
      <c r="D41" s="15">
        <f t="shared" si="2"/>
        <v>47643.105423779823</v>
      </c>
      <c r="E41" s="15">
        <f t="shared" si="3"/>
        <v>82.532089604820115</v>
      </c>
      <c r="F41" s="15">
        <f t="shared" si="4"/>
        <v>4951.9253762892076</v>
      </c>
      <c r="G41" s="36" t="str">
        <f t="shared" si="0"/>
        <v xml:space="preserve"> </v>
      </c>
    </row>
    <row r="42" spans="1:7" x14ac:dyDescent="0.15">
      <c r="A42" s="19">
        <v>42</v>
      </c>
      <c r="B42" s="14">
        <v>70000</v>
      </c>
      <c r="C42" s="21">
        <f t="shared" si="1"/>
        <v>5259.058</v>
      </c>
      <c r="D42" s="15">
        <f t="shared" si="2"/>
        <v>46319.685828674832</v>
      </c>
      <c r="E42" s="15">
        <f t="shared" si="3"/>
        <v>80.239531560241787</v>
      </c>
      <c r="F42" s="15">
        <f t="shared" si="4"/>
        <v>4814.3718936145078</v>
      </c>
      <c r="G42" s="36" t="str">
        <f t="shared" si="0"/>
        <v xml:space="preserve"> </v>
      </c>
    </row>
    <row r="43" spans="1:7" x14ac:dyDescent="0.15">
      <c r="A43" s="19">
        <v>42</v>
      </c>
      <c r="B43" s="14">
        <v>68000</v>
      </c>
      <c r="C43" s="21">
        <f t="shared" si="1"/>
        <v>5108.7992000000004</v>
      </c>
      <c r="D43" s="15">
        <f t="shared" si="2"/>
        <v>44996.266233569841</v>
      </c>
      <c r="E43" s="15">
        <f t="shared" si="3"/>
        <v>77.946973515663458</v>
      </c>
      <c r="F43" s="15">
        <f t="shared" si="4"/>
        <v>4676.818410939808</v>
      </c>
      <c r="G43" s="36" t="str">
        <f t="shared" si="0"/>
        <v xml:space="preserve"> </v>
      </c>
    </row>
    <row r="44" spans="1:7" x14ac:dyDescent="0.15">
      <c r="A44" s="19">
        <v>42</v>
      </c>
      <c r="B44" s="14">
        <v>66000</v>
      </c>
      <c r="C44" s="21">
        <f t="shared" si="1"/>
        <v>4958.5403999999999</v>
      </c>
      <c r="D44" s="15">
        <f t="shared" si="2"/>
        <v>43672.846638464842</v>
      </c>
      <c r="E44" s="15">
        <f t="shared" si="3"/>
        <v>75.654415471085116</v>
      </c>
      <c r="F44" s="15">
        <f t="shared" si="4"/>
        <v>4539.2649282651073</v>
      </c>
      <c r="G44" s="36" t="str">
        <f t="shared" si="0"/>
        <v xml:space="preserve"> </v>
      </c>
    </row>
    <row r="45" spans="1:7" x14ac:dyDescent="0.15">
      <c r="A45" s="19">
        <v>42</v>
      </c>
      <c r="B45" s="14">
        <v>64000</v>
      </c>
      <c r="C45" s="21">
        <f t="shared" si="1"/>
        <v>4808.2816000000003</v>
      </c>
      <c r="D45" s="15">
        <f t="shared" si="2"/>
        <v>42349.427043359843</v>
      </c>
      <c r="E45" s="15">
        <f t="shared" si="3"/>
        <v>73.361857426506774</v>
      </c>
      <c r="F45" s="15">
        <f t="shared" si="4"/>
        <v>4401.7114455904066</v>
      </c>
      <c r="G45" s="36" t="str">
        <f t="shared" si="0"/>
        <v xml:space="preserve"> </v>
      </c>
    </row>
    <row r="46" spans="1:7" x14ac:dyDescent="0.15">
      <c r="A46" s="19">
        <v>42</v>
      </c>
      <c r="B46" s="14">
        <v>62000</v>
      </c>
      <c r="C46" s="21">
        <f t="shared" si="1"/>
        <v>4658.0227999999997</v>
      </c>
      <c r="D46" s="15">
        <f t="shared" si="2"/>
        <v>41026.007448254844</v>
      </c>
      <c r="E46" s="15">
        <f t="shared" si="3"/>
        <v>71.069299381928431</v>
      </c>
      <c r="F46" s="15">
        <f t="shared" si="4"/>
        <v>4264.1579629157059</v>
      </c>
      <c r="G46" s="36" t="str">
        <f t="shared" si="0"/>
        <v xml:space="preserve"> </v>
      </c>
    </row>
    <row r="47" spans="1:7" x14ac:dyDescent="0.15">
      <c r="A47" s="19">
        <v>42</v>
      </c>
      <c r="B47" s="14">
        <v>60000</v>
      </c>
      <c r="C47" s="21">
        <f t="shared" si="1"/>
        <v>4507.7640000000001</v>
      </c>
      <c r="D47" s="15">
        <f t="shared" si="2"/>
        <v>39702.587853149853</v>
      </c>
      <c r="E47" s="15">
        <f t="shared" si="3"/>
        <v>68.776741337350103</v>
      </c>
      <c r="F47" s="15">
        <f t="shared" si="4"/>
        <v>4126.6044802410061</v>
      </c>
      <c r="G47" s="36" t="str">
        <f t="shared" si="0"/>
        <v xml:space="preserve"> </v>
      </c>
    </row>
    <row r="48" spans="1:7" x14ac:dyDescent="0.15">
      <c r="A48" s="19">
        <v>42</v>
      </c>
      <c r="B48" s="14">
        <v>58000</v>
      </c>
      <c r="C48" s="21">
        <f t="shared" si="1"/>
        <v>4357.5051999999996</v>
      </c>
      <c r="D48" s="15">
        <f t="shared" si="2"/>
        <v>38379.168258044854</v>
      </c>
      <c r="E48" s="15">
        <f t="shared" si="3"/>
        <v>66.484183292771746</v>
      </c>
      <c r="F48" s="15">
        <f t="shared" si="4"/>
        <v>3989.0509975663053</v>
      </c>
      <c r="G48" s="36" t="str">
        <f t="shared" si="0"/>
        <v xml:space="preserve"> </v>
      </c>
    </row>
    <row r="49" spans="1:7" x14ac:dyDescent="0.15">
      <c r="A49" s="19">
        <v>42</v>
      </c>
      <c r="B49" s="14">
        <v>56000</v>
      </c>
      <c r="C49" s="21">
        <f t="shared" si="1"/>
        <v>4207.2464</v>
      </c>
      <c r="D49" s="15">
        <f t="shared" si="2"/>
        <v>37055.748662939863</v>
      </c>
      <c r="E49" s="15">
        <f t="shared" si="3"/>
        <v>64.191625248193418</v>
      </c>
      <c r="F49" s="15">
        <f t="shared" si="4"/>
        <v>3851.4975148916055</v>
      </c>
      <c r="G49" s="36" t="str">
        <f t="shared" si="0"/>
        <v xml:space="preserve"> </v>
      </c>
    </row>
    <row r="50" spans="1:7" x14ac:dyDescent="0.15">
      <c r="A50" s="19">
        <v>42</v>
      </c>
      <c r="B50" s="14">
        <v>54000</v>
      </c>
      <c r="C50" s="21">
        <f t="shared" si="1"/>
        <v>4056.9875999999999</v>
      </c>
      <c r="D50" s="15">
        <f t="shared" si="2"/>
        <v>35732.329067834871</v>
      </c>
      <c r="E50" s="15">
        <f t="shared" si="3"/>
        <v>61.89906720361509</v>
      </c>
      <c r="F50" s="15">
        <f t="shared" si="4"/>
        <v>3713.9440322169057</v>
      </c>
      <c r="G50" s="36" t="str">
        <f t="shared" si="0"/>
        <v>Low</v>
      </c>
    </row>
    <row r="51" spans="1:7" x14ac:dyDescent="0.15">
      <c r="A51" s="19">
        <v>42</v>
      </c>
      <c r="B51" s="14">
        <v>52000</v>
      </c>
      <c r="C51" s="21">
        <f t="shared" si="1"/>
        <v>3906.7287999999999</v>
      </c>
      <c r="D51" s="15">
        <f t="shared" si="2"/>
        <v>34408.909472729873</v>
      </c>
      <c r="E51" s="15">
        <f t="shared" si="3"/>
        <v>59.606509159036747</v>
      </c>
      <c r="F51" s="15">
        <f t="shared" si="4"/>
        <v>3576.3905495422055</v>
      </c>
      <c r="G51" s="36" t="str">
        <f t="shared" si="0"/>
        <v>Low</v>
      </c>
    </row>
    <row r="52" spans="1:7" x14ac:dyDescent="0.15">
      <c r="A52" s="19">
        <v>42</v>
      </c>
      <c r="B52" s="14">
        <v>50000</v>
      </c>
      <c r="C52" s="21">
        <f t="shared" si="1"/>
        <v>3756.47</v>
      </c>
      <c r="D52" s="15">
        <f t="shared" si="2"/>
        <v>33085.489877624874</v>
      </c>
      <c r="E52" s="15">
        <f t="shared" si="3"/>
        <v>57.313951114458405</v>
      </c>
      <c r="F52" s="15">
        <f t="shared" si="4"/>
        <v>3438.8370668675047</v>
      </c>
      <c r="G52" s="36" t="str">
        <f t="shared" si="0"/>
        <v>Low</v>
      </c>
    </row>
    <row r="53" spans="1:7" x14ac:dyDescent="0.15">
      <c r="A53" s="19">
        <v>42</v>
      </c>
      <c r="B53" s="14">
        <v>48000</v>
      </c>
      <c r="C53" s="21">
        <f t="shared" si="1"/>
        <v>3606.2111999999997</v>
      </c>
      <c r="D53" s="15">
        <f t="shared" si="2"/>
        <v>31762.070282519882</v>
      </c>
      <c r="E53" s="15">
        <f t="shared" si="3"/>
        <v>55.021393069880077</v>
      </c>
      <c r="F53" s="15">
        <f t="shared" si="4"/>
        <v>3301.2835841928049</v>
      </c>
      <c r="G53" s="36" t="str">
        <f t="shared" si="0"/>
        <v>Low</v>
      </c>
    </row>
    <row r="54" spans="1:7" x14ac:dyDescent="0.15">
      <c r="A54" s="19">
        <v>42</v>
      </c>
      <c r="B54" s="14">
        <v>46000</v>
      </c>
      <c r="C54" s="21">
        <f t="shared" si="1"/>
        <v>3455.9524000000001</v>
      </c>
      <c r="D54" s="15">
        <f t="shared" si="2"/>
        <v>30438.650687414891</v>
      </c>
      <c r="E54" s="15">
        <f t="shared" si="3"/>
        <v>52.728835025301748</v>
      </c>
      <c r="F54" s="15">
        <f t="shared" si="4"/>
        <v>3163.7301015181051</v>
      </c>
      <c r="G54" s="36" t="str">
        <f t="shared" si="0"/>
        <v>Low</v>
      </c>
    </row>
    <row r="55" spans="1:7" x14ac:dyDescent="0.15">
      <c r="A55" s="19">
        <v>42</v>
      </c>
      <c r="B55" s="14">
        <v>44000</v>
      </c>
      <c r="C55" s="21">
        <f t="shared" si="1"/>
        <v>3305.6936000000001</v>
      </c>
      <c r="D55" s="15">
        <f t="shared" si="2"/>
        <v>29115.231092309892</v>
      </c>
      <c r="E55" s="15">
        <f t="shared" si="3"/>
        <v>50.436276980723406</v>
      </c>
      <c r="F55" s="15">
        <f t="shared" si="4"/>
        <v>3026.1766188434044</v>
      </c>
      <c r="G55" s="36" t="str">
        <f t="shared" si="0"/>
        <v>Low</v>
      </c>
    </row>
    <row r="56" spans="1:7" x14ac:dyDescent="0.15">
      <c r="A56" s="19">
        <v>42</v>
      </c>
      <c r="B56" s="14">
        <v>42000</v>
      </c>
      <c r="C56" s="21">
        <f t="shared" si="1"/>
        <v>3155.4348</v>
      </c>
      <c r="D56" s="15">
        <f t="shared" si="2"/>
        <v>27791.811497204897</v>
      </c>
      <c r="E56" s="15">
        <f t="shared" si="3"/>
        <v>48.143718936145071</v>
      </c>
      <c r="F56" s="15">
        <f t="shared" si="4"/>
        <v>2888.6231361687041</v>
      </c>
      <c r="G56" s="36" t="str">
        <f t="shared" si="0"/>
        <v>Low</v>
      </c>
    </row>
    <row r="57" spans="1:7" x14ac:dyDescent="0.15">
      <c r="A57" s="19">
        <v>42</v>
      </c>
      <c r="B57" s="14">
        <v>40000</v>
      </c>
      <c r="C57" s="21">
        <f t="shared" si="1"/>
        <v>3005.1759999999999</v>
      </c>
      <c r="D57" s="15">
        <f t="shared" si="2"/>
        <v>26468.391902099902</v>
      </c>
      <c r="E57" s="15">
        <f t="shared" si="3"/>
        <v>45.851160891566728</v>
      </c>
      <c r="F57" s="15">
        <f t="shared" si="4"/>
        <v>2751.0696534940039</v>
      </c>
      <c r="G57" s="36" t="str">
        <f t="shared" si="0"/>
        <v>Low</v>
      </c>
    </row>
    <row r="58" spans="1:7" x14ac:dyDescent="0.15">
      <c r="A58" s="20"/>
      <c r="B58" s="21"/>
      <c r="C58" s="21"/>
      <c r="D58" s="15"/>
      <c r="E58" s="15"/>
      <c r="F58" s="15"/>
      <c r="G58" s="36"/>
    </row>
    <row r="59" spans="1:7" x14ac:dyDescent="0.15">
      <c r="A59" s="19">
        <v>36</v>
      </c>
      <c r="B59" s="14">
        <v>60000</v>
      </c>
      <c r="C59" s="21">
        <f t="shared" si="1"/>
        <v>4507.7640000000001</v>
      </c>
      <c r="D59" s="15">
        <f t="shared" si="2"/>
        <v>39702.587853149853</v>
      </c>
      <c r="E59" s="15">
        <f t="shared" si="3"/>
        <v>93.612786820282082</v>
      </c>
      <c r="F59" s="15">
        <f t="shared" si="4"/>
        <v>5616.7672092169241</v>
      </c>
      <c r="G59" s="36" t="str">
        <f t="shared" si="0"/>
        <v xml:space="preserve"> </v>
      </c>
    </row>
    <row r="60" spans="1:7" x14ac:dyDescent="0.15">
      <c r="A60" s="19">
        <v>36</v>
      </c>
      <c r="B60" s="14">
        <v>58000</v>
      </c>
      <c r="C60" s="21">
        <f t="shared" si="1"/>
        <v>4357.5051999999996</v>
      </c>
      <c r="D60" s="15">
        <f t="shared" si="2"/>
        <v>38379.168258044854</v>
      </c>
      <c r="E60" s="15">
        <f t="shared" si="3"/>
        <v>90.492360592939335</v>
      </c>
      <c r="F60" s="15">
        <f t="shared" si="4"/>
        <v>5429.54163557636</v>
      </c>
      <c r="G60" s="36" t="str">
        <f t="shared" si="0"/>
        <v xml:space="preserve"> </v>
      </c>
    </row>
    <row r="61" spans="1:7" x14ac:dyDescent="0.15">
      <c r="A61" s="19">
        <v>36</v>
      </c>
      <c r="B61" s="14">
        <v>56000</v>
      </c>
      <c r="C61" s="21">
        <f t="shared" si="1"/>
        <v>4207.2464</v>
      </c>
      <c r="D61" s="15">
        <f t="shared" si="2"/>
        <v>37055.748662939863</v>
      </c>
      <c r="E61" s="15">
        <f t="shared" si="3"/>
        <v>87.371934365596601</v>
      </c>
      <c r="F61" s="15">
        <f t="shared" si="4"/>
        <v>5242.3160619357959</v>
      </c>
      <c r="G61" s="36" t="str">
        <f t="shared" si="0"/>
        <v xml:space="preserve"> </v>
      </c>
    </row>
    <row r="62" spans="1:7" x14ac:dyDescent="0.15">
      <c r="A62" s="19">
        <v>36</v>
      </c>
      <c r="B62" s="14">
        <v>54000</v>
      </c>
      <c r="C62" s="21">
        <f t="shared" si="1"/>
        <v>4056.9875999999999</v>
      </c>
      <c r="D62" s="15">
        <f t="shared" si="2"/>
        <v>35732.329067834871</v>
      </c>
      <c r="E62" s="15">
        <f t="shared" si="3"/>
        <v>84.251508138253882</v>
      </c>
      <c r="F62" s="15">
        <f t="shared" si="4"/>
        <v>5055.0904882952327</v>
      </c>
      <c r="G62" s="36" t="str">
        <f t="shared" si="0"/>
        <v xml:space="preserve"> </v>
      </c>
    </row>
    <row r="63" spans="1:7" x14ac:dyDescent="0.15">
      <c r="A63" s="19">
        <v>36</v>
      </c>
      <c r="B63" s="14">
        <v>52000</v>
      </c>
      <c r="C63" s="21">
        <f t="shared" si="1"/>
        <v>3906.7287999999999</v>
      </c>
      <c r="D63" s="15">
        <f t="shared" si="2"/>
        <v>34408.909472729873</v>
      </c>
      <c r="E63" s="15">
        <f t="shared" si="3"/>
        <v>81.131081910911135</v>
      </c>
      <c r="F63" s="15">
        <f t="shared" si="4"/>
        <v>4867.8649146546677</v>
      </c>
      <c r="G63" s="36" t="str">
        <f t="shared" si="0"/>
        <v xml:space="preserve"> </v>
      </c>
    </row>
    <row r="64" spans="1:7" x14ac:dyDescent="0.15">
      <c r="A64" s="19">
        <v>36</v>
      </c>
      <c r="B64" s="14">
        <v>50000</v>
      </c>
      <c r="C64" s="21">
        <f t="shared" si="1"/>
        <v>3756.47</v>
      </c>
      <c r="D64" s="15">
        <f t="shared" si="2"/>
        <v>33085.489877624874</v>
      </c>
      <c r="E64" s="15">
        <f t="shared" si="3"/>
        <v>78.010655683568388</v>
      </c>
      <c r="F64" s="15">
        <f t="shared" si="4"/>
        <v>4680.6393410141036</v>
      </c>
      <c r="G64" s="36" t="str">
        <f t="shared" si="0"/>
        <v xml:space="preserve"> </v>
      </c>
    </row>
    <row r="65" spans="1:7" x14ac:dyDescent="0.15">
      <c r="A65" s="19">
        <v>36</v>
      </c>
      <c r="B65" s="14">
        <v>48000</v>
      </c>
      <c r="C65" s="21">
        <f t="shared" si="1"/>
        <v>3606.2111999999997</v>
      </c>
      <c r="D65" s="15">
        <f t="shared" si="2"/>
        <v>31762.070282519882</v>
      </c>
      <c r="E65" s="15">
        <f t="shared" si="3"/>
        <v>74.890229456225669</v>
      </c>
      <c r="F65" s="15">
        <f t="shared" si="4"/>
        <v>4493.4137673735395</v>
      </c>
      <c r="G65" s="36" t="str">
        <f t="shared" si="0"/>
        <v xml:space="preserve"> </v>
      </c>
    </row>
    <row r="66" spans="1:7" x14ac:dyDescent="0.15">
      <c r="A66" s="19">
        <v>36</v>
      </c>
      <c r="B66" s="14">
        <v>46000</v>
      </c>
      <c r="C66" s="21">
        <f t="shared" si="1"/>
        <v>3455.9524000000001</v>
      </c>
      <c r="D66" s="15">
        <f t="shared" si="2"/>
        <v>30438.650687414891</v>
      </c>
      <c r="E66" s="15">
        <f t="shared" si="3"/>
        <v>71.769803228882935</v>
      </c>
      <c r="F66" s="15">
        <f t="shared" si="4"/>
        <v>4306.1881937329763</v>
      </c>
      <c r="G66" s="36" t="str">
        <f t="shared" si="0"/>
        <v xml:space="preserve"> </v>
      </c>
    </row>
    <row r="67" spans="1:7" x14ac:dyDescent="0.15">
      <c r="A67" s="19">
        <v>36</v>
      </c>
      <c r="B67" s="14">
        <v>44000</v>
      </c>
      <c r="C67" s="21">
        <f t="shared" si="1"/>
        <v>3305.6936000000001</v>
      </c>
      <c r="D67" s="15">
        <f t="shared" si="2"/>
        <v>29115.231092309892</v>
      </c>
      <c r="E67" s="15">
        <f t="shared" si="3"/>
        <v>68.649377001540188</v>
      </c>
      <c r="F67" s="15">
        <f t="shared" si="4"/>
        <v>4118.9626200924113</v>
      </c>
      <c r="G67" s="36" t="str">
        <f t="shared" si="0"/>
        <v xml:space="preserve"> </v>
      </c>
    </row>
    <row r="68" spans="1:7" x14ac:dyDescent="0.15">
      <c r="A68" s="19">
        <v>36</v>
      </c>
      <c r="B68" s="14">
        <v>42000</v>
      </c>
      <c r="C68" s="21">
        <f t="shared" si="1"/>
        <v>3155.4348</v>
      </c>
      <c r="D68" s="15">
        <f t="shared" si="2"/>
        <v>27791.811497204897</v>
      </c>
      <c r="E68" s="15">
        <f t="shared" si="3"/>
        <v>65.528950774197455</v>
      </c>
      <c r="F68" s="15">
        <f t="shared" si="4"/>
        <v>3931.7370464518472</v>
      </c>
      <c r="G68" s="36" t="str">
        <f t="shared" si="0"/>
        <v xml:space="preserve"> </v>
      </c>
    </row>
    <row r="69" spans="1:7" x14ac:dyDescent="0.15">
      <c r="A69" s="19">
        <v>36</v>
      </c>
      <c r="B69" s="14">
        <v>40000</v>
      </c>
      <c r="C69" s="21">
        <f t="shared" si="1"/>
        <v>3005.1759999999999</v>
      </c>
      <c r="D69" s="15">
        <f t="shared" si="2"/>
        <v>26468.391902099902</v>
      </c>
      <c r="E69" s="15">
        <f t="shared" si="3"/>
        <v>62.408524546854721</v>
      </c>
      <c r="F69" s="15">
        <f t="shared" si="4"/>
        <v>3744.5114728112831</v>
      </c>
      <c r="G69" s="36" t="str">
        <f t="shared" si="0"/>
        <v>Low</v>
      </c>
    </row>
    <row r="70" spans="1:7" x14ac:dyDescent="0.15">
      <c r="A70" s="19">
        <v>36</v>
      </c>
      <c r="B70" s="14">
        <v>38000</v>
      </c>
      <c r="C70" s="21">
        <f t="shared" si="1"/>
        <v>2854.9171999999999</v>
      </c>
      <c r="D70" s="15">
        <f t="shared" si="2"/>
        <v>25144.972306994907</v>
      </c>
      <c r="E70" s="15">
        <f t="shared" si="3"/>
        <v>59.288098319511981</v>
      </c>
      <c r="F70" s="15">
        <f t="shared" si="4"/>
        <v>3557.2858991707189</v>
      </c>
      <c r="G70" s="36" t="str">
        <f t="shared" si="0"/>
        <v>Low</v>
      </c>
    </row>
    <row r="71" spans="1:7" x14ac:dyDescent="0.15">
      <c r="A71" s="19">
        <v>36</v>
      </c>
      <c r="B71" s="14">
        <v>36000</v>
      </c>
      <c r="C71" s="21">
        <f t="shared" si="1"/>
        <v>2704.6583999999998</v>
      </c>
      <c r="D71" s="15">
        <f t="shared" si="2"/>
        <v>23821.552711889912</v>
      </c>
      <c r="E71" s="15">
        <f t="shared" si="3"/>
        <v>56.167672092169248</v>
      </c>
      <c r="F71" s="15">
        <f t="shared" si="4"/>
        <v>3370.0603255301548</v>
      </c>
      <c r="G71" s="36" t="str">
        <f t="shared" si="0"/>
        <v>Low</v>
      </c>
    </row>
    <row r="72" spans="1:7" x14ac:dyDescent="0.15">
      <c r="A72" s="19">
        <v>36</v>
      </c>
      <c r="B72" s="14">
        <v>34000</v>
      </c>
      <c r="C72" s="21">
        <f t="shared" si="1"/>
        <v>2554.3996000000002</v>
      </c>
      <c r="D72" s="15">
        <f t="shared" si="2"/>
        <v>22498.13311678492</v>
      </c>
      <c r="E72" s="15">
        <f t="shared" si="3"/>
        <v>53.047245864826522</v>
      </c>
      <c r="F72" s="15">
        <f t="shared" si="4"/>
        <v>3182.8347518895912</v>
      </c>
      <c r="G72" s="36" t="str">
        <f t="shared" si="0"/>
        <v>Low</v>
      </c>
    </row>
    <row r="73" spans="1:7" x14ac:dyDescent="0.15">
      <c r="A73" s="19">
        <v>36</v>
      </c>
      <c r="B73" s="14">
        <v>32000</v>
      </c>
      <c r="C73" s="21">
        <f t="shared" si="1"/>
        <v>2404.1408000000001</v>
      </c>
      <c r="D73" s="15">
        <f t="shared" si="2"/>
        <v>21174.713521679922</v>
      </c>
      <c r="E73" s="15">
        <f t="shared" si="3"/>
        <v>49.926819637483774</v>
      </c>
      <c r="F73" s="15">
        <f t="shared" si="4"/>
        <v>2995.6091782490266</v>
      </c>
      <c r="G73" s="36" t="str">
        <f t="shared" si="0"/>
        <v>Low</v>
      </c>
    </row>
    <row r="74" spans="1:7" x14ac:dyDescent="0.15">
      <c r="A74" s="19">
        <v>36</v>
      </c>
      <c r="B74" s="14">
        <v>30000</v>
      </c>
      <c r="C74" s="21">
        <f t="shared" si="1"/>
        <v>2253.8820000000001</v>
      </c>
      <c r="D74" s="15">
        <f t="shared" si="2"/>
        <v>19851.293926574926</v>
      </c>
      <c r="E74" s="15">
        <f t="shared" si="3"/>
        <v>46.806393410141041</v>
      </c>
      <c r="F74" s="15">
        <f t="shared" si="4"/>
        <v>2808.3836046084621</v>
      </c>
      <c r="G74" s="36" t="str">
        <f>IF(F74&gt;6500,"High",IF(F74&lt;3800,"Low"," "))</f>
        <v>Low</v>
      </c>
    </row>
    <row r="75" spans="1:7" x14ac:dyDescent="0.15">
      <c r="A75" s="20"/>
      <c r="B75" s="21"/>
      <c r="C75" s="21"/>
      <c r="D75" s="15"/>
      <c r="E75" s="15"/>
      <c r="F75" s="15"/>
      <c r="G75" s="36"/>
    </row>
    <row r="76" spans="1:7" x14ac:dyDescent="0.15">
      <c r="A76" s="19">
        <v>30</v>
      </c>
      <c r="B76" s="14">
        <v>40000</v>
      </c>
      <c r="C76" s="21">
        <f t="shared" ref="C76:C138" si="5">0.0751294*B76</f>
        <v>3005.1759999999999</v>
      </c>
      <c r="D76" s="15">
        <f t="shared" ref="D76:D138" si="6">C76/$C$5</f>
        <v>26468.391902099902</v>
      </c>
      <c r="E76" s="15">
        <f t="shared" ref="E76:E138" si="7">(D76*4)/(PI()*(A76/12)^2*60)</f>
        <v>89.868275347470799</v>
      </c>
      <c r="F76" s="15">
        <f t="shared" ref="F76:F138" si="8">(D76*4)/(PI()*(A76/12)^2)</f>
        <v>5392.0965208482476</v>
      </c>
      <c r="G76" s="36" t="str">
        <f t="shared" ref="G76:G96" si="9">IF(F76&gt;6500,"High",IF(F76&lt;3800,"Low"," "))</f>
        <v xml:space="preserve"> </v>
      </c>
    </row>
    <row r="77" spans="1:7" x14ac:dyDescent="0.15">
      <c r="A77" s="19">
        <v>30</v>
      </c>
      <c r="B77" s="14">
        <v>39000</v>
      </c>
      <c r="C77" s="21">
        <f t="shared" si="5"/>
        <v>2930.0466000000001</v>
      </c>
      <c r="D77" s="15">
        <f t="shared" si="6"/>
        <v>25806.682104547406</v>
      </c>
      <c r="E77" s="15">
        <f t="shared" si="7"/>
        <v>87.62156846378403</v>
      </c>
      <c r="F77" s="15">
        <f t="shared" si="8"/>
        <v>5257.2941078270414</v>
      </c>
      <c r="G77" s="36" t="str">
        <f t="shared" si="9"/>
        <v xml:space="preserve"> </v>
      </c>
    </row>
    <row r="78" spans="1:7" x14ac:dyDescent="0.15">
      <c r="A78" s="19">
        <v>30</v>
      </c>
      <c r="B78" s="14">
        <v>38000</v>
      </c>
      <c r="C78" s="21">
        <f t="shared" si="5"/>
        <v>2854.9171999999999</v>
      </c>
      <c r="D78" s="15">
        <f t="shared" si="6"/>
        <v>25144.972306994907</v>
      </c>
      <c r="E78" s="15">
        <f t="shared" si="7"/>
        <v>85.37486158009726</v>
      </c>
      <c r="F78" s="15">
        <f t="shared" si="8"/>
        <v>5122.4916948058353</v>
      </c>
      <c r="G78" s="36" t="str">
        <f t="shared" si="9"/>
        <v xml:space="preserve"> </v>
      </c>
    </row>
    <row r="79" spans="1:7" x14ac:dyDescent="0.15">
      <c r="A79" s="19">
        <v>30</v>
      </c>
      <c r="B79" s="14">
        <v>37000</v>
      </c>
      <c r="C79" s="21">
        <f t="shared" si="5"/>
        <v>2779.7878000000001</v>
      </c>
      <c r="D79" s="15">
        <f t="shared" si="6"/>
        <v>24483.262509442411</v>
      </c>
      <c r="E79" s="15">
        <f t="shared" si="7"/>
        <v>83.12815469641049</v>
      </c>
      <c r="F79" s="15">
        <f t="shared" si="8"/>
        <v>4987.6892817846292</v>
      </c>
      <c r="G79" s="36" t="str">
        <f t="shared" si="9"/>
        <v xml:space="preserve"> </v>
      </c>
    </row>
    <row r="80" spans="1:7" x14ac:dyDescent="0.15">
      <c r="A80" s="19">
        <v>30</v>
      </c>
      <c r="B80" s="14">
        <v>36000</v>
      </c>
      <c r="C80" s="21">
        <f t="shared" si="5"/>
        <v>2704.6583999999998</v>
      </c>
      <c r="D80" s="15">
        <f t="shared" si="6"/>
        <v>23821.552711889912</v>
      </c>
      <c r="E80" s="15">
        <f t="shared" si="7"/>
        <v>80.881447812723721</v>
      </c>
      <c r="F80" s="15">
        <f t="shared" si="8"/>
        <v>4852.8868687634222</v>
      </c>
      <c r="G80" s="36" t="str">
        <f t="shared" si="9"/>
        <v xml:space="preserve"> </v>
      </c>
    </row>
    <row r="81" spans="1:7" x14ac:dyDescent="0.15">
      <c r="A81" s="19">
        <v>30</v>
      </c>
      <c r="B81" s="14">
        <v>35000</v>
      </c>
      <c r="C81" s="21">
        <f t="shared" si="5"/>
        <v>2629.529</v>
      </c>
      <c r="D81" s="15">
        <f t="shared" si="6"/>
        <v>23159.842914337416</v>
      </c>
      <c r="E81" s="15">
        <f t="shared" si="7"/>
        <v>78.634740929036951</v>
      </c>
      <c r="F81" s="15">
        <f t="shared" si="8"/>
        <v>4718.084455742217</v>
      </c>
      <c r="G81" s="36" t="str">
        <f t="shared" si="9"/>
        <v xml:space="preserve"> </v>
      </c>
    </row>
    <row r="82" spans="1:7" x14ac:dyDescent="0.15">
      <c r="A82" s="19">
        <v>30</v>
      </c>
      <c r="B82" s="14">
        <v>34000</v>
      </c>
      <c r="C82" s="21">
        <f t="shared" si="5"/>
        <v>2554.3996000000002</v>
      </c>
      <c r="D82" s="15">
        <f t="shared" si="6"/>
        <v>22498.13311678492</v>
      </c>
      <c r="E82" s="15">
        <f t="shared" si="7"/>
        <v>76.388034045350182</v>
      </c>
      <c r="F82" s="15">
        <f t="shared" si="8"/>
        <v>4583.2820427210108</v>
      </c>
      <c r="G82" s="36" t="str">
        <f t="shared" si="9"/>
        <v xml:space="preserve"> </v>
      </c>
    </row>
    <row r="83" spans="1:7" x14ac:dyDescent="0.15">
      <c r="A83" s="19">
        <v>30</v>
      </c>
      <c r="B83" s="14">
        <v>33000</v>
      </c>
      <c r="C83" s="21">
        <f t="shared" si="5"/>
        <v>2479.2701999999999</v>
      </c>
      <c r="D83" s="15">
        <f t="shared" si="6"/>
        <v>21836.423319232421</v>
      </c>
      <c r="E83" s="15">
        <f t="shared" si="7"/>
        <v>74.141327161663412</v>
      </c>
      <c r="F83" s="15">
        <f t="shared" si="8"/>
        <v>4448.4796296998047</v>
      </c>
      <c r="G83" s="36" t="str">
        <f t="shared" si="9"/>
        <v xml:space="preserve"> </v>
      </c>
    </row>
    <row r="84" spans="1:7" x14ac:dyDescent="0.15">
      <c r="A84" s="19">
        <v>30</v>
      </c>
      <c r="B84" s="14">
        <v>32000</v>
      </c>
      <c r="C84" s="21">
        <f t="shared" si="5"/>
        <v>2404.1408000000001</v>
      </c>
      <c r="D84" s="15">
        <f t="shared" si="6"/>
        <v>21174.713521679922</v>
      </c>
      <c r="E84" s="15">
        <f t="shared" si="7"/>
        <v>71.894620277976628</v>
      </c>
      <c r="F84" s="15">
        <f t="shared" si="8"/>
        <v>4313.6772166785977</v>
      </c>
      <c r="G84" s="36" t="str">
        <f t="shared" si="9"/>
        <v xml:space="preserve"> </v>
      </c>
    </row>
    <row r="85" spans="1:7" x14ac:dyDescent="0.15">
      <c r="A85" s="19">
        <v>30</v>
      </c>
      <c r="B85" s="14">
        <v>31000</v>
      </c>
      <c r="C85" s="21">
        <f t="shared" si="5"/>
        <v>2329.0113999999999</v>
      </c>
      <c r="D85" s="15">
        <f t="shared" si="6"/>
        <v>20513.003724127422</v>
      </c>
      <c r="E85" s="15">
        <f t="shared" si="7"/>
        <v>69.647913394289859</v>
      </c>
      <c r="F85" s="15">
        <f t="shared" si="8"/>
        <v>4178.8748036573916</v>
      </c>
      <c r="G85" s="36" t="str">
        <f t="shared" si="9"/>
        <v xml:space="preserve"> </v>
      </c>
    </row>
    <row r="86" spans="1:7" x14ac:dyDescent="0.15">
      <c r="A86" s="19">
        <v>30</v>
      </c>
      <c r="B86" s="14">
        <v>30000</v>
      </c>
      <c r="C86" s="21">
        <f t="shared" si="5"/>
        <v>2253.8820000000001</v>
      </c>
      <c r="D86" s="15">
        <f t="shared" si="6"/>
        <v>19851.293926574926</v>
      </c>
      <c r="E86" s="15">
        <f t="shared" si="7"/>
        <v>67.401206510603089</v>
      </c>
      <c r="F86" s="15">
        <f t="shared" si="8"/>
        <v>4044.0723906361854</v>
      </c>
      <c r="G86" s="36" t="str">
        <f t="shared" si="9"/>
        <v xml:space="preserve"> </v>
      </c>
    </row>
    <row r="87" spans="1:7" x14ac:dyDescent="0.15">
      <c r="A87" s="19">
        <v>30</v>
      </c>
      <c r="B87" s="14">
        <v>29000</v>
      </c>
      <c r="C87" s="21">
        <f t="shared" si="5"/>
        <v>2178.7525999999998</v>
      </c>
      <c r="D87" s="15">
        <f t="shared" si="6"/>
        <v>19189.584129022427</v>
      </c>
      <c r="E87" s="15">
        <f t="shared" si="7"/>
        <v>65.154499626916319</v>
      </c>
      <c r="F87" s="15">
        <f t="shared" si="8"/>
        <v>3909.2699776149789</v>
      </c>
      <c r="G87" s="36" t="str">
        <f t="shared" si="9"/>
        <v xml:space="preserve"> </v>
      </c>
    </row>
    <row r="88" spans="1:7" x14ac:dyDescent="0.15">
      <c r="A88" s="19">
        <v>30</v>
      </c>
      <c r="B88" s="14">
        <v>28000</v>
      </c>
      <c r="C88" s="21">
        <f t="shared" si="5"/>
        <v>2103.6232</v>
      </c>
      <c r="D88" s="15">
        <f t="shared" si="6"/>
        <v>18527.874331469931</v>
      </c>
      <c r="E88" s="15">
        <f t="shared" si="7"/>
        <v>62.907792743229557</v>
      </c>
      <c r="F88" s="15">
        <f t="shared" si="8"/>
        <v>3774.4675645937732</v>
      </c>
      <c r="G88" s="36" t="str">
        <f t="shared" si="9"/>
        <v>Low</v>
      </c>
    </row>
    <row r="89" spans="1:7" x14ac:dyDescent="0.15">
      <c r="A89" s="19">
        <v>30</v>
      </c>
      <c r="B89" s="14">
        <v>27000</v>
      </c>
      <c r="C89" s="21">
        <f t="shared" si="5"/>
        <v>2028.4938</v>
      </c>
      <c r="D89" s="15">
        <f t="shared" si="6"/>
        <v>17866.164533917436</v>
      </c>
      <c r="E89" s="15">
        <f t="shared" si="7"/>
        <v>60.661085859542794</v>
      </c>
      <c r="F89" s="15">
        <f t="shared" si="8"/>
        <v>3639.6651515725671</v>
      </c>
      <c r="G89" s="36" t="str">
        <f t="shared" si="9"/>
        <v>Low</v>
      </c>
    </row>
    <row r="90" spans="1:7" x14ac:dyDescent="0.15">
      <c r="A90" s="19">
        <v>30</v>
      </c>
      <c r="B90" s="14">
        <v>26000</v>
      </c>
      <c r="C90" s="21">
        <f t="shared" si="5"/>
        <v>1953.3643999999999</v>
      </c>
      <c r="D90" s="15">
        <f t="shared" si="6"/>
        <v>17204.454736364936</v>
      </c>
      <c r="E90" s="15">
        <f t="shared" si="7"/>
        <v>58.414378975856017</v>
      </c>
      <c r="F90" s="15">
        <f t="shared" si="8"/>
        <v>3504.862738551361</v>
      </c>
      <c r="G90" s="36" t="str">
        <f t="shared" si="9"/>
        <v>Low</v>
      </c>
    </row>
    <row r="91" spans="1:7" x14ac:dyDescent="0.15">
      <c r="A91" s="19">
        <v>30</v>
      </c>
      <c r="B91" s="14">
        <v>25000</v>
      </c>
      <c r="C91" s="21">
        <f t="shared" si="5"/>
        <v>1878.2349999999999</v>
      </c>
      <c r="D91" s="15">
        <f t="shared" si="6"/>
        <v>16542.744938812437</v>
      </c>
      <c r="E91" s="15">
        <f t="shared" si="7"/>
        <v>56.167672092169241</v>
      </c>
      <c r="F91" s="15">
        <f t="shared" si="8"/>
        <v>3370.0603255301544</v>
      </c>
      <c r="G91" s="36" t="str">
        <f t="shared" si="9"/>
        <v>Low</v>
      </c>
    </row>
    <row r="92" spans="1:7" x14ac:dyDescent="0.15">
      <c r="A92" s="19">
        <v>30</v>
      </c>
      <c r="B92" s="14">
        <v>24000</v>
      </c>
      <c r="C92" s="21">
        <f t="shared" si="5"/>
        <v>1803.1055999999999</v>
      </c>
      <c r="D92" s="15">
        <f t="shared" si="6"/>
        <v>15881.035141259941</v>
      </c>
      <c r="E92" s="15">
        <f t="shared" si="7"/>
        <v>53.920965208482478</v>
      </c>
      <c r="F92" s="15">
        <f t="shared" si="8"/>
        <v>3235.2579125089483</v>
      </c>
      <c r="G92" s="36" t="str">
        <f t="shared" si="9"/>
        <v>Low</v>
      </c>
    </row>
    <row r="93" spans="1:7" x14ac:dyDescent="0.15">
      <c r="A93" s="19">
        <v>30</v>
      </c>
      <c r="B93" s="14">
        <v>23000</v>
      </c>
      <c r="C93" s="21">
        <f t="shared" si="5"/>
        <v>1727.9762000000001</v>
      </c>
      <c r="D93" s="15">
        <f t="shared" si="6"/>
        <v>15219.325343707445</v>
      </c>
      <c r="E93" s="15">
        <f t="shared" si="7"/>
        <v>51.674258324795716</v>
      </c>
      <c r="F93" s="15">
        <f t="shared" si="8"/>
        <v>3100.4554994877426</v>
      </c>
      <c r="G93" s="36" t="str">
        <f t="shared" si="9"/>
        <v>Low</v>
      </c>
    </row>
    <row r="94" spans="1:7" x14ac:dyDescent="0.15">
      <c r="A94" s="19">
        <v>30</v>
      </c>
      <c r="B94" s="14">
        <v>22000</v>
      </c>
      <c r="C94" s="21">
        <f t="shared" si="5"/>
        <v>1652.8468</v>
      </c>
      <c r="D94" s="15">
        <f t="shared" si="6"/>
        <v>14557.615546154946</v>
      </c>
      <c r="E94" s="15">
        <f t="shared" si="7"/>
        <v>49.427551441108939</v>
      </c>
      <c r="F94" s="15">
        <f t="shared" si="8"/>
        <v>2965.653086466536</v>
      </c>
      <c r="G94" s="36" t="str">
        <f t="shared" si="9"/>
        <v>Low</v>
      </c>
    </row>
    <row r="95" spans="1:7" x14ac:dyDescent="0.15">
      <c r="A95" s="19">
        <v>30</v>
      </c>
      <c r="B95" s="14">
        <v>21000</v>
      </c>
      <c r="C95" s="21">
        <f t="shared" si="5"/>
        <v>1577.7174</v>
      </c>
      <c r="D95" s="15">
        <f t="shared" si="6"/>
        <v>13895.905748602449</v>
      </c>
      <c r="E95" s="15">
        <f t="shared" si="7"/>
        <v>47.180844557422169</v>
      </c>
      <c r="F95" s="15">
        <f t="shared" si="8"/>
        <v>2830.8506734453299</v>
      </c>
      <c r="G95" s="36" t="str">
        <f t="shared" si="9"/>
        <v>Low</v>
      </c>
    </row>
    <row r="96" spans="1:7" x14ac:dyDescent="0.15">
      <c r="A96" s="19">
        <v>30</v>
      </c>
      <c r="B96" s="14">
        <v>20000</v>
      </c>
      <c r="C96" s="21">
        <f t="shared" si="5"/>
        <v>1502.588</v>
      </c>
      <c r="D96" s="15">
        <f t="shared" si="6"/>
        <v>13234.195951049951</v>
      </c>
      <c r="E96" s="15">
        <f t="shared" si="7"/>
        <v>44.9341376737354</v>
      </c>
      <c r="F96" s="15">
        <f t="shared" si="8"/>
        <v>2696.0482604241238</v>
      </c>
      <c r="G96" s="36" t="str">
        <f t="shared" si="9"/>
        <v>Low</v>
      </c>
    </row>
    <row r="97" spans="1:7" x14ac:dyDescent="0.15">
      <c r="A97" s="20"/>
      <c r="B97" s="21"/>
      <c r="C97" s="21"/>
      <c r="D97" s="15"/>
      <c r="E97" s="15"/>
      <c r="F97" s="15"/>
      <c r="G97" s="36"/>
    </row>
    <row r="98" spans="1:7" x14ac:dyDescent="0.15">
      <c r="A98" s="19">
        <v>24</v>
      </c>
      <c r="B98" s="14">
        <v>16000</v>
      </c>
      <c r="C98" s="21">
        <f t="shared" si="5"/>
        <v>1202.0704000000001</v>
      </c>
      <c r="D98" s="15">
        <f t="shared" si="6"/>
        <v>10587.356760839961</v>
      </c>
      <c r="E98" s="15">
        <f t="shared" si="7"/>
        <v>56.167672092169248</v>
      </c>
      <c r="F98" s="15">
        <f t="shared" si="8"/>
        <v>3370.0603255301548</v>
      </c>
      <c r="G98" s="36" t="str">
        <f>IF(F98&gt;4000,"High",IF(F98&lt;2700,"Low"," "))</f>
        <v xml:space="preserve"> </v>
      </c>
    </row>
    <row r="99" spans="1:7" x14ac:dyDescent="0.15">
      <c r="A99" s="19">
        <v>24</v>
      </c>
      <c r="B99" s="14">
        <v>15500</v>
      </c>
      <c r="C99" s="21">
        <f t="shared" si="5"/>
        <v>1164.5056999999999</v>
      </c>
      <c r="D99" s="15">
        <f t="shared" si="6"/>
        <v>10256.501862063711</v>
      </c>
      <c r="E99" s="15">
        <f t="shared" si="7"/>
        <v>54.412432339288955</v>
      </c>
      <c r="F99" s="15">
        <f t="shared" si="8"/>
        <v>3264.7459403573371</v>
      </c>
      <c r="G99" s="36" t="str">
        <f t="shared" ref="G99:G162" si="10">IF(F99&gt;4000,"High",IF(F99&lt;2700,"Low"," "))</f>
        <v xml:space="preserve"> </v>
      </c>
    </row>
    <row r="100" spans="1:7" x14ac:dyDescent="0.15">
      <c r="A100" s="19">
        <v>24</v>
      </c>
      <c r="B100" s="14">
        <v>15000</v>
      </c>
      <c r="C100" s="21">
        <f t="shared" si="5"/>
        <v>1126.941</v>
      </c>
      <c r="D100" s="15">
        <f t="shared" si="6"/>
        <v>9925.6469632874632</v>
      </c>
      <c r="E100" s="15">
        <f t="shared" si="7"/>
        <v>52.657192586408669</v>
      </c>
      <c r="F100" s="15">
        <f t="shared" si="8"/>
        <v>3159.4315551845202</v>
      </c>
      <c r="G100" s="36" t="str">
        <f t="shared" si="10"/>
        <v xml:space="preserve"> </v>
      </c>
    </row>
    <row r="101" spans="1:7" x14ac:dyDescent="0.15">
      <c r="A101" s="19">
        <v>24</v>
      </c>
      <c r="B101" s="14">
        <v>14500</v>
      </c>
      <c r="C101" s="21">
        <f t="shared" si="5"/>
        <v>1089.3762999999999</v>
      </c>
      <c r="D101" s="15">
        <f t="shared" si="6"/>
        <v>9594.7920645112135</v>
      </c>
      <c r="E101" s="15">
        <f t="shared" si="7"/>
        <v>50.901952833528377</v>
      </c>
      <c r="F101" s="15">
        <f t="shared" si="8"/>
        <v>3054.1171700117025</v>
      </c>
      <c r="G101" s="36" t="str">
        <f t="shared" si="10"/>
        <v xml:space="preserve"> </v>
      </c>
    </row>
    <row r="102" spans="1:7" x14ac:dyDescent="0.15">
      <c r="A102" s="19">
        <v>24</v>
      </c>
      <c r="B102" s="14">
        <v>14000</v>
      </c>
      <c r="C102" s="21">
        <f t="shared" si="5"/>
        <v>1051.8116</v>
      </c>
      <c r="D102" s="15">
        <f t="shared" si="6"/>
        <v>9263.9371657349657</v>
      </c>
      <c r="E102" s="15">
        <f t="shared" si="7"/>
        <v>49.146713080648091</v>
      </c>
      <c r="F102" s="15">
        <f t="shared" si="8"/>
        <v>2948.8027848388856</v>
      </c>
      <c r="G102" s="36" t="str">
        <f t="shared" si="10"/>
        <v xml:space="preserve"> </v>
      </c>
    </row>
    <row r="103" spans="1:7" x14ac:dyDescent="0.15">
      <c r="A103" s="19">
        <v>24</v>
      </c>
      <c r="B103" s="14">
        <v>13500</v>
      </c>
      <c r="C103" s="21">
        <f t="shared" si="5"/>
        <v>1014.2469</v>
      </c>
      <c r="D103" s="15">
        <f t="shared" si="6"/>
        <v>8933.0822669587178</v>
      </c>
      <c r="E103" s="15">
        <f t="shared" si="7"/>
        <v>47.391473327767812</v>
      </c>
      <c r="F103" s="15">
        <f t="shared" si="8"/>
        <v>2843.4883996660683</v>
      </c>
      <c r="G103" s="36" t="str">
        <f t="shared" si="10"/>
        <v xml:space="preserve"> </v>
      </c>
    </row>
    <row r="104" spans="1:7" x14ac:dyDescent="0.15">
      <c r="A104" s="19">
        <v>24</v>
      </c>
      <c r="B104" s="14">
        <v>13000</v>
      </c>
      <c r="C104" s="21">
        <f t="shared" si="5"/>
        <v>976.68219999999997</v>
      </c>
      <c r="D104" s="15">
        <f t="shared" si="6"/>
        <v>8602.2273681824681</v>
      </c>
      <c r="E104" s="15">
        <f t="shared" si="7"/>
        <v>45.636233574887513</v>
      </c>
      <c r="F104" s="15">
        <f t="shared" si="8"/>
        <v>2738.1740144932505</v>
      </c>
      <c r="G104" s="36" t="str">
        <f t="shared" si="10"/>
        <v xml:space="preserve"> </v>
      </c>
    </row>
    <row r="105" spans="1:7" x14ac:dyDescent="0.15">
      <c r="A105" s="19">
        <v>24</v>
      </c>
      <c r="B105" s="14">
        <v>12500</v>
      </c>
      <c r="C105" s="21">
        <f t="shared" si="5"/>
        <v>939.11749999999995</v>
      </c>
      <c r="D105" s="15">
        <f t="shared" si="6"/>
        <v>8271.3724694062184</v>
      </c>
      <c r="E105" s="15">
        <f t="shared" si="7"/>
        <v>43.88099382200722</v>
      </c>
      <c r="F105" s="15">
        <f t="shared" si="8"/>
        <v>2632.8596293204332</v>
      </c>
      <c r="G105" s="36" t="str">
        <f t="shared" si="10"/>
        <v>Low</v>
      </c>
    </row>
    <row r="106" spans="1:7" x14ac:dyDescent="0.15">
      <c r="A106" s="19">
        <v>24</v>
      </c>
      <c r="B106" s="14">
        <v>12000</v>
      </c>
      <c r="C106" s="21">
        <f t="shared" si="5"/>
        <v>901.55279999999993</v>
      </c>
      <c r="D106" s="15">
        <f t="shared" si="6"/>
        <v>7940.5175706299706</v>
      </c>
      <c r="E106" s="15">
        <f t="shared" si="7"/>
        <v>42.125754069126934</v>
      </c>
      <c r="F106" s="15">
        <f t="shared" si="8"/>
        <v>2527.5452441476159</v>
      </c>
      <c r="G106" s="36" t="str">
        <f t="shared" si="10"/>
        <v>Low</v>
      </c>
    </row>
    <row r="107" spans="1:7" x14ac:dyDescent="0.15">
      <c r="A107" s="19">
        <v>24</v>
      </c>
      <c r="B107" s="14">
        <v>11500</v>
      </c>
      <c r="C107" s="21">
        <f t="shared" si="5"/>
        <v>863.98810000000003</v>
      </c>
      <c r="D107" s="15">
        <f t="shared" si="6"/>
        <v>7609.6626718537227</v>
      </c>
      <c r="E107" s="15">
        <f t="shared" si="7"/>
        <v>40.370514316246656</v>
      </c>
      <c r="F107" s="15">
        <f t="shared" si="8"/>
        <v>2422.230858974799</v>
      </c>
      <c r="G107" s="36" t="str">
        <f t="shared" si="10"/>
        <v>Low</v>
      </c>
    </row>
    <row r="108" spans="1:7" x14ac:dyDescent="0.15">
      <c r="A108" s="19">
        <v>24</v>
      </c>
      <c r="B108" s="14">
        <v>11000</v>
      </c>
      <c r="C108" s="21">
        <f t="shared" si="5"/>
        <v>826.42340000000002</v>
      </c>
      <c r="D108" s="15">
        <f t="shared" si="6"/>
        <v>7278.807773077473</v>
      </c>
      <c r="E108" s="15">
        <f t="shared" si="7"/>
        <v>38.615274563366356</v>
      </c>
      <c r="F108" s="15">
        <f t="shared" si="8"/>
        <v>2316.9164738019813</v>
      </c>
      <c r="G108" s="36" t="str">
        <f t="shared" si="10"/>
        <v>Low</v>
      </c>
    </row>
    <row r="109" spans="1:7" x14ac:dyDescent="0.15">
      <c r="A109" s="19">
        <v>24</v>
      </c>
      <c r="B109" s="14">
        <v>10500</v>
      </c>
      <c r="C109" s="21">
        <f t="shared" si="5"/>
        <v>788.8587</v>
      </c>
      <c r="D109" s="15">
        <f t="shared" si="6"/>
        <v>6947.9528743012243</v>
      </c>
      <c r="E109" s="15">
        <f t="shared" si="7"/>
        <v>36.86003481048607</v>
      </c>
      <c r="F109" s="15">
        <f t="shared" si="8"/>
        <v>2211.602088629164</v>
      </c>
      <c r="G109" s="36" t="str">
        <f t="shared" si="10"/>
        <v>Low</v>
      </c>
    </row>
    <row r="110" spans="1:7" x14ac:dyDescent="0.15">
      <c r="A110" s="19">
        <v>24</v>
      </c>
      <c r="B110" s="14">
        <v>10000</v>
      </c>
      <c r="C110" s="21">
        <f t="shared" si="5"/>
        <v>751.29399999999998</v>
      </c>
      <c r="D110" s="15">
        <f t="shared" si="6"/>
        <v>6617.0979755249755</v>
      </c>
      <c r="E110" s="15">
        <f t="shared" si="7"/>
        <v>35.104795057605784</v>
      </c>
      <c r="F110" s="15">
        <f t="shared" si="8"/>
        <v>2106.2877034563467</v>
      </c>
      <c r="G110" s="36" t="str">
        <f t="shared" si="10"/>
        <v>Low</v>
      </c>
    </row>
    <row r="111" spans="1:7" x14ac:dyDescent="0.15">
      <c r="A111" s="20"/>
      <c r="B111" s="21"/>
      <c r="C111" s="21"/>
      <c r="D111" s="15"/>
      <c r="E111" s="15"/>
      <c r="F111" s="15"/>
      <c r="G111" s="36"/>
    </row>
    <row r="112" spans="1:7" x14ac:dyDescent="0.15">
      <c r="A112" s="19">
        <v>20</v>
      </c>
      <c r="B112" s="14">
        <v>11000</v>
      </c>
      <c r="C112" s="21">
        <f t="shared" si="5"/>
        <v>826.42340000000002</v>
      </c>
      <c r="D112" s="15">
        <f t="shared" si="6"/>
        <v>7278.807773077473</v>
      </c>
      <c r="E112" s="15">
        <f t="shared" si="7"/>
        <v>55.605995371247552</v>
      </c>
      <c r="F112" s="15">
        <f t="shared" si="8"/>
        <v>3336.3597222748531</v>
      </c>
      <c r="G112" s="36" t="str">
        <f t="shared" si="10"/>
        <v xml:space="preserve"> </v>
      </c>
    </row>
    <row r="113" spans="1:7" x14ac:dyDescent="0.15">
      <c r="A113" s="19">
        <v>20</v>
      </c>
      <c r="B113" s="14">
        <v>10800</v>
      </c>
      <c r="C113" s="21">
        <f t="shared" si="5"/>
        <v>811.39751999999999</v>
      </c>
      <c r="D113" s="15">
        <f t="shared" si="6"/>
        <v>7146.4658135669733</v>
      </c>
      <c r="E113" s="15">
        <f t="shared" si="7"/>
        <v>54.594977273588505</v>
      </c>
      <c r="F113" s="15">
        <f t="shared" si="8"/>
        <v>3275.6986364153099</v>
      </c>
      <c r="G113" s="36" t="str">
        <f t="shared" si="10"/>
        <v xml:space="preserve"> </v>
      </c>
    </row>
    <row r="114" spans="1:7" x14ac:dyDescent="0.15">
      <c r="A114" s="19">
        <v>20</v>
      </c>
      <c r="B114" s="14">
        <v>10600</v>
      </c>
      <c r="C114" s="21">
        <f t="shared" si="5"/>
        <v>796.37163999999996</v>
      </c>
      <c r="D114" s="15">
        <f t="shared" si="6"/>
        <v>7014.1238540564736</v>
      </c>
      <c r="E114" s="15">
        <f t="shared" si="7"/>
        <v>53.583959175929458</v>
      </c>
      <c r="F114" s="15">
        <f t="shared" si="8"/>
        <v>3215.0375505557672</v>
      </c>
      <c r="G114" s="36" t="str">
        <f t="shared" si="10"/>
        <v xml:space="preserve"> </v>
      </c>
    </row>
    <row r="115" spans="1:7" x14ac:dyDescent="0.15">
      <c r="A115" s="19">
        <v>20</v>
      </c>
      <c r="B115" s="14">
        <v>10400</v>
      </c>
      <c r="C115" s="21">
        <f t="shared" si="5"/>
        <v>781.34576000000004</v>
      </c>
      <c r="D115" s="15">
        <f t="shared" si="6"/>
        <v>6881.7818945459749</v>
      </c>
      <c r="E115" s="15">
        <f t="shared" si="7"/>
        <v>52.572941078270418</v>
      </c>
      <c r="F115" s="15">
        <f t="shared" si="8"/>
        <v>3154.3764646962245</v>
      </c>
      <c r="G115" s="36" t="str">
        <f t="shared" si="10"/>
        <v xml:space="preserve"> </v>
      </c>
    </row>
    <row r="116" spans="1:7" x14ac:dyDescent="0.15">
      <c r="A116" s="19">
        <v>20</v>
      </c>
      <c r="B116" s="14">
        <v>10200</v>
      </c>
      <c r="C116" s="21">
        <f t="shared" si="5"/>
        <v>766.31988000000001</v>
      </c>
      <c r="D116" s="15">
        <f t="shared" si="6"/>
        <v>6749.4399350354752</v>
      </c>
      <c r="E116" s="15">
        <f t="shared" si="7"/>
        <v>51.561922980611371</v>
      </c>
      <c r="F116" s="15">
        <f t="shared" si="8"/>
        <v>3093.7153788366818</v>
      </c>
      <c r="G116" s="36" t="str">
        <f t="shared" si="10"/>
        <v xml:space="preserve"> </v>
      </c>
    </row>
    <row r="117" spans="1:7" x14ac:dyDescent="0.15">
      <c r="A117" s="19">
        <v>20</v>
      </c>
      <c r="B117" s="14">
        <v>10000</v>
      </c>
      <c r="C117" s="21">
        <f t="shared" si="5"/>
        <v>751.29399999999998</v>
      </c>
      <c r="D117" s="15">
        <f t="shared" si="6"/>
        <v>6617.0979755249755</v>
      </c>
      <c r="E117" s="15">
        <f t="shared" si="7"/>
        <v>50.550904882952324</v>
      </c>
      <c r="F117" s="15">
        <f t="shared" si="8"/>
        <v>3033.0542929771391</v>
      </c>
      <c r="G117" s="36" t="str">
        <f t="shared" si="10"/>
        <v xml:space="preserve"> </v>
      </c>
    </row>
    <row r="118" spans="1:7" x14ac:dyDescent="0.15">
      <c r="A118" s="19">
        <v>20</v>
      </c>
      <c r="B118" s="14">
        <v>9800</v>
      </c>
      <c r="C118" s="21">
        <f t="shared" si="5"/>
        <v>736.26811999999995</v>
      </c>
      <c r="D118" s="15">
        <f t="shared" si="6"/>
        <v>6484.7560160144758</v>
      </c>
      <c r="E118" s="15">
        <f t="shared" si="7"/>
        <v>49.53988678529327</v>
      </c>
      <c r="F118" s="15">
        <f t="shared" si="8"/>
        <v>2972.3932071175959</v>
      </c>
      <c r="G118" s="36" t="str">
        <f t="shared" si="10"/>
        <v xml:space="preserve"> </v>
      </c>
    </row>
    <row r="119" spans="1:7" x14ac:dyDescent="0.15">
      <c r="A119" s="19">
        <v>20</v>
      </c>
      <c r="B119" s="14">
        <v>9600</v>
      </c>
      <c r="C119" s="21">
        <f t="shared" si="5"/>
        <v>721.24224000000004</v>
      </c>
      <c r="D119" s="15">
        <f t="shared" si="6"/>
        <v>6352.414056503977</v>
      </c>
      <c r="E119" s="15">
        <f t="shared" si="7"/>
        <v>48.52886868763423</v>
      </c>
      <c r="F119" s="15">
        <f t="shared" si="8"/>
        <v>2911.7321212580537</v>
      </c>
      <c r="G119" s="36" t="str">
        <f t="shared" si="10"/>
        <v xml:space="preserve"> </v>
      </c>
    </row>
    <row r="120" spans="1:7" x14ac:dyDescent="0.15">
      <c r="A120" s="19">
        <v>20</v>
      </c>
      <c r="B120" s="14">
        <v>9400</v>
      </c>
      <c r="C120" s="21">
        <f t="shared" si="5"/>
        <v>706.21636000000001</v>
      </c>
      <c r="D120" s="15">
        <f t="shared" si="6"/>
        <v>6220.0720969934773</v>
      </c>
      <c r="E120" s="15">
        <f t="shared" si="7"/>
        <v>47.517850589975183</v>
      </c>
      <c r="F120" s="15">
        <f t="shared" si="8"/>
        <v>2851.071035398511</v>
      </c>
      <c r="G120" s="36" t="str">
        <f t="shared" si="10"/>
        <v xml:space="preserve"> </v>
      </c>
    </row>
    <row r="121" spans="1:7" x14ac:dyDescent="0.15">
      <c r="A121" s="19">
        <v>20</v>
      </c>
      <c r="B121" s="14">
        <v>9200</v>
      </c>
      <c r="C121" s="21">
        <f t="shared" si="5"/>
        <v>691.19047999999998</v>
      </c>
      <c r="D121" s="15">
        <f t="shared" si="6"/>
        <v>6087.7301374829776</v>
      </c>
      <c r="E121" s="15">
        <f t="shared" si="7"/>
        <v>46.506832492316136</v>
      </c>
      <c r="F121" s="15">
        <f t="shared" si="8"/>
        <v>2790.4099495389678</v>
      </c>
      <c r="G121" s="36" t="str">
        <f t="shared" si="10"/>
        <v xml:space="preserve"> </v>
      </c>
    </row>
    <row r="122" spans="1:7" x14ac:dyDescent="0.15">
      <c r="A122" s="19">
        <v>20</v>
      </c>
      <c r="B122" s="14">
        <v>9000</v>
      </c>
      <c r="C122" s="21">
        <f t="shared" si="5"/>
        <v>676.16459999999995</v>
      </c>
      <c r="D122" s="15">
        <f t="shared" si="6"/>
        <v>5955.3881779724779</v>
      </c>
      <c r="E122" s="15">
        <f t="shared" si="7"/>
        <v>45.495814394657089</v>
      </c>
      <c r="F122" s="15">
        <f t="shared" si="8"/>
        <v>2729.7488636794251</v>
      </c>
      <c r="G122" s="36" t="str">
        <f t="shared" si="10"/>
        <v xml:space="preserve"> </v>
      </c>
    </row>
    <row r="123" spans="1:7" x14ac:dyDescent="0.15">
      <c r="A123" s="19">
        <v>20</v>
      </c>
      <c r="B123" s="14">
        <v>8800</v>
      </c>
      <c r="C123" s="21">
        <f t="shared" si="5"/>
        <v>661.13872000000003</v>
      </c>
      <c r="D123" s="15">
        <f t="shared" si="6"/>
        <v>5823.0462184619792</v>
      </c>
      <c r="E123" s="15">
        <f t="shared" si="7"/>
        <v>44.484796296998049</v>
      </c>
      <c r="F123" s="15">
        <f t="shared" si="8"/>
        <v>2669.0877778198828</v>
      </c>
      <c r="G123" s="36" t="str">
        <f t="shared" si="10"/>
        <v>Low</v>
      </c>
    </row>
    <row r="124" spans="1:7" x14ac:dyDescent="0.15">
      <c r="A124" s="19">
        <v>20</v>
      </c>
      <c r="B124" s="14">
        <v>8600</v>
      </c>
      <c r="C124" s="21">
        <f t="shared" si="5"/>
        <v>646.11284000000001</v>
      </c>
      <c r="D124" s="15">
        <f t="shared" si="6"/>
        <v>5690.7042589514795</v>
      </c>
      <c r="E124" s="15">
        <f t="shared" si="7"/>
        <v>43.473778199339002</v>
      </c>
      <c r="F124" s="15">
        <f t="shared" si="8"/>
        <v>2608.4266919603397</v>
      </c>
      <c r="G124" s="36" t="str">
        <f t="shared" si="10"/>
        <v>Low</v>
      </c>
    </row>
    <row r="125" spans="1:7" x14ac:dyDescent="0.15">
      <c r="A125" s="19">
        <v>20</v>
      </c>
      <c r="B125" s="14">
        <v>8400</v>
      </c>
      <c r="C125" s="21">
        <f t="shared" si="5"/>
        <v>631.08695999999998</v>
      </c>
      <c r="D125" s="15">
        <f t="shared" si="6"/>
        <v>5558.3622994409798</v>
      </c>
      <c r="E125" s="15">
        <f t="shared" si="7"/>
        <v>42.462760101679955</v>
      </c>
      <c r="F125" s="15">
        <f t="shared" si="8"/>
        <v>2547.765606100797</v>
      </c>
      <c r="G125" s="36" t="str">
        <f t="shared" si="10"/>
        <v>Low</v>
      </c>
    </row>
    <row r="126" spans="1:7" x14ac:dyDescent="0.15">
      <c r="A126" s="19">
        <v>20</v>
      </c>
      <c r="B126" s="14">
        <v>8200</v>
      </c>
      <c r="C126" s="21">
        <f t="shared" si="5"/>
        <v>616.06107999999995</v>
      </c>
      <c r="D126" s="15">
        <f t="shared" si="6"/>
        <v>5426.0203399304792</v>
      </c>
      <c r="E126" s="15">
        <f t="shared" si="7"/>
        <v>41.4517420040209</v>
      </c>
      <c r="F126" s="15">
        <f t="shared" si="8"/>
        <v>2487.1045202412538</v>
      </c>
      <c r="G126" s="36" t="str">
        <f t="shared" si="10"/>
        <v>Low</v>
      </c>
    </row>
    <row r="127" spans="1:7" x14ac:dyDescent="0.15">
      <c r="A127" s="19">
        <v>20</v>
      </c>
      <c r="B127" s="14">
        <v>8000</v>
      </c>
      <c r="C127" s="21">
        <f t="shared" si="5"/>
        <v>601.03520000000003</v>
      </c>
      <c r="D127" s="15">
        <f t="shared" si="6"/>
        <v>5293.6783804199804</v>
      </c>
      <c r="E127" s="15">
        <f t="shared" si="7"/>
        <v>40.440723906361853</v>
      </c>
      <c r="F127" s="15">
        <f t="shared" si="8"/>
        <v>2426.4434343817111</v>
      </c>
      <c r="G127" s="36" t="str">
        <f t="shared" si="10"/>
        <v>Low</v>
      </c>
    </row>
    <row r="128" spans="1:7" x14ac:dyDescent="0.15">
      <c r="A128" s="19">
        <v>20</v>
      </c>
      <c r="B128" s="14">
        <v>7800</v>
      </c>
      <c r="C128" s="21">
        <f t="shared" si="5"/>
        <v>586.00932</v>
      </c>
      <c r="D128" s="15">
        <f t="shared" si="6"/>
        <v>5161.3364209094807</v>
      </c>
      <c r="E128" s="15">
        <f t="shared" si="7"/>
        <v>39.429705808702806</v>
      </c>
      <c r="F128" s="15">
        <f t="shared" si="8"/>
        <v>2365.7823485221684</v>
      </c>
      <c r="G128" s="36" t="str">
        <f t="shared" si="10"/>
        <v>Low</v>
      </c>
    </row>
    <row r="129" spans="1:7" x14ac:dyDescent="0.15">
      <c r="A129" s="19">
        <v>20</v>
      </c>
      <c r="B129" s="14">
        <v>7600</v>
      </c>
      <c r="C129" s="21">
        <f t="shared" si="5"/>
        <v>570.98343999999997</v>
      </c>
      <c r="D129" s="15">
        <f t="shared" si="6"/>
        <v>5028.994461398981</v>
      </c>
      <c r="E129" s="15">
        <f t="shared" si="7"/>
        <v>38.418687711043759</v>
      </c>
      <c r="F129" s="15">
        <f t="shared" si="8"/>
        <v>2305.1212626626257</v>
      </c>
      <c r="G129" s="36" t="str">
        <f t="shared" si="10"/>
        <v>Low</v>
      </c>
    </row>
    <row r="130" spans="1:7" x14ac:dyDescent="0.15">
      <c r="A130" s="19">
        <v>20</v>
      </c>
      <c r="B130" s="14">
        <v>7400</v>
      </c>
      <c r="C130" s="21">
        <f t="shared" si="5"/>
        <v>555.95755999999994</v>
      </c>
      <c r="D130" s="15">
        <f t="shared" si="6"/>
        <v>4896.6525018884813</v>
      </c>
      <c r="E130" s="15">
        <f t="shared" si="7"/>
        <v>37.407669613384712</v>
      </c>
      <c r="F130" s="15">
        <f t="shared" si="8"/>
        <v>2244.4601768030825</v>
      </c>
      <c r="G130" s="36" t="str">
        <f t="shared" si="10"/>
        <v>Low</v>
      </c>
    </row>
    <row r="131" spans="1:7" x14ac:dyDescent="0.15">
      <c r="A131" s="19">
        <v>20</v>
      </c>
      <c r="B131" s="14">
        <v>7200</v>
      </c>
      <c r="C131" s="21">
        <f t="shared" si="5"/>
        <v>540.93168000000003</v>
      </c>
      <c r="D131" s="15">
        <f t="shared" si="6"/>
        <v>4764.3105423779825</v>
      </c>
      <c r="E131" s="15">
        <f t="shared" si="7"/>
        <v>36.396651515725672</v>
      </c>
      <c r="F131" s="15">
        <f t="shared" si="8"/>
        <v>2183.7990909435403</v>
      </c>
      <c r="G131" s="36" t="str">
        <f t="shared" si="10"/>
        <v>Low</v>
      </c>
    </row>
    <row r="132" spans="1:7" x14ac:dyDescent="0.15">
      <c r="A132" s="19">
        <v>20</v>
      </c>
      <c r="B132" s="14">
        <v>7000</v>
      </c>
      <c r="C132" s="21">
        <f t="shared" si="5"/>
        <v>525.9058</v>
      </c>
      <c r="D132" s="15">
        <f t="shared" si="6"/>
        <v>4631.9685828674828</v>
      </c>
      <c r="E132" s="15">
        <f t="shared" si="7"/>
        <v>35.385633418066625</v>
      </c>
      <c r="F132" s="15">
        <f t="shared" si="8"/>
        <v>2123.1380050839971</v>
      </c>
      <c r="G132" s="36" t="str">
        <f t="shared" si="10"/>
        <v>Low</v>
      </c>
    </row>
    <row r="133" spans="1:7" x14ac:dyDescent="0.15">
      <c r="A133" s="20"/>
      <c r="B133" s="21"/>
      <c r="C133" s="21"/>
      <c r="D133" s="15"/>
      <c r="E133" s="15"/>
      <c r="F133" s="15"/>
      <c r="G133" s="36"/>
    </row>
    <row r="134" spans="1:7" x14ac:dyDescent="0.15">
      <c r="A134" s="19">
        <v>18</v>
      </c>
      <c r="B134" s="14">
        <v>9000</v>
      </c>
      <c r="C134" s="21">
        <f t="shared" si="5"/>
        <v>676.16459999999995</v>
      </c>
      <c r="D134" s="15">
        <f t="shared" si="6"/>
        <v>5955.3881779724779</v>
      </c>
      <c r="E134" s="15">
        <f t="shared" si="7"/>
        <v>56.167672092169248</v>
      </c>
      <c r="F134" s="15">
        <f t="shared" si="8"/>
        <v>3370.0603255301548</v>
      </c>
      <c r="G134" s="36" t="str">
        <f t="shared" si="10"/>
        <v xml:space="preserve"> </v>
      </c>
    </row>
    <row r="135" spans="1:7" x14ac:dyDescent="0.15">
      <c r="A135" s="19">
        <v>18</v>
      </c>
      <c r="B135" s="14">
        <v>8800</v>
      </c>
      <c r="C135" s="21">
        <f t="shared" si="5"/>
        <v>661.13872000000003</v>
      </c>
      <c r="D135" s="15">
        <f t="shared" si="6"/>
        <v>5823.0462184619792</v>
      </c>
      <c r="E135" s="15">
        <f t="shared" si="7"/>
        <v>54.919501601232163</v>
      </c>
      <c r="F135" s="15">
        <f t="shared" si="8"/>
        <v>3295.1700960739295</v>
      </c>
      <c r="G135" s="36" t="str">
        <f t="shared" si="10"/>
        <v xml:space="preserve"> </v>
      </c>
    </row>
    <row r="136" spans="1:7" x14ac:dyDescent="0.15">
      <c r="A136" s="19">
        <v>18</v>
      </c>
      <c r="B136" s="14">
        <v>8600</v>
      </c>
      <c r="C136" s="21">
        <f t="shared" si="5"/>
        <v>646.11284000000001</v>
      </c>
      <c r="D136" s="15">
        <f t="shared" si="6"/>
        <v>5690.7042589514795</v>
      </c>
      <c r="E136" s="15">
        <f t="shared" si="7"/>
        <v>53.671331110295064</v>
      </c>
      <c r="F136" s="15">
        <f t="shared" si="8"/>
        <v>3220.2798666177036</v>
      </c>
      <c r="G136" s="36" t="str">
        <f t="shared" si="10"/>
        <v xml:space="preserve"> </v>
      </c>
    </row>
    <row r="137" spans="1:7" x14ac:dyDescent="0.15">
      <c r="A137" s="19">
        <v>18</v>
      </c>
      <c r="B137" s="14">
        <v>8400</v>
      </c>
      <c r="C137" s="21">
        <f t="shared" si="5"/>
        <v>631.08695999999998</v>
      </c>
      <c r="D137" s="15">
        <f t="shared" si="6"/>
        <v>5558.3622994409798</v>
      </c>
      <c r="E137" s="15">
        <f t="shared" si="7"/>
        <v>52.423160619357965</v>
      </c>
      <c r="F137" s="15">
        <f t="shared" si="8"/>
        <v>3145.3896371614778</v>
      </c>
      <c r="G137" s="36" t="str">
        <f t="shared" si="10"/>
        <v xml:space="preserve"> </v>
      </c>
    </row>
    <row r="138" spans="1:7" x14ac:dyDescent="0.15">
      <c r="A138" s="19">
        <v>18</v>
      </c>
      <c r="B138" s="14">
        <v>8200</v>
      </c>
      <c r="C138" s="21">
        <f t="shared" si="5"/>
        <v>616.06107999999995</v>
      </c>
      <c r="D138" s="15">
        <f t="shared" si="6"/>
        <v>5426.0203399304792</v>
      </c>
      <c r="E138" s="15">
        <f t="shared" si="7"/>
        <v>51.174990128420866</v>
      </c>
      <c r="F138" s="15">
        <f t="shared" si="8"/>
        <v>3070.4994077052515</v>
      </c>
      <c r="G138" s="36" t="str">
        <f t="shared" si="10"/>
        <v xml:space="preserve"> </v>
      </c>
    </row>
    <row r="139" spans="1:7" x14ac:dyDescent="0.15">
      <c r="A139" s="19">
        <v>18</v>
      </c>
      <c r="B139" s="14">
        <v>8000</v>
      </c>
      <c r="C139" s="21">
        <f t="shared" ref="C139:C202" si="11">0.0751294*B139</f>
        <v>601.03520000000003</v>
      </c>
      <c r="D139" s="15">
        <f t="shared" ref="D139:D202" si="12">C139/$C$5</f>
        <v>5293.6783804199804</v>
      </c>
      <c r="E139" s="15">
        <f t="shared" ref="E139:E202" si="13">(D139*4)/(PI()*(A139/12)^2*60)</f>
        <v>49.926819637483774</v>
      </c>
      <c r="F139" s="15">
        <f t="shared" ref="F139:F202" si="14">(D139*4)/(PI()*(A139/12)^2)</f>
        <v>2995.6091782490266</v>
      </c>
      <c r="G139" s="36" t="str">
        <f t="shared" si="10"/>
        <v xml:space="preserve"> </v>
      </c>
    </row>
    <row r="140" spans="1:7" x14ac:dyDescent="0.15">
      <c r="A140" s="19">
        <v>18</v>
      </c>
      <c r="B140" s="14">
        <v>7800</v>
      </c>
      <c r="C140" s="21">
        <f t="shared" si="11"/>
        <v>586.00932</v>
      </c>
      <c r="D140" s="15">
        <f t="shared" si="12"/>
        <v>5161.3364209094807</v>
      </c>
      <c r="E140" s="15">
        <f t="shared" si="13"/>
        <v>48.678649146546682</v>
      </c>
      <c r="F140" s="15">
        <f t="shared" si="14"/>
        <v>2920.7189487928008</v>
      </c>
      <c r="G140" s="36" t="str">
        <f t="shared" si="10"/>
        <v xml:space="preserve"> </v>
      </c>
    </row>
    <row r="141" spans="1:7" x14ac:dyDescent="0.15">
      <c r="A141" s="19">
        <v>18</v>
      </c>
      <c r="B141" s="14">
        <v>7600</v>
      </c>
      <c r="C141" s="21">
        <f t="shared" si="11"/>
        <v>570.98343999999997</v>
      </c>
      <c r="D141" s="15">
        <f t="shared" si="12"/>
        <v>5028.994461398981</v>
      </c>
      <c r="E141" s="15">
        <f t="shared" si="13"/>
        <v>47.430478655609583</v>
      </c>
      <c r="F141" s="15">
        <f t="shared" si="14"/>
        <v>2845.828719336575</v>
      </c>
      <c r="G141" s="36" t="str">
        <f t="shared" si="10"/>
        <v xml:space="preserve"> </v>
      </c>
    </row>
    <row r="142" spans="1:7" x14ac:dyDescent="0.15">
      <c r="A142" s="19">
        <v>18</v>
      </c>
      <c r="B142" s="14">
        <v>7400</v>
      </c>
      <c r="C142" s="21">
        <f t="shared" si="11"/>
        <v>555.95755999999994</v>
      </c>
      <c r="D142" s="15">
        <f t="shared" si="12"/>
        <v>4896.6525018884813</v>
      </c>
      <c r="E142" s="15">
        <f t="shared" si="13"/>
        <v>46.182308164672484</v>
      </c>
      <c r="F142" s="15">
        <f t="shared" si="14"/>
        <v>2770.9384898803492</v>
      </c>
      <c r="G142" s="36" t="str">
        <f t="shared" si="10"/>
        <v xml:space="preserve"> </v>
      </c>
    </row>
    <row r="143" spans="1:7" x14ac:dyDescent="0.15">
      <c r="A143" s="19">
        <v>18</v>
      </c>
      <c r="B143" s="14">
        <v>7200</v>
      </c>
      <c r="C143" s="21">
        <f t="shared" si="11"/>
        <v>540.93168000000003</v>
      </c>
      <c r="D143" s="15">
        <f t="shared" si="12"/>
        <v>4764.3105423779825</v>
      </c>
      <c r="E143" s="15">
        <f t="shared" si="13"/>
        <v>44.9341376737354</v>
      </c>
      <c r="F143" s="15">
        <f t="shared" si="14"/>
        <v>2696.0482604241238</v>
      </c>
      <c r="G143" s="36" t="str">
        <f t="shared" si="10"/>
        <v>Low</v>
      </c>
    </row>
    <row r="144" spans="1:7" x14ac:dyDescent="0.15">
      <c r="A144" s="19">
        <v>18</v>
      </c>
      <c r="B144" s="14">
        <v>7000</v>
      </c>
      <c r="C144" s="21">
        <f t="shared" si="11"/>
        <v>525.9058</v>
      </c>
      <c r="D144" s="15">
        <f t="shared" si="12"/>
        <v>4631.9685828674828</v>
      </c>
      <c r="E144" s="15">
        <f t="shared" si="13"/>
        <v>43.685967182798301</v>
      </c>
      <c r="F144" s="15">
        <f t="shared" si="14"/>
        <v>2621.158030967898</v>
      </c>
      <c r="G144" s="36" t="str">
        <f t="shared" si="10"/>
        <v>Low</v>
      </c>
    </row>
    <row r="145" spans="1:7" x14ac:dyDescent="0.15">
      <c r="A145" s="19">
        <v>18</v>
      </c>
      <c r="B145" s="14">
        <v>6800</v>
      </c>
      <c r="C145" s="21">
        <f t="shared" si="11"/>
        <v>510.87991999999997</v>
      </c>
      <c r="D145" s="15">
        <f t="shared" si="12"/>
        <v>4499.6266233569831</v>
      </c>
      <c r="E145" s="15">
        <f t="shared" si="13"/>
        <v>42.437796691861209</v>
      </c>
      <c r="F145" s="15">
        <f t="shared" si="14"/>
        <v>2546.2678015116721</v>
      </c>
      <c r="G145" s="36" t="str">
        <f t="shared" si="10"/>
        <v>Low</v>
      </c>
    </row>
    <row r="146" spans="1:7" x14ac:dyDescent="0.15">
      <c r="A146" s="19">
        <v>18</v>
      </c>
      <c r="B146" s="14">
        <v>6600</v>
      </c>
      <c r="C146" s="21">
        <f t="shared" si="11"/>
        <v>495.85404</v>
      </c>
      <c r="D146" s="15">
        <f t="shared" si="12"/>
        <v>4367.2846638464844</v>
      </c>
      <c r="E146" s="15">
        <f t="shared" si="13"/>
        <v>41.189626200924117</v>
      </c>
      <c r="F146" s="15">
        <f t="shared" si="14"/>
        <v>2471.3775720554472</v>
      </c>
      <c r="G146" s="36" t="str">
        <f t="shared" si="10"/>
        <v>Low</v>
      </c>
    </row>
    <row r="147" spans="1:7" x14ac:dyDescent="0.15">
      <c r="A147" s="19">
        <v>18</v>
      </c>
      <c r="B147" s="14">
        <v>6400</v>
      </c>
      <c r="C147" s="21">
        <f t="shared" si="11"/>
        <v>480.82815999999997</v>
      </c>
      <c r="D147" s="15">
        <f t="shared" si="12"/>
        <v>4234.9427043359838</v>
      </c>
      <c r="E147" s="15">
        <f t="shared" si="13"/>
        <v>39.941455709987018</v>
      </c>
      <c r="F147" s="15">
        <f t="shared" si="14"/>
        <v>2396.4873425992209</v>
      </c>
      <c r="G147" s="36" t="str">
        <f t="shared" si="10"/>
        <v>Low</v>
      </c>
    </row>
    <row r="148" spans="1:7" x14ac:dyDescent="0.15">
      <c r="A148" s="19">
        <v>18</v>
      </c>
      <c r="B148" s="14">
        <v>6200</v>
      </c>
      <c r="C148" s="21">
        <f t="shared" si="11"/>
        <v>465.80228</v>
      </c>
      <c r="D148" s="15">
        <f t="shared" si="12"/>
        <v>4102.600744825485</v>
      </c>
      <c r="E148" s="15">
        <f t="shared" si="13"/>
        <v>38.693285219049926</v>
      </c>
      <c r="F148" s="15">
        <f t="shared" si="14"/>
        <v>2321.5971131429956</v>
      </c>
      <c r="G148" s="36" t="str">
        <f t="shared" si="10"/>
        <v>Low</v>
      </c>
    </row>
    <row r="149" spans="1:7" x14ac:dyDescent="0.15">
      <c r="A149" s="19">
        <v>18</v>
      </c>
      <c r="B149" s="14">
        <v>6000</v>
      </c>
      <c r="C149" s="21">
        <f t="shared" si="11"/>
        <v>450.77639999999997</v>
      </c>
      <c r="D149" s="15">
        <f t="shared" si="12"/>
        <v>3970.2587853149853</v>
      </c>
      <c r="E149" s="15">
        <f t="shared" si="13"/>
        <v>37.445114728112834</v>
      </c>
      <c r="F149" s="15">
        <f t="shared" si="14"/>
        <v>2246.7068836867697</v>
      </c>
      <c r="G149" s="36" t="str">
        <f t="shared" si="10"/>
        <v>Low</v>
      </c>
    </row>
    <row r="150" spans="1:7" x14ac:dyDescent="0.15">
      <c r="A150" s="20"/>
      <c r="B150" s="21"/>
      <c r="C150" s="21"/>
      <c r="D150" s="15"/>
      <c r="E150" s="15"/>
      <c r="F150" s="15"/>
      <c r="G150" s="36"/>
    </row>
    <row r="151" spans="1:7" x14ac:dyDescent="0.15">
      <c r="A151" s="19">
        <v>16</v>
      </c>
      <c r="B151" s="14">
        <v>7000</v>
      </c>
      <c r="C151" s="21">
        <f t="shared" si="11"/>
        <v>525.9058</v>
      </c>
      <c r="D151" s="15">
        <f t="shared" si="12"/>
        <v>4631.9685828674828</v>
      </c>
      <c r="E151" s="15">
        <f t="shared" si="13"/>
        <v>55.290052215729098</v>
      </c>
      <c r="F151" s="15">
        <f t="shared" si="14"/>
        <v>3317.4031329437462</v>
      </c>
      <c r="G151" s="36" t="str">
        <f t="shared" si="10"/>
        <v xml:space="preserve"> </v>
      </c>
    </row>
    <row r="152" spans="1:7" x14ac:dyDescent="0.15">
      <c r="A152" s="19">
        <v>16</v>
      </c>
      <c r="B152" s="14">
        <v>6800</v>
      </c>
      <c r="C152" s="21">
        <f t="shared" si="11"/>
        <v>510.87991999999997</v>
      </c>
      <c r="D152" s="15">
        <f t="shared" si="12"/>
        <v>4499.6266233569831</v>
      </c>
      <c r="E152" s="15">
        <f t="shared" si="13"/>
        <v>53.710336438136835</v>
      </c>
      <c r="F152" s="15">
        <f t="shared" si="14"/>
        <v>3222.6201862882103</v>
      </c>
      <c r="G152" s="36" t="str">
        <f t="shared" si="10"/>
        <v xml:space="preserve"> </v>
      </c>
    </row>
    <row r="153" spans="1:7" x14ac:dyDescent="0.15">
      <c r="A153" s="19">
        <v>16</v>
      </c>
      <c r="B153" s="14">
        <v>6600</v>
      </c>
      <c r="C153" s="21">
        <f t="shared" si="11"/>
        <v>495.85404</v>
      </c>
      <c r="D153" s="15">
        <f t="shared" si="12"/>
        <v>4367.2846638464844</v>
      </c>
      <c r="E153" s="15">
        <f t="shared" si="13"/>
        <v>52.130620660544587</v>
      </c>
      <c r="F153" s="15">
        <f t="shared" si="14"/>
        <v>3127.8372396326754</v>
      </c>
      <c r="G153" s="36" t="str">
        <f t="shared" si="10"/>
        <v xml:space="preserve"> </v>
      </c>
    </row>
    <row r="154" spans="1:7" x14ac:dyDescent="0.15">
      <c r="A154" s="19">
        <v>16</v>
      </c>
      <c r="B154" s="14">
        <v>6400</v>
      </c>
      <c r="C154" s="21">
        <f t="shared" si="11"/>
        <v>480.82815999999997</v>
      </c>
      <c r="D154" s="15">
        <f t="shared" si="12"/>
        <v>4234.9427043359838</v>
      </c>
      <c r="E154" s="15">
        <f t="shared" si="13"/>
        <v>50.55090488295231</v>
      </c>
      <c r="F154" s="15">
        <f t="shared" si="14"/>
        <v>3033.0542929771391</v>
      </c>
      <c r="G154" s="36" t="str">
        <f t="shared" si="10"/>
        <v xml:space="preserve"> </v>
      </c>
    </row>
    <row r="155" spans="1:7" x14ac:dyDescent="0.15">
      <c r="A155" s="19">
        <v>16</v>
      </c>
      <c r="B155" s="14">
        <v>6200</v>
      </c>
      <c r="C155" s="21">
        <f t="shared" si="11"/>
        <v>465.80228</v>
      </c>
      <c r="D155" s="15">
        <f t="shared" si="12"/>
        <v>4102.600744825485</v>
      </c>
      <c r="E155" s="15">
        <f t="shared" si="13"/>
        <v>48.971189105360061</v>
      </c>
      <c r="F155" s="15">
        <f t="shared" si="14"/>
        <v>2938.2713463216037</v>
      </c>
      <c r="G155" s="36" t="str">
        <f t="shared" si="10"/>
        <v xml:space="preserve"> </v>
      </c>
    </row>
    <row r="156" spans="1:7" x14ac:dyDescent="0.15">
      <c r="A156" s="19">
        <v>16</v>
      </c>
      <c r="B156" s="14">
        <v>6000</v>
      </c>
      <c r="C156" s="21">
        <f t="shared" si="11"/>
        <v>450.77639999999997</v>
      </c>
      <c r="D156" s="15">
        <f t="shared" si="12"/>
        <v>3970.2587853149853</v>
      </c>
      <c r="E156" s="15">
        <f t="shared" si="13"/>
        <v>47.391473327767798</v>
      </c>
      <c r="F156" s="15">
        <f t="shared" si="14"/>
        <v>2843.4883996660683</v>
      </c>
      <c r="G156" s="36" t="str">
        <f t="shared" si="10"/>
        <v xml:space="preserve"> </v>
      </c>
    </row>
    <row r="157" spans="1:7" x14ac:dyDescent="0.15">
      <c r="A157" s="19">
        <v>16</v>
      </c>
      <c r="B157" s="14">
        <v>5800</v>
      </c>
      <c r="C157" s="21">
        <f t="shared" si="11"/>
        <v>435.75051999999999</v>
      </c>
      <c r="D157" s="15">
        <f t="shared" si="12"/>
        <v>3837.9168258044861</v>
      </c>
      <c r="E157" s="15">
        <f t="shared" si="13"/>
        <v>45.811757550175543</v>
      </c>
      <c r="F157" s="15">
        <f t="shared" si="14"/>
        <v>2748.7054530105329</v>
      </c>
      <c r="G157" s="36" t="str">
        <f t="shared" si="10"/>
        <v xml:space="preserve"> </v>
      </c>
    </row>
    <row r="158" spans="1:7" x14ac:dyDescent="0.15">
      <c r="A158" s="19">
        <v>16</v>
      </c>
      <c r="B158" s="14">
        <v>5600</v>
      </c>
      <c r="C158" s="21">
        <f t="shared" si="11"/>
        <v>420.72464000000002</v>
      </c>
      <c r="D158" s="15">
        <f t="shared" si="12"/>
        <v>3705.5748662939864</v>
      </c>
      <c r="E158" s="15">
        <f t="shared" si="13"/>
        <v>44.23204177258328</v>
      </c>
      <c r="F158" s="15">
        <f t="shared" si="14"/>
        <v>2653.922506354997</v>
      </c>
      <c r="G158" s="36" t="str">
        <f t="shared" si="10"/>
        <v>Low</v>
      </c>
    </row>
    <row r="159" spans="1:7" x14ac:dyDescent="0.15">
      <c r="A159" s="19">
        <v>16</v>
      </c>
      <c r="B159" s="14">
        <v>5400</v>
      </c>
      <c r="C159" s="21">
        <f t="shared" si="11"/>
        <v>405.69875999999999</v>
      </c>
      <c r="D159" s="15">
        <f t="shared" si="12"/>
        <v>3573.2329067834867</v>
      </c>
      <c r="E159" s="15">
        <f t="shared" si="13"/>
        <v>42.652325994991017</v>
      </c>
      <c r="F159" s="15">
        <f t="shared" si="14"/>
        <v>2559.1395596994612</v>
      </c>
      <c r="G159" s="36" t="str">
        <f t="shared" si="10"/>
        <v>Low</v>
      </c>
    </row>
    <row r="160" spans="1:7" x14ac:dyDescent="0.15">
      <c r="A160" s="19">
        <v>16</v>
      </c>
      <c r="B160" s="14">
        <v>5200</v>
      </c>
      <c r="C160" s="21">
        <f t="shared" si="11"/>
        <v>390.67288000000002</v>
      </c>
      <c r="D160" s="15">
        <f t="shared" si="12"/>
        <v>3440.8909472729874</v>
      </c>
      <c r="E160" s="15">
        <f t="shared" si="13"/>
        <v>41.072610217398761</v>
      </c>
      <c r="F160" s="15">
        <f t="shared" si="14"/>
        <v>2464.3566130439258</v>
      </c>
      <c r="G160" s="36" t="str">
        <f t="shared" si="10"/>
        <v>Low</v>
      </c>
    </row>
    <row r="161" spans="1:7" x14ac:dyDescent="0.15">
      <c r="A161" s="19">
        <v>16</v>
      </c>
      <c r="B161" s="14">
        <v>5000</v>
      </c>
      <c r="C161" s="21">
        <f t="shared" si="11"/>
        <v>375.64699999999999</v>
      </c>
      <c r="D161" s="15">
        <f t="shared" si="12"/>
        <v>3308.5489877624877</v>
      </c>
      <c r="E161" s="15">
        <f t="shared" si="13"/>
        <v>39.492894439806498</v>
      </c>
      <c r="F161" s="15">
        <f t="shared" si="14"/>
        <v>2369.5736663883899</v>
      </c>
      <c r="G161" s="36" t="str">
        <f t="shared" si="10"/>
        <v>Low</v>
      </c>
    </row>
    <row r="162" spans="1:7" x14ac:dyDescent="0.15">
      <c r="A162" s="19">
        <v>16</v>
      </c>
      <c r="B162" s="14">
        <v>4800</v>
      </c>
      <c r="C162" s="21">
        <f t="shared" si="11"/>
        <v>360.62112000000002</v>
      </c>
      <c r="D162" s="15">
        <f t="shared" si="12"/>
        <v>3176.2070282519885</v>
      </c>
      <c r="E162" s="15">
        <f t="shared" si="13"/>
        <v>37.913178662214243</v>
      </c>
      <c r="F162" s="15">
        <f t="shared" si="14"/>
        <v>2274.7907197328545</v>
      </c>
      <c r="G162" s="36" t="str">
        <f t="shared" si="10"/>
        <v>Low</v>
      </c>
    </row>
    <row r="163" spans="1:7" x14ac:dyDescent="0.15">
      <c r="A163" s="19">
        <v>16</v>
      </c>
      <c r="B163" s="14">
        <v>4600</v>
      </c>
      <c r="C163" s="21">
        <f t="shared" si="11"/>
        <v>345.59523999999999</v>
      </c>
      <c r="D163" s="15">
        <f t="shared" si="12"/>
        <v>3043.8650687414888</v>
      </c>
      <c r="E163" s="15">
        <f t="shared" si="13"/>
        <v>36.33346288462198</v>
      </c>
      <c r="F163" s="15">
        <f t="shared" si="14"/>
        <v>2180.0077730773191</v>
      </c>
      <c r="G163" s="36" t="str">
        <f t="shared" ref="G163:G193" si="15">IF(F163&gt;4000,"High",IF(F163&lt;2700,"Low"," "))</f>
        <v>Low</v>
      </c>
    </row>
    <row r="164" spans="1:7" x14ac:dyDescent="0.15">
      <c r="A164" s="19">
        <v>16</v>
      </c>
      <c r="B164" s="14">
        <v>4400</v>
      </c>
      <c r="C164" s="21">
        <f t="shared" si="11"/>
        <v>330.56936000000002</v>
      </c>
      <c r="D164" s="15">
        <f t="shared" si="12"/>
        <v>2911.5231092309896</v>
      </c>
      <c r="E164" s="15">
        <f t="shared" si="13"/>
        <v>34.753747107029724</v>
      </c>
      <c r="F164" s="15">
        <f t="shared" si="14"/>
        <v>2085.2248264217837</v>
      </c>
      <c r="G164" s="36" t="str">
        <f t="shared" si="15"/>
        <v>Low</v>
      </c>
    </row>
    <row r="165" spans="1:7" x14ac:dyDescent="0.15">
      <c r="A165" s="20"/>
      <c r="B165" s="21"/>
      <c r="C165" s="21"/>
      <c r="D165" s="15"/>
      <c r="E165" s="15"/>
      <c r="F165" s="15"/>
      <c r="G165" s="36"/>
    </row>
    <row r="166" spans="1:7" x14ac:dyDescent="0.15">
      <c r="A166" s="19">
        <v>14</v>
      </c>
      <c r="B166" s="14">
        <v>5500</v>
      </c>
      <c r="C166" s="21">
        <f t="shared" si="11"/>
        <v>413.21170000000001</v>
      </c>
      <c r="D166" s="15">
        <f t="shared" si="12"/>
        <v>3639.4038865387365</v>
      </c>
      <c r="E166" s="15">
        <f t="shared" si="13"/>
        <v>56.74081160331383</v>
      </c>
      <c r="F166" s="15">
        <f t="shared" si="14"/>
        <v>3404.4486961988296</v>
      </c>
      <c r="G166" s="36" t="str">
        <f t="shared" si="15"/>
        <v xml:space="preserve"> </v>
      </c>
    </row>
    <row r="167" spans="1:7" x14ac:dyDescent="0.15">
      <c r="A167" s="19">
        <v>14</v>
      </c>
      <c r="B167" s="14">
        <v>5300</v>
      </c>
      <c r="C167" s="21">
        <f t="shared" si="11"/>
        <v>398.18581999999998</v>
      </c>
      <c r="D167" s="15">
        <f t="shared" si="12"/>
        <v>3507.0619270282368</v>
      </c>
      <c r="E167" s="15">
        <f t="shared" si="13"/>
        <v>54.677509363193323</v>
      </c>
      <c r="F167" s="15">
        <f t="shared" si="14"/>
        <v>3280.6505617915991</v>
      </c>
      <c r="G167" s="36" t="str">
        <f t="shared" si="15"/>
        <v xml:space="preserve"> </v>
      </c>
    </row>
    <row r="168" spans="1:7" x14ac:dyDescent="0.15">
      <c r="A168" s="19">
        <v>14</v>
      </c>
      <c r="B168" s="14">
        <v>5100</v>
      </c>
      <c r="C168" s="21">
        <f t="shared" si="11"/>
        <v>383.15994000000001</v>
      </c>
      <c r="D168" s="15">
        <f t="shared" si="12"/>
        <v>3374.7199675177376</v>
      </c>
      <c r="E168" s="15">
        <f t="shared" si="13"/>
        <v>52.614207123072823</v>
      </c>
      <c r="F168" s="15">
        <f t="shared" si="14"/>
        <v>3156.8524273843691</v>
      </c>
      <c r="G168" s="36" t="str">
        <f t="shared" si="15"/>
        <v xml:space="preserve"> </v>
      </c>
    </row>
    <row r="169" spans="1:7" x14ac:dyDescent="0.15">
      <c r="A169" s="19">
        <v>14</v>
      </c>
      <c r="B169" s="14">
        <v>4900</v>
      </c>
      <c r="C169" s="21">
        <f t="shared" si="11"/>
        <v>368.13405999999998</v>
      </c>
      <c r="D169" s="15">
        <f t="shared" si="12"/>
        <v>3242.3780080072379</v>
      </c>
      <c r="E169" s="15">
        <f t="shared" si="13"/>
        <v>50.550904882952317</v>
      </c>
      <c r="F169" s="15">
        <f t="shared" si="14"/>
        <v>3033.0542929771386</v>
      </c>
      <c r="G169" s="36" t="str">
        <f t="shared" si="15"/>
        <v xml:space="preserve"> </v>
      </c>
    </row>
    <row r="170" spans="1:7" x14ac:dyDescent="0.15">
      <c r="A170" s="19">
        <v>14</v>
      </c>
      <c r="B170" s="14">
        <v>4700</v>
      </c>
      <c r="C170" s="21">
        <f t="shared" si="11"/>
        <v>353.10818</v>
      </c>
      <c r="D170" s="15">
        <f t="shared" si="12"/>
        <v>3110.0360484967387</v>
      </c>
      <c r="E170" s="15">
        <f t="shared" si="13"/>
        <v>48.487602642831817</v>
      </c>
      <c r="F170" s="15">
        <f t="shared" si="14"/>
        <v>2909.2561585699091</v>
      </c>
      <c r="G170" s="36" t="str">
        <f t="shared" si="15"/>
        <v xml:space="preserve"> </v>
      </c>
    </row>
    <row r="171" spans="1:7" x14ac:dyDescent="0.15">
      <c r="A171" s="19">
        <v>14</v>
      </c>
      <c r="B171" s="14">
        <v>4500</v>
      </c>
      <c r="C171" s="21">
        <f t="shared" si="11"/>
        <v>338.08229999999998</v>
      </c>
      <c r="D171" s="15">
        <f t="shared" si="12"/>
        <v>2977.694088986239</v>
      </c>
      <c r="E171" s="15">
        <f t="shared" si="13"/>
        <v>46.424300402711317</v>
      </c>
      <c r="F171" s="15">
        <f t="shared" si="14"/>
        <v>2785.4580241626786</v>
      </c>
      <c r="G171" s="36" t="str">
        <f t="shared" si="15"/>
        <v xml:space="preserve"> </v>
      </c>
    </row>
    <row r="172" spans="1:7" x14ac:dyDescent="0.15">
      <c r="A172" s="19">
        <v>14</v>
      </c>
      <c r="B172" s="14">
        <v>4300</v>
      </c>
      <c r="C172" s="21">
        <f t="shared" si="11"/>
        <v>323.05642</v>
      </c>
      <c r="D172" s="15">
        <f t="shared" si="12"/>
        <v>2845.3521294757397</v>
      </c>
      <c r="E172" s="15">
        <f t="shared" si="13"/>
        <v>44.360998162590818</v>
      </c>
      <c r="F172" s="15">
        <f t="shared" si="14"/>
        <v>2661.6598897554486</v>
      </c>
      <c r="G172" s="36" t="str">
        <f t="shared" si="15"/>
        <v>Low</v>
      </c>
    </row>
    <row r="173" spans="1:7" x14ac:dyDescent="0.15">
      <c r="A173" s="19">
        <v>14</v>
      </c>
      <c r="B173" s="14">
        <v>4100</v>
      </c>
      <c r="C173" s="21">
        <f t="shared" si="11"/>
        <v>308.03053999999997</v>
      </c>
      <c r="D173" s="15">
        <f t="shared" si="12"/>
        <v>2713.0101699652396</v>
      </c>
      <c r="E173" s="15">
        <f t="shared" si="13"/>
        <v>42.297695922470304</v>
      </c>
      <c r="F173" s="15">
        <f t="shared" si="14"/>
        <v>2537.8617553482181</v>
      </c>
      <c r="G173" s="36" t="str">
        <f t="shared" si="15"/>
        <v>Low</v>
      </c>
    </row>
    <row r="174" spans="1:7" x14ac:dyDescent="0.15">
      <c r="A174" s="19">
        <v>14</v>
      </c>
      <c r="B174" s="14">
        <v>3900</v>
      </c>
      <c r="C174" s="21">
        <f t="shared" si="11"/>
        <v>293.00466</v>
      </c>
      <c r="D174" s="15">
        <f t="shared" si="12"/>
        <v>2580.6682104547403</v>
      </c>
      <c r="E174" s="15">
        <f t="shared" si="13"/>
        <v>40.234393682349804</v>
      </c>
      <c r="F174" s="15">
        <f t="shared" si="14"/>
        <v>2414.0636209409881</v>
      </c>
      <c r="G174" s="36" t="str">
        <f t="shared" si="15"/>
        <v>Low</v>
      </c>
    </row>
    <row r="175" spans="1:7" x14ac:dyDescent="0.15">
      <c r="A175" s="19">
        <v>14</v>
      </c>
      <c r="B175" s="14">
        <v>3700</v>
      </c>
      <c r="C175" s="21">
        <f t="shared" si="11"/>
        <v>277.97877999999997</v>
      </c>
      <c r="D175" s="15">
        <f t="shared" si="12"/>
        <v>2448.3262509442407</v>
      </c>
      <c r="E175" s="15">
        <f t="shared" si="13"/>
        <v>38.171091442229297</v>
      </c>
      <c r="F175" s="15">
        <f t="shared" si="14"/>
        <v>2290.2654865337577</v>
      </c>
      <c r="G175" s="36" t="str">
        <f t="shared" si="15"/>
        <v>Low</v>
      </c>
    </row>
    <row r="176" spans="1:7" x14ac:dyDescent="0.15">
      <c r="A176" s="19">
        <v>14</v>
      </c>
      <c r="B176" s="14">
        <v>3500</v>
      </c>
      <c r="C176" s="21">
        <f t="shared" si="11"/>
        <v>262.9529</v>
      </c>
      <c r="D176" s="15">
        <f t="shared" si="12"/>
        <v>2315.9842914337414</v>
      </c>
      <c r="E176" s="15">
        <f t="shared" si="13"/>
        <v>36.107789202108798</v>
      </c>
      <c r="F176" s="15">
        <f t="shared" si="14"/>
        <v>2166.4673521265277</v>
      </c>
      <c r="G176" s="36" t="str">
        <f t="shared" si="15"/>
        <v>Low</v>
      </c>
    </row>
    <row r="177" spans="1:7" x14ac:dyDescent="0.15">
      <c r="A177" s="20"/>
      <c r="B177" s="21"/>
      <c r="C177" s="21"/>
      <c r="D177" s="15"/>
      <c r="E177" s="15"/>
      <c r="F177" s="15"/>
      <c r="G177" s="36"/>
    </row>
    <row r="178" spans="1:7" x14ac:dyDescent="0.15">
      <c r="A178" s="19">
        <v>12</v>
      </c>
      <c r="B178" s="14">
        <v>4000</v>
      </c>
      <c r="C178" s="21">
        <f t="shared" si="11"/>
        <v>300.51760000000002</v>
      </c>
      <c r="D178" s="15">
        <f t="shared" si="12"/>
        <v>2646.8391902099902</v>
      </c>
      <c r="E178" s="15">
        <f t="shared" si="13"/>
        <v>56.167672092169248</v>
      </c>
      <c r="F178" s="15">
        <f t="shared" si="14"/>
        <v>3370.0603255301548</v>
      </c>
      <c r="G178" s="36" t="str">
        <f t="shared" si="15"/>
        <v xml:space="preserve"> </v>
      </c>
    </row>
    <row r="179" spans="1:7" x14ac:dyDescent="0.15">
      <c r="A179" s="19">
        <v>12</v>
      </c>
      <c r="B179" s="14">
        <v>3900</v>
      </c>
      <c r="C179" s="21">
        <f t="shared" si="11"/>
        <v>293.00466</v>
      </c>
      <c r="D179" s="15">
        <f t="shared" si="12"/>
        <v>2580.6682104547403</v>
      </c>
      <c r="E179" s="15">
        <f t="shared" si="13"/>
        <v>54.763480289865015</v>
      </c>
      <c r="F179" s="15">
        <f t="shared" si="14"/>
        <v>3285.8088173919009</v>
      </c>
      <c r="G179" s="36" t="str">
        <f t="shared" si="15"/>
        <v xml:space="preserve"> </v>
      </c>
    </row>
    <row r="180" spans="1:7" x14ac:dyDescent="0.15">
      <c r="A180" s="19">
        <v>12</v>
      </c>
      <c r="B180" s="14">
        <v>3800</v>
      </c>
      <c r="C180" s="21">
        <f t="shared" si="11"/>
        <v>285.49171999999999</v>
      </c>
      <c r="D180" s="15">
        <f t="shared" si="12"/>
        <v>2514.4972306994905</v>
      </c>
      <c r="E180" s="15">
        <f t="shared" si="13"/>
        <v>53.359288487560782</v>
      </c>
      <c r="F180" s="15">
        <f t="shared" si="14"/>
        <v>3201.557309253647</v>
      </c>
      <c r="G180" s="36" t="str">
        <f t="shared" si="15"/>
        <v xml:space="preserve"> </v>
      </c>
    </row>
    <row r="181" spans="1:7" x14ac:dyDescent="0.15">
      <c r="A181" s="19">
        <v>12</v>
      </c>
      <c r="B181" s="14">
        <v>3700</v>
      </c>
      <c r="C181" s="21">
        <f t="shared" si="11"/>
        <v>277.97877999999997</v>
      </c>
      <c r="D181" s="15">
        <f t="shared" si="12"/>
        <v>2448.3262509442407</v>
      </c>
      <c r="E181" s="15">
        <f t="shared" si="13"/>
        <v>51.955096685256549</v>
      </c>
      <c r="F181" s="15">
        <f t="shared" si="14"/>
        <v>3117.3058011153926</v>
      </c>
      <c r="G181" s="36" t="str">
        <f t="shared" si="15"/>
        <v xml:space="preserve"> </v>
      </c>
    </row>
    <row r="182" spans="1:7" x14ac:dyDescent="0.15">
      <c r="A182" s="19">
        <v>12</v>
      </c>
      <c r="B182" s="14">
        <v>3600</v>
      </c>
      <c r="C182" s="21">
        <f t="shared" si="11"/>
        <v>270.46584000000001</v>
      </c>
      <c r="D182" s="15">
        <f t="shared" si="12"/>
        <v>2382.1552711889913</v>
      </c>
      <c r="E182" s="15">
        <f t="shared" si="13"/>
        <v>50.550904882952324</v>
      </c>
      <c r="F182" s="15">
        <f t="shared" si="14"/>
        <v>3033.0542929771395</v>
      </c>
      <c r="G182" s="36" t="str">
        <f t="shared" si="15"/>
        <v xml:space="preserve"> </v>
      </c>
    </row>
    <row r="183" spans="1:7" x14ac:dyDescent="0.15">
      <c r="A183" s="19">
        <v>12</v>
      </c>
      <c r="B183" s="14">
        <v>3500</v>
      </c>
      <c r="C183" s="21">
        <f t="shared" si="11"/>
        <v>262.9529</v>
      </c>
      <c r="D183" s="15">
        <f t="shared" si="12"/>
        <v>2315.9842914337414</v>
      </c>
      <c r="E183" s="15">
        <f t="shared" si="13"/>
        <v>49.146713080648091</v>
      </c>
      <c r="F183" s="15">
        <f t="shared" si="14"/>
        <v>2948.8027848388856</v>
      </c>
      <c r="G183" s="36" t="str">
        <f t="shared" si="15"/>
        <v xml:space="preserve"> </v>
      </c>
    </row>
    <row r="184" spans="1:7" x14ac:dyDescent="0.15">
      <c r="A184" s="19">
        <v>12</v>
      </c>
      <c r="B184" s="14">
        <v>3400</v>
      </c>
      <c r="C184" s="21">
        <f t="shared" si="11"/>
        <v>255.43995999999999</v>
      </c>
      <c r="D184" s="15">
        <f t="shared" si="12"/>
        <v>2249.8133116784916</v>
      </c>
      <c r="E184" s="15">
        <f t="shared" si="13"/>
        <v>47.742521278343858</v>
      </c>
      <c r="F184" s="15">
        <f t="shared" si="14"/>
        <v>2864.5512767006312</v>
      </c>
      <c r="G184" s="36" t="str">
        <f t="shared" si="15"/>
        <v xml:space="preserve"> </v>
      </c>
    </row>
    <row r="185" spans="1:7" x14ac:dyDescent="0.15">
      <c r="A185" s="19">
        <v>12</v>
      </c>
      <c r="B185" s="14">
        <v>3300</v>
      </c>
      <c r="C185" s="21">
        <f t="shared" si="11"/>
        <v>247.92702</v>
      </c>
      <c r="D185" s="15">
        <f t="shared" si="12"/>
        <v>2183.6423319232422</v>
      </c>
      <c r="E185" s="15">
        <f t="shared" si="13"/>
        <v>46.33832947603964</v>
      </c>
      <c r="F185" s="15">
        <f t="shared" si="14"/>
        <v>2780.2997685623782</v>
      </c>
      <c r="G185" s="36" t="str">
        <f t="shared" si="15"/>
        <v xml:space="preserve"> </v>
      </c>
    </row>
    <row r="186" spans="1:7" x14ac:dyDescent="0.15">
      <c r="A186" s="19">
        <v>12</v>
      </c>
      <c r="B186" s="14">
        <v>3200</v>
      </c>
      <c r="C186" s="21">
        <f t="shared" si="11"/>
        <v>240.41407999999998</v>
      </c>
      <c r="D186" s="15">
        <f t="shared" si="12"/>
        <v>2117.4713521679919</v>
      </c>
      <c r="E186" s="15">
        <f t="shared" si="13"/>
        <v>44.934137673735393</v>
      </c>
      <c r="F186" s="15">
        <f t="shared" si="14"/>
        <v>2696.0482604241233</v>
      </c>
      <c r="G186" s="36" t="str">
        <f t="shared" si="15"/>
        <v>Low</v>
      </c>
    </row>
    <row r="187" spans="1:7" x14ac:dyDescent="0.15">
      <c r="A187" s="19">
        <v>12</v>
      </c>
      <c r="B187" s="14">
        <v>3100</v>
      </c>
      <c r="C187" s="21">
        <f t="shared" si="11"/>
        <v>232.90114</v>
      </c>
      <c r="D187" s="15">
        <f t="shared" si="12"/>
        <v>2051.3003724127425</v>
      </c>
      <c r="E187" s="15">
        <f t="shared" si="13"/>
        <v>43.529945871431167</v>
      </c>
      <c r="F187" s="15">
        <f t="shared" si="14"/>
        <v>2611.7967522858698</v>
      </c>
      <c r="G187" s="36" t="str">
        <f t="shared" si="15"/>
        <v>Low</v>
      </c>
    </row>
    <row r="188" spans="1:7" x14ac:dyDescent="0.15">
      <c r="A188" s="19">
        <v>12</v>
      </c>
      <c r="B188" s="14">
        <v>3000</v>
      </c>
      <c r="C188" s="21">
        <f t="shared" si="11"/>
        <v>225.38819999999998</v>
      </c>
      <c r="D188" s="15">
        <f t="shared" si="12"/>
        <v>1985.1293926574926</v>
      </c>
      <c r="E188" s="15">
        <f t="shared" si="13"/>
        <v>42.125754069126934</v>
      </c>
      <c r="F188" s="15">
        <f t="shared" si="14"/>
        <v>2527.5452441476159</v>
      </c>
      <c r="G188" s="36" t="str">
        <f t="shared" si="15"/>
        <v>Low</v>
      </c>
    </row>
    <row r="189" spans="1:7" x14ac:dyDescent="0.15">
      <c r="A189" s="19">
        <v>12</v>
      </c>
      <c r="B189" s="14">
        <v>2900</v>
      </c>
      <c r="C189" s="21">
        <f t="shared" si="11"/>
        <v>217.87526</v>
      </c>
      <c r="D189" s="15">
        <f t="shared" si="12"/>
        <v>1918.958412902243</v>
      </c>
      <c r="E189" s="15">
        <f t="shared" si="13"/>
        <v>40.721562266822708</v>
      </c>
      <c r="F189" s="15">
        <f t="shared" si="14"/>
        <v>2443.2937360093624</v>
      </c>
      <c r="G189" s="36" t="str">
        <f t="shared" si="15"/>
        <v>Low</v>
      </c>
    </row>
    <row r="190" spans="1:7" x14ac:dyDescent="0.15">
      <c r="A190" s="19">
        <v>12</v>
      </c>
      <c r="B190" s="14">
        <v>2800</v>
      </c>
      <c r="C190" s="21">
        <f t="shared" si="11"/>
        <v>210.36232000000001</v>
      </c>
      <c r="D190" s="15">
        <f t="shared" si="12"/>
        <v>1852.7874331469932</v>
      </c>
      <c r="E190" s="15">
        <f t="shared" si="13"/>
        <v>39.317370464518476</v>
      </c>
      <c r="F190" s="15">
        <f t="shared" si="14"/>
        <v>2359.0422278711085</v>
      </c>
      <c r="G190" s="36" t="str">
        <f t="shared" si="15"/>
        <v>Low</v>
      </c>
    </row>
    <row r="191" spans="1:7" x14ac:dyDescent="0.15">
      <c r="A191" s="19">
        <v>12</v>
      </c>
      <c r="B191" s="14">
        <v>2700</v>
      </c>
      <c r="C191" s="21">
        <f t="shared" si="11"/>
        <v>202.84938</v>
      </c>
      <c r="D191" s="15">
        <f t="shared" si="12"/>
        <v>1786.6164533917433</v>
      </c>
      <c r="E191" s="15">
        <f t="shared" si="13"/>
        <v>37.913178662214243</v>
      </c>
      <c r="F191" s="15">
        <f t="shared" si="14"/>
        <v>2274.7907197328545</v>
      </c>
      <c r="G191" s="36" t="str">
        <f t="shared" si="15"/>
        <v>Low</v>
      </c>
    </row>
    <row r="192" spans="1:7" x14ac:dyDescent="0.15">
      <c r="A192" s="19">
        <v>12</v>
      </c>
      <c r="B192" s="14">
        <v>2600</v>
      </c>
      <c r="C192" s="21">
        <f t="shared" si="11"/>
        <v>195.33644000000001</v>
      </c>
      <c r="D192" s="15">
        <f t="shared" si="12"/>
        <v>1720.4454736364937</v>
      </c>
      <c r="E192" s="15">
        <f t="shared" si="13"/>
        <v>36.508986859910017</v>
      </c>
      <c r="F192" s="15">
        <f t="shared" si="14"/>
        <v>2190.5392115946006</v>
      </c>
      <c r="G192" s="36" t="str">
        <f t="shared" si="15"/>
        <v>Low</v>
      </c>
    </row>
    <row r="193" spans="1:7" x14ac:dyDescent="0.15">
      <c r="A193" s="19">
        <v>12</v>
      </c>
      <c r="B193" s="14">
        <v>2500</v>
      </c>
      <c r="C193" s="21">
        <f t="shared" si="11"/>
        <v>187.8235</v>
      </c>
      <c r="D193" s="15">
        <f t="shared" si="12"/>
        <v>1654.2744938812439</v>
      </c>
      <c r="E193" s="15">
        <f t="shared" si="13"/>
        <v>35.104795057605784</v>
      </c>
      <c r="F193" s="15">
        <f t="shared" si="14"/>
        <v>2106.2877034563467</v>
      </c>
      <c r="G193" s="36" t="str">
        <f t="shared" si="15"/>
        <v>Low</v>
      </c>
    </row>
    <row r="194" spans="1:7" x14ac:dyDescent="0.15">
      <c r="A194" s="22"/>
      <c r="B194" s="23"/>
      <c r="C194" s="21"/>
      <c r="D194" s="15"/>
      <c r="E194" s="15"/>
      <c r="F194" s="15"/>
      <c r="G194" s="36"/>
    </row>
    <row r="195" spans="1:7" x14ac:dyDescent="0.15">
      <c r="A195" s="19">
        <v>10</v>
      </c>
      <c r="B195" s="14">
        <v>3500</v>
      </c>
      <c r="C195" s="21">
        <f t="shared" si="11"/>
        <v>262.9529</v>
      </c>
      <c r="D195" s="15">
        <f t="shared" si="12"/>
        <v>2315.9842914337414</v>
      </c>
      <c r="E195" s="15">
        <f t="shared" si="13"/>
        <v>70.77126683613325</v>
      </c>
      <c r="F195" s="15">
        <f t="shared" si="14"/>
        <v>4246.2760101679942</v>
      </c>
      <c r="G195" s="36" t="str">
        <f>IF(F195&gt;3000,"High",IF(F195&lt;1800,"Low"," "))</f>
        <v>High</v>
      </c>
    </row>
    <row r="196" spans="1:7" x14ac:dyDescent="0.15">
      <c r="A196" s="19">
        <v>10</v>
      </c>
      <c r="B196" s="14">
        <v>2200</v>
      </c>
      <c r="C196" s="21">
        <f t="shared" si="11"/>
        <v>165.28468000000001</v>
      </c>
      <c r="D196" s="15">
        <f t="shared" si="12"/>
        <v>1455.7615546154948</v>
      </c>
      <c r="E196" s="15">
        <f t="shared" si="13"/>
        <v>44.484796296998049</v>
      </c>
      <c r="F196" s="15">
        <f t="shared" si="14"/>
        <v>2669.0877778198828</v>
      </c>
      <c r="G196" s="36" t="str">
        <f t="shared" ref="G196:G258" si="16">IF(F196&gt;3000,"High",IF(F196&lt;1800,"Low"," "))</f>
        <v xml:space="preserve"> </v>
      </c>
    </row>
    <row r="197" spans="1:7" x14ac:dyDescent="0.15">
      <c r="A197" s="19">
        <v>10</v>
      </c>
      <c r="B197" s="14">
        <v>2000</v>
      </c>
      <c r="C197" s="21">
        <f t="shared" si="11"/>
        <v>150.25880000000001</v>
      </c>
      <c r="D197" s="15">
        <f t="shared" si="12"/>
        <v>1323.4195951049951</v>
      </c>
      <c r="E197" s="15">
        <f t="shared" si="13"/>
        <v>40.440723906361853</v>
      </c>
      <c r="F197" s="15">
        <f t="shared" si="14"/>
        <v>2426.4434343817111</v>
      </c>
      <c r="G197" s="36" t="str">
        <f t="shared" si="16"/>
        <v xml:space="preserve"> </v>
      </c>
    </row>
    <row r="198" spans="1:7" x14ac:dyDescent="0.15">
      <c r="A198" s="19">
        <v>10</v>
      </c>
      <c r="B198" s="14">
        <v>1950</v>
      </c>
      <c r="C198" s="21">
        <f t="shared" si="11"/>
        <v>146.50233</v>
      </c>
      <c r="D198" s="15">
        <f t="shared" si="12"/>
        <v>1290.3341052273702</v>
      </c>
      <c r="E198" s="15">
        <f t="shared" si="13"/>
        <v>39.429705808702806</v>
      </c>
      <c r="F198" s="15">
        <f t="shared" si="14"/>
        <v>2365.7823485221684</v>
      </c>
      <c r="G198" s="36" t="str">
        <f t="shared" si="16"/>
        <v xml:space="preserve"> </v>
      </c>
    </row>
    <row r="199" spans="1:7" x14ac:dyDescent="0.15">
      <c r="A199" s="19">
        <v>10</v>
      </c>
      <c r="B199" s="14">
        <v>1900</v>
      </c>
      <c r="C199" s="21">
        <f t="shared" si="11"/>
        <v>142.74585999999999</v>
      </c>
      <c r="D199" s="15">
        <f t="shared" si="12"/>
        <v>1257.2486153497453</v>
      </c>
      <c r="E199" s="15">
        <f t="shared" si="13"/>
        <v>38.418687711043759</v>
      </c>
      <c r="F199" s="15">
        <f t="shared" si="14"/>
        <v>2305.1212626626257</v>
      </c>
      <c r="G199" s="36" t="str">
        <f t="shared" si="16"/>
        <v xml:space="preserve"> </v>
      </c>
    </row>
    <row r="200" spans="1:7" x14ac:dyDescent="0.15">
      <c r="A200" s="19">
        <v>10</v>
      </c>
      <c r="B200" s="14">
        <v>1850</v>
      </c>
      <c r="C200" s="21">
        <f t="shared" si="11"/>
        <v>138.98938999999999</v>
      </c>
      <c r="D200" s="15">
        <f t="shared" si="12"/>
        <v>1224.1631254721203</v>
      </c>
      <c r="E200" s="15">
        <f t="shared" si="13"/>
        <v>37.407669613384712</v>
      </c>
      <c r="F200" s="15">
        <f t="shared" si="14"/>
        <v>2244.4601768030825</v>
      </c>
      <c r="G200" s="36" t="str">
        <f t="shared" si="16"/>
        <v xml:space="preserve"> </v>
      </c>
    </row>
    <row r="201" spans="1:7" x14ac:dyDescent="0.15">
      <c r="A201" s="19">
        <v>10</v>
      </c>
      <c r="B201" s="14">
        <v>1800</v>
      </c>
      <c r="C201" s="21">
        <f t="shared" si="11"/>
        <v>135.23292000000001</v>
      </c>
      <c r="D201" s="15">
        <f t="shared" si="12"/>
        <v>1191.0776355944956</v>
      </c>
      <c r="E201" s="15">
        <f t="shared" si="13"/>
        <v>36.396651515725672</v>
      </c>
      <c r="F201" s="15">
        <f t="shared" si="14"/>
        <v>2183.7990909435403</v>
      </c>
      <c r="G201" s="36" t="str">
        <f t="shared" si="16"/>
        <v xml:space="preserve"> </v>
      </c>
    </row>
    <row r="202" spans="1:7" x14ac:dyDescent="0.15">
      <c r="A202" s="19">
        <v>10</v>
      </c>
      <c r="B202" s="14">
        <v>1750</v>
      </c>
      <c r="C202" s="21">
        <f t="shared" si="11"/>
        <v>131.47645</v>
      </c>
      <c r="D202" s="15">
        <f t="shared" si="12"/>
        <v>1157.9921457168707</v>
      </c>
      <c r="E202" s="15">
        <f t="shared" si="13"/>
        <v>35.385633418066625</v>
      </c>
      <c r="F202" s="15">
        <f t="shared" si="14"/>
        <v>2123.1380050839971</v>
      </c>
      <c r="G202" s="36" t="str">
        <f t="shared" si="16"/>
        <v xml:space="preserve"> </v>
      </c>
    </row>
    <row r="203" spans="1:7" x14ac:dyDescent="0.15">
      <c r="A203" s="19">
        <v>10</v>
      </c>
      <c r="B203" s="14">
        <v>1700</v>
      </c>
      <c r="C203" s="21">
        <f t="shared" ref="C203:C266" si="17">0.0751294*B203</f>
        <v>127.71997999999999</v>
      </c>
      <c r="D203" s="15">
        <f t="shared" ref="D203:D266" si="18">C203/$C$5</f>
        <v>1124.9066558392458</v>
      </c>
      <c r="E203" s="15">
        <f t="shared" ref="E203:E266" si="19">(D203*4)/(PI()*(A203/12)^2*60)</f>
        <v>34.374615320407578</v>
      </c>
      <c r="F203" s="15">
        <f t="shared" ref="F203:F266" si="20">(D203*4)/(PI()*(A203/12)^2)</f>
        <v>2062.4769192244544</v>
      </c>
      <c r="G203" s="36" t="str">
        <f t="shared" si="16"/>
        <v xml:space="preserve"> </v>
      </c>
    </row>
    <row r="204" spans="1:7" x14ac:dyDescent="0.15">
      <c r="A204" s="19">
        <v>10</v>
      </c>
      <c r="B204" s="14">
        <v>1650</v>
      </c>
      <c r="C204" s="21">
        <f t="shared" si="17"/>
        <v>123.96351</v>
      </c>
      <c r="D204" s="15">
        <f t="shared" si="18"/>
        <v>1091.8211659616211</v>
      </c>
      <c r="E204" s="15">
        <f t="shared" si="19"/>
        <v>33.363597222748538</v>
      </c>
      <c r="F204" s="15">
        <f t="shared" si="20"/>
        <v>2001.8158333649119</v>
      </c>
      <c r="G204" s="36" t="str">
        <f t="shared" si="16"/>
        <v xml:space="preserve"> </v>
      </c>
    </row>
    <row r="205" spans="1:7" x14ac:dyDescent="0.15">
      <c r="A205" s="19">
        <v>10</v>
      </c>
      <c r="B205" s="14">
        <v>1600</v>
      </c>
      <c r="C205" s="21">
        <f t="shared" si="17"/>
        <v>120.20703999999999</v>
      </c>
      <c r="D205" s="15">
        <f t="shared" si="18"/>
        <v>1058.7356760839959</v>
      </c>
      <c r="E205" s="15">
        <f t="shared" si="19"/>
        <v>32.352579125089484</v>
      </c>
      <c r="F205" s="15">
        <f t="shared" si="20"/>
        <v>1941.1547475053687</v>
      </c>
      <c r="G205" s="36" t="str">
        <f t="shared" si="16"/>
        <v xml:space="preserve"> </v>
      </c>
    </row>
    <row r="206" spans="1:7" x14ac:dyDescent="0.15">
      <c r="A206" s="19">
        <v>10</v>
      </c>
      <c r="B206" s="14">
        <v>1550</v>
      </c>
      <c r="C206" s="21">
        <f t="shared" si="17"/>
        <v>116.45057</v>
      </c>
      <c r="D206" s="15">
        <f t="shared" si="18"/>
        <v>1025.6501862063712</v>
      </c>
      <c r="E206" s="15">
        <f t="shared" si="19"/>
        <v>31.341561027430441</v>
      </c>
      <c r="F206" s="15">
        <f t="shared" si="20"/>
        <v>1880.4936616458263</v>
      </c>
      <c r="G206" s="36" t="str">
        <f t="shared" si="16"/>
        <v xml:space="preserve"> </v>
      </c>
    </row>
    <row r="207" spans="1:7" x14ac:dyDescent="0.15">
      <c r="A207" s="19">
        <v>10</v>
      </c>
      <c r="B207" s="14">
        <v>1500</v>
      </c>
      <c r="C207" s="21">
        <f t="shared" si="17"/>
        <v>112.69409999999999</v>
      </c>
      <c r="D207" s="15">
        <f t="shared" si="18"/>
        <v>992.56469632874632</v>
      </c>
      <c r="E207" s="15">
        <f t="shared" si="19"/>
        <v>30.330542929771394</v>
      </c>
      <c r="F207" s="15">
        <f t="shared" si="20"/>
        <v>1819.8325757862833</v>
      </c>
      <c r="G207" s="36" t="str">
        <f t="shared" si="16"/>
        <v xml:space="preserve"> </v>
      </c>
    </row>
    <row r="208" spans="1:7" x14ac:dyDescent="0.15">
      <c r="A208" s="19">
        <v>10</v>
      </c>
      <c r="B208" s="14">
        <v>1450</v>
      </c>
      <c r="C208" s="21">
        <f t="shared" si="17"/>
        <v>108.93763</v>
      </c>
      <c r="D208" s="15">
        <f t="shared" si="18"/>
        <v>959.47920645112151</v>
      </c>
      <c r="E208" s="15">
        <f t="shared" si="19"/>
        <v>29.319524832112347</v>
      </c>
      <c r="F208" s="15">
        <f t="shared" si="20"/>
        <v>1759.1714899267408</v>
      </c>
      <c r="G208" s="36" t="str">
        <f t="shared" si="16"/>
        <v>Low</v>
      </c>
    </row>
    <row r="209" spans="1:7" x14ac:dyDescent="0.15">
      <c r="A209" s="19">
        <v>10</v>
      </c>
      <c r="B209" s="14">
        <v>1400</v>
      </c>
      <c r="C209" s="21">
        <f t="shared" si="17"/>
        <v>105.18116000000001</v>
      </c>
      <c r="D209" s="15">
        <f t="shared" si="18"/>
        <v>926.39371657349659</v>
      </c>
      <c r="E209" s="15">
        <f t="shared" si="19"/>
        <v>28.308506734453299</v>
      </c>
      <c r="F209" s="15">
        <f t="shared" si="20"/>
        <v>1698.5104040671979</v>
      </c>
      <c r="G209" s="36" t="str">
        <f t="shared" si="16"/>
        <v>Low</v>
      </c>
    </row>
    <row r="210" spans="1:7" x14ac:dyDescent="0.15">
      <c r="A210" s="19">
        <v>10</v>
      </c>
      <c r="B210" s="14">
        <v>1350</v>
      </c>
      <c r="C210" s="21">
        <f t="shared" si="17"/>
        <v>101.42469</v>
      </c>
      <c r="D210" s="15">
        <f t="shared" si="18"/>
        <v>893.30822669587167</v>
      </c>
      <c r="E210" s="15">
        <f t="shared" si="19"/>
        <v>27.297488636794252</v>
      </c>
      <c r="F210" s="15">
        <f t="shared" si="20"/>
        <v>1637.849318207655</v>
      </c>
      <c r="G210" s="36" t="str">
        <f t="shared" si="16"/>
        <v>Low</v>
      </c>
    </row>
    <row r="211" spans="1:7" x14ac:dyDescent="0.15">
      <c r="A211" s="19">
        <v>10</v>
      </c>
      <c r="B211" s="14">
        <v>1300</v>
      </c>
      <c r="C211" s="21">
        <f t="shared" si="17"/>
        <v>97.668220000000005</v>
      </c>
      <c r="D211" s="15">
        <f t="shared" si="18"/>
        <v>860.22273681824686</v>
      </c>
      <c r="E211" s="15">
        <f t="shared" si="19"/>
        <v>26.286470539135209</v>
      </c>
      <c r="F211" s="15">
        <f t="shared" si="20"/>
        <v>1577.1882323481123</v>
      </c>
      <c r="G211" s="36" t="str">
        <f t="shared" si="16"/>
        <v>Low</v>
      </c>
    </row>
    <row r="212" spans="1:7" x14ac:dyDescent="0.15">
      <c r="A212" s="19">
        <v>10</v>
      </c>
      <c r="B212" s="14">
        <v>1250</v>
      </c>
      <c r="C212" s="21">
        <f t="shared" si="17"/>
        <v>93.911749999999998</v>
      </c>
      <c r="D212" s="15">
        <f t="shared" si="18"/>
        <v>827.13724694062194</v>
      </c>
      <c r="E212" s="15">
        <f t="shared" si="19"/>
        <v>25.275452441476162</v>
      </c>
      <c r="F212" s="15">
        <f t="shared" si="20"/>
        <v>1516.5271464885695</v>
      </c>
      <c r="G212" s="36" t="str">
        <f t="shared" si="16"/>
        <v>Low</v>
      </c>
    </row>
    <row r="213" spans="1:7" x14ac:dyDescent="0.15">
      <c r="A213" s="19">
        <v>10</v>
      </c>
      <c r="B213" s="14">
        <v>1200</v>
      </c>
      <c r="C213" s="21">
        <f t="shared" si="17"/>
        <v>90.155280000000005</v>
      </c>
      <c r="D213" s="15">
        <f t="shared" si="18"/>
        <v>794.05175706299713</v>
      </c>
      <c r="E213" s="15">
        <f t="shared" si="19"/>
        <v>24.264434343817115</v>
      </c>
      <c r="F213" s="15">
        <f t="shared" si="20"/>
        <v>1455.8660606290268</v>
      </c>
      <c r="G213" s="36" t="str">
        <f t="shared" si="16"/>
        <v>Low</v>
      </c>
    </row>
    <row r="214" spans="1:7" x14ac:dyDescent="0.15">
      <c r="A214" s="22"/>
      <c r="B214" s="23"/>
      <c r="C214" s="21"/>
      <c r="D214" s="15"/>
      <c r="E214" s="15"/>
      <c r="F214" s="15"/>
      <c r="G214" s="36"/>
    </row>
    <row r="215" spans="1:7" x14ac:dyDescent="0.15">
      <c r="A215" s="19">
        <v>8</v>
      </c>
      <c r="B215" s="14">
        <v>1350</v>
      </c>
      <c r="C215" s="21">
        <f t="shared" si="17"/>
        <v>101.42469</v>
      </c>
      <c r="D215" s="15">
        <f t="shared" si="18"/>
        <v>893.30822669587167</v>
      </c>
      <c r="E215" s="15">
        <f t="shared" si="19"/>
        <v>42.652325994991017</v>
      </c>
      <c r="F215" s="15">
        <f t="shared" si="20"/>
        <v>2559.1395596994612</v>
      </c>
      <c r="G215" s="36" t="str">
        <f t="shared" si="16"/>
        <v xml:space="preserve"> </v>
      </c>
    </row>
    <row r="216" spans="1:7" x14ac:dyDescent="0.15">
      <c r="A216" s="19">
        <v>8</v>
      </c>
      <c r="B216" s="14">
        <v>1300</v>
      </c>
      <c r="C216" s="21">
        <f t="shared" si="17"/>
        <v>97.668220000000005</v>
      </c>
      <c r="D216" s="15">
        <f t="shared" si="18"/>
        <v>860.22273681824686</v>
      </c>
      <c r="E216" s="15">
        <f t="shared" si="19"/>
        <v>41.072610217398761</v>
      </c>
      <c r="F216" s="15">
        <f t="shared" si="20"/>
        <v>2464.3566130439258</v>
      </c>
      <c r="G216" s="36" t="str">
        <f t="shared" si="16"/>
        <v xml:space="preserve"> </v>
      </c>
    </row>
    <row r="217" spans="1:7" x14ac:dyDescent="0.15">
      <c r="A217" s="19">
        <v>8</v>
      </c>
      <c r="B217" s="14">
        <v>1250</v>
      </c>
      <c r="C217" s="21">
        <f t="shared" si="17"/>
        <v>93.911749999999998</v>
      </c>
      <c r="D217" s="15">
        <f t="shared" si="18"/>
        <v>827.13724694062194</v>
      </c>
      <c r="E217" s="15">
        <f t="shared" si="19"/>
        <v>39.492894439806498</v>
      </c>
      <c r="F217" s="15">
        <f t="shared" si="20"/>
        <v>2369.5736663883899</v>
      </c>
      <c r="G217" s="36" t="str">
        <f t="shared" si="16"/>
        <v xml:space="preserve"> </v>
      </c>
    </row>
    <row r="218" spans="1:7" x14ac:dyDescent="0.15">
      <c r="A218" s="19">
        <v>8</v>
      </c>
      <c r="B218" s="14">
        <v>1200</v>
      </c>
      <c r="C218" s="21">
        <f t="shared" si="17"/>
        <v>90.155280000000005</v>
      </c>
      <c r="D218" s="15">
        <f t="shared" si="18"/>
        <v>794.05175706299713</v>
      </c>
      <c r="E218" s="15">
        <f t="shared" si="19"/>
        <v>37.913178662214243</v>
      </c>
      <c r="F218" s="15">
        <f t="shared" si="20"/>
        <v>2274.7907197328545</v>
      </c>
      <c r="G218" s="36" t="str">
        <f t="shared" si="16"/>
        <v xml:space="preserve"> </v>
      </c>
    </row>
    <row r="219" spans="1:7" x14ac:dyDescent="0.15">
      <c r="A219" s="19">
        <v>8</v>
      </c>
      <c r="B219" s="14">
        <v>1150</v>
      </c>
      <c r="C219" s="21">
        <f t="shared" si="17"/>
        <v>86.398809999999997</v>
      </c>
      <c r="D219" s="15">
        <f t="shared" si="18"/>
        <v>760.9662671853722</v>
      </c>
      <c r="E219" s="15">
        <f t="shared" si="19"/>
        <v>36.33346288462198</v>
      </c>
      <c r="F219" s="15">
        <f t="shared" si="20"/>
        <v>2180.0077730773191</v>
      </c>
      <c r="G219" s="36" t="str">
        <f t="shared" si="16"/>
        <v xml:space="preserve"> </v>
      </c>
    </row>
    <row r="220" spans="1:7" x14ac:dyDescent="0.15">
      <c r="A220" s="19">
        <v>8</v>
      </c>
      <c r="B220" s="14">
        <v>1100</v>
      </c>
      <c r="C220" s="21">
        <f t="shared" si="17"/>
        <v>82.642340000000004</v>
      </c>
      <c r="D220" s="15">
        <f t="shared" si="18"/>
        <v>727.88077730774739</v>
      </c>
      <c r="E220" s="15">
        <f t="shared" si="19"/>
        <v>34.753747107029724</v>
      </c>
      <c r="F220" s="15">
        <f t="shared" si="20"/>
        <v>2085.2248264217837</v>
      </c>
      <c r="G220" s="36" t="str">
        <f t="shared" si="16"/>
        <v xml:space="preserve"> </v>
      </c>
    </row>
    <row r="221" spans="1:7" x14ac:dyDescent="0.15">
      <c r="A221" s="19">
        <v>8</v>
      </c>
      <c r="B221" s="14">
        <v>1050</v>
      </c>
      <c r="C221" s="21">
        <f t="shared" si="17"/>
        <v>78.885869999999997</v>
      </c>
      <c r="D221" s="15">
        <f t="shared" si="18"/>
        <v>694.79528743012247</v>
      </c>
      <c r="E221" s="15">
        <f t="shared" si="19"/>
        <v>33.174031329437462</v>
      </c>
      <c r="F221" s="15">
        <f t="shared" si="20"/>
        <v>1990.4418797662479</v>
      </c>
      <c r="G221" s="36" t="str">
        <f t="shared" si="16"/>
        <v xml:space="preserve"> </v>
      </c>
    </row>
    <row r="222" spans="1:7" x14ac:dyDescent="0.15">
      <c r="A222" s="19">
        <v>8</v>
      </c>
      <c r="B222" s="14">
        <v>1000</v>
      </c>
      <c r="C222" s="21">
        <f t="shared" si="17"/>
        <v>75.129400000000004</v>
      </c>
      <c r="D222" s="15">
        <f t="shared" si="18"/>
        <v>661.70979755249755</v>
      </c>
      <c r="E222" s="15">
        <f t="shared" si="19"/>
        <v>31.594315551845199</v>
      </c>
      <c r="F222" s="15">
        <f t="shared" si="20"/>
        <v>1895.658933110712</v>
      </c>
      <c r="G222" s="36" t="str">
        <f t="shared" si="16"/>
        <v xml:space="preserve"> </v>
      </c>
    </row>
    <row r="223" spans="1:7" x14ac:dyDescent="0.15">
      <c r="A223" s="19">
        <v>8</v>
      </c>
      <c r="B223" s="14">
        <v>950</v>
      </c>
      <c r="C223" s="21">
        <f t="shared" si="17"/>
        <v>71.372929999999997</v>
      </c>
      <c r="D223" s="15">
        <f t="shared" si="18"/>
        <v>628.62430767487263</v>
      </c>
      <c r="E223" s="15">
        <f t="shared" si="19"/>
        <v>30.014599774252936</v>
      </c>
      <c r="F223" s="15">
        <f t="shared" si="20"/>
        <v>1800.8759864551764</v>
      </c>
      <c r="G223" s="36" t="str">
        <f t="shared" si="16"/>
        <v xml:space="preserve"> </v>
      </c>
    </row>
    <row r="224" spans="1:7" x14ac:dyDescent="0.15">
      <c r="A224" s="19">
        <v>8</v>
      </c>
      <c r="B224" s="14">
        <v>900</v>
      </c>
      <c r="C224" s="21">
        <f t="shared" si="17"/>
        <v>67.616460000000004</v>
      </c>
      <c r="D224" s="15">
        <f t="shared" si="18"/>
        <v>595.53881779724782</v>
      </c>
      <c r="E224" s="15">
        <f t="shared" si="19"/>
        <v>28.43488399666068</v>
      </c>
      <c r="F224" s="15">
        <f t="shared" si="20"/>
        <v>1706.093039799641</v>
      </c>
      <c r="G224" s="36" t="str">
        <f t="shared" si="16"/>
        <v>Low</v>
      </c>
    </row>
    <row r="225" spans="1:7" x14ac:dyDescent="0.15">
      <c r="A225" s="19">
        <v>8</v>
      </c>
      <c r="B225" s="14">
        <v>850</v>
      </c>
      <c r="C225" s="21">
        <f t="shared" si="17"/>
        <v>63.859989999999996</v>
      </c>
      <c r="D225" s="15">
        <f t="shared" si="18"/>
        <v>562.45332791962289</v>
      </c>
      <c r="E225" s="15">
        <f t="shared" si="19"/>
        <v>26.855168219068418</v>
      </c>
      <c r="F225" s="15">
        <f t="shared" si="20"/>
        <v>1611.3100931441052</v>
      </c>
      <c r="G225" s="36" t="str">
        <f t="shared" si="16"/>
        <v>Low</v>
      </c>
    </row>
    <row r="226" spans="1:7" x14ac:dyDescent="0.15">
      <c r="A226" s="19">
        <v>8</v>
      </c>
      <c r="B226" s="14">
        <v>800</v>
      </c>
      <c r="C226" s="21">
        <f t="shared" si="17"/>
        <v>60.103519999999996</v>
      </c>
      <c r="D226" s="15">
        <f t="shared" si="18"/>
        <v>529.36783804199797</v>
      </c>
      <c r="E226" s="15">
        <f t="shared" si="19"/>
        <v>25.275452441476155</v>
      </c>
      <c r="F226" s="15">
        <f t="shared" si="20"/>
        <v>1516.5271464885695</v>
      </c>
      <c r="G226" s="36" t="str">
        <f t="shared" si="16"/>
        <v>Low</v>
      </c>
    </row>
    <row r="227" spans="1:7" x14ac:dyDescent="0.15">
      <c r="A227" s="19">
        <v>8</v>
      </c>
      <c r="B227" s="14">
        <v>750</v>
      </c>
      <c r="C227" s="21">
        <f t="shared" si="17"/>
        <v>56.347049999999996</v>
      </c>
      <c r="D227" s="15">
        <f t="shared" si="18"/>
        <v>496.28234816437316</v>
      </c>
      <c r="E227" s="15">
        <f t="shared" si="19"/>
        <v>23.695736663883899</v>
      </c>
      <c r="F227" s="15">
        <f t="shared" si="20"/>
        <v>1421.7441998330341</v>
      </c>
      <c r="G227" s="36" t="str">
        <f t="shared" si="16"/>
        <v>Low</v>
      </c>
    </row>
    <row r="228" spans="1:7" x14ac:dyDescent="0.15">
      <c r="A228" s="19">
        <v>8</v>
      </c>
      <c r="B228" s="14">
        <v>700</v>
      </c>
      <c r="C228" s="21">
        <f t="shared" si="17"/>
        <v>52.590580000000003</v>
      </c>
      <c r="D228" s="15">
        <f t="shared" si="18"/>
        <v>463.1968582867483</v>
      </c>
      <c r="E228" s="15">
        <f t="shared" si="19"/>
        <v>22.11602088629164</v>
      </c>
      <c r="F228" s="15">
        <f t="shared" si="20"/>
        <v>1326.9612531774985</v>
      </c>
      <c r="G228" s="36" t="str">
        <f t="shared" si="16"/>
        <v>Low</v>
      </c>
    </row>
    <row r="229" spans="1:7" x14ac:dyDescent="0.15">
      <c r="A229" s="22"/>
      <c r="B229" s="23"/>
      <c r="C229" s="21"/>
      <c r="D229" s="15"/>
      <c r="E229" s="15"/>
      <c r="F229" s="15"/>
      <c r="G229" s="36"/>
    </row>
    <row r="230" spans="1:7" x14ac:dyDescent="0.15">
      <c r="A230" s="19">
        <v>6</v>
      </c>
      <c r="B230" s="14">
        <v>750</v>
      </c>
      <c r="C230" s="21">
        <f t="shared" si="17"/>
        <v>56.347049999999996</v>
      </c>
      <c r="D230" s="15">
        <f t="shared" si="18"/>
        <v>496.28234816437316</v>
      </c>
      <c r="E230" s="15">
        <f t="shared" si="19"/>
        <v>42.125754069126934</v>
      </c>
      <c r="F230" s="15">
        <f t="shared" si="20"/>
        <v>2527.5452441476159</v>
      </c>
      <c r="G230" s="36" t="str">
        <f t="shared" si="16"/>
        <v xml:space="preserve"> </v>
      </c>
    </row>
    <row r="231" spans="1:7" x14ac:dyDescent="0.15">
      <c r="A231" s="19">
        <v>6</v>
      </c>
      <c r="B231" s="14">
        <v>700</v>
      </c>
      <c r="C231" s="21">
        <f t="shared" si="17"/>
        <v>52.590580000000003</v>
      </c>
      <c r="D231" s="15">
        <f t="shared" si="18"/>
        <v>463.1968582867483</v>
      </c>
      <c r="E231" s="15">
        <f t="shared" si="19"/>
        <v>39.317370464518476</v>
      </c>
      <c r="F231" s="15">
        <f t="shared" si="20"/>
        <v>2359.0422278711085</v>
      </c>
      <c r="G231" s="36" t="str">
        <f t="shared" si="16"/>
        <v xml:space="preserve"> </v>
      </c>
    </row>
    <row r="232" spans="1:7" x14ac:dyDescent="0.15">
      <c r="A232" s="19">
        <v>6</v>
      </c>
      <c r="B232" s="14">
        <v>650</v>
      </c>
      <c r="C232" s="21">
        <f t="shared" si="17"/>
        <v>48.834110000000003</v>
      </c>
      <c r="D232" s="15">
        <f t="shared" si="18"/>
        <v>430.11136840912343</v>
      </c>
      <c r="E232" s="15">
        <f t="shared" si="19"/>
        <v>36.508986859910017</v>
      </c>
      <c r="F232" s="15">
        <f t="shared" si="20"/>
        <v>2190.5392115946006</v>
      </c>
      <c r="G232" s="36" t="str">
        <f t="shared" si="16"/>
        <v xml:space="preserve"> </v>
      </c>
    </row>
    <row r="233" spans="1:7" x14ac:dyDescent="0.15">
      <c r="A233" s="19">
        <v>6</v>
      </c>
      <c r="B233" s="14">
        <v>600</v>
      </c>
      <c r="C233" s="21">
        <f t="shared" si="17"/>
        <v>45.077640000000002</v>
      </c>
      <c r="D233" s="15">
        <f t="shared" si="18"/>
        <v>397.02587853149856</v>
      </c>
      <c r="E233" s="15">
        <f t="shared" si="19"/>
        <v>33.700603255301552</v>
      </c>
      <c r="F233" s="15">
        <f t="shared" si="20"/>
        <v>2022.036195318093</v>
      </c>
      <c r="G233" s="36" t="str">
        <f t="shared" si="16"/>
        <v xml:space="preserve"> </v>
      </c>
    </row>
    <row r="234" spans="1:7" x14ac:dyDescent="0.15">
      <c r="A234" s="19">
        <v>6</v>
      </c>
      <c r="B234" s="14">
        <v>550</v>
      </c>
      <c r="C234" s="21">
        <f t="shared" si="17"/>
        <v>41.321170000000002</v>
      </c>
      <c r="D234" s="15">
        <f t="shared" si="18"/>
        <v>363.9403886538737</v>
      </c>
      <c r="E234" s="15">
        <f t="shared" si="19"/>
        <v>30.89221965069309</v>
      </c>
      <c r="F234" s="15">
        <f t="shared" si="20"/>
        <v>1853.5331790415853</v>
      </c>
      <c r="G234" s="36" t="str">
        <f t="shared" si="16"/>
        <v xml:space="preserve"> </v>
      </c>
    </row>
    <row r="235" spans="1:7" x14ac:dyDescent="0.15">
      <c r="A235" s="19">
        <v>6</v>
      </c>
      <c r="B235" s="14">
        <v>500</v>
      </c>
      <c r="C235" s="21">
        <f t="shared" si="17"/>
        <v>37.564700000000002</v>
      </c>
      <c r="D235" s="15">
        <f t="shared" si="18"/>
        <v>330.85489877624877</v>
      </c>
      <c r="E235" s="15">
        <f t="shared" si="19"/>
        <v>28.083836046084624</v>
      </c>
      <c r="F235" s="15">
        <f t="shared" si="20"/>
        <v>1685.0301627650774</v>
      </c>
      <c r="G235" s="36" t="str">
        <f t="shared" si="16"/>
        <v>Low</v>
      </c>
    </row>
    <row r="236" spans="1:7" x14ac:dyDescent="0.15">
      <c r="A236" s="19">
        <v>6</v>
      </c>
      <c r="B236" s="14">
        <v>450</v>
      </c>
      <c r="C236" s="21">
        <f t="shared" si="17"/>
        <v>33.808230000000002</v>
      </c>
      <c r="D236" s="15">
        <f t="shared" si="18"/>
        <v>297.76940889862391</v>
      </c>
      <c r="E236" s="15">
        <f t="shared" si="19"/>
        <v>25.275452441476162</v>
      </c>
      <c r="F236" s="15">
        <f t="shared" si="20"/>
        <v>1516.5271464885698</v>
      </c>
      <c r="G236" s="36" t="str">
        <f t="shared" si="16"/>
        <v>Low</v>
      </c>
    </row>
    <row r="237" spans="1:7" x14ac:dyDescent="0.15">
      <c r="A237" s="19">
        <v>6</v>
      </c>
      <c r="B237" s="14">
        <v>400</v>
      </c>
      <c r="C237" s="21">
        <f t="shared" si="17"/>
        <v>30.051759999999998</v>
      </c>
      <c r="D237" s="15">
        <f t="shared" si="18"/>
        <v>264.68391902099899</v>
      </c>
      <c r="E237" s="15">
        <f t="shared" si="19"/>
        <v>22.467068836867696</v>
      </c>
      <c r="F237" s="15">
        <f t="shared" si="20"/>
        <v>1348.0241302120617</v>
      </c>
      <c r="G237" s="36" t="str">
        <f t="shared" si="16"/>
        <v>Low</v>
      </c>
    </row>
    <row r="238" spans="1:7" x14ac:dyDescent="0.15">
      <c r="A238" s="19">
        <v>6</v>
      </c>
      <c r="B238" s="14">
        <v>350</v>
      </c>
      <c r="C238" s="21">
        <f t="shared" si="17"/>
        <v>26.295290000000001</v>
      </c>
      <c r="D238" s="15">
        <f t="shared" si="18"/>
        <v>231.59842914337415</v>
      </c>
      <c r="E238" s="15">
        <f t="shared" si="19"/>
        <v>19.658685232259238</v>
      </c>
      <c r="F238" s="15">
        <f t="shared" si="20"/>
        <v>1179.5211139355542</v>
      </c>
      <c r="G238" s="36" t="str">
        <f t="shared" si="16"/>
        <v>Low</v>
      </c>
    </row>
    <row r="239" spans="1:7" x14ac:dyDescent="0.15">
      <c r="A239" s="19">
        <v>6</v>
      </c>
      <c r="B239" s="14">
        <v>300</v>
      </c>
      <c r="C239" s="21">
        <f t="shared" si="17"/>
        <v>22.538820000000001</v>
      </c>
      <c r="D239" s="15">
        <f t="shared" si="18"/>
        <v>198.51293926574928</v>
      </c>
      <c r="E239" s="15">
        <f t="shared" si="19"/>
        <v>16.850301627650776</v>
      </c>
      <c r="F239" s="15">
        <f t="shared" si="20"/>
        <v>1011.0180976590465</v>
      </c>
      <c r="G239" s="36" t="str">
        <f t="shared" si="16"/>
        <v>Low</v>
      </c>
    </row>
    <row r="240" spans="1:7" x14ac:dyDescent="0.15">
      <c r="A240" s="22"/>
      <c r="B240" s="23"/>
      <c r="C240" s="21"/>
      <c r="D240" s="15"/>
      <c r="E240" s="15"/>
      <c r="F240" s="15"/>
      <c r="G240" s="36"/>
    </row>
    <row r="241" spans="1:7" x14ac:dyDescent="0.15">
      <c r="A241" s="19">
        <v>4</v>
      </c>
      <c r="B241" s="14">
        <v>350</v>
      </c>
      <c r="C241" s="21">
        <f t="shared" si="17"/>
        <v>26.295290000000001</v>
      </c>
      <c r="D241" s="15">
        <f t="shared" si="18"/>
        <v>231.59842914337415</v>
      </c>
      <c r="E241" s="15">
        <f t="shared" si="19"/>
        <v>44.23204177258328</v>
      </c>
      <c r="F241" s="15">
        <f t="shared" si="20"/>
        <v>2653.922506354997</v>
      </c>
      <c r="G241" s="36" t="str">
        <f t="shared" si="16"/>
        <v xml:space="preserve"> </v>
      </c>
    </row>
    <row r="242" spans="1:7" x14ac:dyDescent="0.15">
      <c r="A242" s="19">
        <v>4</v>
      </c>
      <c r="B242" s="14">
        <v>340</v>
      </c>
      <c r="C242" s="21">
        <f t="shared" si="17"/>
        <v>25.543996</v>
      </c>
      <c r="D242" s="15">
        <f t="shared" si="18"/>
        <v>224.98133116784916</v>
      </c>
      <c r="E242" s="15">
        <f t="shared" si="19"/>
        <v>42.968269150509471</v>
      </c>
      <c r="F242" s="15">
        <f t="shared" si="20"/>
        <v>2578.0961490305685</v>
      </c>
      <c r="G242" s="36" t="str">
        <f t="shared" si="16"/>
        <v xml:space="preserve"> </v>
      </c>
    </row>
    <row r="243" spans="1:7" x14ac:dyDescent="0.15">
      <c r="A243" s="19">
        <v>4</v>
      </c>
      <c r="B243" s="14">
        <v>330</v>
      </c>
      <c r="C243" s="21">
        <f t="shared" si="17"/>
        <v>24.792701999999998</v>
      </c>
      <c r="D243" s="15">
        <f t="shared" si="18"/>
        <v>218.36423319232418</v>
      </c>
      <c r="E243" s="15">
        <f t="shared" si="19"/>
        <v>41.704496528435662</v>
      </c>
      <c r="F243" s="15">
        <f t="shared" si="20"/>
        <v>2502.2697917061396</v>
      </c>
      <c r="G243" s="36" t="str">
        <f t="shared" si="16"/>
        <v xml:space="preserve"> </v>
      </c>
    </row>
    <row r="244" spans="1:7" x14ac:dyDescent="0.15">
      <c r="A244" s="19">
        <v>4</v>
      </c>
      <c r="B244" s="14">
        <v>320</v>
      </c>
      <c r="C244" s="21">
        <f t="shared" si="17"/>
        <v>24.041408000000001</v>
      </c>
      <c r="D244" s="15">
        <f t="shared" si="18"/>
        <v>211.74713521679922</v>
      </c>
      <c r="E244" s="15">
        <f t="shared" si="19"/>
        <v>40.440723906361853</v>
      </c>
      <c r="F244" s="15">
        <f t="shared" si="20"/>
        <v>2426.4434343817115</v>
      </c>
      <c r="G244" s="36" t="str">
        <f t="shared" si="16"/>
        <v xml:space="preserve"> </v>
      </c>
    </row>
    <row r="245" spans="1:7" x14ac:dyDescent="0.15">
      <c r="A245" s="19">
        <v>4</v>
      </c>
      <c r="B245" s="14">
        <v>310</v>
      </c>
      <c r="C245" s="21">
        <f t="shared" si="17"/>
        <v>23.290113999999999</v>
      </c>
      <c r="D245" s="15">
        <f t="shared" si="18"/>
        <v>205.13003724127424</v>
      </c>
      <c r="E245" s="15">
        <f t="shared" si="19"/>
        <v>39.176951284288045</v>
      </c>
      <c r="F245" s="15">
        <f t="shared" si="20"/>
        <v>2350.617077057283</v>
      </c>
      <c r="G245" s="36" t="str">
        <f t="shared" si="16"/>
        <v xml:space="preserve"> </v>
      </c>
    </row>
    <row r="246" spans="1:7" x14ac:dyDescent="0.15">
      <c r="A246" s="19">
        <v>4</v>
      </c>
      <c r="B246" s="14">
        <v>300</v>
      </c>
      <c r="C246" s="21">
        <f t="shared" si="17"/>
        <v>22.538820000000001</v>
      </c>
      <c r="D246" s="15">
        <f t="shared" si="18"/>
        <v>198.51293926574928</v>
      </c>
      <c r="E246" s="15">
        <f t="shared" si="19"/>
        <v>37.913178662214243</v>
      </c>
      <c r="F246" s="15">
        <f t="shared" si="20"/>
        <v>2274.7907197328545</v>
      </c>
      <c r="G246" s="36" t="str">
        <f t="shared" si="16"/>
        <v xml:space="preserve"> </v>
      </c>
    </row>
    <row r="247" spans="1:7" x14ac:dyDescent="0.15">
      <c r="A247" s="19">
        <v>4</v>
      </c>
      <c r="B247" s="14">
        <v>290</v>
      </c>
      <c r="C247" s="21">
        <f t="shared" si="17"/>
        <v>21.787526</v>
      </c>
      <c r="D247" s="15">
        <f t="shared" si="18"/>
        <v>191.8958412902243</v>
      </c>
      <c r="E247" s="15">
        <f t="shared" si="19"/>
        <v>36.649406040140434</v>
      </c>
      <c r="F247" s="15">
        <f t="shared" si="20"/>
        <v>2198.964362408426</v>
      </c>
      <c r="G247" s="36" t="str">
        <f t="shared" si="16"/>
        <v xml:space="preserve"> </v>
      </c>
    </row>
    <row r="248" spans="1:7" x14ac:dyDescent="0.15">
      <c r="A248" s="19">
        <v>4</v>
      </c>
      <c r="B248" s="14">
        <v>280</v>
      </c>
      <c r="C248" s="21">
        <f t="shared" si="17"/>
        <v>21.036231999999998</v>
      </c>
      <c r="D248" s="15">
        <f t="shared" si="18"/>
        <v>185.27874331469931</v>
      </c>
      <c r="E248" s="15">
        <f t="shared" si="19"/>
        <v>35.385633418066625</v>
      </c>
      <c r="F248" s="15">
        <f t="shared" si="20"/>
        <v>2123.1380050839975</v>
      </c>
      <c r="G248" s="36" t="str">
        <f t="shared" si="16"/>
        <v xml:space="preserve"> </v>
      </c>
    </row>
    <row r="249" spans="1:7" x14ac:dyDescent="0.15">
      <c r="A249" s="19">
        <v>4</v>
      </c>
      <c r="B249" s="14">
        <v>270</v>
      </c>
      <c r="C249" s="21">
        <f t="shared" si="17"/>
        <v>20.284938</v>
      </c>
      <c r="D249" s="15">
        <f t="shared" si="18"/>
        <v>178.66164533917436</v>
      </c>
      <c r="E249" s="15">
        <f t="shared" si="19"/>
        <v>34.121860795992816</v>
      </c>
      <c r="F249" s="15">
        <f t="shared" si="20"/>
        <v>2047.3116477595693</v>
      </c>
      <c r="G249" s="36" t="str">
        <f t="shared" si="16"/>
        <v xml:space="preserve"> </v>
      </c>
    </row>
    <row r="250" spans="1:7" x14ac:dyDescent="0.15">
      <c r="A250" s="19">
        <v>4</v>
      </c>
      <c r="B250" s="14">
        <v>260</v>
      </c>
      <c r="C250" s="21">
        <f t="shared" si="17"/>
        <v>19.533643999999999</v>
      </c>
      <c r="D250" s="15">
        <f t="shared" si="18"/>
        <v>172.04454736364937</v>
      </c>
      <c r="E250" s="15">
        <f t="shared" si="19"/>
        <v>32.858088173919008</v>
      </c>
      <c r="F250" s="15">
        <f t="shared" si="20"/>
        <v>1971.4852904351405</v>
      </c>
      <c r="G250" s="36" t="str">
        <f t="shared" si="16"/>
        <v xml:space="preserve"> </v>
      </c>
    </row>
    <row r="251" spans="1:7" x14ac:dyDescent="0.15">
      <c r="A251" s="19">
        <v>4</v>
      </c>
      <c r="B251" s="14">
        <v>250</v>
      </c>
      <c r="C251" s="21">
        <f t="shared" si="17"/>
        <v>18.782350000000001</v>
      </c>
      <c r="D251" s="15">
        <f t="shared" si="18"/>
        <v>165.42744938812439</v>
      </c>
      <c r="E251" s="15">
        <f t="shared" si="19"/>
        <v>31.594315551845199</v>
      </c>
      <c r="F251" s="15">
        <f t="shared" si="20"/>
        <v>1895.658933110712</v>
      </c>
      <c r="G251" s="36" t="str">
        <f t="shared" si="16"/>
        <v xml:space="preserve"> </v>
      </c>
    </row>
    <row r="252" spans="1:7" x14ac:dyDescent="0.15">
      <c r="A252" s="19">
        <v>4</v>
      </c>
      <c r="B252" s="14">
        <v>240</v>
      </c>
      <c r="C252" s="21">
        <f t="shared" si="17"/>
        <v>18.031056</v>
      </c>
      <c r="D252" s="15">
        <f t="shared" si="18"/>
        <v>158.8103514125994</v>
      </c>
      <c r="E252" s="15">
        <f t="shared" si="19"/>
        <v>30.33054292977139</v>
      </c>
      <c r="F252" s="15">
        <f t="shared" si="20"/>
        <v>1819.8325757862835</v>
      </c>
      <c r="G252" s="36" t="str">
        <f t="shared" si="16"/>
        <v xml:space="preserve"> </v>
      </c>
    </row>
    <row r="253" spans="1:7" x14ac:dyDescent="0.15">
      <c r="A253" s="19">
        <v>4</v>
      </c>
      <c r="B253" s="14">
        <v>230</v>
      </c>
      <c r="C253" s="21">
        <f t="shared" si="17"/>
        <v>17.279761999999998</v>
      </c>
      <c r="D253" s="15">
        <f t="shared" si="18"/>
        <v>152.19325343707442</v>
      </c>
      <c r="E253" s="15">
        <f t="shared" si="19"/>
        <v>29.066770307697578</v>
      </c>
      <c r="F253" s="15">
        <f t="shared" si="20"/>
        <v>1744.0062184618548</v>
      </c>
      <c r="G253" s="36" t="str">
        <f t="shared" si="16"/>
        <v>Low</v>
      </c>
    </row>
    <row r="254" spans="1:7" x14ac:dyDescent="0.15">
      <c r="A254" s="19">
        <v>4</v>
      </c>
      <c r="B254" s="14">
        <v>220</v>
      </c>
      <c r="C254" s="21">
        <f t="shared" si="17"/>
        <v>16.528468</v>
      </c>
      <c r="D254" s="15">
        <f t="shared" si="18"/>
        <v>145.57615546154946</v>
      </c>
      <c r="E254" s="15">
        <f t="shared" si="19"/>
        <v>27.802997685623776</v>
      </c>
      <c r="F254" s="15">
        <f t="shared" si="20"/>
        <v>1668.1798611374265</v>
      </c>
      <c r="G254" s="36" t="str">
        <f t="shared" si="16"/>
        <v>Low</v>
      </c>
    </row>
    <row r="255" spans="1:7" x14ac:dyDescent="0.15">
      <c r="A255" s="19">
        <v>4</v>
      </c>
      <c r="B255" s="14">
        <v>210</v>
      </c>
      <c r="C255" s="21">
        <f t="shared" si="17"/>
        <v>15.777174</v>
      </c>
      <c r="D255" s="15">
        <f t="shared" si="18"/>
        <v>138.95905748602451</v>
      </c>
      <c r="E255" s="15">
        <f t="shared" si="19"/>
        <v>26.539225063549971</v>
      </c>
      <c r="F255" s="15">
        <f t="shared" si="20"/>
        <v>1592.3535038129983</v>
      </c>
      <c r="G255" s="36" t="str">
        <f t="shared" si="16"/>
        <v>Low</v>
      </c>
    </row>
    <row r="256" spans="1:7" x14ac:dyDescent="0.15">
      <c r="A256" s="19">
        <v>4</v>
      </c>
      <c r="B256" s="14">
        <v>200</v>
      </c>
      <c r="C256" s="21">
        <f t="shared" si="17"/>
        <v>15.025879999999999</v>
      </c>
      <c r="D256" s="15">
        <f t="shared" si="18"/>
        <v>132.34195951049949</v>
      </c>
      <c r="E256" s="15">
        <f t="shared" si="19"/>
        <v>25.275452441476155</v>
      </c>
      <c r="F256" s="15">
        <f t="shared" si="20"/>
        <v>1516.5271464885695</v>
      </c>
      <c r="G256" s="36" t="str">
        <f t="shared" si="16"/>
        <v>Low</v>
      </c>
    </row>
    <row r="257" spans="1:7" x14ac:dyDescent="0.15">
      <c r="A257" s="19">
        <v>4</v>
      </c>
      <c r="B257" s="14">
        <v>190</v>
      </c>
      <c r="C257" s="21">
        <f t="shared" si="17"/>
        <v>14.274585999999999</v>
      </c>
      <c r="D257" s="15">
        <f t="shared" si="18"/>
        <v>125.72486153497454</v>
      </c>
      <c r="E257" s="15">
        <f t="shared" si="19"/>
        <v>24.011679819402353</v>
      </c>
      <c r="F257" s="15">
        <f t="shared" si="20"/>
        <v>1440.7007891641413</v>
      </c>
      <c r="G257" s="36" t="str">
        <f t="shared" si="16"/>
        <v>Low</v>
      </c>
    </row>
    <row r="258" spans="1:7" x14ac:dyDescent="0.15">
      <c r="A258" s="19">
        <v>4</v>
      </c>
      <c r="B258" s="14">
        <v>180</v>
      </c>
      <c r="C258" s="21">
        <f t="shared" si="17"/>
        <v>13.523292</v>
      </c>
      <c r="D258" s="15">
        <f t="shared" si="18"/>
        <v>119.10776355944957</v>
      </c>
      <c r="E258" s="15">
        <f t="shared" si="19"/>
        <v>22.747907197328544</v>
      </c>
      <c r="F258" s="15">
        <f t="shared" si="20"/>
        <v>1364.8744318397128</v>
      </c>
      <c r="G258" s="36" t="str">
        <f t="shared" si="16"/>
        <v>Low</v>
      </c>
    </row>
    <row r="259" spans="1:7" x14ac:dyDescent="0.15">
      <c r="A259" s="22"/>
      <c r="B259" s="23"/>
      <c r="C259" s="21"/>
      <c r="D259" s="15"/>
      <c r="E259" s="15"/>
      <c r="F259" s="15"/>
      <c r="G259" s="36"/>
    </row>
    <row r="260" spans="1:7" x14ac:dyDescent="0.15">
      <c r="A260" s="19">
        <v>3</v>
      </c>
      <c r="B260" s="14">
        <v>120</v>
      </c>
      <c r="C260" s="21">
        <f t="shared" si="17"/>
        <v>9.0155279999999998</v>
      </c>
      <c r="D260" s="15">
        <f t="shared" si="18"/>
        <v>79.405175706299701</v>
      </c>
      <c r="E260" s="15">
        <f t="shared" si="19"/>
        <v>26.960482604241239</v>
      </c>
      <c r="F260" s="15">
        <f t="shared" si="20"/>
        <v>1617.6289562544741</v>
      </c>
      <c r="G260" s="36" t="str">
        <f>IF(F260&gt;1800,"High",IF(F260&lt;1200,"Low"," "))</f>
        <v xml:space="preserve"> </v>
      </c>
    </row>
    <row r="261" spans="1:7" x14ac:dyDescent="0.15">
      <c r="A261" s="19">
        <v>3</v>
      </c>
      <c r="B261" s="14">
        <v>115</v>
      </c>
      <c r="C261" s="21">
        <f t="shared" si="17"/>
        <v>8.639880999999999</v>
      </c>
      <c r="D261" s="15">
        <f t="shared" si="18"/>
        <v>76.096626718537209</v>
      </c>
      <c r="E261" s="15">
        <f t="shared" si="19"/>
        <v>25.837129162397851</v>
      </c>
      <c r="F261" s="15">
        <f t="shared" si="20"/>
        <v>1550.2277497438711</v>
      </c>
      <c r="G261" s="36" t="str">
        <f t="shared" ref="G261:G291" si="21">IF(F261&gt;1800,"High",IF(F261&lt;1200,"Low"," "))</f>
        <v xml:space="preserve"> </v>
      </c>
    </row>
    <row r="262" spans="1:7" x14ac:dyDescent="0.15">
      <c r="A262" s="19">
        <v>3</v>
      </c>
      <c r="B262" s="14">
        <v>110</v>
      </c>
      <c r="C262" s="21">
        <f t="shared" si="17"/>
        <v>8.2642340000000001</v>
      </c>
      <c r="D262" s="15">
        <f t="shared" si="18"/>
        <v>72.788077730774731</v>
      </c>
      <c r="E262" s="15">
        <f t="shared" si="19"/>
        <v>24.713775720554469</v>
      </c>
      <c r="F262" s="15">
        <f t="shared" si="20"/>
        <v>1482.826543233268</v>
      </c>
      <c r="G262" s="36" t="str">
        <f t="shared" si="21"/>
        <v xml:space="preserve"> </v>
      </c>
    </row>
    <row r="263" spans="1:7" x14ac:dyDescent="0.15">
      <c r="A263" s="19">
        <v>3</v>
      </c>
      <c r="B263" s="14">
        <v>105</v>
      </c>
      <c r="C263" s="21">
        <f t="shared" si="17"/>
        <v>7.8885870000000002</v>
      </c>
      <c r="D263" s="15">
        <f t="shared" si="18"/>
        <v>69.479528743012253</v>
      </c>
      <c r="E263" s="15">
        <f t="shared" si="19"/>
        <v>23.590422278711088</v>
      </c>
      <c r="F263" s="15">
        <f t="shared" si="20"/>
        <v>1415.4253367226652</v>
      </c>
      <c r="G263" s="36" t="str">
        <f t="shared" si="21"/>
        <v xml:space="preserve"> </v>
      </c>
    </row>
    <row r="264" spans="1:7" x14ac:dyDescent="0.15">
      <c r="A264" s="19">
        <v>3</v>
      </c>
      <c r="B264" s="14">
        <v>100</v>
      </c>
      <c r="C264" s="21">
        <f t="shared" si="17"/>
        <v>7.5129399999999995</v>
      </c>
      <c r="D264" s="15">
        <f t="shared" si="18"/>
        <v>66.170979755249746</v>
      </c>
      <c r="E264" s="15">
        <f t="shared" si="19"/>
        <v>22.467068836867696</v>
      </c>
      <c r="F264" s="15">
        <f t="shared" si="20"/>
        <v>1348.0241302120617</v>
      </c>
      <c r="G264" s="36" t="str">
        <f t="shared" si="21"/>
        <v xml:space="preserve"> </v>
      </c>
    </row>
    <row r="265" spans="1:7" x14ac:dyDescent="0.15">
      <c r="A265" s="19">
        <v>3</v>
      </c>
      <c r="B265" s="14">
        <v>95</v>
      </c>
      <c r="C265" s="21">
        <f t="shared" si="17"/>
        <v>7.1372929999999997</v>
      </c>
      <c r="D265" s="15">
        <f t="shared" si="18"/>
        <v>62.862430767487268</v>
      </c>
      <c r="E265" s="15">
        <f t="shared" si="19"/>
        <v>21.343715395024315</v>
      </c>
      <c r="F265" s="15">
        <f t="shared" si="20"/>
        <v>1280.6229237014588</v>
      </c>
      <c r="G265" s="36" t="str">
        <f t="shared" si="21"/>
        <v xml:space="preserve"> </v>
      </c>
    </row>
    <row r="266" spans="1:7" x14ac:dyDescent="0.15">
      <c r="A266" s="19">
        <v>3</v>
      </c>
      <c r="B266" s="14">
        <v>90</v>
      </c>
      <c r="C266" s="21">
        <f t="shared" si="17"/>
        <v>6.7616459999999998</v>
      </c>
      <c r="D266" s="15">
        <f t="shared" si="18"/>
        <v>59.553881779724783</v>
      </c>
      <c r="E266" s="15">
        <f t="shared" si="19"/>
        <v>20.22036195318093</v>
      </c>
      <c r="F266" s="15">
        <f t="shared" si="20"/>
        <v>1213.2217171908558</v>
      </c>
      <c r="G266" s="36" t="str">
        <f t="shared" si="21"/>
        <v xml:space="preserve"> </v>
      </c>
    </row>
    <row r="267" spans="1:7" x14ac:dyDescent="0.15">
      <c r="A267" s="19">
        <v>3</v>
      </c>
      <c r="B267" s="14">
        <v>85</v>
      </c>
      <c r="C267" s="21">
        <f t="shared" ref="C267:C291" si="22">0.0751294*B267</f>
        <v>6.385999</v>
      </c>
      <c r="D267" s="15">
        <f t="shared" ref="D267:D291" si="23">C267/$C$5</f>
        <v>56.245332791962291</v>
      </c>
      <c r="E267" s="15">
        <f t="shared" ref="E267:E291" si="24">(D267*4)/(PI()*(A267/12)^2*60)</f>
        <v>19.097008511337545</v>
      </c>
      <c r="F267" s="15">
        <f t="shared" ref="F267:F291" si="25">(D267*4)/(PI()*(A267/12)^2)</f>
        <v>1145.8205106802525</v>
      </c>
      <c r="G267" s="36" t="str">
        <f t="shared" si="21"/>
        <v>Low</v>
      </c>
    </row>
    <row r="268" spans="1:7" x14ac:dyDescent="0.15">
      <c r="A268" s="19">
        <v>3</v>
      </c>
      <c r="B268" s="14">
        <v>80</v>
      </c>
      <c r="C268" s="21">
        <f t="shared" si="22"/>
        <v>6.0103520000000001</v>
      </c>
      <c r="D268" s="15">
        <f t="shared" si="23"/>
        <v>52.936783804199806</v>
      </c>
      <c r="E268" s="15">
        <f t="shared" si="24"/>
        <v>17.973655069494161</v>
      </c>
      <c r="F268" s="15">
        <f t="shared" si="25"/>
        <v>1078.4193041696496</v>
      </c>
      <c r="G268" s="36" t="str">
        <f t="shared" si="21"/>
        <v>Low</v>
      </c>
    </row>
    <row r="269" spans="1:7" x14ac:dyDescent="0.15">
      <c r="A269" s="19">
        <v>3</v>
      </c>
      <c r="B269" s="14">
        <v>75</v>
      </c>
      <c r="C269" s="21">
        <f t="shared" si="22"/>
        <v>5.6347050000000003</v>
      </c>
      <c r="D269" s="15">
        <f t="shared" si="23"/>
        <v>49.62823481643732</v>
      </c>
      <c r="E269" s="15">
        <f t="shared" si="24"/>
        <v>16.850301627650776</v>
      </c>
      <c r="F269" s="15">
        <f t="shared" si="25"/>
        <v>1011.0180976590465</v>
      </c>
      <c r="G269" s="36" t="str">
        <f t="shared" si="21"/>
        <v>Low</v>
      </c>
    </row>
    <row r="270" spans="1:7" x14ac:dyDescent="0.15">
      <c r="A270" s="19">
        <v>3</v>
      </c>
      <c r="B270" s="14">
        <v>70</v>
      </c>
      <c r="C270" s="21">
        <f t="shared" si="22"/>
        <v>5.2590579999999996</v>
      </c>
      <c r="D270" s="15">
        <f t="shared" si="23"/>
        <v>46.319685828674828</v>
      </c>
      <c r="E270" s="15">
        <f t="shared" si="24"/>
        <v>15.726948185807389</v>
      </c>
      <c r="F270" s="15">
        <f t="shared" si="25"/>
        <v>943.6168911484433</v>
      </c>
      <c r="G270" s="36" t="str">
        <f t="shared" si="21"/>
        <v>Low</v>
      </c>
    </row>
    <row r="271" spans="1:7" x14ac:dyDescent="0.15">
      <c r="A271" s="22"/>
      <c r="B271" s="23"/>
      <c r="C271" s="21"/>
      <c r="D271" s="15"/>
      <c r="E271" s="15"/>
      <c r="F271" s="15"/>
      <c r="G271" s="36"/>
    </row>
    <row r="272" spans="1:7" x14ac:dyDescent="0.15">
      <c r="A272" s="19">
        <v>2</v>
      </c>
      <c r="B272" s="14">
        <v>54</v>
      </c>
      <c r="C272" s="21">
        <f t="shared" si="22"/>
        <v>4.0569876000000002</v>
      </c>
      <c r="D272" s="15">
        <f t="shared" si="23"/>
        <v>35.732329067834868</v>
      </c>
      <c r="E272" s="15">
        <f t="shared" si="24"/>
        <v>27.297488636794252</v>
      </c>
      <c r="F272" s="15">
        <f t="shared" si="25"/>
        <v>1637.8493182076552</v>
      </c>
      <c r="G272" s="36" t="str">
        <f t="shared" si="21"/>
        <v xml:space="preserve"> </v>
      </c>
    </row>
    <row r="273" spans="1:7" x14ac:dyDescent="0.15">
      <c r="A273" s="19">
        <v>2</v>
      </c>
      <c r="B273" s="14">
        <v>52</v>
      </c>
      <c r="C273" s="21">
        <f t="shared" si="22"/>
        <v>3.9067287999999998</v>
      </c>
      <c r="D273" s="15">
        <f t="shared" si="23"/>
        <v>34.408909472729874</v>
      </c>
      <c r="E273" s="15">
        <f t="shared" si="24"/>
        <v>26.286470539135205</v>
      </c>
      <c r="F273" s="15">
        <f t="shared" si="25"/>
        <v>1577.1882323481125</v>
      </c>
      <c r="G273" s="36" t="str">
        <f t="shared" si="21"/>
        <v xml:space="preserve"> </v>
      </c>
    </row>
    <row r="274" spans="1:7" x14ac:dyDescent="0.15">
      <c r="A274" s="19">
        <v>2</v>
      </c>
      <c r="B274" s="14">
        <v>50</v>
      </c>
      <c r="C274" s="21">
        <f t="shared" si="22"/>
        <v>3.7564699999999998</v>
      </c>
      <c r="D274" s="15">
        <f t="shared" si="23"/>
        <v>33.085489877624873</v>
      </c>
      <c r="E274" s="15">
        <f t="shared" si="24"/>
        <v>25.275452441476155</v>
      </c>
      <c r="F274" s="15">
        <f t="shared" si="25"/>
        <v>1516.5271464885695</v>
      </c>
      <c r="G274" s="36" t="str">
        <f t="shared" si="21"/>
        <v xml:space="preserve"> </v>
      </c>
    </row>
    <row r="275" spans="1:7" x14ac:dyDescent="0.15">
      <c r="A275" s="19">
        <v>2</v>
      </c>
      <c r="B275" s="14">
        <v>48</v>
      </c>
      <c r="C275" s="21">
        <f t="shared" si="22"/>
        <v>3.6062111999999997</v>
      </c>
      <c r="D275" s="15">
        <f t="shared" si="23"/>
        <v>31.762070282519883</v>
      </c>
      <c r="E275" s="15">
        <f t="shared" si="24"/>
        <v>24.264434343817111</v>
      </c>
      <c r="F275" s="15">
        <f t="shared" si="25"/>
        <v>1455.8660606290268</v>
      </c>
      <c r="G275" s="36" t="str">
        <f t="shared" si="21"/>
        <v xml:space="preserve"> </v>
      </c>
    </row>
    <row r="276" spans="1:7" x14ac:dyDescent="0.15">
      <c r="A276" s="19">
        <v>2</v>
      </c>
      <c r="B276" s="14">
        <v>46</v>
      </c>
      <c r="C276" s="21">
        <f t="shared" si="22"/>
        <v>3.4559524000000001</v>
      </c>
      <c r="D276" s="15">
        <f t="shared" si="23"/>
        <v>30.438650687414889</v>
      </c>
      <c r="E276" s="15">
        <f t="shared" si="24"/>
        <v>23.253416246158068</v>
      </c>
      <c r="F276" s="15">
        <f t="shared" si="25"/>
        <v>1395.2049747694841</v>
      </c>
      <c r="G276" s="36" t="str">
        <f t="shared" si="21"/>
        <v xml:space="preserve"> </v>
      </c>
    </row>
    <row r="277" spans="1:7" x14ac:dyDescent="0.15">
      <c r="A277" s="19">
        <v>2</v>
      </c>
      <c r="B277" s="14">
        <v>44</v>
      </c>
      <c r="C277" s="21">
        <f t="shared" si="22"/>
        <v>3.3056936000000001</v>
      </c>
      <c r="D277" s="15">
        <f t="shared" si="23"/>
        <v>29.115231092309894</v>
      </c>
      <c r="E277" s="15">
        <f t="shared" si="24"/>
        <v>22.242398148499021</v>
      </c>
      <c r="F277" s="15">
        <f t="shared" si="25"/>
        <v>1334.5438889099414</v>
      </c>
      <c r="G277" s="36" t="str">
        <f t="shared" si="21"/>
        <v xml:space="preserve"> </v>
      </c>
    </row>
    <row r="278" spans="1:7" x14ac:dyDescent="0.15">
      <c r="A278" s="19">
        <v>2</v>
      </c>
      <c r="B278" s="14">
        <v>42</v>
      </c>
      <c r="C278" s="21">
        <f t="shared" si="22"/>
        <v>3.1554348000000001</v>
      </c>
      <c r="D278" s="15">
        <f t="shared" si="23"/>
        <v>27.7918114972049</v>
      </c>
      <c r="E278" s="15">
        <f t="shared" si="24"/>
        <v>21.231380050839977</v>
      </c>
      <c r="F278" s="15">
        <f t="shared" si="25"/>
        <v>1273.8828030503987</v>
      </c>
      <c r="G278" s="36" t="str">
        <f t="shared" si="21"/>
        <v xml:space="preserve"> </v>
      </c>
    </row>
    <row r="279" spans="1:7" x14ac:dyDescent="0.15">
      <c r="A279" s="19">
        <v>2</v>
      </c>
      <c r="B279" s="14">
        <v>40</v>
      </c>
      <c r="C279" s="21">
        <f t="shared" si="22"/>
        <v>3.0051760000000001</v>
      </c>
      <c r="D279" s="15">
        <f t="shared" si="23"/>
        <v>26.468391902099903</v>
      </c>
      <c r="E279" s="15">
        <f t="shared" si="24"/>
        <v>20.220361953180927</v>
      </c>
      <c r="F279" s="15">
        <f t="shared" si="25"/>
        <v>1213.2217171908558</v>
      </c>
      <c r="G279" s="36" t="str">
        <f t="shared" si="21"/>
        <v xml:space="preserve"> </v>
      </c>
    </row>
    <row r="280" spans="1:7" x14ac:dyDescent="0.15">
      <c r="A280" s="19">
        <v>2</v>
      </c>
      <c r="B280" s="14">
        <v>38</v>
      </c>
      <c r="C280" s="21">
        <f t="shared" si="22"/>
        <v>2.8549172</v>
      </c>
      <c r="D280" s="15">
        <f t="shared" si="23"/>
        <v>25.144972306994909</v>
      </c>
      <c r="E280" s="15">
        <f t="shared" si="24"/>
        <v>19.209343855521883</v>
      </c>
      <c r="F280" s="15">
        <f t="shared" si="25"/>
        <v>1152.5606313313131</v>
      </c>
      <c r="G280" s="36" t="str">
        <f t="shared" si="21"/>
        <v>Low</v>
      </c>
    </row>
    <row r="281" spans="1:7" x14ac:dyDescent="0.15">
      <c r="A281" s="19">
        <v>2</v>
      </c>
      <c r="B281" s="14">
        <v>36</v>
      </c>
      <c r="C281" s="21">
        <f t="shared" si="22"/>
        <v>2.7046584</v>
      </c>
      <c r="D281" s="15">
        <f t="shared" si="23"/>
        <v>23.821552711889911</v>
      </c>
      <c r="E281" s="15">
        <f t="shared" si="24"/>
        <v>18.198325757862833</v>
      </c>
      <c r="F281" s="15">
        <f t="shared" si="25"/>
        <v>1091.8995454717701</v>
      </c>
      <c r="G281" s="36" t="str">
        <f t="shared" si="21"/>
        <v>Low</v>
      </c>
    </row>
    <row r="282" spans="1:7" x14ac:dyDescent="0.15">
      <c r="A282" s="19">
        <v>2</v>
      </c>
      <c r="B282" s="14">
        <v>34</v>
      </c>
      <c r="C282" s="21">
        <f t="shared" si="22"/>
        <v>2.5543996</v>
      </c>
      <c r="D282" s="15">
        <f t="shared" si="23"/>
        <v>22.498133116784917</v>
      </c>
      <c r="E282" s="15">
        <f t="shared" si="24"/>
        <v>17.187307660203789</v>
      </c>
      <c r="F282" s="15">
        <f t="shared" si="25"/>
        <v>1031.2384596122274</v>
      </c>
      <c r="G282" s="36" t="str">
        <f t="shared" si="21"/>
        <v>Low</v>
      </c>
    </row>
    <row r="283" spans="1:7" x14ac:dyDescent="0.15">
      <c r="A283" s="19">
        <v>2</v>
      </c>
      <c r="B283" s="14">
        <v>32</v>
      </c>
      <c r="C283" s="21">
        <f t="shared" si="22"/>
        <v>2.4041408</v>
      </c>
      <c r="D283" s="15">
        <f t="shared" si="23"/>
        <v>21.174713521679923</v>
      </c>
      <c r="E283" s="15">
        <f t="shared" si="24"/>
        <v>16.176289562544742</v>
      </c>
      <c r="F283" s="15">
        <f t="shared" si="25"/>
        <v>970.57737375268459</v>
      </c>
      <c r="G283" s="36" t="str">
        <f t="shared" si="21"/>
        <v>Low</v>
      </c>
    </row>
    <row r="284" spans="1:7" x14ac:dyDescent="0.15">
      <c r="A284" s="19">
        <v>2</v>
      </c>
      <c r="B284" s="14">
        <v>30</v>
      </c>
      <c r="C284" s="21">
        <f t="shared" si="22"/>
        <v>2.2538819999999999</v>
      </c>
      <c r="D284" s="15">
        <f t="shared" si="23"/>
        <v>19.851293926574925</v>
      </c>
      <c r="E284" s="15">
        <f t="shared" si="24"/>
        <v>15.165271464885695</v>
      </c>
      <c r="F284" s="15">
        <f t="shared" si="25"/>
        <v>909.91628789314177</v>
      </c>
      <c r="G284" s="36" t="str">
        <f t="shared" si="21"/>
        <v>Low</v>
      </c>
    </row>
    <row r="285" spans="1:7" x14ac:dyDescent="0.15">
      <c r="A285" s="19">
        <v>2</v>
      </c>
      <c r="B285" s="14">
        <v>28</v>
      </c>
      <c r="C285" s="21">
        <f t="shared" si="22"/>
        <v>2.1036231999999999</v>
      </c>
      <c r="D285" s="15">
        <f t="shared" si="23"/>
        <v>18.527874331469931</v>
      </c>
      <c r="E285" s="15">
        <f t="shared" si="24"/>
        <v>14.15425336722665</v>
      </c>
      <c r="F285" s="15">
        <f t="shared" si="25"/>
        <v>849.25520203359895</v>
      </c>
      <c r="G285" s="36" t="str">
        <f t="shared" si="21"/>
        <v>Low</v>
      </c>
    </row>
    <row r="286" spans="1:7" x14ac:dyDescent="0.15">
      <c r="A286" s="22"/>
      <c r="B286" s="23"/>
      <c r="C286" s="21"/>
      <c r="D286" s="15"/>
      <c r="E286" s="15"/>
      <c r="F286" s="15"/>
      <c r="G286" s="36"/>
    </row>
    <row r="287" spans="1:7" x14ac:dyDescent="0.15">
      <c r="A287" s="19">
        <v>1</v>
      </c>
      <c r="B287" s="14">
        <v>14</v>
      </c>
      <c r="C287" s="21">
        <f t="shared" si="22"/>
        <v>1.0518116</v>
      </c>
      <c r="D287" s="15">
        <f t="shared" si="23"/>
        <v>9.2639371657349656</v>
      </c>
      <c r="E287" s="15">
        <f t="shared" si="24"/>
        <v>28.308506734453299</v>
      </c>
      <c r="F287" s="15">
        <f t="shared" si="25"/>
        <v>1698.5104040671979</v>
      </c>
      <c r="G287" s="36" t="str">
        <f t="shared" si="21"/>
        <v xml:space="preserve"> </v>
      </c>
    </row>
    <row r="288" spans="1:7" x14ac:dyDescent="0.15">
      <c r="A288" s="19">
        <v>1</v>
      </c>
      <c r="B288" s="14">
        <v>12</v>
      </c>
      <c r="C288" s="21">
        <f t="shared" si="22"/>
        <v>0.90155279999999993</v>
      </c>
      <c r="D288" s="15">
        <f t="shared" si="23"/>
        <v>7.9405175706299707</v>
      </c>
      <c r="E288" s="15">
        <f t="shared" si="24"/>
        <v>24.264434343817111</v>
      </c>
      <c r="F288" s="15">
        <f t="shared" si="25"/>
        <v>1455.8660606290268</v>
      </c>
      <c r="G288" s="36" t="str">
        <f t="shared" si="21"/>
        <v xml:space="preserve"> </v>
      </c>
    </row>
    <row r="289" spans="1:7" x14ac:dyDescent="0.15">
      <c r="A289" s="19">
        <v>1</v>
      </c>
      <c r="B289" s="14">
        <v>10</v>
      </c>
      <c r="C289" s="21">
        <f t="shared" si="22"/>
        <v>0.75129400000000002</v>
      </c>
      <c r="D289" s="15">
        <f t="shared" si="23"/>
        <v>6.6170979755249757</v>
      </c>
      <c r="E289" s="15">
        <f t="shared" si="24"/>
        <v>20.220361953180927</v>
      </c>
      <c r="F289" s="15">
        <f t="shared" si="25"/>
        <v>1213.2217171908558</v>
      </c>
      <c r="G289" s="36" t="str">
        <f t="shared" si="21"/>
        <v xml:space="preserve"> </v>
      </c>
    </row>
    <row r="290" spans="1:7" x14ac:dyDescent="0.15">
      <c r="A290" s="19">
        <v>1</v>
      </c>
      <c r="B290" s="14">
        <v>8</v>
      </c>
      <c r="C290" s="21">
        <f t="shared" si="22"/>
        <v>0.60103519999999999</v>
      </c>
      <c r="D290" s="15">
        <f t="shared" si="23"/>
        <v>5.2936783804199807</v>
      </c>
      <c r="E290" s="15">
        <f t="shared" si="24"/>
        <v>16.176289562544742</v>
      </c>
      <c r="F290" s="15">
        <f t="shared" si="25"/>
        <v>970.57737375268459</v>
      </c>
      <c r="G290" s="36" t="str">
        <f t="shared" si="21"/>
        <v>Low</v>
      </c>
    </row>
    <row r="291" spans="1:7" x14ac:dyDescent="0.15">
      <c r="A291" s="19">
        <v>1</v>
      </c>
      <c r="B291" s="14">
        <v>6</v>
      </c>
      <c r="C291" s="21">
        <f t="shared" si="22"/>
        <v>0.45077639999999997</v>
      </c>
      <c r="D291" s="15">
        <f t="shared" si="23"/>
        <v>3.9702587853149853</v>
      </c>
      <c r="E291" s="15">
        <f t="shared" si="24"/>
        <v>12.132217171908556</v>
      </c>
      <c r="F291" s="15">
        <f t="shared" si="25"/>
        <v>727.93303031451342</v>
      </c>
      <c r="G291" s="36" t="str">
        <f t="shared" si="21"/>
        <v>Low</v>
      </c>
    </row>
    <row r="292" spans="1:7" x14ac:dyDescent="0.15">
      <c r="C292" s="21"/>
    </row>
    <row r="293" spans="1:7" x14ac:dyDescent="0.15">
      <c r="C293" s="21"/>
    </row>
  </sheetData>
  <printOptions gridLines="1" gridLinesSet="0"/>
  <pageMargins left="0.75" right="0.75" top="1" bottom="1" header="0.5" footer="0.5"/>
  <pageSetup orientation="portrait" horizontalDpi="4294967292" verticalDpi="300" r:id="rId1"/>
  <headerFooter alignWithMargins="0">
    <oddHeader>&amp;A</oddHeader>
    <oddFooter>&amp;C&amp;P of &amp;N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0"/>
  <sheetViews>
    <sheetView workbookViewId="0">
      <selection activeCell="G2" sqref="G2"/>
    </sheetView>
  </sheetViews>
  <sheetFormatPr defaultColWidth="9.140625" defaultRowHeight="11.25" x14ac:dyDescent="0.2"/>
  <cols>
    <col min="1" max="1" width="17.7109375" style="42" customWidth="1"/>
    <col min="2" max="2" width="10.7109375" style="42" customWidth="1"/>
    <col min="3" max="3" width="8" style="42" customWidth="1"/>
    <col min="4" max="16384" width="9.140625" style="42"/>
  </cols>
  <sheetData>
    <row r="1" spans="1:9" x14ac:dyDescent="0.2">
      <c r="A1" s="43" t="s">
        <v>28</v>
      </c>
      <c r="B1" s="44"/>
      <c r="C1" s="44"/>
      <c r="D1" s="44"/>
      <c r="E1" s="44"/>
      <c r="F1" s="45" t="s">
        <v>29</v>
      </c>
      <c r="G1" s="44"/>
      <c r="H1" s="44"/>
      <c r="I1" s="44"/>
    </row>
    <row r="2" spans="1:9" ht="12.75" x14ac:dyDescent="0.2">
      <c r="A2" s="39" t="s">
        <v>17</v>
      </c>
      <c r="B2" s="46">
        <f>(B3-1)/B3</f>
        <v>0.28672492717436548</v>
      </c>
      <c r="C2" s="44"/>
      <c r="D2" s="44"/>
      <c r="E2" s="44"/>
      <c r="F2" s="41" t="s">
        <v>21</v>
      </c>
      <c r="G2" s="47">
        <v>0.6</v>
      </c>
      <c r="H2" s="48"/>
      <c r="I2" s="52" t="s">
        <v>40</v>
      </c>
    </row>
    <row r="3" spans="1:9" x14ac:dyDescent="0.2">
      <c r="A3" s="39" t="s">
        <v>31</v>
      </c>
      <c r="B3" s="49">
        <f>B4/B5</f>
        <v>1.4019836639439909</v>
      </c>
      <c r="C3" s="44"/>
      <c r="D3" s="44"/>
      <c r="E3" s="44"/>
      <c r="F3" s="44"/>
      <c r="G3" s="44"/>
      <c r="H3" s="44"/>
      <c r="I3" s="44"/>
    </row>
    <row r="4" spans="1:9" x14ac:dyDescent="0.2">
      <c r="A4" s="40" t="s">
        <v>18</v>
      </c>
      <c r="B4" s="70">
        <v>0.24030000000000001</v>
      </c>
      <c r="C4" s="44" t="s">
        <v>20</v>
      </c>
      <c r="D4" s="44"/>
      <c r="E4" s="44"/>
      <c r="F4" s="44"/>
      <c r="G4" s="44"/>
      <c r="H4" s="44"/>
      <c r="I4" s="44"/>
    </row>
    <row r="5" spans="1:9" x14ac:dyDescent="0.2">
      <c r="A5" s="40" t="s">
        <v>19</v>
      </c>
      <c r="B5" s="50">
        <v>0.1714</v>
      </c>
      <c r="C5" s="44" t="s">
        <v>20</v>
      </c>
      <c r="D5" s="44"/>
      <c r="E5" s="44"/>
      <c r="F5" s="44"/>
      <c r="G5" s="44"/>
      <c r="H5" s="44"/>
      <c r="I5" s="44"/>
    </row>
    <row r="6" spans="1:9" x14ac:dyDescent="0.2">
      <c r="A6" s="44"/>
      <c r="B6" s="44"/>
      <c r="C6" s="44"/>
      <c r="D6" s="44"/>
      <c r="E6" s="44"/>
      <c r="F6" s="44"/>
      <c r="G6" s="44"/>
      <c r="H6" s="44"/>
      <c r="I6" s="44"/>
    </row>
    <row r="7" spans="1:9" ht="12.75" x14ac:dyDescent="0.2">
      <c r="A7" s="39" t="s">
        <v>30</v>
      </c>
      <c r="B7" s="39" t="s">
        <v>35</v>
      </c>
      <c r="C7" s="51">
        <f>$B$8/$B$9</f>
        <v>53.347947664583835</v>
      </c>
      <c r="D7" s="44" t="s">
        <v>33</v>
      </c>
      <c r="E7" s="44"/>
      <c r="F7" s="44"/>
      <c r="G7" s="44"/>
      <c r="H7" s="44"/>
      <c r="I7" s="44"/>
    </row>
    <row r="8" spans="1:9" ht="12.75" x14ac:dyDescent="0.2">
      <c r="A8" s="40" t="s">
        <v>37</v>
      </c>
      <c r="B8" s="41">
        <v>1545.33</v>
      </c>
      <c r="C8" s="44" t="s">
        <v>36</v>
      </c>
      <c r="D8" s="44"/>
      <c r="E8" s="44"/>
      <c r="F8" s="44"/>
      <c r="G8" s="44"/>
      <c r="H8" s="44"/>
      <c r="I8" s="44"/>
    </row>
    <row r="9" spans="1:9" x14ac:dyDescent="0.2">
      <c r="A9" s="40" t="s">
        <v>32</v>
      </c>
      <c r="B9" s="41">
        <v>28.966999999999999</v>
      </c>
      <c r="C9" s="44" t="s">
        <v>34</v>
      </c>
      <c r="D9" s="44"/>
      <c r="E9" s="44"/>
      <c r="F9" s="44"/>
      <c r="G9" s="44"/>
      <c r="H9" s="44"/>
      <c r="I9" s="44"/>
    </row>
    <row r="10" spans="1:9" x14ac:dyDescent="0.2">
      <c r="A10" s="44"/>
      <c r="B10" s="44"/>
      <c r="C10" s="44"/>
      <c r="D10" s="44"/>
      <c r="E10" s="44"/>
      <c r="F10" s="44"/>
      <c r="G10" s="44"/>
      <c r="H10" s="44"/>
      <c r="I10" s="44"/>
    </row>
    <row r="11" spans="1:9" x14ac:dyDescent="0.2">
      <c r="A11" s="44"/>
      <c r="B11" s="44"/>
      <c r="C11" s="44"/>
      <c r="D11" s="44"/>
      <c r="E11" s="44"/>
      <c r="F11" s="44"/>
      <c r="G11" s="44"/>
      <c r="H11" s="44"/>
      <c r="I11" s="44"/>
    </row>
    <row r="12" spans="1:9" x14ac:dyDescent="0.2">
      <c r="A12" s="44"/>
      <c r="B12" s="44"/>
      <c r="C12" s="44"/>
      <c r="D12" s="44"/>
      <c r="E12" s="44"/>
      <c r="F12" s="44"/>
      <c r="G12" s="44"/>
      <c r="H12" s="44"/>
      <c r="I12" s="44"/>
    </row>
    <row r="13" spans="1:9" x14ac:dyDescent="0.2">
      <c r="A13" s="44"/>
      <c r="B13" s="44"/>
      <c r="C13" s="44"/>
      <c r="D13" s="44"/>
      <c r="E13" s="44"/>
      <c r="F13" s="44"/>
      <c r="G13" s="44"/>
      <c r="H13" s="44"/>
      <c r="I13" s="44"/>
    </row>
    <row r="14" spans="1:9" x14ac:dyDescent="0.2">
      <c r="A14" s="44" t="s">
        <v>38</v>
      </c>
      <c r="B14" s="44"/>
      <c r="C14" s="44"/>
      <c r="E14" s="44"/>
      <c r="F14" s="44"/>
      <c r="G14" s="44"/>
      <c r="H14" s="44"/>
      <c r="I14" s="44"/>
    </row>
    <row r="15" spans="1:9" x14ac:dyDescent="0.2">
      <c r="A15" s="44"/>
      <c r="B15" s="44"/>
      <c r="C15" s="44"/>
      <c r="D15" s="44"/>
      <c r="E15" s="44"/>
      <c r="F15" s="44"/>
      <c r="G15" s="44"/>
      <c r="H15" s="44"/>
      <c r="I15" s="44"/>
    </row>
    <row r="16" spans="1:9" x14ac:dyDescent="0.2">
      <c r="A16" s="44" t="s">
        <v>39</v>
      </c>
      <c r="B16" s="44"/>
      <c r="C16" s="44"/>
      <c r="D16" s="44"/>
      <c r="E16" s="44"/>
      <c r="F16" s="44"/>
      <c r="G16" s="44"/>
      <c r="H16" s="44"/>
      <c r="I16" s="44"/>
    </row>
    <row r="17" spans="1:9" x14ac:dyDescent="0.2">
      <c r="A17" s="44"/>
      <c r="B17" s="44"/>
      <c r="C17" s="44"/>
      <c r="D17" s="44"/>
      <c r="E17" s="44"/>
      <c r="F17" s="44"/>
      <c r="G17" s="44"/>
      <c r="H17" s="44"/>
      <c r="I17" s="44"/>
    </row>
    <row r="18" spans="1:9" x14ac:dyDescent="0.2">
      <c r="A18" s="44"/>
      <c r="B18" s="44"/>
      <c r="C18" s="44"/>
      <c r="D18" s="44"/>
      <c r="E18" s="44"/>
      <c r="F18" s="44"/>
      <c r="G18" s="44"/>
      <c r="H18" s="44"/>
      <c r="I18" s="44"/>
    </row>
    <row r="19" spans="1:9" x14ac:dyDescent="0.2">
      <c r="A19" s="44"/>
      <c r="B19" s="44"/>
      <c r="C19" s="44"/>
      <c r="D19" s="44"/>
      <c r="E19" s="44"/>
      <c r="F19" s="44"/>
      <c r="G19" s="44"/>
      <c r="H19" s="44"/>
      <c r="I19" s="44"/>
    </row>
    <row r="20" spans="1:9" x14ac:dyDescent="0.2">
      <c r="A20" s="44"/>
      <c r="B20" s="44"/>
      <c r="C20" s="44"/>
      <c r="D20" s="44"/>
      <c r="E20" s="44"/>
      <c r="F20" s="44"/>
      <c r="G20" s="44"/>
      <c r="H20" s="44"/>
      <c r="I20" s="44"/>
    </row>
    <row r="21" spans="1:9" x14ac:dyDescent="0.2">
      <c r="A21" s="44"/>
      <c r="B21" s="44"/>
      <c r="C21" s="44"/>
      <c r="D21" s="44"/>
      <c r="E21" s="44"/>
      <c r="F21" s="44"/>
      <c r="G21" s="44"/>
      <c r="H21" s="44"/>
      <c r="I21" s="44"/>
    </row>
    <row r="22" spans="1:9" x14ac:dyDescent="0.2">
      <c r="A22" s="44"/>
      <c r="B22" s="44"/>
      <c r="C22" s="44"/>
      <c r="D22" s="44"/>
      <c r="E22" s="44"/>
      <c r="F22" s="44"/>
      <c r="G22" s="44"/>
      <c r="H22" s="44"/>
      <c r="I22" s="44"/>
    </row>
    <row r="23" spans="1:9" x14ac:dyDescent="0.2">
      <c r="A23" s="44"/>
      <c r="B23" s="44"/>
      <c r="C23" s="44"/>
      <c r="D23" s="44"/>
      <c r="E23" s="44"/>
      <c r="F23" s="44"/>
      <c r="G23" s="44"/>
      <c r="H23" s="44"/>
      <c r="I23" s="44"/>
    </row>
    <row r="24" spans="1:9" x14ac:dyDescent="0.2">
      <c r="A24" s="44"/>
      <c r="B24" s="44"/>
      <c r="C24" s="44"/>
      <c r="D24" s="44"/>
      <c r="E24" s="44"/>
      <c r="F24" s="44"/>
      <c r="G24" s="44"/>
      <c r="H24" s="44"/>
      <c r="I24" s="44"/>
    </row>
    <row r="25" spans="1:9" x14ac:dyDescent="0.2">
      <c r="A25" s="44"/>
      <c r="B25" s="44"/>
      <c r="C25" s="44"/>
      <c r="D25" s="44"/>
      <c r="E25" s="44"/>
      <c r="F25" s="44"/>
      <c r="G25" s="44"/>
      <c r="H25" s="44"/>
      <c r="I25" s="44"/>
    </row>
    <row r="26" spans="1:9" x14ac:dyDescent="0.2">
      <c r="A26" s="44"/>
      <c r="B26" s="44"/>
      <c r="C26" s="44"/>
      <c r="D26" s="44"/>
      <c r="E26" s="44"/>
      <c r="F26" s="44"/>
      <c r="G26" s="44"/>
      <c r="H26" s="44"/>
      <c r="I26" s="44"/>
    </row>
    <row r="27" spans="1:9" x14ac:dyDescent="0.2">
      <c r="A27" s="44"/>
      <c r="B27" s="44"/>
      <c r="C27" s="44"/>
      <c r="D27" s="44"/>
      <c r="E27" s="44"/>
      <c r="F27" s="44"/>
      <c r="G27" s="44"/>
      <c r="H27" s="44"/>
      <c r="I27" s="44"/>
    </row>
    <row r="28" spans="1:9" x14ac:dyDescent="0.2">
      <c r="A28" s="44"/>
      <c r="B28" s="44"/>
      <c r="C28" s="44"/>
      <c r="D28" s="44"/>
      <c r="E28" s="44"/>
      <c r="F28" s="44"/>
      <c r="G28" s="44"/>
      <c r="H28" s="44"/>
      <c r="I28" s="44"/>
    </row>
    <row r="29" spans="1:9" x14ac:dyDescent="0.2">
      <c r="A29" s="44"/>
      <c r="B29" s="44"/>
      <c r="C29" s="44"/>
      <c r="D29" s="44"/>
      <c r="E29" s="44"/>
      <c r="F29" s="44"/>
      <c r="G29" s="44"/>
      <c r="H29" s="44"/>
      <c r="I29" s="44"/>
    </row>
    <row r="30" spans="1:9" x14ac:dyDescent="0.2">
      <c r="A30" s="44"/>
      <c r="B30" s="44"/>
      <c r="C30" s="44"/>
      <c r="D30" s="44"/>
      <c r="E30" s="44"/>
      <c r="F30" s="44"/>
      <c r="G30" s="44"/>
      <c r="H30" s="44"/>
      <c r="I30" s="44"/>
    </row>
    <row r="31" spans="1:9" x14ac:dyDescent="0.2">
      <c r="A31" s="44"/>
      <c r="B31" s="44"/>
      <c r="C31" s="44"/>
      <c r="D31" s="44"/>
      <c r="E31" s="44"/>
      <c r="F31" s="44"/>
      <c r="G31" s="44"/>
      <c r="H31" s="44"/>
      <c r="I31" s="44"/>
    </row>
    <row r="32" spans="1:9" x14ac:dyDescent="0.2">
      <c r="A32" s="44"/>
      <c r="B32" s="44"/>
      <c r="C32" s="44"/>
      <c r="D32" s="44"/>
      <c r="E32" s="44"/>
      <c r="F32" s="44"/>
      <c r="G32" s="44"/>
      <c r="H32" s="44"/>
      <c r="I32" s="44"/>
    </row>
    <row r="33" spans="1:9" x14ac:dyDescent="0.2">
      <c r="A33" s="44"/>
      <c r="B33" s="44"/>
      <c r="C33" s="44"/>
      <c r="D33" s="44"/>
      <c r="E33" s="44"/>
      <c r="F33" s="44"/>
      <c r="G33" s="44"/>
      <c r="H33" s="44"/>
      <c r="I33" s="44"/>
    </row>
    <row r="34" spans="1:9" x14ac:dyDescent="0.2">
      <c r="A34" s="44"/>
      <c r="B34" s="44"/>
      <c r="C34" s="44"/>
      <c r="D34" s="44"/>
      <c r="E34" s="44"/>
      <c r="F34" s="44"/>
      <c r="G34" s="44"/>
      <c r="H34" s="44"/>
      <c r="I34" s="44"/>
    </row>
    <row r="35" spans="1:9" x14ac:dyDescent="0.2">
      <c r="A35" s="44"/>
      <c r="B35" s="44"/>
      <c r="C35" s="44"/>
      <c r="D35" s="44"/>
      <c r="E35" s="44"/>
      <c r="F35" s="44"/>
      <c r="G35" s="44"/>
      <c r="H35" s="44"/>
      <c r="I35" s="44"/>
    </row>
    <row r="36" spans="1:9" x14ac:dyDescent="0.2">
      <c r="A36" s="44"/>
      <c r="B36" s="44"/>
      <c r="C36" s="44"/>
      <c r="D36" s="44"/>
      <c r="E36" s="44"/>
      <c r="F36" s="44"/>
      <c r="G36" s="44"/>
      <c r="H36" s="44"/>
      <c r="I36" s="44"/>
    </row>
    <row r="37" spans="1:9" x14ac:dyDescent="0.2">
      <c r="A37" s="44"/>
      <c r="B37" s="44"/>
      <c r="C37" s="44"/>
      <c r="D37" s="44"/>
      <c r="E37" s="44"/>
      <c r="F37" s="44"/>
      <c r="G37" s="44"/>
      <c r="H37" s="44"/>
      <c r="I37" s="44"/>
    </row>
    <row r="38" spans="1:9" x14ac:dyDescent="0.2">
      <c r="A38" s="44"/>
      <c r="B38" s="44"/>
      <c r="C38" s="44"/>
      <c r="D38" s="44"/>
      <c r="E38" s="44"/>
      <c r="F38" s="44"/>
      <c r="G38" s="44"/>
      <c r="H38" s="44"/>
      <c r="I38" s="44"/>
    </row>
    <row r="39" spans="1:9" x14ac:dyDescent="0.2">
      <c r="A39" s="44"/>
      <c r="B39" s="44"/>
      <c r="C39" s="44"/>
      <c r="D39" s="44"/>
      <c r="E39" s="44"/>
      <c r="F39" s="44"/>
      <c r="G39" s="44"/>
      <c r="H39" s="44"/>
      <c r="I39" s="44"/>
    </row>
    <row r="40" spans="1:9" x14ac:dyDescent="0.2">
      <c r="A40" s="44"/>
      <c r="B40" s="44"/>
      <c r="C40" s="44"/>
      <c r="D40" s="44"/>
      <c r="E40" s="44"/>
      <c r="F40" s="44"/>
      <c r="G40" s="44"/>
      <c r="H40" s="44"/>
      <c r="I40" s="44"/>
    </row>
    <row r="41" spans="1:9" x14ac:dyDescent="0.2">
      <c r="A41" s="44"/>
      <c r="B41" s="44"/>
      <c r="C41" s="44"/>
      <c r="D41" s="44"/>
      <c r="E41" s="44"/>
      <c r="F41" s="44"/>
      <c r="G41" s="44"/>
      <c r="H41" s="44"/>
      <c r="I41" s="44"/>
    </row>
    <row r="55" spans="9:20" ht="16.5" x14ac:dyDescent="0.2">
      <c r="I55" s="60" t="s">
        <v>41</v>
      </c>
      <c r="J55"/>
      <c r="K55"/>
      <c r="L55"/>
      <c r="M55"/>
      <c r="N55"/>
      <c r="O55"/>
      <c r="P55"/>
      <c r="Q55"/>
      <c r="R55"/>
      <c r="S55"/>
      <c r="T55"/>
    </row>
    <row r="56" spans="9:20" ht="13.5" thickBot="1" x14ac:dyDescent="0.25">
      <c r="I56"/>
      <c r="J56"/>
      <c r="K56"/>
      <c r="L56"/>
      <c r="M56"/>
      <c r="N56"/>
      <c r="O56"/>
      <c r="P56"/>
      <c r="Q56"/>
      <c r="R56"/>
      <c r="S56"/>
      <c r="T56"/>
    </row>
    <row r="57" spans="9:20" ht="24" thickTop="1" thickBot="1" x14ac:dyDescent="0.25">
      <c r="I57" s="94" t="s">
        <v>42</v>
      </c>
      <c r="J57" s="95"/>
      <c r="K57" s="96"/>
      <c r="L57" s="97" t="s">
        <v>43</v>
      </c>
      <c r="M57" s="95"/>
      <c r="N57" s="95"/>
      <c r="O57" s="96"/>
      <c r="P57" s="97" t="s">
        <v>44</v>
      </c>
      <c r="Q57" s="95"/>
      <c r="R57" s="95"/>
      <c r="S57" s="96"/>
      <c r="T57" s="56" t="s">
        <v>45</v>
      </c>
    </row>
    <row r="58" spans="9:20" ht="22.5" x14ac:dyDescent="0.2">
      <c r="I58" s="98" t="s">
        <v>46</v>
      </c>
      <c r="J58" s="90" t="s">
        <v>47</v>
      </c>
      <c r="K58" s="90" t="s">
        <v>48</v>
      </c>
      <c r="L58" s="90" t="s">
        <v>49</v>
      </c>
      <c r="M58" s="90" t="s">
        <v>50</v>
      </c>
      <c r="N58" s="53" t="s">
        <v>51</v>
      </c>
      <c r="O58" s="90" t="s">
        <v>53</v>
      </c>
      <c r="P58" s="90" t="s">
        <v>49</v>
      </c>
      <c r="Q58" s="90" t="s">
        <v>50</v>
      </c>
      <c r="R58" s="53" t="s">
        <v>51</v>
      </c>
      <c r="S58" s="90" t="s">
        <v>53</v>
      </c>
      <c r="T58" s="92" t="s">
        <v>54</v>
      </c>
    </row>
    <row r="59" spans="9:20" ht="23.25" thickBot="1" x14ac:dyDescent="0.25">
      <c r="I59" s="99"/>
      <c r="J59" s="91"/>
      <c r="K59" s="91"/>
      <c r="L59" s="91"/>
      <c r="M59" s="91"/>
      <c r="N59" s="54" t="s">
        <v>52</v>
      </c>
      <c r="O59" s="91"/>
      <c r="P59" s="91"/>
      <c r="Q59" s="91"/>
      <c r="R59" s="54" t="s">
        <v>52</v>
      </c>
      <c r="S59" s="91"/>
      <c r="T59" s="93"/>
    </row>
    <row r="60" spans="9:20" ht="12" thickBot="1" x14ac:dyDescent="0.25">
      <c r="I60" s="57">
        <v>0.01</v>
      </c>
      <c r="J60" s="55">
        <v>0.14699999999999999</v>
      </c>
      <c r="K60" s="55">
        <v>1.01325</v>
      </c>
      <c r="L60" s="55">
        <v>1.0044999999999999</v>
      </c>
      <c r="M60" s="62">
        <v>2.7902999999999999E-4</v>
      </c>
      <c r="N60" s="62">
        <v>0.2399</v>
      </c>
      <c r="O60" s="62">
        <v>0.19589999999999999</v>
      </c>
      <c r="P60" s="62">
        <v>0.71740000000000004</v>
      </c>
      <c r="Q60" s="62">
        <v>1.9928E-4</v>
      </c>
      <c r="R60" s="62">
        <v>0.17130000000000001</v>
      </c>
      <c r="S60" s="62">
        <v>0.1399</v>
      </c>
      <c r="T60" s="63">
        <v>1.4001999999999999</v>
      </c>
    </row>
    <row r="61" spans="9:20" ht="12" thickBot="1" x14ac:dyDescent="0.25">
      <c r="I61" s="57">
        <v>0.1</v>
      </c>
      <c r="J61" s="55">
        <v>1.47</v>
      </c>
      <c r="K61" s="55">
        <v>10.1325</v>
      </c>
      <c r="L61" s="55">
        <v>1.0048999999999999</v>
      </c>
      <c r="M61" s="62">
        <v>2.7913999999999999E-4</v>
      </c>
      <c r="N61" s="62">
        <v>0.24</v>
      </c>
      <c r="O61" s="62">
        <v>0.19600000000000001</v>
      </c>
      <c r="P61" s="62">
        <v>0.71762999999999999</v>
      </c>
      <c r="Q61" s="62">
        <v>1.9934E-4</v>
      </c>
      <c r="R61" s="62">
        <v>0.1714</v>
      </c>
      <c r="S61" s="62">
        <v>0.1399</v>
      </c>
      <c r="T61" s="63">
        <v>1.4003000000000001</v>
      </c>
    </row>
    <row r="62" spans="9:20" ht="12" thickBot="1" x14ac:dyDescent="0.25">
      <c r="I62" s="57">
        <v>0.4</v>
      </c>
      <c r="J62" s="55">
        <v>5.88</v>
      </c>
      <c r="K62" s="55">
        <v>40.53</v>
      </c>
      <c r="L62" s="55">
        <v>1.0053000000000001</v>
      </c>
      <c r="M62" s="62">
        <v>2.7924999999999998E-4</v>
      </c>
      <c r="N62" s="62">
        <v>0.24010000000000001</v>
      </c>
      <c r="O62" s="62">
        <v>0.19600000000000001</v>
      </c>
      <c r="P62" s="62">
        <v>0.71765999999999996</v>
      </c>
      <c r="Q62" s="62">
        <v>1.9934999999999999E-4</v>
      </c>
      <c r="R62" s="62">
        <v>0.1714</v>
      </c>
      <c r="S62" s="62">
        <v>0.14000000000000001</v>
      </c>
      <c r="T62" s="63">
        <v>1.4008</v>
      </c>
    </row>
    <row r="63" spans="9:20" ht="12" thickBot="1" x14ac:dyDescent="0.25">
      <c r="I63" s="66" t="s">
        <v>55</v>
      </c>
      <c r="J63" s="67">
        <v>14.7</v>
      </c>
      <c r="K63" s="67">
        <v>101.325</v>
      </c>
      <c r="L63" s="67">
        <v>1.0061</v>
      </c>
      <c r="M63" s="68">
        <v>2.7946999999999998E-4</v>
      </c>
      <c r="N63" s="68">
        <v>0.24030000000000001</v>
      </c>
      <c r="O63" s="68">
        <v>0.19620000000000001</v>
      </c>
      <c r="P63" s="68">
        <v>0.71767000000000003</v>
      </c>
      <c r="Q63" s="68">
        <v>1.9934999999999999E-4</v>
      </c>
      <c r="R63" s="68">
        <v>0.1714</v>
      </c>
      <c r="S63" s="68">
        <v>0.14000000000000001</v>
      </c>
      <c r="T63" s="69">
        <v>1.4018999999999999</v>
      </c>
    </row>
    <row r="64" spans="9:20" ht="12" thickBot="1" x14ac:dyDescent="0.25">
      <c r="I64" s="57">
        <v>7</v>
      </c>
      <c r="J64" s="55">
        <v>102.9</v>
      </c>
      <c r="K64" s="55">
        <v>709.28</v>
      </c>
      <c r="L64" s="55">
        <v>1.0162</v>
      </c>
      <c r="M64" s="62">
        <v>2.8227999999999999E-4</v>
      </c>
      <c r="N64" s="62">
        <v>0.2427</v>
      </c>
      <c r="O64" s="62">
        <v>0.19819999999999999</v>
      </c>
      <c r="P64" s="62">
        <v>0.71913000000000005</v>
      </c>
      <c r="Q64" s="62">
        <v>1.9976E-4</v>
      </c>
      <c r="R64" s="62">
        <v>0.17180000000000001</v>
      </c>
      <c r="S64" s="62">
        <v>0.14019999999999999</v>
      </c>
      <c r="T64" s="63">
        <v>1.4131</v>
      </c>
    </row>
    <row r="65" spans="9:20" ht="12" thickBot="1" x14ac:dyDescent="0.25">
      <c r="I65" s="57">
        <v>10</v>
      </c>
      <c r="J65" s="55">
        <v>147</v>
      </c>
      <c r="K65" s="55">
        <v>1013.25</v>
      </c>
      <c r="L65" s="55">
        <v>1.0216000000000001</v>
      </c>
      <c r="M65" s="62">
        <v>2.8378000000000002E-4</v>
      </c>
      <c r="N65" s="62">
        <v>0.24399999999999999</v>
      </c>
      <c r="O65" s="62">
        <v>0.19919999999999999</v>
      </c>
      <c r="P65" s="62">
        <v>0.72004999999999997</v>
      </c>
      <c r="Q65" s="62">
        <v>2.0001E-4</v>
      </c>
      <c r="R65" s="62">
        <v>0.17199999999999999</v>
      </c>
      <c r="S65" s="62">
        <v>0.1404</v>
      </c>
      <c r="T65" s="63">
        <v>1.4188000000000001</v>
      </c>
    </row>
    <row r="66" spans="9:20" ht="12" thickBot="1" x14ac:dyDescent="0.25">
      <c r="I66" s="57">
        <v>40</v>
      </c>
      <c r="J66" s="55">
        <v>588</v>
      </c>
      <c r="K66" s="55">
        <v>4053</v>
      </c>
      <c r="L66" s="55">
        <v>1.0755999999999999</v>
      </c>
      <c r="M66" s="62">
        <v>2.9878000000000001E-4</v>
      </c>
      <c r="N66" s="62">
        <v>0.25690000000000002</v>
      </c>
      <c r="O66" s="62">
        <v>0.20979999999999999</v>
      </c>
      <c r="P66" s="62">
        <v>0.72858000000000001</v>
      </c>
      <c r="Q66" s="62">
        <v>2.0238E-4</v>
      </c>
      <c r="R66" s="62">
        <v>0.17399999999999999</v>
      </c>
      <c r="S66" s="62">
        <v>0.1421</v>
      </c>
      <c r="T66" s="63">
        <v>1.4762999999999999</v>
      </c>
    </row>
    <row r="67" spans="9:20" ht="12" thickBot="1" x14ac:dyDescent="0.25">
      <c r="I67" s="57">
        <v>70</v>
      </c>
      <c r="J67" s="55">
        <v>1029</v>
      </c>
      <c r="K67" s="55">
        <v>7092.8</v>
      </c>
      <c r="L67" s="55">
        <v>1.1305000000000001</v>
      </c>
      <c r="M67" s="62">
        <v>3.1402999999999997E-4</v>
      </c>
      <c r="N67" s="62">
        <v>0.27</v>
      </c>
      <c r="O67" s="62">
        <v>0.2205</v>
      </c>
      <c r="P67" s="62">
        <v>0.73777999999999999</v>
      </c>
      <c r="Q67" s="62">
        <v>2.0494E-4</v>
      </c>
      <c r="R67" s="62">
        <v>0.1762</v>
      </c>
      <c r="S67" s="62">
        <v>0.1439</v>
      </c>
      <c r="T67" s="63">
        <v>1.5323</v>
      </c>
    </row>
    <row r="68" spans="9:20" ht="12" thickBot="1" x14ac:dyDescent="0.25">
      <c r="I68" s="58">
        <v>100</v>
      </c>
      <c r="J68" s="59">
        <v>1470</v>
      </c>
      <c r="K68" s="59">
        <v>10132.5</v>
      </c>
      <c r="L68" s="59">
        <v>1.1823999999999999</v>
      </c>
      <c r="M68" s="64">
        <v>3.2844999999999999E-4</v>
      </c>
      <c r="N68" s="64">
        <v>0.28239999999999998</v>
      </c>
      <c r="O68" s="64">
        <v>0.2306</v>
      </c>
      <c r="P68" s="64">
        <v>0.74702999999999997</v>
      </c>
      <c r="Q68" s="64">
        <v>2.0751E-4</v>
      </c>
      <c r="R68" s="64">
        <v>0.1784</v>
      </c>
      <c r="S68" s="64">
        <v>0.1457</v>
      </c>
      <c r="T68" s="65">
        <v>1.5828</v>
      </c>
    </row>
    <row r="69" spans="9:20" ht="12" thickTop="1" x14ac:dyDescent="0.2"/>
    <row r="70" spans="9:20" x14ac:dyDescent="0.2">
      <c r="I70" s="61" t="s">
        <v>56</v>
      </c>
    </row>
  </sheetData>
  <mergeCells count="13">
    <mergeCell ref="Q58:Q59"/>
    <mergeCell ref="S58:S59"/>
    <mergeCell ref="T58:T59"/>
    <mergeCell ref="I57:K57"/>
    <mergeCell ref="L57:O57"/>
    <mergeCell ref="P57:S57"/>
    <mergeCell ref="I58:I59"/>
    <mergeCell ref="J58:J59"/>
    <mergeCell ref="K58:K59"/>
    <mergeCell ref="L58:L59"/>
    <mergeCell ref="M58:M59"/>
    <mergeCell ref="O58:O59"/>
    <mergeCell ref="P58:P59"/>
  </mergeCells>
  <hyperlinks>
    <hyperlink ref="I2" r:id="rId1" xr:uid="{00000000-0004-0000-0200-000000000000}"/>
  </hyperlinks>
  <printOptions gridLines="1" gridLinesSet="0"/>
  <pageMargins left="0.75" right="0.75" top="1" bottom="1" header="0.5" footer="0.5"/>
  <pageSetup orientation="portrait" r:id="rId2"/>
  <headerFooter alignWithMargins="0">
    <oddHeader>&amp;A</oddHeader>
    <oddFooter>Page &amp;P</oddFooter>
  </headerFooter>
  <drawing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E45A9-827E-4946-BE6A-62E96E63068E}">
  <dimension ref="A1:AA28"/>
  <sheetViews>
    <sheetView zoomScale="130" zoomScaleNormal="130" workbookViewId="0">
      <selection activeCell="H26" sqref="H26"/>
    </sheetView>
  </sheetViews>
  <sheetFormatPr defaultRowHeight="12.75" x14ac:dyDescent="0.2"/>
  <cols>
    <col min="1" max="1" width="61.28515625" style="71" customWidth="1"/>
    <col min="2" max="2" width="8" style="71" customWidth="1"/>
    <col min="3" max="4" width="10.7109375" style="71" customWidth="1"/>
    <col min="5" max="8" width="9.140625" style="71"/>
    <col min="9" max="9" width="9.28515625" style="71" customWidth="1"/>
    <col min="10" max="10" width="9.140625" style="71" customWidth="1"/>
    <col min="11" max="11" width="9" style="71" bestFit="1" customWidth="1"/>
    <col min="12" max="12" width="2.7109375" style="71" customWidth="1"/>
    <col min="13" max="16384" width="9.140625" style="71"/>
  </cols>
  <sheetData>
    <row r="1" spans="1:27" ht="27.75" customHeight="1" x14ac:dyDescent="0.2">
      <c r="C1" s="100" t="s">
        <v>83</v>
      </c>
      <c r="D1" s="100"/>
      <c r="E1" s="100"/>
      <c r="L1" s="72" t="s">
        <v>57</v>
      </c>
      <c r="M1" s="72"/>
      <c r="T1" s="101" t="s">
        <v>84</v>
      </c>
      <c r="U1" s="101"/>
      <c r="V1" s="101"/>
      <c r="W1" s="101"/>
      <c r="X1" s="101"/>
      <c r="Y1" s="101"/>
      <c r="Z1" s="101"/>
      <c r="AA1" s="101"/>
    </row>
    <row r="2" spans="1:27" x14ac:dyDescent="0.2">
      <c r="A2" s="73" t="s">
        <v>63</v>
      </c>
      <c r="B2" s="73" t="s">
        <v>62</v>
      </c>
      <c r="C2" s="74" t="s">
        <v>85</v>
      </c>
      <c r="D2" s="74" t="s">
        <v>86</v>
      </c>
      <c r="E2" s="74" t="s">
        <v>87</v>
      </c>
      <c r="F2" s="74" t="s">
        <v>88</v>
      </c>
      <c r="G2" s="74"/>
      <c r="H2" s="74"/>
      <c r="J2" s="74" t="s">
        <v>77</v>
      </c>
      <c r="K2" s="74" t="s">
        <v>77</v>
      </c>
    </row>
    <row r="3" spans="1:27" ht="15.75" x14ac:dyDescent="0.3">
      <c r="A3" s="71" t="s">
        <v>58</v>
      </c>
      <c r="B3" s="75" t="s">
        <v>61</v>
      </c>
      <c r="C3" s="76">
        <v>5000</v>
      </c>
      <c r="D3" s="76">
        <v>4389</v>
      </c>
      <c r="E3" s="76">
        <v>4389</v>
      </c>
      <c r="F3" s="76">
        <v>5000</v>
      </c>
      <c r="G3" s="76"/>
      <c r="H3" s="76"/>
      <c r="I3" s="77"/>
      <c r="J3" s="77">
        <v>7000</v>
      </c>
      <c r="K3" s="77">
        <v>360</v>
      </c>
    </row>
    <row r="4" spans="1:27" ht="16.5" x14ac:dyDescent="0.3">
      <c r="A4" s="71" t="s">
        <v>89</v>
      </c>
      <c r="B4" s="78" t="s">
        <v>59</v>
      </c>
      <c r="C4" s="71">
        <v>7.4999999999999997E-2</v>
      </c>
      <c r="D4" s="71">
        <v>7.4999999999999997E-2</v>
      </c>
      <c r="E4" s="71">
        <v>7.4999999999999997E-2</v>
      </c>
      <c r="F4" s="71">
        <v>7.4999999999999997E-2</v>
      </c>
      <c r="J4" s="71">
        <v>7.4999999999999997E-2</v>
      </c>
      <c r="K4" s="71">
        <v>7.4999999999999997E-2</v>
      </c>
    </row>
    <row r="5" spans="1:27" ht="15.75" x14ac:dyDescent="0.3">
      <c r="A5" s="71" t="s">
        <v>90</v>
      </c>
      <c r="B5" s="75" t="s">
        <v>60</v>
      </c>
      <c r="C5" s="71">
        <v>53.3</v>
      </c>
      <c r="D5" s="71">
        <v>53.3</v>
      </c>
      <c r="E5" s="71">
        <v>53.3</v>
      </c>
      <c r="F5" s="71">
        <v>53.3</v>
      </c>
      <c r="J5" s="71">
        <v>53.3</v>
      </c>
      <c r="K5" s="71">
        <v>53.3</v>
      </c>
    </row>
    <row r="6" spans="1:27" ht="15.75" x14ac:dyDescent="0.3">
      <c r="A6" s="71" t="s">
        <v>91</v>
      </c>
      <c r="B6" s="75" t="s">
        <v>69</v>
      </c>
      <c r="C6" s="79">
        <f>(68+459.67)</f>
        <v>527.67000000000007</v>
      </c>
      <c r="D6" s="79">
        <f>(66.4+459.67)</f>
        <v>526.07000000000005</v>
      </c>
      <c r="E6" s="79">
        <f>(68+459.67)</f>
        <v>527.67000000000007</v>
      </c>
      <c r="F6" s="79">
        <f>(68+459.67)</f>
        <v>527.67000000000007</v>
      </c>
      <c r="G6" s="79"/>
      <c r="H6" s="79"/>
      <c r="J6" s="79">
        <f>(100+459.67)</f>
        <v>559.67000000000007</v>
      </c>
      <c r="K6" s="79">
        <f>(60+459.67)</f>
        <v>519.67000000000007</v>
      </c>
      <c r="L6" s="79"/>
    </row>
    <row r="7" spans="1:27" x14ac:dyDescent="0.2">
      <c r="A7" s="71" t="s">
        <v>64</v>
      </c>
      <c r="B7" s="75" t="s">
        <v>65</v>
      </c>
      <c r="C7" s="71">
        <v>1.395</v>
      </c>
      <c r="D7" s="71">
        <v>1.395</v>
      </c>
      <c r="E7" s="71">
        <v>1.395</v>
      </c>
      <c r="F7" s="71">
        <v>1.395</v>
      </c>
      <c r="J7" s="71">
        <v>1.395</v>
      </c>
      <c r="K7" s="71">
        <v>1.395</v>
      </c>
    </row>
    <row r="8" spans="1:27" x14ac:dyDescent="0.2">
      <c r="B8" s="75" t="s">
        <v>66</v>
      </c>
      <c r="C8" s="80">
        <f>(C7-1)/C7</f>
        <v>0.28315412186379929</v>
      </c>
      <c r="D8" s="80">
        <f>(D7-1)/D7</f>
        <v>0.28315412186379929</v>
      </c>
      <c r="E8" s="80">
        <f>(E7-1)/E7</f>
        <v>0.28315412186379929</v>
      </c>
      <c r="F8" s="80">
        <f>(F7-1)/F7</f>
        <v>0.28315412186379929</v>
      </c>
      <c r="G8" s="80"/>
      <c r="H8" s="80"/>
      <c r="J8" s="80">
        <f>(J7-1)/J7</f>
        <v>0.28315412186379929</v>
      </c>
      <c r="K8" s="80">
        <f>(K7-1)/K7</f>
        <v>0.28315412186379929</v>
      </c>
      <c r="L8" s="80"/>
    </row>
    <row r="9" spans="1:27" ht="15.75" x14ac:dyDescent="0.25">
      <c r="A9" s="71" t="s">
        <v>67</v>
      </c>
      <c r="B9" s="78" t="s">
        <v>70</v>
      </c>
      <c r="C9" s="81">
        <v>0.72306367345073852</v>
      </c>
      <c r="D9" s="81">
        <v>0.85247065307942482</v>
      </c>
      <c r="E9" s="81">
        <v>0.85199207413594513</v>
      </c>
      <c r="F9" s="81">
        <v>0.85785808572214217</v>
      </c>
      <c r="G9" s="81"/>
      <c r="H9" s="81"/>
      <c r="J9" s="81">
        <v>0.8</v>
      </c>
      <c r="K9" s="81">
        <v>0.7</v>
      </c>
      <c r="L9" s="79"/>
    </row>
    <row r="10" spans="1:27" ht="15.75" x14ac:dyDescent="0.3">
      <c r="A10" s="71" t="s">
        <v>68</v>
      </c>
      <c r="B10" s="75" t="s">
        <v>71</v>
      </c>
      <c r="C10" s="82">
        <f>(4+C12)</f>
        <v>18.7</v>
      </c>
      <c r="D10" s="79">
        <f>(4.62+D12)</f>
        <v>19.32</v>
      </c>
      <c r="E10" s="82">
        <f>(4.67+E12)</f>
        <v>19.369999999999997</v>
      </c>
      <c r="F10" s="82">
        <f>(4+F12)</f>
        <v>18.7</v>
      </c>
      <c r="G10" s="82"/>
      <c r="H10" s="82"/>
      <c r="J10" s="79">
        <f>(10+J12)</f>
        <v>24.4</v>
      </c>
      <c r="K10" s="83">
        <f>(17.25*0.433+1+K12)</f>
        <v>23.169249999999998</v>
      </c>
      <c r="L10" s="83"/>
    </row>
    <row r="11" spans="1:27" ht="15.75" x14ac:dyDescent="0.3">
      <c r="A11" s="71" t="s">
        <v>92</v>
      </c>
      <c r="B11" s="75" t="s">
        <v>72</v>
      </c>
      <c r="C11" s="82">
        <f>(0+C12)</f>
        <v>14.7</v>
      </c>
      <c r="D11" s="82">
        <f>(-0.052+D12)</f>
        <v>14.648</v>
      </c>
      <c r="E11" s="82">
        <f>(0+E12)</f>
        <v>14.7</v>
      </c>
      <c r="F11" s="82">
        <f>(0+F12)</f>
        <v>14.7</v>
      </c>
      <c r="G11" s="82"/>
      <c r="H11" s="82"/>
      <c r="J11" s="79">
        <f>(-0.5+J12)</f>
        <v>13.9</v>
      </c>
      <c r="K11" s="79">
        <f>(-0.1+K12)</f>
        <v>14.6</v>
      </c>
      <c r="L11" s="79"/>
    </row>
    <row r="12" spans="1:27" ht="15.75" x14ac:dyDescent="0.3">
      <c r="A12" s="71" t="s">
        <v>73</v>
      </c>
      <c r="B12" s="75" t="s">
        <v>74</v>
      </c>
      <c r="C12" s="82">
        <v>14.7</v>
      </c>
      <c r="D12" s="82">
        <v>14.7</v>
      </c>
      <c r="E12" s="82">
        <v>14.7</v>
      </c>
      <c r="F12" s="82">
        <v>14.7</v>
      </c>
      <c r="G12" s="82"/>
      <c r="H12" s="82"/>
      <c r="J12" s="79">
        <v>14.4</v>
      </c>
      <c r="K12" s="79">
        <v>14.7</v>
      </c>
      <c r="L12" s="79"/>
    </row>
    <row r="13" spans="1:27" x14ac:dyDescent="0.2">
      <c r="B13" s="75"/>
    </row>
    <row r="14" spans="1:27" ht="15.75" x14ac:dyDescent="0.3">
      <c r="A14" s="71" t="s">
        <v>75</v>
      </c>
      <c r="B14" s="75" t="s">
        <v>76</v>
      </c>
      <c r="C14" s="84">
        <f>((C3/60)*C4*C5*C6)/((550*C8*C9))*((C10/C11)^C8-1)</f>
        <v>110.08940187238771</v>
      </c>
      <c r="D14" s="84">
        <f>((D3/60)*D4*D5*D6)/((550*D8*D9))*((D10/D11)^D8-1)</f>
        <v>94.484638088986031</v>
      </c>
      <c r="E14" s="84">
        <f>((E3/60)*E4*E5*E6)/((550*E8*E9))*((E10/E11)^E8-1)</f>
        <v>94.483743617448653</v>
      </c>
      <c r="F14" s="84">
        <f>((F3/60)*F4*F5*F6)/((550*F8*F9))*((F10/F11)^F8-1)</f>
        <v>92.791160508599575</v>
      </c>
      <c r="G14" s="84"/>
      <c r="H14" s="84"/>
      <c r="J14" s="84">
        <f>((J3/60)*J4*J5*J6)/((550*J8*J9))*((J10/J11)^J8-1)</f>
        <v>361.86309678935805</v>
      </c>
      <c r="K14" s="85">
        <f>((K3/60)*K4*K5*K6)/((550*K8*K9))*((K10/K11)^K8-1)</f>
        <v>15.972344934499514</v>
      </c>
      <c r="L14" s="86"/>
    </row>
    <row r="17" spans="1:20" x14ac:dyDescent="0.2">
      <c r="A17" s="71" t="s">
        <v>93</v>
      </c>
      <c r="B17" s="75" t="s">
        <v>78</v>
      </c>
      <c r="C17" s="84">
        <f>C14*0.746/(C19*C20)</f>
        <v>90.999106700056771</v>
      </c>
      <c r="D17" s="84">
        <f>D14*0.746/(D19*D20)</f>
        <v>78.10032134557737</v>
      </c>
      <c r="E17" s="84">
        <f>E14*0.746/(E19*E20)</f>
        <v>78.099581981846768</v>
      </c>
      <c r="F17" s="84">
        <f>F14*0.746/(F19*F20)</f>
        <v>76.700504974421378</v>
      </c>
      <c r="G17" s="84"/>
      <c r="H17" s="84"/>
      <c r="J17" s="84">
        <f>J14*0.746/(J19*J20)</f>
        <v>299.11342958987382</v>
      </c>
      <c r="K17" s="84">
        <f>K14*0.746/(K19*K20)</f>
        <v>13.202625286577993</v>
      </c>
    </row>
    <row r="18" spans="1:20" ht="15.75" x14ac:dyDescent="0.25">
      <c r="A18" s="71" t="s">
        <v>94</v>
      </c>
      <c r="B18" s="78" t="s">
        <v>95</v>
      </c>
      <c r="C18" s="84">
        <f>C9*C19*C20</f>
        <v>0.65256496528929142</v>
      </c>
      <c r="D18" s="84">
        <f t="shared" ref="D18:F18" si="0">D9*D19*D20</f>
        <v>0.76935476440418082</v>
      </c>
      <c r="E18" s="84">
        <f t="shared" si="0"/>
        <v>0.76892284690769042</v>
      </c>
      <c r="F18" s="84">
        <f t="shared" si="0"/>
        <v>0.77421692236423323</v>
      </c>
      <c r="G18" s="84"/>
      <c r="H18" s="84"/>
      <c r="J18" s="84">
        <f t="shared" ref="J18:K18" si="1">J9*J19*J20</f>
        <v>0.72199999999999998</v>
      </c>
      <c r="K18" s="84">
        <f t="shared" si="1"/>
        <v>0.63174999999999992</v>
      </c>
    </row>
    <row r="19" spans="1:20" ht="15.75" x14ac:dyDescent="0.25">
      <c r="A19" s="71" t="s">
        <v>79</v>
      </c>
      <c r="B19" s="78" t="s">
        <v>80</v>
      </c>
      <c r="C19" s="87">
        <v>0.95</v>
      </c>
      <c r="D19" s="87">
        <v>0.95</v>
      </c>
      <c r="E19" s="87">
        <v>0.95</v>
      </c>
      <c r="F19" s="87">
        <v>0.95</v>
      </c>
      <c r="G19" s="87"/>
      <c r="H19" s="87"/>
      <c r="I19" s="79"/>
      <c r="J19" s="87">
        <v>0.95</v>
      </c>
      <c r="K19" s="87">
        <v>0.95</v>
      </c>
    </row>
    <row r="20" spans="1:20" ht="15.75" x14ac:dyDescent="0.25">
      <c r="A20" s="71" t="s">
        <v>82</v>
      </c>
      <c r="B20" s="78" t="s">
        <v>81</v>
      </c>
      <c r="C20" s="87">
        <v>0.95</v>
      </c>
      <c r="D20" s="87">
        <v>0.95</v>
      </c>
      <c r="E20" s="87">
        <v>0.95</v>
      </c>
      <c r="F20" s="87">
        <v>0.95</v>
      </c>
      <c r="G20" s="87"/>
      <c r="H20" s="87"/>
      <c r="I20" s="79"/>
      <c r="J20" s="87">
        <v>0.95</v>
      </c>
      <c r="K20" s="87">
        <v>0.95</v>
      </c>
    </row>
    <row r="21" spans="1:20" x14ac:dyDescent="0.2">
      <c r="T21" s="72" t="s">
        <v>96</v>
      </c>
    </row>
    <row r="25" spans="1:20" x14ac:dyDescent="0.2">
      <c r="B25" s="88" t="s">
        <v>97</v>
      </c>
    </row>
    <row r="26" spans="1:20" x14ac:dyDescent="0.2">
      <c r="B26" s="76">
        <v>5000</v>
      </c>
      <c r="C26" s="71" t="s">
        <v>98</v>
      </c>
    </row>
    <row r="27" spans="1:20" x14ac:dyDescent="0.2">
      <c r="B27" s="89">
        <v>0.8</v>
      </c>
      <c r="C27" s="71" t="s">
        <v>99</v>
      </c>
    </row>
    <row r="28" spans="1:20" x14ac:dyDescent="0.2">
      <c r="B28" s="84">
        <v>82</v>
      </c>
      <c r="C28" s="71" t="s">
        <v>100</v>
      </c>
    </row>
  </sheetData>
  <mergeCells count="2">
    <mergeCell ref="C1:E1"/>
    <mergeCell ref="T1:AA1"/>
  </mergeCells>
  <printOptions gridLines="1" gridLinesSet="0"/>
  <pageMargins left="0.75" right="0.75" top="1" bottom="1" header="0.5" footer="0.5"/>
  <pageSetup orientation="portrait" horizontalDpi="4294967295" verticalDpi="4294967295"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Inlet Flow</vt:lpstr>
      <vt:lpstr>Discharge Flow</vt:lpstr>
      <vt:lpstr>Fluid &amp; Blower Information</vt:lpstr>
      <vt:lpstr>Power Efficiency Calculator</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'Discharge Flow'!Print_Titles</vt:lpstr>
      <vt:lpstr>'Inlet Flow'!Print_Titles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Blower Inlet and Discharge Modeling</dc:title>
  <dc:subject>Version 2.0</dc:subject>
  <dc:creator>Hiran De Mel</dc:creator>
  <cp:lastModifiedBy>Corley, Jackson/PNS</cp:lastModifiedBy>
  <cp:lastPrinted>2001-04-11T15:05:08Z</cp:lastPrinted>
  <dcterms:created xsi:type="dcterms:W3CDTF">1999-11-01T14:14:19Z</dcterms:created>
  <dcterms:modified xsi:type="dcterms:W3CDTF">2022-02-11T18:48:37Z</dcterms:modified>
</cp:coreProperties>
</file>