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jshaughnessy1_bryant_edu/Documents/Documents/"/>
    </mc:Choice>
  </mc:AlternateContent>
  <xr:revisionPtr revIDLastSave="527" documentId="8_{48D81EF3-C3CF-4C0A-B38A-2DE7CB476AD6}" xr6:coauthVersionLast="47" xr6:coauthVersionMax="47" xr10:uidLastSave="{EF155136-2C86-4BE2-8128-CE9A7F57DEBD}"/>
  <bookViews>
    <workbookView xWindow="-110" yWindow="-110" windowWidth="19420" windowHeight="10300" xr2:uid="{68F8A197-053A-44AD-B9A8-571CDA18D885}"/>
  </bookViews>
  <sheets>
    <sheet name="jshaughn_Module08_Full_Time (2)" sheetId="3" r:id="rId1"/>
    <sheet name="2" sheetId="2" r:id="rId2"/>
    <sheet name="jshaughn_Module08_Full_Time_Sal" sheetId="1" r:id="rId3"/>
  </sheets>
  <definedNames>
    <definedName name="solver_adj" localSheetId="1" hidden="1">'2'!$W$2:$W$8</definedName>
    <definedName name="solver_adj" localSheetId="0" hidden="1">'jshaughn_Module08_Full_Time (2)'!$W$2:$W$8</definedName>
    <definedName name="solver_adj" localSheetId="2" hidden="1">jshaughn_Module08_Full_Time_Sal!$W$2:$W$8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2</definedName>
    <definedName name="solver_drv" localSheetId="0" hidden="1">2</definedName>
    <definedName name="solver_drv" localSheetId="2" hidden="1">2</definedName>
    <definedName name="solver_eng" localSheetId="1" hidden="1">2</definedName>
    <definedName name="solver_eng" localSheetId="0" hidden="1">2</definedName>
    <definedName name="solver_eng" localSheetId="2" hidden="1">2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'2'!$K$9:$V$9</definedName>
    <definedName name="solver_lhs1" localSheetId="0" hidden="1">'jshaughn_Module08_Full_Time (2)'!$K$9:$V$9</definedName>
    <definedName name="solver_lhs1" localSheetId="2" hidden="1">jshaughn_Module08_Full_Time_Sal!$K$9:$V$9</definedName>
    <definedName name="solver_lhs2" localSheetId="1" hidden="1">'2'!$W$2:$W$8</definedName>
    <definedName name="solver_lhs2" localSheetId="0" hidden="1">'jshaughn_Module08_Full_Time (2)'!$W$2:$W$8</definedName>
    <definedName name="solver_lhs2" localSheetId="2" hidden="1">jshaughn_Module08_Full_Time_Sal!$W$2:$W$8</definedName>
    <definedName name="solver_lhs3" localSheetId="1" hidden="1">'2'!$W$2:$W$8</definedName>
    <definedName name="solver_lhs3" localSheetId="0" hidden="1">'jshaughn_Module08_Full_Time (2)'!$W$2:$W$8</definedName>
    <definedName name="solver_lhs3" localSheetId="2" hidden="1">jshaughn_Module08_Full_Time_Sal!$W$2:$W$8</definedName>
    <definedName name="solver_lhs4" localSheetId="1" hidden="1">'2'!$W$8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4</definedName>
    <definedName name="solver_num" localSheetId="0" hidden="1">3</definedName>
    <definedName name="solver_num" localSheetId="2" hidden="1">3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'2'!$X$10</definedName>
    <definedName name="solver_opt" localSheetId="0" hidden="1">'jshaughn_Module08_Full_Time (2)'!$X$10</definedName>
    <definedName name="solver_opt" localSheetId="2" hidden="1">jshaughn_Module08_Full_Time_Sal!$X$10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2</definedName>
    <definedName name="solver_rbv" localSheetId="0" hidden="1">2</definedName>
    <definedName name="solver_rbv" localSheetId="2" hidden="1">2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2" localSheetId="1" hidden="1">4</definedName>
    <definedName name="solver_rel2" localSheetId="0" hidden="1">4</definedName>
    <definedName name="solver_rel2" localSheetId="2" hidden="1">4</definedName>
    <definedName name="solver_rel3" localSheetId="1" hidden="1">3</definedName>
    <definedName name="solver_rel3" localSheetId="0" hidden="1">3</definedName>
    <definedName name="solver_rel3" localSheetId="2" hidden="1">3</definedName>
    <definedName name="solver_rel4" localSheetId="1" hidden="1">1</definedName>
    <definedName name="solver_rhs1" localSheetId="1" hidden="1">'2'!$K$10:$V$10</definedName>
    <definedName name="solver_rhs1" localSheetId="0" hidden="1">'jshaughn_Module08_Full_Time (2)'!$K$10:$V$10</definedName>
    <definedName name="solver_rhs1" localSheetId="2" hidden="1">jshaughn_Module08_Full_Time_Sal!$K$10:$V$10</definedName>
    <definedName name="solver_rhs2" localSheetId="1" hidden="1">"integer"</definedName>
    <definedName name="solver_rhs2" localSheetId="0" hidden="1">"integer"</definedName>
    <definedName name="solver_rhs2" localSheetId="2" hidden="1">"integer"</definedName>
    <definedName name="solver_rhs3" localSheetId="1" hidden="1">0</definedName>
    <definedName name="solver_rhs3" localSheetId="0" hidden="1">0</definedName>
    <definedName name="solver_rhs3" localSheetId="2" hidden="1">0</definedName>
    <definedName name="solver_rhs4" localSheetId="1" hidden="1">279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2" i="3" l="1"/>
  <c r="Y12" i="3"/>
  <c r="B42" i="3"/>
  <c r="B41" i="3"/>
  <c r="B40" i="3"/>
  <c r="K10" i="3"/>
  <c r="V9" i="3"/>
  <c r="U9" i="3"/>
  <c r="T9" i="3"/>
  <c r="S9" i="3"/>
  <c r="R9" i="3"/>
  <c r="Q9" i="3"/>
  <c r="P9" i="3"/>
  <c r="O9" i="3"/>
  <c r="N9" i="3"/>
  <c r="M9" i="3"/>
  <c r="L9" i="3"/>
  <c r="K9" i="3"/>
  <c r="X8" i="3"/>
  <c r="X7" i="3"/>
  <c r="X6" i="3"/>
  <c r="X5" i="3"/>
  <c r="X4" i="3"/>
  <c r="X3" i="3"/>
  <c r="X10" i="3" s="1"/>
  <c r="X2" i="3"/>
  <c r="X12" i="1"/>
  <c r="W14" i="2"/>
  <c r="B42" i="2"/>
  <c r="B41" i="2"/>
  <c r="B40" i="2"/>
  <c r="X8" i="2" s="1"/>
  <c r="K10" i="2"/>
  <c r="V9" i="2"/>
  <c r="U9" i="2"/>
  <c r="T9" i="2"/>
  <c r="S9" i="2"/>
  <c r="R9" i="2"/>
  <c r="Q9" i="2"/>
  <c r="P9" i="2"/>
  <c r="O9" i="2"/>
  <c r="N9" i="2"/>
  <c r="M9" i="2"/>
  <c r="L9" i="2"/>
  <c r="K9" i="2"/>
  <c r="X7" i="2"/>
  <c r="X6" i="2"/>
  <c r="X5" i="2"/>
  <c r="X4" i="2"/>
  <c r="X3" i="2"/>
  <c r="X2" i="2"/>
  <c r="X10" i="2" s="1"/>
  <c r="B42" i="1"/>
  <c r="B41" i="1"/>
  <c r="X10" i="1"/>
  <c r="L9" i="1"/>
  <c r="M9" i="1"/>
  <c r="N9" i="1"/>
  <c r="O9" i="1"/>
  <c r="P9" i="1"/>
  <c r="Q9" i="1"/>
  <c r="R9" i="1"/>
  <c r="S9" i="1"/>
  <c r="T9" i="1"/>
  <c r="U9" i="1"/>
  <c r="V9" i="1"/>
  <c r="K9" i="1"/>
  <c r="K10" i="1"/>
  <c r="X8" i="1"/>
  <c r="X3" i="1"/>
  <c r="X4" i="1"/>
  <c r="X5" i="1"/>
  <c r="X6" i="1"/>
  <c r="X7" i="1"/>
  <c r="X2" i="1"/>
  <c r="B40" i="1"/>
</calcChain>
</file>

<file path=xl/sharedStrings.xml><?xml version="1.0" encoding="utf-8"?>
<sst xmlns="http://schemas.openxmlformats.org/spreadsheetml/2006/main" count="201" uniqueCount="59">
  <si>
    <t>employee</t>
  </si>
  <si>
    <t>monthly_salary</t>
  </si>
  <si>
    <t>Nibbles Nectarine</t>
  </si>
  <si>
    <t>Taffy Twinkleton</t>
  </si>
  <si>
    <t>Bonbon Bella</t>
  </si>
  <si>
    <t>Maple Marshmallow</t>
  </si>
  <si>
    <t>Lulu Licorice</t>
  </si>
  <si>
    <t>Jellybean Juniper</t>
  </si>
  <si>
    <t>Cherry Chewella</t>
  </si>
  <si>
    <t>Gummy Gus</t>
  </si>
  <si>
    <t>Marshmallow Molly</t>
  </si>
  <si>
    <t>Muffin McMint</t>
  </si>
  <si>
    <t>Zippy Licorice</t>
  </si>
  <si>
    <t>Pixie Peppermint</t>
  </si>
  <si>
    <t>Sassy Sourstripe</t>
  </si>
  <si>
    <t>Caramel Clementine</t>
  </si>
  <si>
    <t>Whirly Winnie</t>
  </si>
  <si>
    <t>Sunny Sassafras</t>
  </si>
  <si>
    <t>Twirly Tina</t>
  </si>
  <si>
    <t>Truffle Tilda</t>
  </si>
  <si>
    <t>Merry Marzipan</t>
  </si>
  <si>
    <t>Gingersnap Gwen</t>
  </si>
  <si>
    <t>Whimsy Whiskers</t>
  </si>
  <si>
    <t>Crispy Crumbcatcher</t>
  </si>
  <si>
    <t>Fizzwick Frost</t>
  </si>
  <si>
    <t>Sprinkle Bea</t>
  </si>
  <si>
    <t>Fizzabelle Pop</t>
  </si>
  <si>
    <t>Sparkle Sundae</t>
  </si>
  <si>
    <t>Benny Bonbon</t>
  </si>
  <si>
    <t>Tootsie McGiggly</t>
  </si>
  <si>
    <t>Misty Mallow</t>
  </si>
  <si>
    <t>Snickersnack Sam</t>
  </si>
  <si>
    <t>Twizzle Taffeta</t>
  </si>
  <si>
    <t>Candy Carmichael</t>
  </si>
  <si>
    <t>Bubbles Butterbean</t>
  </si>
  <si>
    <t>Wiggles Wafflecone</t>
  </si>
  <si>
    <t>Tina Tootsie</t>
  </si>
  <si>
    <t>Dottie Dotsworth</t>
  </si>
  <si>
    <t>Candyfloss Claire</t>
  </si>
  <si>
    <t>month</t>
  </si>
  <si>
    <t>foot_traffic</t>
  </si>
  <si>
    <t>agency</t>
  </si>
  <si>
    <t>beginning_month_of_service</t>
  </si>
  <si>
    <t>duration_of_service</t>
  </si>
  <si>
    <t>Moonbeam Morsels</t>
  </si>
  <si>
    <t>Zesty Zagnut</t>
  </si>
  <si>
    <t>The Sassy Taffy</t>
  </si>
  <si>
    <t>Candy Cloud Co.</t>
  </si>
  <si>
    <t>The Candy Cauldron</t>
  </si>
  <si>
    <t>The Gobstopper Grove</t>
  </si>
  <si>
    <t>Full Time</t>
  </si>
  <si>
    <t>Scheduled</t>
  </si>
  <si>
    <t>Wages</t>
  </si>
  <si>
    <t>Available</t>
  </si>
  <si>
    <t>Required</t>
  </si>
  <si>
    <t>Total</t>
  </si>
  <si>
    <t>Average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</si>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</sst>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44" fontId="6" fillId="2" borderId="0" xfId="6" applyNumberFormat="1"/>
    <xf numFmtId="0" fontId="11" fillId="6" borderId="4" xfId="11"/>
    <xf numFmtId="4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14260717410328E-2"/>
          <c:y val="0.13930555555555557"/>
          <c:w val="0.89030796150481195"/>
          <c:h val="0.72125801983085447"/>
        </c:manualLayout>
      </c:layout>
      <c:lineChart>
        <c:grouping val="standard"/>
        <c:varyColors val="0"/>
        <c:ser>
          <c:idx val="0"/>
          <c:order val="0"/>
          <c:tx>
            <c:strRef>
              <c:f>'jshaughn_Module08_Full_Time (2)'!$D$1</c:f>
              <c:strCache>
                <c:ptCount val="1"/>
                <c:pt idx="0">
                  <c:v>foot_traffic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'jshaughn_Module08_Full_Time (2)'!$C$2:$C$13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'jshaughn_Module08_Full_Time (2)'!$D$2:$D$13</c:f>
              <c:numCache>
                <c:formatCode>General</c:formatCode>
                <c:ptCount val="12"/>
                <c:pt idx="0">
                  <c:v>242</c:v>
                </c:pt>
                <c:pt idx="1">
                  <c:v>332</c:v>
                </c:pt>
                <c:pt idx="2">
                  <c:v>458</c:v>
                </c:pt>
                <c:pt idx="3">
                  <c:v>513</c:v>
                </c:pt>
                <c:pt idx="4">
                  <c:v>450</c:v>
                </c:pt>
                <c:pt idx="5">
                  <c:v>332</c:v>
                </c:pt>
                <c:pt idx="6">
                  <c:v>276</c:v>
                </c:pt>
                <c:pt idx="7">
                  <c:v>349</c:v>
                </c:pt>
                <c:pt idx="8">
                  <c:v>495</c:v>
                </c:pt>
                <c:pt idx="9">
                  <c:v>591</c:v>
                </c:pt>
                <c:pt idx="10">
                  <c:v>552</c:v>
                </c:pt>
                <c:pt idx="11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B6-4488-BE17-91F784635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466232"/>
        <c:axId val="799465152"/>
      </c:lineChart>
      <c:catAx>
        <c:axId val="79946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65152"/>
        <c:crosses val="autoZero"/>
        <c:auto val="1"/>
        <c:lblAlgn val="ctr"/>
        <c:lblOffset val="100"/>
        <c:noMultiLvlLbl val="0"/>
      </c:catAx>
      <c:valAx>
        <c:axId val="7994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6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14260717410328E-2"/>
          <c:y val="0.13930555555555557"/>
          <c:w val="0.89030796150481195"/>
          <c:h val="0.72125801983085447"/>
        </c:manualLayout>
      </c:layout>
      <c:lineChart>
        <c:grouping val="standard"/>
        <c:varyColors val="0"/>
        <c:ser>
          <c:idx val="0"/>
          <c:order val="0"/>
          <c:tx>
            <c:strRef>
              <c:f>'2'!$D$1</c:f>
              <c:strCache>
                <c:ptCount val="1"/>
                <c:pt idx="0">
                  <c:v>foot_traffic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'2'!$C$2:$C$13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'2'!$D$2:$D$13</c:f>
              <c:numCache>
                <c:formatCode>General</c:formatCode>
                <c:ptCount val="12"/>
                <c:pt idx="0">
                  <c:v>242</c:v>
                </c:pt>
                <c:pt idx="1">
                  <c:v>332</c:v>
                </c:pt>
                <c:pt idx="2">
                  <c:v>458</c:v>
                </c:pt>
                <c:pt idx="3">
                  <c:v>513</c:v>
                </c:pt>
                <c:pt idx="4">
                  <c:v>450</c:v>
                </c:pt>
                <c:pt idx="5">
                  <c:v>332</c:v>
                </c:pt>
                <c:pt idx="6">
                  <c:v>276</c:v>
                </c:pt>
                <c:pt idx="7">
                  <c:v>349</c:v>
                </c:pt>
                <c:pt idx="8">
                  <c:v>495</c:v>
                </c:pt>
                <c:pt idx="9">
                  <c:v>591</c:v>
                </c:pt>
                <c:pt idx="10">
                  <c:v>552</c:v>
                </c:pt>
                <c:pt idx="11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8-430F-8703-856F43B32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466232"/>
        <c:axId val="799465152"/>
      </c:lineChart>
      <c:catAx>
        <c:axId val="79946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65152"/>
        <c:crosses val="autoZero"/>
        <c:auto val="1"/>
        <c:lblAlgn val="ctr"/>
        <c:lblOffset val="100"/>
        <c:noMultiLvlLbl val="0"/>
      </c:catAx>
      <c:valAx>
        <c:axId val="7994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6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914260717410328E-2"/>
          <c:y val="0.13930555555555557"/>
          <c:w val="0.89030796150481195"/>
          <c:h val="0.72125801983085447"/>
        </c:manualLayout>
      </c:layout>
      <c:lineChart>
        <c:grouping val="standard"/>
        <c:varyColors val="0"/>
        <c:ser>
          <c:idx val="0"/>
          <c:order val="0"/>
          <c:tx>
            <c:strRef>
              <c:f>jshaughn_Module08_Full_Time_Sal!$D$1</c:f>
              <c:strCache>
                <c:ptCount val="1"/>
                <c:pt idx="0">
                  <c:v>foot_traffic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jshaughn_Module08_Full_Time_Sal!$C$2:$C$13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jshaughn_Module08_Full_Time_Sal!$D$2:$D$13</c:f>
              <c:numCache>
                <c:formatCode>General</c:formatCode>
                <c:ptCount val="12"/>
                <c:pt idx="0">
                  <c:v>242</c:v>
                </c:pt>
                <c:pt idx="1">
                  <c:v>332</c:v>
                </c:pt>
                <c:pt idx="2">
                  <c:v>458</c:v>
                </c:pt>
                <c:pt idx="3">
                  <c:v>513</c:v>
                </c:pt>
                <c:pt idx="4">
                  <c:v>450</c:v>
                </c:pt>
                <c:pt idx="5">
                  <c:v>332</c:v>
                </c:pt>
                <c:pt idx="6">
                  <c:v>276</c:v>
                </c:pt>
                <c:pt idx="7">
                  <c:v>349</c:v>
                </c:pt>
                <c:pt idx="8">
                  <c:v>495</c:v>
                </c:pt>
                <c:pt idx="9">
                  <c:v>591</c:v>
                </c:pt>
                <c:pt idx="10">
                  <c:v>552</c:v>
                </c:pt>
                <c:pt idx="11">
                  <c:v>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9-4589-B0C4-47CD51EE4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9466232"/>
        <c:axId val="799465152"/>
      </c:lineChart>
      <c:catAx>
        <c:axId val="79946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65152"/>
        <c:crosses val="autoZero"/>
        <c:auto val="1"/>
        <c:lblAlgn val="ctr"/>
        <c:lblOffset val="100"/>
        <c:noMultiLvlLbl val="0"/>
      </c:catAx>
      <c:valAx>
        <c:axId val="79946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466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25622</xdr:colOff>
      <xdr:row>13</xdr:row>
      <xdr:rowOff>26513</xdr:rowOff>
    </xdr:from>
    <xdr:to>
      <xdr:col>8</xdr:col>
      <xdr:colOff>108061</xdr:colOff>
      <xdr:row>27</xdr:row>
      <xdr:rowOff>118310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53C9EF-0A44-4E8F-BBE5-B9C5C2A5C5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25622</xdr:colOff>
      <xdr:row>13</xdr:row>
      <xdr:rowOff>26513</xdr:rowOff>
    </xdr:from>
    <xdr:to>
      <xdr:col>8</xdr:col>
      <xdr:colOff>108061</xdr:colOff>
      <xdr:row>27</xdr:row>
      <xdr:rowOff>118310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2D716-7CFA-4782-88BE-A40B781ACD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25622</xdr:colOff>
      <xdr:row>13</xdr:row>
      <xdr:rowOff>26513</xdr:rowOff>
    </xdr:from>
    <xdr:to>
      <xdr:col>8</xdr:col>
      <xdr:colOff>108061</xdr:colOff>
      <xdr:row>27</xdr:row>
      <xdr:rowOff>118310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FF80B8-8C38-77F5-CFD5-1ED3DE353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6BDA-F948-4AD7-A183-D767600B56DD}">
  <dimension ref="A1:Y42"/>
  <sheetViews>
    <sheetView tabSelected="1" topLeftCell="J1" zoomScale="99" workbookViewId="0">
      <selection activeCell="W12" sqref="W12"/>
    </sheetView>
  </sheetViews>
  <sheetFormatPr defaultRowHeight="14.5" x14ac:dyDescent="0.35"/>
  <cols>
    <col min="1" max="1" width="18.1796875" bestFit="1" customWidth="1"/>
    <col min="2" max="2" width="13" bestFit="1" customWidth="1"/>
    <col min="4" max="4" width="9.6328125" bestFit="1" customWidth="1"/>
    <col min="5" max="5" width="19.54296875" bestFit="1" customWidth="1"/>
    <col min="10" max="10" width="19.1796875" bestFit="1" customWidth="1"/>
    <col min="24" max="24" width="15.54296875" bestFit="1" customWidth="1"/>
    <col min="25" max="25" width="14" bestFit="1" customWidth="1"/>
  </cols>
  <sheetData>
    <row r="1" spans="1:25" x14ac:dyDescent="0.3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</v>
      </c>
      <c r="I1" s="2"/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 t="s">
        <v>51</v>
      </c>
      <c r="X1" s="2" t="s">
        <v>52</v>
      </c>
    </row>
    <row r="2" spans="1:25" x14ac:dyDescent="0.35">
      <c r="A2" s="2" t="s">
        <v>2</v>
      </c>
      <c r="B2" s="1">
        <v>6956.54</v>
      </c>
      <c r="C2" s="1">
        <v>1</v>
      </c>
      <c r="D2" s="1">
        <v>242</v>
      </c>
      <c r="E2" s="2" t="s">
        <v>44</v>
      </c>
      <c r="F2" s="1">
        <v>4</v>
      </c>
      <c r="G2" s="1">
        <v>2</v>
      </c>
      <c r="H2" s="1">
        <v>6485</v>
      </c>
      <c r="J2" s="2" t="s">
        <v>44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164</v>
      </c>
      <c r="X2" s="2">
        <f>H2*G2</f>
        <v>12970</v>
      </c>
    </row>
    <row r="3" spans="1:25" x14ac:dyDescent="0.35">
      <c r="A3" s="2" t="s">
        <v>3</v>
      </c>
      <c r="B3" s="1">
        <v>4447.2</v>
      </c>
      <c r="C3" s="1">
        <v>2</v>
      </c>
      <c r="D3" s="1">
        <v>332</v>
      </c>
      <c r="E3" s="2" t="s">
        <v>45</v>
      </c>
      <c r="F3" s="1">
        <v>9</v>
      </c>
      <c r="G3" s="1">
        <v>3</v>
      </c>
      <c r="H3" s="1">
        <v>5636</v>
      </c>
      <c r="J3" s="2" t="s">
        <v>45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 s="2">
        <v>242</v>
      </c>
      <c r="X3" s="2">
        <f t="shared" ref="X3:X7" si="0">H3*G3</f>
        <v>16908</v>
      </c>
    </row>
    <row r="4" spans="1:25" x14ac:dyDescent="0.35">
      <c r="A4" s="2" t="s">
        <v>4</v>
      </c>
      <c r="B4" s="1">
        <v>6260.55</v>
      </c>
      <c r="C4" s="1">
        <v>3</v>
      </c>
      <c r="D4" s="1">
        <v>458</v>
      </c>
      <c r="E4" s="2" t="s">
        <v>46</v>
      </c>
      <c r="F4" s="1">
        <v>12</v>
      </c>
      <c r="G4" s="1">
        <v>2</v>
      </c>
      <c r="H4" s="1">
        <v>6441</v>
      </c>
      <c r="J4" s="2" t="s">
        <v>46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s="2">
        <v>70</v>
      </c>
      <c r="X4" s="2">
        <f t="shared" si="0"/>
        <v>12882</v>
      </c>
    </row>
    <row r="5" spans="1:25" x14ac:dyDescent="0.35">
      <c r="A5" s="2" t="s">
        <v>5</v>
      </c>
      <c r="B5" s="1">
        <v>4971.88</v>
      </c>
      <c r="C5" s="1">
        <v>4</v>
      </c>
      <c r="D5" s="1">
        <v>513</v>
      </c>
      <c r="E5" s="2" t="s">
        <v>47</v>
      </c>
      <c r="F5" s="1">
        <v>5</v>
      </c>
      <c r="G5" s="1">
        <v>3</v>
      </c>
      <c r="H5" s="1">
        <v>6790</v>
      </c>
      <c r="J5" s="2" t="s">
        <v>47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s="2">
        <v>0</v>
      </c>
      <c r="X5" s="2">
        <f t="shared" si="0"/>
        <v>20370</v>
      </c>
    </row>
    <row r="6" spans="1:25" x14ac:dyDescent="0.35">
      <c r="A6" s="2" t="s">
        <v>6</v>
      </c>
      <c r="B6" s="1">
        <v>4933</v>
      </c>
      <c r="C6" s="1">
        <v>5</v>
      </c>
      <c r="D6" s="1">
        <v>450</v>
      </c>
      <c r="E6" s="2" t="s">
        <v>48</v>
      </c>
      <c r="F6" s="1">
        <v>2</v>
      </c>
      <c r="G6" s="1">
        <v>2</v>
      </c>
      <c r="H6" s="1">
        <v>5394</v>
      </c>
      <c r="J6" s="2" t="s">
        <v>48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2">
        <v>109</v>
      </c>
      <c r="X6" s="2">
        <f t="shared" si="0"/>
        <v>10788</v>
      </c>
    </row>
    <row r="7" spans="1:25" x14ac:dyDescent="0.35">
      <c r="A7" s="2" t="s">
        <v>7</v>
      </c>
      <c r="B7" s="1">
        <v>4616.6400000000003</v>
      </c>
      <c r="C7" s="1">
        <v>6</v>
      </c>
      <c r="D7" s="1">
        <v>332</v>
      </c>
      <c r="E7" s="2" t="s">
        <v>49</v>
      </c>
      <c r="F7" s="1">
        <v>8</v>
      </c>
      <c r="G7" s="1">
        <v>2</v>
      </c>
      <c r="H7" s="1">
        <v>7704</v>
      </c>
      <c r="J7" s="2" t="s">
        <v>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 s="2">
        <v>0</v>
      </c>
      <c r="X7" s="2">
        <f t="shared" si="0"/>
        <v>15408</v>
      </c>
    </row>
    <row r="8" spans="1:25" x14ac:dyDescent="0.35">
      <c r="A8" s="2" t="s">
        <v>8</v>
      </c>
      <c r="B8" s="1">
        <v>7026.2</v>
      </c>
      <c r="C8" s="1">
        <v>7</v>
      </c>
      <c r="D8" s="1">
        <v>276</v>
      </c>
      <c r="J8" s="2" t="s">
        <v>50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2">
        <v>349</v>
      </c>
      <c r="X8" s="2">
        <f>B40*12</f>
        <v>62723.95783783785</v>
      </c>
    </row>
    <row r="9" spans="1:25" x14ac:dyDescent="0.35">
      <c r="A9" s="2" t="s">
        <v>9</v>
      </c>
      <c r="B9" s="1">
        <v>6282.18</v>
      </c>
      <c r="C9" s="1">
        <v>8</v>
      </c>
      <c r="D9" s="1">
        <v>349</v>
      </c>
      <c r="J9" s="2" t="s">
        <v>53</v>
      </c>
      <c r="K9" s="3">
        <f>SUMPRODUCT(K2:K8,$W$2:$W$8)</f>
        <v>419</v>
      </c>
      <c r="L9" s="3">
        <f t="shared" ref="L9:V9" si="1">SUMPRODUCT(L2:L8,$W$2:$W$8)</f>
        <v>458</v>
      </c>
      <c r="M9" s="3">
        <f t="shared" si="1"/>
        <v>458</v>
      </c>
      <c r="N9" s="3">
        <f t="shared" si="1"/>
        <v>513</v>
      </c>
      <c r="O9" s="3">
        <f t="shared" si="1"/>
        <v>513</v>
      </c>
      <c r="P9" s="3">
        <f t="shared" si="1"/>
        <v>349</v>
      </c>
      <c r="Q9" s="3">
        <f t="shared" si="1"/>
        <v>349</v>
      </c>
      <c r="R9" s="3">
        <f t="shared" si="1"/>
        <v>349</v>
      </c>
      <c r="S9" s="3">
        <f t="shared" si="1"/>
        <v>591</v>
      </c>
      <c r="T9" s="3">
        <f t="shared" si="1"/>
        <v>591</v>
      </c>
      <c r="U9" s="3">
        <f t="shared" si="1"/>
        <v>591</v>
      </c>
      <c r="V9" s="3">
        <f t="shared" si="1"/>
        <v>419</v>
      </c>
    </row>
    <row r="10" spans="1:25" x14ac:dyDescent="0.35">
      <c r="A10" s="2" t="s">
        <v>10</v>
      </c>
      <c r="B10" s="1">
        <v>5239.76</v>
      </c>
      <c r="C10" s="1">
        <v>9</v>
      </c>
      <c r="D10" s="1">
        <v>495</v>
      </c>
      <c r="J10" s="2" t="s">
        <v>54</v>
      </c>
      <c r="K10" s="3">
        <f>D2</f>
        <v>242</v>
      </c>
      <c r="L10" s="3">
        <v>332</v>
      </c>
      <c r="M10" s="3">
        <v>458</v>
      </c>
      <c r="N10" s="3">
        <v>513</v>
      </c>
      <c r="O10" s="3">
        <v>450</v>
      </c>
      <c r="P10" s="3">
        <v>332</v>
      </c>
      <c r="Q10" s="3">
        <v>276</v>
      </c>
      <c r="R10" s="3">
        <v>349</v>
      </c>
      <c r="S10" s="3">
        <v>495</v>
      </c>
      <c r="T10" s="3">
        <v>591</v>
      </c>
      <c r="U10" s="3">
        <v>552</v>
      </c>
      <c r="V10" s="3">
        <v>419</v>
      </c>
      <c r="W10" s="1" t="s">
        <v>55</v>
      </c>
      <c r="X10" s="4">
        <f>SUMPRODUCT(W2:W8,X2:X8)</f>
        <v>30187109.285405409</v>
      </c>
    </row>
    <row r="11" spans="1:25" x14ac:dyDescent="0.35">
      <c r="A11" s="2" t="s">
        <v>11</v>
      </c>
      <c r="B11" s="1">
        <v>5644.44</v>
      </c>
      <c r="C11" s="1">
        <v>10</v>
      </c>
      <c r="D11" s="1">
        <v>591</v>
      </c>
    </row>
    <row r="12" spans="1:25" x14ac:dyDescent="0.35">
      <c r="A12" s="2" t="s">
        <v>12</v>
      </c>
      <c r="B12" s="1">
        <v>4603.79</v>
      </c>
      <c r="C12" s="1">
        <v>11</v>
      </c>
      <c r="D12" s="1">
        <v>552</v>
      </c>
      <c r="X12" s="6">
        <f>X10/T10/12</f>
        <v>4256.5015912867184</v>
      </c>
      <c r="Y12" s="6">
        <f>X8/12</f>
        <v>5226.9964864864878</v>
      </c>
    </row>
    <row r="13" spans="1:25" x14ac:dyDescent="0.35">
      <c r="A13" s="2" t="s">
        <v>13</v>
      </c>
      <c r="B13" s="1">
        <v>4621.1000000000004</v>
      </c>
      <c r="C13" s="1">
        <v>12</v>
      </c>
      <c r="D13" s="1">
        <v>419</v>
      </c>
    </row>
    <row r="14" spans="1:25" x14ac:dyDescent="0.35">
      <c r="A14" s="2" t="s">
        <v>14</v>
      </c>
      <c r="B14" s="1">
        <v>5166.6899999999996</v>
      </c>
    </row>
    <row r="15" spans="1:25" x14ac:dyDescent="0.35">
      <c r="A15" s="2" t="s">
        <v>15</v>
      </c>
      <c r="B15" s="1">
        <v>5065.3100000000004</v>
      </c>
    </row>
    <row r="16" spans="1:25" x14ac:dyDescent="0.35">
      <c r="A16" s="2" t="s">
        <v>16</v>
      </c>
      <c r="B16" s="1">
        <v>3710.44</v>
      </c>
    </row>
    <row r="17" spans="1:2" x14ac:dyDescent="0.35">
      <c r="A17" s="2" t="s">
        <v>17</v>
      </c>
      <c r="B17" s="1">
        <v>6611.42</v>
      </c>
    </row>
    <row r="18" spans="1:2" x14ac:dyDescent="0.35">
      <c r="A18" s="2" t="s">
        <v>18</v>
      </c>
      <c r="B18" s="1">
        <v>4933.58</v>
      </c>
    </row>
    <row r="19" spans="1:2" x14ac:dyDescent="0.35">
      <c r="A19" s="2" t="s">
        <v>19</v>
      </c>
      <c r="B19" s="1">
        <v>2384.17</v>
      </c>
    </row>
    <row r="20" spans="1:2" x14ac:dyDescent="0.35">
      <c r="A20" s="2" t="s">
        <v>20</v>
      </c>
      <c r="B20" s="1">
        <v>6051.8</v>
      </c>
    </row>
    <row r="21" spans="1:2" x14ac:dyDescent="0.35">
      <c r="A21" s="2" t="s">
        <v>21</v>
      </c>
      <c r="B21" s="1">
        <v>5982</v>
      </c>
    </row>
    <row r="22" spans="1:2" x14ac:dyDescent="0.35">
      <c r="A22" s="2" t="s">
        <v>22</v>
      </c>
      <c r="B22" s="1">
        <v>3665.67</v>
      </c>
    </row>
    <row r="23" spans="1:2" x14ac:dyDescent="0.35">
      <c r="A23" s="2" t="s">
        <v>23</v>
      </c>
      <c r="B23" s="1">
        <v>4416.96</v>
      </c>
    </row>
    <row r="24" spans="1:2" x14ac:dyDescent="0.35">
      <c r="A24" s="2" t="s">
        <v>24</v>
      </c>
      <c r="B24" s="1">
        <v>4659.37</v>
      </c>
    </row>
    <row r="25" spans="1:2" x14ac:dyDescent="0.35">
      <c r="A25" s="2" t="s">
        <v>25</v>
      </c>
      <c r="B25" s="1">
        <v>4466.93</v>
      </c>
    </row>
    <row r="26" spans="1:2" x14ac:dyDescent="0.35">
      <c r="A26" s="2" t="s">
        <v>26</v>
      </c>
      <c r="B26" s="1">
        <v>4111.82</v>
      </c>
    </row>
    <row r="27" spans="1:2" x14ac:dyDescent="0.35">
      <c r="A27" s="2" t="s">
        <v>27</v>
      </c>
      <c r="B27" s="1">
        <v>5382.04</v>
      </c>
    </row>
    <row r="28" spans="1:2" x14ac:dyDescent="0.35">
      <c r="A28" s="2" t="s">
        <v>28</v>
      </c>
      <c r="B28" s="1">
        <v>4841.4799999999996</v>
      </c>
    </row>
    <row r="29" spans="1:2" x14ac:dyDescent="0.35">
      <c r="A29" s="2" t="s">
        <v>29</v>
      </c>
      <c r="B29" s="1">
        <v>7053.27</v>
      </c>
    </row>
    <row r="30" spans="1:2" x14ac:dyDescent="0.35">
      <c r="A30" s="2" t="s">
        <v>30</v>
      </c>
      <c r="B30" s="1">
        <v>6832.1</v>
      </c>
    </row>
    <row r="31" spans="1:2" x14ac:dyDescent="0.35">
      <c r="A31" s="2" t="s">
        <v>31</v>
      </c>
      <c r="B31" s="1">
        <v>4324.16</v>
      </c>
    </row>
    <row r="32" spans="1:2" x14ac:dyDescent="0.35">
      <c r="A32" s="2" t="s">
        <v>32</v>
      </c>
      <c r="B32" s="1">
        <v>5211.6000000000004</v>
      </c>
    </row>
    <row r="33" spans="1:2" x14ac:dyDescent="0.35">
      <c r="A33" s="2" t="s">
        <v>33</v>
      </c>
      <c r="B33" s="1">
        <v>5844.37</v>
      </c>
    </row>
    <row r="34" spans="1:2" x14ac:dyDescent="0.35">
      <c r="A34" s="2" t="s">
        <v>34</v>
      </c>
      <c r="B34" s="1">
        <v>6024.51</v>
      </c>
    </row>
    <row r="35" spans="1:2" x14ac:dyDescent="0.35">
      <c r="A35" s="2" t="s">
        <v>35</v>
      </c>
      <c r="B35" s="1">
        <v>5450.66</v>
      </c>
    </row>
    <row r="36" spans="1:2" x14ac:dyDescent="0.35">
      <c r="A36" s="2" t="s">
        <v>36</v>
      </c>
      <c r="B36" s="1">
        <v>5463.46</v>
      </c>
    </row>
    <row r="37" spans="1:2" x14ac:dyDescent="0.35">
      <c r="A37" s="2" t="s">
        <v>37</v>
      </c>
      <c r="B37" s="1">
        <v>5394.09</v>
      </c>
    </row>
    <row r="38" spans="1:2" x14ac:dyDescent="0.35">
      <c r="A38" s="2" t="s">
        <v>38</v>
      </c>
      <c r="B38" s="1">
        <v>4747.6899999999996</v>
      </c>
    </row>
    <row r="39" spans="1:2" x14ac:dyDescent="0.35">
      <c r="A39" s="2" t="s">
        <v>50</v>
      </c>
    </row>
    <row r="40" spans="1:2" x14ac:dyDescent="0.35">
      <c r="A40" s="2" t="s">
        <v>56</v>
      </c>
      <c r="B40" s="1">
        <f>AVERAGE(B2:B38)</f>
        <v>5226.9964864864878</v>
      </c>
    </row>
    <row r="41" spans="1:2" x14ac:dyDescent="0.35">
      <c r="A41" s="2" t="s">
        <v>57</v>
      </c>
      <c r="B41" s="1">
        <f>MIN(B2:B38)</f>
        <v>2384.17</v>
      </c>
    </row>
    <row r="42" spans="1:2" x14ac:dyDescent="0.35">
      <c r="A42" s="2" t="s">
        <v>58</v>
      </c>
      <c r="B42" s="1">
        <f>MAX(B2:B38)</f>
        <v>7053.27</v>
      </c>
    </row>
  </sheetData>
  <conditionalFormatting sqref="K2:V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20E4-9A3D-4403-8685-A826CD5F56F9}">
  <dimension ref="A1:X42"/>
  <sheetViews>
    <sheetView topLeftCell="H1" zoomScale="92" workbookViewId="0">
      <selection activeCell="W14" sqref="W14"/>
    </sheetView>
  </sheetViews>
  <sheetFormatPr defaultRowHeight="14.5" x14ac:dyDescent="0.35"/>
  <cols>
    <col min="1" max="1" width="18.1796875" bestFit="1" customWidth="1"/>
    <col min="2" max="2" width="13" bestFit="1" customWidth="1"/>
    <col min="4" max="4" width="9.6328125" bestFit="1" customWidth="1"/>
    <col min="5" max="5" width="19.54296875" bestFit="1" customWidth="1"/>
    <col min="10" max="10" width="19.1796875" bestFit="1" customWidth="1"/>
    <col min="24" max="24" width="15.54296875" bestFit="1" customWidth="1"/>
  </cols>
  <sheetData>
    <row r="1" spans="1:24" x14ac:dyDescent="0.3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</v>
      </c>
      <c r="I1" s="2"/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 t="s">
        <v>51</v>
      </c>
      <c r="X1" s="2" t="s">
        <v>52</v>
      </c>
    </row>
    <row r="2" spans="1:24" x14ac:dyDescent="0.35">
      <c r="A2" s="2" t="s">
        <v>2</v>
      </c>
      <c r="B2" s="1">
        <v>6956.54</v>
      </c>
      <c r="C2" s="1">
        <v>1</v>
      </c>
      <c r="D2" s="1">
        <v>242</v>
      </c>
      <c r="E2" s="2" t="s">
        <v>44</v>
      </c>
      <c r="F2" s="1">
        <v>4</v>
      </c>
      <c r="G2" s="1">
        <v>2</v>
      </c>
      <c r="H2" s="1">
        <v>6485</v>
      </c>
      <c r="J2" s="2" t="s">
        <v>44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234</v>
      </c>
      <c r="X2" s="2">
        <f>H2*G2</f>
        <v>12970</v>
      </c>
    </row>
    <row r="3" spans="1:24" x14ac:dyDescent="0.35">
      <c r="A3" s="2" t="s">
        <v>3</v>
      </c>
      <c r="B3" s="1">
        <v>4447.2</v>
      </c>
      <c r="C3" s="1">
        <v>2</v>
      </c>
      <c r="D3" s="1">
        <v>332</v>
      </c>
      <c r="E3" s="2" t="s">
        <v>45</v>
      </c>
      <c r="F3" s="1">
        <v>9</v>
      </c>
      <c r="G3" s="1">
        <v>3</v>
      </c>
      <c r="H3" s="1">
        <v>5636</v>
      </c>
      <c r="J3" s="2" t="s">
        <v>45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 s="2">
        <v>312</v>
      </c>
      <c r="X3" s="2">
        <f t="shared" ref="X3:X7" si="0">H3*G3</f>
        <v>16908</v>
      </c>
    </row>
    <row r="4" spans="1:24" x14ac:dyDescent="0.35">
      <c r="A4" s="2" t="s">
        <v>4</v>
      </c>
      <c r="B4" s="1">
        <v>6260.55</v>
      </c>
      <c r="C4" s="1">
        <v>3</v>
      </c>
      <c r="D4" s="1">
        <v>458</v>
      </c>
      <c r="E4" s="2" t="s">
        <v>46</v>
      </c>
      <c r="F4" s="1">
        <v>12</v>
      </c>
      <c r="G4" s="1">
        <v>2</v>
      </c>
      <c r="H4" s="1">
        <v>6441</v>
      </c>
      <c r="J4" s="2" t="s">
        <v>46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s="2">
        <v>140</v>
      </c>
      <c r="X4" s="2">
        <f t="shared" si="0"/>
        <v>12882</v>
      </c>
    </row>
    <row r="5" spans="1:24" x14ac:dyDescent="0.35">
      <c r="A5" s="2" t="s">
        <v>5</v>
      </c>
      <c r="B5" s="1">
        <v>4971.88</v>
      </c>
      <c r="C5" s="1">
        <v>4</v>
      </c>
      <c r="D5" s="1">
        <v>513</v>
      </c>
      <c r="E5" s="2" t="s">
        <v>47</v>
      </c>
      <c r="F5" s="1">
        <v>5</v>
      </c>
      <c r="G5" s="1">
        <v>3</v>
      </c>
      <c r="H5" s="1">
        <v>6790</v>
      </c>
      <c r="J5" s="2" t="s">
        <v>47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s="2">
        <v>53</v>
      </c>
      <c r="X5" s="2">
        <f t="shared" si="0"/>
        <v>20370</v>
      </c>
    </row>
    <row r="6" spans="1:24" x14ac:dyDescent="0.35">
      <c r="A6" s="2" t="s">
        <v>6</v>
      </c>
      <c r="B6" s="1">
        <v>4933</v>
      </c>
      <c r="C6" s="1">
        <v>5</v>
      </c>
      <c r="D6" s="1">
        <v>450</v>
      </c>
      <c r="E6" s="2" t="s">
        <v>48</v>
      </c>
      <c r="F6" s="1">
        <v>2</v>
      </c>
      <c r="G6" s="1">
        <v>2</v>
      </c>
      <c r="H6" s="1">
        <v>5394</v>
      </c>
      <c r="J6" s="2" t="s">
        <v>48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2">
        <v>179</v>
      </c>
      <c r="X6" s="2">
        <f t="shared" si="0"/>
        <v>10788</v>
      </c>
    </row>
    <row r="7" spans="1:24" x14ac:dyDescent="0.35">
      <c r="A7" s="2" t="s">
        <v>7</v>
      </c>
      <c r="B7" s="1">
        <v>4616.6400000000003</v>
      </c>
      <c r="C7" s="1">
        <v>6</v>
      </c>
      <c r="D7" s="1">
        <v>332</v>
      </c>
      <c r="E7" s="2" t="s">
        <v>49</v>
      </c>
      <c r="F7" s="1">
        <v>8</v>
      </c>
      <c r="G7" s="1">
        <v>2</v>
      </c>
      <c r="H7" s="1">
        <v>7704</v>
      </c>
      <c r="J7" s="2" t="s">
        <v>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 s="2">
        <v>70</v>
      </c>
      <c r="X7" s="2">
        <f t="shared" si="0"/>
        <v>15408</v>
      </c>
    </row>
    <row r="8" spans="1:24" x14ac:dyDescent="0.35">
      <c r="A8" s="2" t="s">
        <v>8</v>
      </c>
      <c r="B8" s="1">
        <v>7026.2</v>
      </c>
      <c r="C8" s="1">
        <v>7</v>
      </c>
      <c r="D8" s="1">
        <v>276</v>
      </c>
      <c r="J8" s="2" t="s">
        <v>50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2">
        <v>279</v>
      </c>
      <c r="X8" s="2">
        <f>B40*12</f>
        <v>62723.95783783785</v>
      </c>
    </row>
    <row r="9" spans="1:24" x14ac:dyDescent="0.35">
      <c r="A9" s="2" t="s">
        <v>9</v>
      </c>
      <c r="B9" s="1">
        <v>6282.18</v>
      </c>
      <c r="C9" s="1">
        <v>8</v>
      </c>
      <c r="D9" s="1">
        <v>349</v>
      </c>
      <c r="J9" s="2" t="s">
        <v>53</v>
      </c>
      <c r="K9" s="3">
        <f>SUMPRODUCT(K2:K8,$W$2:$W$8)</f>
        <v>419</v>
      </c>
      <c r="L9" s="3">
        <f t="shared" ref="L9:V9" si="1">SUMPRODUCT(L2:L8,$W$2:$W$8)</f>
        <v>458</v>
      </c>
      <c r="M9" s="3">
        <f t="shared" si="1"/>
        <v>458</v>
      </c>
      <c r="N9" s="3">
        <f t="shared" si="1"/>
        <v>513</v>
      </c>
      <c r="O9" s="3">
        <f t="shared" si="1"/>
        <v>566</v>
      </c>
      <c r="P9" s="3">
        <f t="shared" si="1"/>
        <v>332</v>
      </c>
      <c r="Q9" s="3">
        <f t="shared" si="1"/>
        <v>332</v>
      </c>
      <c r="R9" s="3">
        <f t="shared" si="1"/>
        <v>349</v>
      </c>
      <c r="S9" s="3">
        <f t="shared" si="1"/>
        <v>661</v>
      </c>
      <c r="T9" s="3">
        <f t="shared" si="1"/>
        <v>591</v>
      </c>
      <c r="U9" s="3">
        <f t="shared" si="1"/>
        <v>591</v>
      </c>
      <c r="V9" s="3">
        <f t="shared" si="1"/>
        <v>419</v>
      </c>
    </row>
    <row r="10" spans="1:24" x14ac:dyDescent="0.35">
      <c r="A10" s="2" t="s">
        <v>10</v>
      </c>
      <c r="B10" s="1">
        <v>5239.76</v>
      </c>
      <c r="C10" s="1">
        <v>9</v>
      </c>
      <c r="D10" s="1">
        <v>495</v>
      </c>
      <c r="J10" s="2" t="s">
        <v>54</v>
      </c>
      <c r="K10" s="3">
        <f>D2</f>
        <v>242</v>
      </c>
      <c r="L10" s="3">
        <v>332</v>
      </c>
      <c r="M10" s="3">
        <v>458</v>
      </c>
      <c r="N10" s="3">
        <v>513</v>
      </c>
      <c r="O10" s="3">
        <v>450</v>
      </c>
      <c r="P10" s="3">
        <v>332</v>
      </c>
      <c r="Q10" s="3">
        <v>276</v>
      </c>
      <c r="R10" s="3">
        <v>349</v>
      </c>
      <c r="S10" s="3">
        <v>495</v>
      </c>
      <c r="T10" s="3">
        <v>591</v>
      </c>
      <c r="U10" s="3">
        <v>552</v>
      </c>
      <c r="V10" s="3">
        <v>419</v>
      </c>
      <c r="W10" s="1" t="s">
        <v>55</v>
      </c>
      <c r="X10" s="4">
        <f>SUMPRODUCT(W2:W8,X2:X8)</f>
        <v>31702962.236756761</v>
      </c>
    </row>
    <row r="11" spans="1:24" x14ac:dyDescent="0.35">
      <c r="A11" s="2" t="s">
        <v>11</v>
      </c>
      <c r="B11" s="1">
        <v>5644.44</v>
      </c>
      <c r="C11" s="1">
        <v>10</v>
      </c>
      <c r="D11" s="1">
        <v>591</v>
      </c>
    </row>
    <row r="12" spans="1:24" x14ac:dyDescent="0.35">
      <c r="A12" s="2" t="s">
        <v>12</v>
      </c>
      <c r="B12" s="1">
        <v>4603.79</v>
      </c>
      <c r="C12" s="1">
        <v>11</v>
      </c>
      <c r="D12" s="1">
        <v>552</v>
      </c>
    </row>
    <row r="13" spans="1:24" x14ac:dyDescent="0.35">
      <c r="A13" s="2" t="s">
        <v>13</v>
      </c>
      <c r="B13" s="1">
        <v>4621.1000000000004</v>
      </c>
      <c r="C13" s="1">
        <v>12</v>
      </c>
      <c r="D13" s="1">
        <v>419</v>
      </c>
    </row>
    <row r="14" spans="1:24" x14ac:dyDescent="0.35">
      <c r="A14" s="2" t="s">
        <v>14</v>
      </c>
      <c r="B14" s="1">
        <v>5166.6899999999996</v>
      </c>
      <c r="W14" s="5">
        <f>W8*0.8</f>
        <v>223.20000000000002</v>
      </c>
    </row>
    <row r="15" spans="1:24" x14ac:dyDescent="0.35">
      <c r="A15" s="2" t="s">
        <v>15</v>
      </c>
      <c r="B15" s="1">
        <v>5065.3100000000004</v>
      </c>
    </row>
    <row r="16" spans="1:24" x14ac:dyDescent="0.35">
      <c r="A16" s="2" t="s">
        <v>16</v>
      </c>
      <c r="B16" s="1">
        <v>3710.44</v>
      </c>
    </row>
    <row r="17" spans="1:2" x14ac:dyDescent="0.35">
      <c r="A17" s="2" t="s">
        <v>17</v>
      </c>
      <c r="B17" s="1">
        <v>6611.42</v>
      </c>
    </row>
    <row r="18" spans="1:2" x14ac:dyDescent="0.35">
      <c r="A18" s="2" t="s">
        <v>18</v>
      </c>
      <c r="B18" s="1">
        <v>4933.58</v>
      </c>
    </row>
    <row r="19" spans="1:2" x14ac:dyDescent="0.35">
      <c r="A19" s="2" t="s">
        <v>19</v>
      </c>
      <c r="B19" s="1">
        <v>2384.17</v>
      </c>
    </row>
    <row r="20" spans="1:2" x14ac:dyDescent="0.35">
      <c r="A20" s="2" t="s">
        <v>20</v>
      </c>
      <c r="B20" s="1">
        <v>6051.8</v>
      </c>
    </row>
    <row r="21" spans="1:2" x14ac:dyDescent="0.35">
      <c r="A21" s="2" t="s">
        <v>21</v>
      </c>
      <c r="B21" s="1">
        <v>5982</v>
      </c>
    </row>
    <row r="22" spans="1:2" x14ac:dyDescent="0.35">
      <c r="A22" s="2" t="s">
        <v>22</v>
      </c>
      <c r="B22" s="1">
        <v>3665.67</v>
      </c>
    </row>
    <row r="23" spans="1:2" x14ac:dyDescent="0.35">
      <c r="A23" s="2" t="s">
        <v>23</v>
      </c>
      <c r="B23" s="1">
        <v>4416.96</v>
      </c>
    </row>
    <row r="24" spans="1:2" x14ac:dyDescent="0.35">
      <c r="A24" s="2" t="s">
        <v>24</v>
      </c>
      <c r="B24" s="1">
        <v>4659.37</v>
      </c>
    </row>
    <row r="25" spans="1:2" x14ac:dyDescent="0.35">
      <c r="A25" s="2" t="s">
        <v>25</v>
      </c>
      <c r="B25" s="1">
        <v>4466.93</v>
      </c>
    </row>
    <row r="26" spans="1:2" x14ac:dyDescent="0.35">
      <c r="A26" s="2" t="s">
        <v>26</v>
      </c>
      <c r="B26" s="1">
        <v>4111.82</v>
      </c>
    </row>
    <row r="27" spans="1:2" x14ac:dyDescent="0.35">
      <c r="A27" s="2" t="s">
        <v>27</v>
      </c>
      <c r="B27" s="1">
        <v>5382.04</v>
      </c>
    </row>
    <row r="28" spans="1:2" x14ac:dyDescent="0.35">
      <c r="A28" s="2" t="s">
        <v>28</v>
      </c>
      <c r="B28" s="1">
        <v>4841.4799999999996</v>
      </c>
    </row>
    <row r="29" spans="1:2" x14ac:dyDescent="0.35">
      <c r="A29" s="2" t="s">
        <v>29</v>
      </c>
      <c r="B29" s="1">
        <v>7053.27</v>
      </c>
    </row>
    <row r="30" spans="1:2" x14ac:dyDescent="0.35">
      <c r="A30" s="2" t="s">
        <v>30</v>
      </c>
      <c r="B30" s="1">
        <v>6832.1</v>
      </c>
    </row>
    <row r="31" spans="1:2" x14ac:dyDescent="0.35">
      <c r="A31" s="2" t="s">
        <v>31</v>
      </c>
      <c r="B31" s="1">
        <v>4324.16</v>
      </c>
    </row>
    <row r="32" spans="1:2" x14ac:dyDescent="0.35">
      <c r="A32" s="2" t="s">
        <v>32</v>
      </c>
      <c r="B32" s="1">
        <v>5211.6000000000004</v>
      </c>
    </row>
    <row r="33" spans="1:2" x14ac:dyDescent="0.35">
      <c r="A33" s="2" t="s">
        <v>33</v>
      </c>
      <c r="B33" s="1">
        <v>5844.37</v>
      </c>
    </row>
    <row r="34" spans="1:2" x14ac:dyDescent="0.35">
      <c r="A34" s="2" t="s">
        <v>34</v>
      </c>
      <c r="B34" s="1">
        <v>6024.51</v>
      </c>
    </row>
    <row r="35" spans="1:2" x14ac:dyDescent="0.35">
      <c r="A35" s="2" t="s">
        <v>35</v>
      </c>
      <c r="B35" s="1">
        <v>5450.66</v>
      </c>
    </row>
    <row r="36" spans="1:2" x14ac:dyDescent="0.35">
      <c r="A36" s="2" t="s">
        <v>36</v>
      </c>
      <c r="B36" s="1">
        <v>5463.46</v>
      </c>
    </row>
    <row r="37" spans="1:2" x14ac:dyDescent="0.35">
      <c r="A37" s="2" t="s">
        <v>37</v>
      </c>
      <c r="B37" s="1">
        <v>5394.09</v>
      </c>
    </row>
    <row r="38" spans="1:2" x14ac:dyDescent="0.35">
      <c r="A38" s="2" t="s">
        <v>38</v>
      </c>
      <c r="B38" s="1">
        <v>4747.6899999999996</v>
      </c>
    </row>
    <row r="39" spans="1:2" x14ac:dyDescent="0.35">
      <c r="A39" s="2" t="s">
        <v>50</v>
      </c>
    </row>
    <row r="40" spans="1:2" x14ac:dyDescent="0.35">
      <c r="A40" s="2" t="s">
        <v>56</v>
      </c>
      <c r="B40" s="1">
        <f>AVERAGE(B2:B38)</f>
        <v>5226.9964864864878</v>
      </c>
    </row>
    <row r="41" spans="1:2" x14ac:dyDescent="0.35">
      <c r="A41" s="2" t="s">
        <v>57</v>
      </c>
      <c r="B41" s="1">
        <f>MIN(B2:B38)</f>
        <v>2384.17</v>
      </c>
    </row>
    <row r="42" spans="1:2" x14ac:dyDescent="0.35">
      <c r="A42" s="2" t="s">
        <v>58</v>
      </c>
      <c r="B42" s="1">
        <f>MAX(B2:B38)</f>
        <v>7053.27</v>
      </c>
    </row>
  </sheetData>
  <conditionalFormatting sqref="K2:V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0B9F-9CF7-4C78-B0A5-8E6CA61B2896}">
  <dimension ref="A1:X42"/>
  <sheetViews>
    <sheetView topLeftCell="J2" zoomScale="99" workbookViewId="0">
      <selection activeCell="X12" sqref="X12"/>
    </sheetView>
  </sheetViews>
  <sheetFormatPr defaultRowHeight="14.5" x14ac:dyDescent="0.35"/>
  <cols>
    <col min="1" max="1" width="18.1796875" bestFit="1" customWidth="1"/>
    <col min="2" max="2" width="13" bestFit="1" customWidth="1"/>
    <col min="4" max="4" width="9.6328125" bestFit="1" customWidth="1"/>
    <col min="5" max="5" width="19.54296875" bestFit="1" customWidth="1"/>
    <col min="10" max="10" width="19.1796875" bestFit="1" customWidth="1"/>
    <col min="24" max="24" width="15.54296875" bestFit="1" customWidth="1"/>
  </cols>
  <sheetData>
    <row r="1" spans="1:24" x14ac:dyDescent="0.3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1</v>
      </c>
      <c r="I1" s="2"/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 t="s">
        <v>51</v>
      </c>
      <c r="X1" s="2" t="s">
        <v>52</v>
      </c>
    </row>
    <row r="2" spans="1:24" x14ac:dyDescent="0.35">
      <c r="A2" s="2" t="s">
        <v>2</v>
      </c>
      <c r="B2" s="1">
        <v>6956.54</v>
      </c>
      <c r="C2" s="1">
        <v>1</v>
      </c>
      <c r="D2" s="1">
        <v>242</v>
      </c>
      <c r="E2" s="2" t="s">
        <v>44</v>
      </c>
      <c r="F2" s="1">
        <v>4</v>
      </c>
      <c r="G2" s="1">
        <v>2</v>
      </c>
      <c r="H2" s="1">
        <v>6485</v>
      </c>
      <c r="J2" s="2" t="s">
        <v>44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2">
        <v>164</v>
      </c>
      <c r="X2" s="2">
        <f>H2*G2</f>
        <v>12970</v>
      </c>
    </row>
    <row r="3" spans="1:24" x14ac:dyDescent="0.35">
      <c r="A3" s="2" t="s">
        <v>3</v>
      </c>
      <c r="B3" s="1">
        <v>4447.2</v>
      </c>
      <c r="C3" s="1">
        <v>2</v>
      </c>
      <c r="D3" s="1">
        <v>332</v>
      </c>
      <c r="E3" s="2" t="s">
        <v>45</v>
      </c>
      <c r="F3" s="1">
        <v>9</v>
      </c>
      <c r="G3" s="1">
        <v>3</v>
      </c>
      <c r="H3" s="1">
        <v>5636</v>
      </c>
      <c r="J3" s="2" t="s">
        <v>45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 s="2">
        <v>242</v>
      </c>
      <c r="X3" s="2">
        <f t="shared" ref="X3:X7" si="0">H3*G3</f>
        <v>16908</v>
      </c>
    </row>
    <row r="4" spans="1:24" x14ac:dyDescent="0.35">
      <c r="A4" s="2" t="s">
        <v>4</v>
      </c>
      <c r="B4" s="1">
        <v>6260.55</v>
      </c>
      <c r="C4" s="1">
        <v>3</v>
      </c>
      <c r="D4" s="1">
        <v>458</v>
      </c>
      <c r="E4" s="2" t="s">
        <v>46</v>
      </c>
      <c r="F4" s="1">
        <v>12</v>
      </c>
      <c r="G4" s="1">
        <v>2</v>
      </c>
      <c r="H4" s="1">
        <v>6441</v>
      </c>
      <c r="J4" s="2" t="s">
        <v>46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 s="2">
        <v>70</v>
      </c>
      <c r="X4" s="2">
        <f t="shared" si="0"/>
        <v>12882</v>
      </c>
    </row>
    <row r="5" spans="1:24" x14ac:dyDescent="0.35">
      <c r="A5" s="2" t="s">
        <v>5</v>
      </c>
      <c r="B5" s="1">
        <v>4971.88</v>
      </c>
      <c r="C5" s="1">
        <v>4</v>
      </c>
      <c r="D5" s="1">
        <v>513</v>
      </c>
      <c r="E5" s="2" t="s">
        <v>47</v>
      </c>
      <c r="F5" s="1">
        <v>5</v>
      </c>
      <c r="G5" s="1">
        <v>3</v>
      </c>
      <c r="H5" s="1">
        <v>6790</v>
      </c>
      <c r="J5" s="2" t="s">
        <v>47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 s="2">
        <v>0</v>
      </c>
      <c r="X5" s="2">
        <f t="shared" si="0"/>
        <v>20370</v>
      </c>
    </row>
    <row r="6" spans="1:24" x14ac:dyDescent="0.35">
      <c r="A6" s="2" t="s">
        <v>6</v>
      </c>
      <c r="B6" s="1">
        <v>4933</v>
      </c>
      <c r="C6" s="1">
        <v>5</v>
      </c>
      <c r="D6" s="1">
        <v>450</v>
      </c>
      <c r="E6" s="2" t="s">
        <v>48</v>
      </c>
      <c r="F6" s="1">
        <v>2</v>
      </c>
      <c r="G6" s="1">
        <v>2</v>
      </c>
      <c r="H6" s="1">
        <v>5394</v>
      </c>
      <c r="J6" s="2" t="s">
        <v>48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2">
        <v>109</v>
      </c>
      <c r="X6" s="2">
        <f t="shared" si="0"/>
        <v>10788</v>
      </c>
    </row>
    <row r="7" spans="1:24" x14ac:dyDescent="0.35">
      <c r="A7" s="2" t="s">
        <v>7</v>
      </c>
      <c r="B7" s="1">
        <v>4616.6400000000003</v>
      </c>
      <c r="C7" s="1">
        <v>6</v>
      </c>
      <c r="D7" s="1">
        <v>332</v>
      </c>
      <c r="E7" s="2" t="s">
        <v>49</v>
      </c>
      <c r="F7" s="1">
        <v>8</v>
      </c>
      <c r="G7" s="1">
        <v>2</v>
      </c>
      <c r="H7" s="1">
        <v>7704</v>
      </c>
      <c r="J7" s="2" t="s">
        <v>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 s="2">
        <v>0</v>
      </c>
      <c r="X7" s="2">
        <f t="shared" si="0"/>
        <v>15408</v>
      </c>
    </row>
    <row r="8" spans="1:24" x14ac:dyDescent="0.35">
      <c r="A8" s="2" t="s">
        <v>8</v>
      </c>
      <c r="B8" s="1">
        <v>7026.2</v>
      </c>
      <c r="C8" s="1">
        <v>7</v>
      </c>
      <c r="D8" s="1">
        <v>276</v>
      </c>
      <c r="J8" s="2" t="s">
        <v>50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2">
        <v>349</v>
      </c>
      <c r="X8" s="2">
        <f>B40*12</f>
        <v>62723.95783783785</v>
      </c>
    </row>
    <row r="9" spans="1:24" x14ac:dyDescent="0.35">
      <c r="A9" s="2" t="s">
        <v>9</v>
      </c>
      <c r="B9" s="1">
        <v>6282.18</v>
      </c>
      <c r="C9" s="1">
        <v>8</v>
      </c>
      <c r="D9" s="1">
        <v>349</v>
      </c>
      <c r="J9" s="2" t="s">
        <v>53</v>
      </c>
      <c r="K9" s="3">
        <f>SUMPRODUCT(K2:K8,$W$2:$W$8)</f>
        <v>419</v>
      </c>
      <c r="L9" s="3">
        <f t="shared" ref="L9:V9" si="1">SUMPRODUCT(L2:L8,$W$2:$W$8)</f>
        <v>458</v>
      </c>
      <c r="M9" s="3">
        <f t="shared" si="1"/>
        <v>458</v>
      </c>
      <c r="N9" s="3">
        <f t="shared" si="1"/>
        <v>513</v>
      </c>
      <c r="O9" s="3">
        <f t="shared" si="1"/>
        <v>513</v>
      </c>
      <c r="P9" s="3">
        <f t="shared" si="1"/>
        <v>349</v>
      </c>
      <c r="Q9" s="3">
        <f t="shared" si="1"/>
        <v>349</v>
      </c>
      <c r="R9" s="3">
        <f t="shared" si="1"/>
        <v>349</v>
      </c>
      <c r="S9" s="3">
        <f t="shared" si="1"/>
        <v>591</v>
      </c>
      <c r="T9" s="3">
        <f t="shared" si="1"/>
        <v>591</v>
      </c>
      <c r="U9" s="3">
        <f t="shared" si="1"/>
        <v>591</v>
      </c>
      <c r="V9" s="3">
        <f t="shared" si="1"/>
        <v>419</v>
      </c>
    </row>
    <row r="10" spans="1:24" x14ac:dyDescent="0.35">
      <c r="A10" s="2" t="s">
        <v>10</v>
      </c>
      <c r="B10" s="1">
        <v>5239.76</v>
      </c>
      <c r="C10" s="1">
        <v>9</v>
      </c>
      <c r="D10" s="1">
        <v>495</v>
      </c>
      <c r="J10" s="2" t="s">
        <v>54</v>
      </c>
      <c r="K10" s="3">
        <f>D2</f>
        <v>242</v>
      </c>
      <c r="L10" s="3">
        <v>332</v>
      </c>
      <c r="M10" s="3">
        <v>458</v>
      </c>
      <c r="N10" s="3">
        <v>513</v>
      </c>
      <c r="O10" s="3">
        <v>450</v>
      </c>
      <c r="P10" s="3">
        <v>332</v>
      </c>
      <c r="Q10" s="3">
        <v>276</v>
      </c>
      <c r="R10" s="3">
        <v>349</v>
      </c>
      <c r="S10" s="3">
        <v>495</v>
      </c>
      <c r="T10" s="3">
        <v>591</v>
      </c>
      <c r="U10" s="3">
        <v>552</v>
      </c>
      <c r="V10" s="3">
        <v>419</v>
      </c>
      <c r="W10" s="1" t="s">
        <v>55</v>
      </c>
      <c r="X10" s="4">
        <f>SUMPRODUCT(W2:W8,X2:X8)</f>
        <v>30187109.285405409</v>
      </c>
    </row>
    <row r="11" spans="1:24" x14ac:dyDescent="0.35">
      <c r="A11" s="2" t="s">
        <v>11</v>
      </c>
      <c r="B11" s="1">
        <v>5644.44</v>
      </c>
      <c r="C11" s="1">
        <v>10</v>
      </c>
      <c r="D11" s="1">
        <v>591</v>
      </c>
    </row>
    <row r="12" spans="1:24" x14ac:dyDescent="0.35">
      <c r="A12" s="2" t="s">
        <v>12</v>
      </c>
      <c r="B12" s="1">
        <v>4603.79</v>
      </c>
      <c r="C12" s="1">
        <v>11</v>
      </c>
      <c r="D12" s="1">
        <v>552</v>
      </c>
      <c r="X12" s="6">
        <f>X10-'2'!X10</f>
        <v>-1515852.951351352</v>
      </c>
    </row>
    <row r="13" spans="1:24" x14ac:dyDescent="0.35">
      <c r="A13" s="2" t="s">
        <v>13</v>
      </c>
      <c r="B13" s="1">
        <v>4621.1000000000004</v>
      </c>
      <c r="C13" s="1">
        <v>12</v>
      </c>
      <c r="D13" s="1">
        <v>419</v>
      </c>
    </row>
    <row r="14" spans="1:24" x14ac:dyDescent="0.35">
      <c r="A14" s="2" t="s">
        <v>14</v>
      </c>
      <c r="B14" s="1">
        <v>5166.6899999999996</v>
      </c>
    </row>
    <row r="15" spans="1:24" x14ac:dyDescent="0.35">
      <c r="A15" s="2" t="s">
        <v>15</v>
      </c>
      <c r="B15" s="1">
        <v>5065.3100000000004</v>
      </c>
    </row>
    <row r="16" spans="1:24" x14ac:dyDescent="0.35">
      <c r="A16" s="2" t="s">
        <v>16</v>
      </c>
      <c r="B16" s="1">
        <v>3710.44</v>
      </c>
    </row>
    <row r="17" spans="1:2" x14ac:dyDescent="0.35">
      <c r="A17" s="2" t="s">
        <v>17</v>
      </c>
      <c r="B17" s="1">
        <v>6611.42</v>
      </c>
    </row>
    <row r="18" spans="1:2" x14ac:dyDescent="0.35">
      <c r="A18" s="2" t="s">
        <v>18</v>
      </c>
      <c r="B18" s="1">
        <v>4933.58</v>
      </c>
    </row>
    <row r="19" spans="1:2" x14ac:dyDescent="0.35">
      <c r="A19" s="2" t="s">
        <v>19</v>
      </c>
      <c r="B19" s="1">
        <v>2384.17</v>
      </c>
    </row>
    <row r="20" spans="1:2" x14ac:dyDescent="0.35">
      <c r="A20" s="2" t="s">
        <v>20</v>
      </c>
      <c r="B20" s="1">
        <v>6051.8</v>
      </c>
    </row>
    <row r="21" spans="1:2" x14ac:dyDescent="0.35">
      <c r="A21" s="2" t="s">
        <v>21</v>
      </c>
      <c r="B21" s="1">
        <v>5982</v>
      </c>
    </row>
    <row r="22" spans="1:2" x14ac:dyDescent="0.35">
      <c r="A22" s="2" t="s">
        <v>22</v>
      </c>
      <c r="B22" s="1">
        <v>3665.67</v>
      </c>
    </row>
    <row r="23" spans="1:2" x14ac:dyDescent="0.35">
      <c r="A23" s="2" t="s">
        <v>23</v>
      </c>
      <c r="B23" s="1">
        <v>4416.96</v>
      </c>
    </row>
    <row r="24" spans="1:2" x14ac:dyDescent="0.35">
      <c r="A24" s="2" t="s">
        <v>24</v>
      </c>
      <c r="B24" s="1">
        <v>4659.37</v>
      </c>
    </row>
    <row r="25" spans="1:2" x14ac:dyDescent="0.35">
      <c r="A25" s="2" t="s">
        <v>25</v>
      </c>
      <c r="B25" s="1">
        <v>4466.93</v>
      </c>
    </row>
    <row r="26" spans="1:2" x14ac:dyDescent="0.35">
      <c r="A26" s="2" t="s">
        <v>26</v>
      </c>
      <c r="B26" s="1">
        <v>4111.82</v>
      </c>
    </row>
    <row r="27" spans="1:2" x14ac:dyDescent="0.35">
      <c r="A27" s="2" t="s">
        <v>27</v>
      </c>
      <c r="B27" s="1">
        <v>5382.04</v>
      </c>
    </row>
    <row r="28" spans="1:2" x14ac:dyDescent="0.35">
      <c r="A28" s="2" t="s">
        <v>28</v>
      </c>
      <c r="B28" s="1">
        <v>4841.4799999999996</v>
      </c>
    </row>
    <row r="29" spans="1:2" x14ac:dyDescent="0.35">
      <c r="A29" s="2" t="s">
        <v>29</v>
      </c>
      <c r="B29" s="1">
        <v>7053.27</v>
      </c>
    </row>
    <row r="30" spans="1:2" x14ac:dyDescent="0.35">
      <c r="A30" s="2" t="s">
        <v>30</v>
      </c>
      <c r="B30" s="1">
        <v>6832.1</v>
      </c>
    </row>
    <row r="31" spans="1:2" x14ac:dyDescent="0.35">
      <c r="A31" s="2" t="s">
        <v>31</v>
      </c>
      <c r="B31" s="1">
        <v>4324.16</v>
      </c>
    </row>
    <row r="32" spans="1:2" x14ac:dyDescent="0.35">
      <c r="A32" s="2" t="s">
        <v>32</v>
      </c>
      <c r="B32" s="1">
        <v>5211.6000000000004</v>
      </c>
    </row>
    <row r="33" spans="1:2" x14ac:dyDescent="0.35">
      <c r="A33" s="2" t="s">
        <v>33</v>
      </c>
      <c r="B33" s="1">
        <v>5844.37</v>
      </c>
    </row>
    <row r="34" spans="1:2" x14ac:dyDescent="0.35">
      <c r="A34" s="2" t="s">
        <v>34</v>
      </c>
      <c r="B34" s="1">
        <v>6024.51</v>
      </c>
    </row>
    <row r="35" spans="1:2" x14ac:dyDescent="0.35">
      <c r="A35" s="2" t="s">
        <v>35</v>
      </c>
      <c r="B35" s="1">
        <v>5450.66</v>
      </c>
    </row>
    <row r="36" spans="1:2" x14ac:dyDescent="0.35">
      <c r="A36" s="2" t="s">
        <v>36</v>
      </c>
      <c r="B36" s="1">
        <v>5463.46</v>
      </c>
    </row>
    <row r="37" spans="1:2" x14ac:dyDescent="0.35">
      <c r="A37" s="2" t="s">
        <v>37</v>
      </c>
      <c r="B37" s="1">
        <v>5394.09</v>
      </c>
    </row>
    <row r="38" spans="1:2" x14ac:dyDescent="0.35">
      <c r="A38" s="2" t="s">
        <v>38</v>
      </c>
      <c r="B38" s="1">
        <v>4747.6899999999996</v>
      </c>
    </row>
    <row r="39" spans="1:2" x14ac:dyDescent="0.35">
      <c r="A39" s="2" t="s">
        <v>50</v>
      </c>
    </row>
    <row r="40" spans="1:2" x14ac:dyDescent="0.35">
      <c r="A40" s="2" t="s">
        <v>56</v>
      </c>
      <c r="B40" s="1">
        <f>AVERAGE(B2:B38)</f>
        <v>5226.9964864864878</v>
      </c>
    </row>
    <row r="41" spans="1:2" x14ac:dyDescent="0.35">
      <c r="A41" s="2" t="s">
        <v>57</v>
      </c>
      <c r="B41" s="1">
        <f>MIN(B2:B38)</f>
        <v>2384.17</v>
      </c>
    </row>
    <row r="42" spans="1:2" x14ac:dyDescent="0.35">
      <c r="A42" s="2" t="s">
        <v>58</v>
      </c>
      <c r="B42" s="1">
        <f>MAX(B2:B38)</f>
        <v>7053.27</v>
      </c>
    </row>
  </sheetData>
  <conditionalFormatting sqref="K2:V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jshaughn_Module08_Full_Time (2)</vt:lpstr>
      <vt:lpstr>2</vt:lpstr>
      <vt:lpstr>jshaughn_Module08_Full_Time_Sal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Jackson Shaughnessy</cp:lastModifiedBy>
  <dcterms:created xsi:type="dcterms:W3CDTF">2025-04-02T22:41:17Z</dcterms:created>
  <dcterms:modified xsi:type="dcterms:W3CDTF">2025-04-09T21:32:54Z</dcterms:modified>
</cp:coreProperties>
</file>