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shaughnessy1_bryant_edu/Documents/"/>
    </mc:Choice>
  </mc:AlternateContent>
  <xr:revisionPtr revIDLastSave="257" documentId="8_{1B4CCAEC-9916-4D8F-B2E8-A5F497B2AE3B}" xr6:coauthVersionLast="47" xr6:coauthVersionMax="47" xr10:uidLastSave="{73CA5EFB-8CF0-49C3-A3DB-D41387E558AA}"/>
  <bookViews>
    <workbookView xWindow="-110" yWindow="-110" windowWidth="19420" windowHeight="10300" xr2:uid="{04B24AB5-6386-41FD-9FD4-0F2088DF8B43}"/>
  </bookViews>
  <sheets>
    <sheet name="jshaughn_Module12_Projected (2)" sheetId="2" r:id="rId1"/>
    <sheet name="jshaughn_Module12_Projected_Gro" sheetId="1" r:id="rId2"/>
  </sheets>
  <definedNames>
    <definedName name="solver_adj" localSheetId="0" hidden="1">'jshaughn_Module12_Projected (2)'!$J$10:$K$10</definedName>
    <definedName name="solver_adj" localSheetId="1" hidden="1">jshaughn_Module12_Projected_Gro!$J$10:$K$10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'jshaughn_Module12_Projected (2)'!$H$10</definedName>
    <definedName name="solver_opt" localSheetId="1" hidden="1">jshaughn_Module12_Projected_Gro!$H$10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G8" i="2" l="1"/>
  <c r="F8" i="2"/>
  <c r="H21" i="2"/>
  <c r="G21" i="2"/>
  <c r="F21" i="2"/>
  <c r="I20" i="2"/>
  <c r="K20" i="2" s="1"/>
  <c r="H20" i="2"/>
  <c r="G20" i="2"/>
  <c r="F20" i="2"/>
  <c r="H19" i="2"/>
  <c r="G19" i="2"/>
  <c r="F19" i="2"/>
  <c r="H18" i="2"/>
  <c r="G18" i="2"/>
  <c r="F18" i="2"/>
  <c r="H17" i="2"/>
  <c r="G17" i="2"/>
  <c r="F17" i="2"/>
  <c r="I16" i="2"/>
  <c r="K16" i="2" s="1"/>
  <c r="H16" i="2"/>
  <c r="G16" i="2"/>
  <c r="F16" i="2"/>
  <c r="H15" i="2"/>
  <c r="G15" i="2"/>
  <c r="F15" i="2"/>
  <c r="H14" i="2"/>
  <c r="G14" i="2"/>
  <c r="I18" i="2" s="1"/>
  <c r="F14" i="2"/>
  <c r="I12" i="2"/>
  <c r="H12" i="2"/>
  <c r="G15" i="1"/>
  <c r="G16" i="1"/>
  <c r="G17" i="1"/>
  <c r="G18" i="1"/>
  <c r="G19" i="1"/>
  <c r="G20" i="1"/>
  <c r="G21" i="1"/>
  <c r="G14" i="1"/>
  <c r="H15" i="1"/>
  <c r="H16" i="1"/>
  <c r="H17" i="1"/>
  <c r="H18" i="1"/>
  <c r="H19" i="1"/>
  <c r="H20" i="1"/>
  <c r="H21" i="1"/>
  <c r="H14" i="1"/>
  <c r="I12" i="1"/>
  <c r="H12" i="1"/>
  <c r="F15" i="1"/>
  <c r="F16" i="1"/>
  <c r="F17" i="1"/>
  <c r="F18" i="1"/>
  <c r="F19" i="1"/>
  <c r="F20" i="1"/>
  <c r="F21" i="1"/>
  <c r="F14" i="1"/>
  <c r="K18" i="2" l="1"/>
  <c r="J18" i="2"/>
  <c r="J16" i="2"/>
  <c r="I19" i="2"/>
  <c r="I17" i="2"/>
  <c r="I21" i="2"/>
  <c r="J20" i="2"/>
  <c r="I15" i="2"/>
  <c r="I14" i="2"/>
  <c r="I21" i="1"/>
  <c r="K21" i="1" s="1"/>
  <c r="I19" i="1"/>
  <c r="I17" i="1"/>
  <c r="I15" i="1"/>
  <c r="I14" i="1"/>
  <c r="I20" i="1"/>
  <c r="I18" i="1"/>
  <c r="I16" i="1"/>
  <c r="K14" i="2" l="1"/>
  <c r="J14" i="2"/>
  <c r="J17" i="2"/>
  <c r="K17" i="2"/>
  <c r="J15" i="2"/>
  <c r="K15" i="2"/>
  <c r="K21" i="2"/>
  <c r="J21" i="2"/>
  <c r="K19" i="2"/>
  <c r="J19" i="2"/>
  <c r="J21" i="1"/>
  <c r="K18" i="1"/>
  <c r="J18" i="1"/>
  <c r="K20" i="1"/>
  <c r="J20" i="1"/>
  <c r="K14" i="1"/>
  <c r="J14" i="1"/>
  <c r="K17" i="1"/>
  <c r="J17" i="1"/>
  <c r="K19" i="1"/>
  <c r="J19" i="1"/>
  <c r="K16" i="1"/>
  <c r="J16" i="1"/>
  <c r="K15" i="1"/>
  <c r="J15" i="1"/>
  <c r="H10" i="2" l="1"/>
  <c r="H10" i="1"/>
</calcChain>
</file>

<file path=xl/sharedStrings.xml><?xml version="1.0" encoding="utf-8"?>
<sst xmlns="http://schemas.openxmlformats.org/spreadsheetml/2006/main" count="90" uniqueCount="26">
  <si>
    <t>store_name</t>
  </si>
  <si>
    <t>lat</t>
  </si>
  <si>
    <t>long</t>
  </si>
  <si>
    <t>last_year_demand</t>
  </si>
  <si>
    <t>expected_yoy_change</t>
  </si>
  <si>
    <t>Butter Pecan Bluff</t>
  </si>
  <si>
    <t>Coconut Cluster Caves</t>
  </si>
  <si>
    <t>Fizzwhiz Fjord</t>
  </si>
  <si>
    <t>Fruity Gusher Geyser</t>
  </si>
  <si>
    <t>Funfetti Fields</t>
  </si>
  <si>
    <t>Jellybean Jungle</t>
  </si>
  <si>
    <t>Jolly Rancher Range</t>
  </si>
  <si>
    <t>Marzipan Metropolis</t>
  </si>
  <si>
    <t>dc_name</t>
  </si>
  <si>
    <t>Pixie Stix Plateau</t>
  </si>
  <si>
    <t>DC</t>
  </si>
  <si>
    <t>current lat</t>
  </si>
  <si>
    <t>current dc dist</t>
  </si>
  <si>
    <t>current DC dist</t>
  </si>
  <si>
    <t>new dc</t>
  </si>
  <si>
    <t>new dist</t>
  </si>
  <si>
    <t>use new?</t>
  </si>
  <si>
    <t>dist</t>
  </si>
  <si>
    <t>Model Decision</t>
  </si>
  <si>
    <t>Objective</t>
  </si>
  <si>
    <t>NewDC: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</si>
</sst>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80A4-F633-43FC-B8AA-7FFD95B0216F}">
  <dimension ref="A1:K21"/>
  <sheetViews>
    <sheetView tabSelected="1" topLeftCell="A4" workbookViewId="0">
      <selection activeCell="G8" sqref="F8:G8"/>
    </sheetView>
  </sheetViews>
  <sheetFormatPr defaultRowHeight="14.5" x14ac:dyDescent="0.35"/>
  <cols>
    <col min="1" max="1" width="19.54296875" bestFit="1" customWidth="1"/>
    <col min="2" max="2" width="5.81640625" bestFit="1" customWidth="1"/>
    <col min="3" max="3" width="7.453125" bestFit="1" customWidth="1"/>
    <col min="4" max="4" width="15.54296875" bestFit="1" customWidth="1"/>
    <col min="5" max="5" width="18.6328125" bestFit="1" customWidth="1"/>
    <col min="6" max="6" width="14.54296875" bestFit="1" customWidth="1"/>
    <col min="7" max="7" width="8.54296875" bestFit="1" customWidth="1"/>
    <col min="8" max="8" width="8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</v>
      </c>
      <c r="H1" t="s">
        <v>2</v>
      </c>
    </row>
    <row r="2" spans="1:11" x14ac:dyDescent="0.35">
      <c r="A2" t="s">
        <v>5</v>
      </c>
      <c r="B2">
        <v>37.58</v>
      </c>
      <c r="C2">
        <v>-103.35</v>
      </c>
      <c r="D2">
        <v>1544.95</v>
      </c>
      <c r="E2">
        <v>0.09</v>
      </c>
      <c r="F2" t="s">
        <v>14</v>
      </c>
      <c r="G2">
        <v>38.85</v>
      </c>
      <c r="H2">
        <v>-87.25</v>
      </c>
    </row>
    <row r="3" spans="1:11" x14ac:dyDescent="0.35">
      <c r="A3" t="s">
        <v>6</v>
      </c>
      <c r="B3">
        <v>35.06</v>
      </c>
      <c r="C3">
        <v>-88.94</v>
      </c>
      <c r="D3">
        <v>1125.69</v>
      </c>
      <c r="E3">
        <v>0.09</v>
      </c>
    </row>
    <row r="4" spans="1:11" x14ac:dyDescent="0.35">
      <c r="A4" t="s">
        <v>7</v>
      </c>
      <c r="B4">
        <v>41.37</v>
      </c>
      <c r="C4">
        <v>-118.31</v>
      </c>
      <c r="D4">
        <v>1179.05</v>
      </c>
      <c r="E4">
        <v>0.05</v>
      </c>
    </row>
    <row r="5" spans="1:11" x14ac:dyDescent="0.35">
      <c r="A5" t="s">
        <v>8</v>
      </c>
      <c r="B5">
        <v>44.31</v>
      </c>
      <c r="C5">
        <v>-111.01</v>
      </c>
      <c r="D5">
        <v>1594.57</v>
      </c>
      <c r="E5">
        <v>-0.08</v>
      </c>
    </row>
    <row r="6" spans="1:11" x14ac:dyDescent="0.35">
      <c r="A6" t="s">
        <v>9</v>
      </c>
      <c r="B6">
        <v>34.200000000000003</v>
      </c>
      <c r="C6">
        <v>-114.64</v>
      </c>
      <c r="D6">
        <v>1467.86</v>
      </c>
      <c r="E6">
        <v>0.12</v>
      </c>
    </row>
    <row r="7" spans="1:11" x14ac:dyDescent="0.35">
      <c r="A7" t="s">
        <v>10</v>
      </c>
      <c r="B7">
        <v>31.98</v>
      </c>
      <c r="C7">
        <v>-111.2</v>
      </c>
      <c r="D7">
        <v>2174.16</v>
      </c>
      <c r="E7">
        <v>-0.11</v>
      </c>
    </row>
    <row r="8" spans="1:11" x14ac:dyDescent="0.35">
      <c r="A8" t="s">
        <v>11</v>
      </c>
      <c r="B8">
        <v>44.6</v>
      </c>
      <c r="C8">
        <v>-116.23</v>
      </c>
      <c r="D8">
        <v>1498.95</v>
      </c>
      <c r="E8">
        <v>-0.05</v>
      </c>
      <c r="F8">
        <f>AVERAGE(B14:B21)</f>
        <v>39.253749999999997</v>
      </c>
      <c r="G8">
        <f>AVERAGE(C14:C21)</f>
        <v>-106.6825</v>
      </c>
    </row>
    <row r="9" spans="1:11" x14ac:dyDescent="0.35">
      <c r="A9" t="s">
        <v>12</v>
      </c>
      <c r="B9">
        <v>44.93</v>
      </c>
      <c r="C9">
        <v>-89.78</v>
      </c>
      <c r="D9">
        <v>1334.78</v>
      </c>
      <c r="E9">
        <v>-0.08</v>
      </c>
      <c r="J9" t="s">
        <v>1</v>
      </c>
      <c r="K9" t="s">
        <v>2</v>
      </c>
    </row>
    <row r="10" spans="1:11" x14ac:dyDescent="0.35">
      <c r="G10" t="s">
        <v>24</v>
      </c>
      <c r="H10">
        <f>SUM(K14:K21)</f>
        <v>50.699804821837361</v>
      </c>
      <c r="I10" t="s">
        <v>25</v>
      </c>
      <c r="J10">
        <v>39.492796837506063</v>
      </c>
      <c r="K10">
        <v>-113.29819291136533</v>
      </c>
    </row>
    <row r="11" spans="1:11" x14ac:dyDescent="0.35">
      <c r="H11" t="s">
        <v>1</v>
      </c>
      <c r="I11" t="s">
        <v>2</v>
      </c>
    </row>
    <row r="12" spans="1:11" x14ac:dyDescent="0.35">
      <c r="D12" t="s">
        <v>15</v>
      </c>
      <c r="G12" t="s">
        <v>19</v>
      </c>
      <c r="H12">
        <f>AVERAGE(B14:B21)</f>
        <v>39.253749999999997</v>
      </c>
      <c r="I12">
        <f>AVERAGE(C14:C21)</f>
        <v>-106.6825</v>
      </c>
      <c r="J12" s="1" t="s">
        <v>23</v>
      </c>
      <c r="K12" s="1"/>
    </row>
    <row r="13" spans="1:11" x14ac:dyDescent="0.35">
      <c r="A13" t="s">
        <v>0</v>
      </c>
      <c r="B13" t="s">
        <v>1</v>
      </c>
      <c r="C13" t="s">
        <v>2</v>
      </c>
      <c r="D13" t="s">
        <v>16</v>
      </c>
      <c r="E13" t="s">
        <v>17</v>
      </c>
      <c r="F13" t="s">
        <v>18</v>
      </c>
      <c r="G13" t="s">
        <v>1</v>
      </c>
      <c r="H13" t="s">
        <v>2</v>
      </c>
      <c r="I13" t="s">
        <v>20</v>
      </c>
      <c r="J13" t="s">
        <v>21</v>
      </c>
      <c r="K13" t="s">
        <v>22</v>
      </c>
    </row>
    <row r="14" spans="1:11" x14ac:dyDescent="0.35">
      <c r="A14" t="s">
        <v>5</v>
      </c>
      <c r="B14">
        <v>37.58</v>
      </c>
      <c r="C14">
        <v>-103.35</v>
      </c>
      <c r="D14">
        <v>38.85</v>
      </c>
      <c r="E14">
        <v>-87.25</v>
      </c>
      <c r="F14">
        <f>SQRT((B14-$D$14)^2+(C14-$E$14)^2)</f>
        <v>16.150012383896176</v>
      </c>
      <c r="G14">
        <f>$J$10</f>
        <v>39.492796837506063</v>
      </c>
      <c r="H14">
        <f>$K$10</f>
        <v>-113.29819291136533</v>
      </c>
      <c r="I14">
        <f>SQRT((B14-$G$14)^2+(C14-$H$14)^2)</f>
        <v>10.130416276901595</v>
      </c>
      <c r="J14" t="b">
        <f>I14&lt;F14</f>
        <v>1</v>
      </c>
      <c r="K14">
        <f>MIN(I14,F14)</f>
        <v>10.130416276901595</v>
      </c>
    </row>
    <row r="15" spans="1:11" x14ac:dyDescent="0.35">
      <c r="A15" t="s">
        <v>6</v>
      </c>
      <c r="B15">
        <v>35.06</v>
      </c>
      <c r="C15">
        <v>-88.94</v>
      </c>
      <c r="D15">
        <v>38.85</v>
      </c>
      <c r="E15">
        <v>-87.25</v>
      </c>
      <c r="F15">
        <f t="shared" ref="F15:F21" si="0">SQRT((B15-$D$14)^2+(C15-$E$14)^2)</f>
        <v>4.1497228823139487</v>
      </c>
      <c r="G15">
        <f t="shared" ref="G15:G21" si="1">$J$10</f>
        <v>39.492796837506063</v>
      </c>
      <c r="H15">
        <f t="shared" ref="H15:H21" si="2">$K$10</f>
        <v>-113.29819291136533</v>
      </c>
      <c r="I15">
        <f t="shared" ref="I15:I21" si="3">SQRT((B15-$G$14)^2+(C15-$H$14)^2)</f>
        <v>24.758256192831759</v>
      </c>
      <c r="J15" t="b">
        <f t="shared" ref="J15:J21" si="4">I15&lt;F15</f>
        <v>0</v>
      </c>
      <c r="K15">
        <f t="shared" ref="K15:K21" si="5">MIN(I15,F15)</f>
        <v>4.1497228823139487</v>
      </c>
    </row>
    <row r="16" spans="1:11" x14ac:dyDescent="0.35">
      <c r="A16" t="s">
        <v>7</v>
      </c>
      <c r="B16">
        <v>41.37</v>
      </c>
      <c r="C16">
        <v>-118.31</v>
      </c>
      <c r="D16">
        <v>38.85</v>
      </c>
      <c r="E16">
        <v>-87.25</v>
      </c>
      <c r="F16">
        <f t="shared" si="0"/>
        <v>31.162060265649963</v>
      </c>
      <c r="G16">
        <f t="shared" si="1"/>
        <v>39.492796837506063</v>
      </c>
      <c r="H16">
        <f t="shared" si="2"/>
        <v>-113.29819291136533</v>
      </c>
      <c r="I16">
        <f t="shared" si="3"/>
        <v>5.3518316497219844</v>
      </c>
      <c r="J16" t="b">
        <f t="shared" si="4"/>
        <v>1</v>
      </c>
      <c r="K16">
        <f t="shared" si="5"/>
        <v>5.3518316497219844</v>
      </c>
    </row>
    <row r="17" spans="1:11" x14ac:dyDescent="0.35">
      <c r="A17" t="s">
        <v>8</v>
      </c>
      <c r="B17">
        <v>44.31</v>
      </c>
      <c r="C17">
        <v>-111.01</v>
      </c>
      <c r="D17">
        <v>38.85</v>
      </c>
      <c r="E17">
        <v>-87.25</v>
      </c>
      <c r="F17">
        <f t="shared" si="0"/>
        <v>24.3792780861124</v>
      </c>
      <c r="G17">
        <f t="shared" si="1"/>
        <v>39.492796837506063</v>
      </c>
      <c r="H17">
        <f t="shared" si="2"/>
        <v>-113.29819291136533</v>
      </c>
      <c r="I17">
        <f t="shared" si="3"/>
        <v>5.333036012288324</v>
      </c>
      <c r="J17" t="b">
        <f t="shared" si="4"/>
        <v>1</v>
      </c>
      <c r="K17">
        <f t="shared" si="5"/>
        <v>5.333036012288324</v>
      </c>
    </row>
    <row r="18" spans="1:11" x14ac:dyDescent="0.35">
      <c r="A18" t="s">
        <v>9</v>
      </c>
      <c r="B18">
        <v>34.200000000000003</v>
      </c>
      <c r="C18">
        <v>-114.64</v>
      </c>
      <c r="D18">
        <v>38.85</v>
      </c>
      <c r="E18">
        <v>-87.25</v>
      </c>
      <c r="F18">
        <f t="shared" si="0"/>
        <v>27.78191138132868</v>
      </c>
      <c r="G18">
        <f t="shared" si="1"/>
        <v>39.492796837506063</v>
      </c>
      <c r="H18">
        <f t="shared" si="2"/>
        <v>-113.29819291136533</v>
      </c>
      <c r="I18">
        <f t="shared" si="3"/>
        <v>5.4602330194071751</v>
      </c>
      <c r="J18" t="b">
        <f t="shared" si="4"/>
        <v>1</v>
      </c>
      <c r="K18">
        <f t="shared" si="5"/>
        <v>5.4602330194071751</v>
      </c>
    </row>
    <row r="19" spans="1:11" x14ac:dyDescent="0.35">
      <c r="A19" t="s">
        <v>10</v>
      </c>
      <c r="B19">
        <v>31.98</v>
      </c>
      <c r="C19">
        <v>-111.2</v>
      </c>
      <c r="D19">
        <v>38.85</v>
      </c>
      <c r="E19">
        <v>-87.25</v>
      </c>
      <c r="F19">
        <f t="shared" si="0"/>
        <v>24.915846363308638</v>
      </c>
      <c r="G19">
        <f t="shared" si="1"/>
        <v>39.492796837506063</v>
      </c>
      <c r="H19">
        <f t="shared" si="2"/>
        <v>-113.29819291136533</v>
      </c>
      <c r="I19">
        <f t="shared" si="3"/>
        <v>7.8002903673481807</v>
      </c>
      <c r="J19" t="b">
        <f t="shared" si="4"/>
        <v>1</v>
      </c>
      <c r="K19">
        <f t="shared" si="5"/>
        <v>7.8002903673481807</v>
      </c>
    </row>
    <row r="20" spans="1:11" x14ac:dyDescent="0.35">
      <c r="A20" t="s">
        <v>11</v>
      </c>
      <c r="B20">
        <v>44.6</v>
      </c>
      <c r="C20">
        <v>-116.23</v>
      </c>
      <c r="D20">
        <v>38.85</v>
      </c>
      <c r="E20">
        <v>-87.25</v>
      </c>
      <c r="F20">
        <f t="shared" si="0"/>
        <v>29.544930191151245</v>
      </c>
      <c r="G20">
        <f t="shared" si="1"/>
        <v>39.492796837506063</v>
      </c>
      <c r="H20">
        <f t="shared" si="2"/>
        <v>-113.29819291136533</v>
      </c>
      <c r="I20">
        <f t="shared" si="3"/>
        <v>5.8888892796482919</v>
      </c>
      <c r="J20" t="b">
        <f t="shared" si="4"/>
        <v>1</v>
      </c>
      <c r="K20">
        <f t="shared" si="5"/>
        <v>5.8888892796482919</v>
      </c>
    </row>
    <row r="21" spans="1:11" x14ac:dyDescent="0.35">
      <c r="A21" t="s">
        <v>12</v>
      </c>
      <c r="B21">
        <v>44.93</v>
      </c>
      <c r="C21">
        <v>-89.78</v>
      </c>
      <c r="D21">
        <v>38.85</v>
      </c>
      <c r="E21">
        <v>-87.25</v>
      </c>
      <c r="F21">
        <f t="shared" si="0"/>
        <v>6.585385334207861</v>
      </c>
      <c r="G21">
        <f t="shared" si="1"/>
        <v>39.492796837506063</v>
      </c>
      <c r="H21">
        <f t="shared" si="2"/>
        <v>-113.29819291136533</v>
      </c>
      <c r="I21">
        <f t="shared" si="3"/>
        <v>24.138528870799657</v>
      </c>
      <c r="J21" t="b">
        <f t="shared" si="4"/>
        <v>0</v>
      </c>
      <c r="K21">
        <f t="shared" si="5"/>
        <v>6.585385334207861</v>
      </c>
    </row>
  </sheetData>
  <mergeCells count="1"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A9F8-CE53-4BF2-8359-CADED67FD980}">
  <dimension ref="A1:K21"/>
  <sheetViews>
    <sheetView topLeftCell="A4" workbookViewId="0">
      <selection activeCell="J10" sqref="J10"/>
    </sheetView>
  </sheetViews>
  <sheetFormatPr defaultRowHeight="14.5" x14ac:dyDescent="0.35"/>
  <cols>
    <col min="1" max="1" width="19.54296875" bestFit="1" customWidth="1"/>
    <col min="2" max="2" width="5.81640625" bestFit="1" customWidth="1"/>
    <col min="3" max="3" width="7.453125" bestFit="1" customWidth="1"/>
    <col min="4" max="4" width="15.54296875" bestFit="1" customWidth="1"/>
    <col min="5" max="5" width="18.6328125" bestFit="1" customWidth="1"/>
    <col min="6" max="6" width="14.54296875" bestFit="1" customWidth="1"/>
    <col min="7" max="7" width="8.54296875" bestFit="1" customWidth="1"/>
    <col min="8" max="8" width="8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</v>
      </c>
      <c r="H1" t="s">
        <v>2</v>
      </c>
    </row>
    <row r="2" spans="1:11" x14ac:dyDescent="0.35">
      <c r="A2" t="s">
        <v>5</v>
      </c>
      <c r="B2">
        <v>37.58</v>
      </c>
      <c r="C2">
        <v>-103.35</v>
      </c>
      <c r="D2">
        <v>1544.95</v>
      </c>
      <c r="E2">
        <v>0.09</v>
      </c>
      <c r="F2" t="s">
        <v>14</v>
      </c>
      <c r="G2">
        <v>38.85</v>
      </c>
      <c r="H2">
        <v>-87.25</v>
      </c>
    </row>
    <row r="3" spans="1:11" x14ac:dyDescent="0.35">
      <c r="A3" t="s">
        <v>6</v>
      </c>
      <c r="B3">
        <v>35.06</v>
      </c>
      <c r="C3">
        <v>-88.94</v>
      </c>
      <c r="D3">
        <v>1125.69</v>
      </c>
      <c r="E3">
        <v>0.09</v>
      </c>
    </row>
    <row r="4" spans="1:11" x14ac:dyDescent="0.35">
      <c r="A4" t="s">
        <v>7</v>
      </c>
      <c r="B4">
        <v>41.37</v>
      </c>
      <c r="C4">
        <v>-118.31</v>
      </c>
      <c r="D4">
        <v>1179.05</v>
      </c>
      <c r="E4">
        <v>0.05</v>
      </c>
    </row>
    <row r="5" spans="1:11" x14ac:dyDescent="0.35">
      <c r="A5" t="s">
        <v>8</v>
      </c>
      <c r="B5">
        <v>44.31</v>
      </c>
      <c r="C5">
        <v>-111.01</v>
      </c>
      <c r="D5">
        <v>1594.57</v>
      </c>
      <c r="E5">
        <v>-0.08</v>
      </c>
    </row>
    <row r="6" spans="1:11" x14ac:dyDescent="0.35">
      <c r="A6" t="s">
        <v>9</v>
      </c>
      <c r="B6">
        <v>34.200000000000003</v>
      </c>
      <c r="C6">
        <v>-114.64</v>
      </c>
      <c r="D6">
        <v>1467.86</v>
      </c>
      <c r="E6">
        <v>0.12</v>
      </c>
    </row>
    <row r="7" spans="1:11" x14ac:dyDescent="0.35">
      <c r="A7" t="s">
        <v>10</v>
      </c>
      <c r="B7">
        <v>31.98</v>
      </c>
      <c r="C7">
        <v>-111.2</v>
      </c>
      <c r="D7">
        <v>2174.16</v>
      </c>
      <c r="E7">
        <v>-0.11</v>
      </c>
    </row>
    <row r="8" spans="1:11" x14ac:dyDescent="0.35">
      <c r="A8" t="s">
        <v>11</v>
      </c>
      <c r="B8">
        <v>44.6</v>
      </c>
      <c r="C8">
        <v>-116.23</v>
      </c>
      <c r="D8">
        <v>1498.95</v>
      </c>
      <c r="E8">
        <v>-0.05</v>
      </c>
    </row>
    <row r="9" spans="1:11" x14ac:dyDescent="0.35">
      <c r="A9" t="s">
        <v>12</v>
      </c>
      <c r="B9">
        <v>44.93</v>
      </c>
      <c r="C9">
        <v>-89.78</v>
      </c>
      <c r="D9">
        <v>1334.78</v>
      </c>
      <c r="E9">
        <v>-0.08</v>
      </c>
      <c r="J9" t="s">
        <v>1</v>
      </c>
      <c r="K9" t="s">
        <v>2</v>
      </c>
    </row>
    <row r="10" spans="1:11" x14ac:dyDescent="0.35">
      <c r="G10" t="s">
        <v>24</v>
      </c>
      <c r="H10">
        <f>SUM(K14:K21)</f>
        <v>50.699804821837361</v>
      </c>
      <c r="I10" t="s">
        <v>25</v>
      </c>
      <c r="J10">
        <v>39.492796837506063</v>
      </c>
      <c r="K10">
        <v>-113.29819291136533</v>
      </c>
    </row>
    <row r="11" spans="1:11" x14ac:dyDescent="0.35">
      <c r="H11" t="s">
        <v>1</v>
      </c>
      <c r="I11" t="s">
        <v>2</v>
      </c>
    </row>
    <row r="12" spans="1:11" x14ac:dyDescent="0.35">
      <c r="D12" t="s">
        <v>15</v>
      </c>
      <c r="G12" t="s">
        <v>19</v>
      </c>
      <c r="H12">
        <f>AVERAGE(B14:B21)</f>
        <v>39.253749999999997</v>
      </c>
      <c r="I12">
        <f>AVERAGE(C14:C21)</f>
        <v>-106.6825</v>
      </c>
      <c r="J12" s="1" t="s">
        <v>23</v>
      </c>
      <c r="K12" s="1"/>
    </row>
    <row r="13" spans="1:11" x14ac:dyDescent="0.35">
      <c r="A13" t="s">
        <v>0</v>
      </c>
      <c r="B13" t="s">
        <v>1</v>
      </c>
      <c r="C13" t="s">
        <v>2</v>
      </c>
      <c r="D13" t="s">
        <v>16</v>
      </c>
      <c r="E13" t="s">
        <v>17</v>
      </c>
      <c r="F13" t="s">
        <v>18</v>
      </c>
      <c r="G13" t="s">
        <v>1</v>
      </c>
      <c r="H13" t="s">
        <v>2</v>
      </c>
      <c r="I13" t="s">
        <v>20</v>
      </c>
      <c r="J13" t="s">
        <v>21</v>
      </c>
      <c r="K13" t="s">
        <v>22</v>
      </c>
    </row>
    <row r="14" spans="1:11" x14ac:dyDescent="0.35">
      <c r="A14" t="s">
        <v>5</v>
      </c>
      <c r="B14">
        <v>37.58</v>
      </c>
      <c r="C14">
        <v>-103.35</v>
      </c>
      <c r="D14">
        <v>38.85</v>
      </c>
      <c r="E14">
        <v>-87.25</v>
      </c>
      <c r="F14">
        <f>SQRT((B14-$D$14)^2+(C14-$E$14)^2)</f>
        <v>16.150012383896176</v>
      </c>
      <c r="G14">
        <f>$J$10</f>
        <v>39.492796837506063</v>
      </c>
      <c r="H14">
        <f>$K$10</f>
        <v>-113.29819291136533</v>
      </c>
      <c r="I14">
        <f>SQRT((B14-$G$14)^2+(C14-$H$14)^2)</f>
        <v>10.130416276901595</v>
      </c>
      <c r="J14" t="b">
        <f>I14&lt;F14</f>
        <v>1</v>
      </c>
      <c r="K14">
        <f>MIN(I14,F14)</f>
        <v>10.130416276901595</v>
      </c>
    </row>
    <row r="15" spans="1:11" x14ac:dyDescent="0.35">
      <c r="A15" t="s">
        <v>6</v>
      </c>
      <c r="B15">
        <v>35.06</v>
      </c>
      <c r="C15">
        <v>-88.94</v>
      </c>
      <c r="D15">
        <v>38.85</v>
      </c>
      <c r="E15">
        <v>-87.25</v>
      </c>
      <c r="F15">
        <f t="shared" ref="F15:F21" si="0">SQRT((B15-$D$14)^2+(C15-$E$14)^2)</f>
        <v>4.1497228823139487</v>
      </c>
      <c r="G15">
        <f t="shared" ref="G15:G21" si="1">$J$10</f>
        <v>39.492796837506063</v>
      </c>
      <c r="H15">
        <f t="shared" ref="H15:H21" si="2">$K$10</f>
        <v>-113.29819291136533</v>
      </c>
      <c r="I15">
        <f t="shared" ref="I15:I21" si="3">SQRT((B15-$G$14)^2+(C15-$H$14)^2)</f>
        <v>24.758256192831759</v>
      </c>
      <c r="J15" t="b">
        <f t="shared" ref="J15:J21" si="4">I15&lt;F15</f>
        <v>0</v>
      </c>
      <c r="K15">
        <f t="shared" ref="K15:K21" si="5">MIN(I15,F15)</f>
        <v>4.1497228823139487</v>
      </c>
    </row>
    <row r="16" spans="1:11" x14ac:dyDescent="0.35">
      <c r="A16" t="s">
        <v>7</v>
      </c>
      <c r="B16">
        <v>41.37</v>
      </c>
      <c r="C16">
        <v>-118.31</v>
      </c>
      <c r="D16">
        <v>38.85</v>
      </c>
      <c r="E16">
        <v>-87.25</v>
      </c>
      <c r="F16">
        <f t="shared" si="0"/>
        <v>31.162060265649963</v>
      </c>
      <c r="G16">
        <f t="shared" si="1"/>
        <v>39.492796837506063</v>
      </c>
      <c r="H16">
        <f t="shared" si="2"/>
        <v>-113.29819291136533</v>
      </c>
      <c r="I16">
        <f t="shared" si="3"/>
        <v>5.3518316497219844</v>
      </c>
      <c r="J16" t="b">
        <f t="shared" si="4"/>
        <v>1</v>
      </c>
      <c r="K16">
        <f t="shared" si="5"/>
        <v>5.3518316497219844</v>
      </c>
    </row>
    <row r="17" spans="1:11" x14ac:dyDescent="0.35">
      <c r="A17" t="s">
        <v>8</v>
      </c>
      <c r="B17">
        <v>44.31</v>
      </c>
      <c r="C17">
        <v>-111.01</v>
      </c>
      <c r="D17">
        <v>38.85</v>
      </c>
      <c r="E17">
        <v>-87.25</v>
      </c>
      <c r="F17">
        <f t="shared" si="0"/>
        <v>24.3792780861124</v>
      </c>
      <c r="G17">
        <f t="shared" si="1"/>
        <v>39.492796837506063</v>
      </c>
      <c r="H17">
        <f t="shared" si="2"/>
        <v>-113.29819291136533</v>
      </c>
      <c r="I17">
        <f t="shared" si="3"/>
        <v>5.333036012288324</v>
      </c>
      <c r="J17" t="b">
        <f t="shared" si="4"/>
        <v>1</v>
      </c>
      <c r="K17">
        <f t="shared" si="5"/>
        <v>5.333036012288324</v>
      </c>
    </row>
    <row r="18" spans="1:11" x14ac:dyDescent="0.35">
      <c r="A18" t="s">
        <v>9</v>
      </c>
      <c r="B18">
        <v>34.200000000000003</v>
      </c>
      <c r="C18">
        <v>-114.64</v>
      </c>
      <c r="D18">
        <v>38.85</v>
      </c>
      <c r="E18">
        <v>-87.25</v>
      </c>
      <c r="F18">
        <f t="shared" si="0"/>
        <v>27.78191138132868</v>
      </c>
      <c r="G18">
        <f t="shared" si="1"/>
        <v>39.492796837506063</v>
      </c>
      <c r="H18">
        <f t="shared" si="2"/>
        <v>-113.29819291136533</v>
      </c>
      <c r="I18">
        <f t="shared" si="3"/>
        <v>5.4602330194071751</v>
      </c>
      <c r="J18" t="b">
        <f t="shared" si="4"/>
        <v>1</v>
      </c>
      <c r="K18">
        <f t="shared" si="5"/>
        <v>5.4602330194071751</v>
      </c>
    </row>
    <row r="19" spans="1:11" x14ac:dyDescent="0.35">
      <c r="A19" t="s">
        <v>10</v>
      </c>
      <c r="B19">
        <v>31.98</v>
      </c>
      <c r="C19">
        <v>-111.2</v>
      </c>
      <c r="D19">
        <v>38.85</v>
      </c>
      <c r="E19">
        <v>-87.25</v>
      </c>
      <c r="F19">
        <f t="shared" si="0"/>
        <v>24.915846363308638</v>
      </c>
      <c r="G19">
        <f t="shared" si="1"/>
        <v>39.492796837506063</v>
      </c>
      <c r="H19">
        <f t="shared" si="2"/>
        <v>-113.29819291136533</v>
      </c>
      <c r="I19">
        <f t="shared" si="3"/>
        <v>7.8002903673481807</v>
      </c>
      <c r="J19" t="b">
        <f t="shared" si="4"/>
        <v>1</v>
      </c>
      <c r="K19">
        <f t="shared" si="5"/>
        <v>7.8002903673481807</v>
      </c>
    </row>
    <row r="20" spans="1:11" x14ac:dyDescent="0.35">
      <c r="A20" t="s">
        <v>11</v>
      </c>
      <c r="B20">
        <v>44.6</v>
      </c>
      <c r="C20">
        <v>-116.23</v>
      </c>
      <c r="D20">
        <v>38.85</v>
      </c>
      <c r="E20">
        <v>-87.25</v>
      </c>
      <c r="F20">
        <f t="shared" si="0"/>
        <v>29.544930191151245</v>
      </c>
      <c r="G20">
        <f t="shared" si="1"/>
        <v>39.492796837506063</v>
      </c>
      <c r="H20">
        <f t="shared" si="2"/>
        <v>-113.29819291136533</v>
      </c>
      <c r="I20">
        <f t="shared" si="3"/>
        <v>5.8888892796482919</v>
      </c>
      <c r="J20" t="b">
        <f t="shared" si="4"/>
        <v>1</v>
      </c>
      <c r="K20">
        <f t="shared" si="5"/>
        <v>5.8888892796482919</v>
      </c>
    </row>
    <row r="21" spans="1:11" x14ac:dyDescent="0.35">
      <c r="A21" t="s">
        <v>12</v>
      </c>
      <c r="B21">
        <v>44.93</v>
      </c>
      <c r="C21">
        <v>-89.78</v>
      </c>
      <c r="D21">
        <v>38.85</v>
      </c>
      <c r="E21">
        <v>-87.25</v>
      </c>
      <c r="F21">
        <f t="shared" si="0"/>
        <v>6.585385334207861</v>
      </c>
      <c r="G21">
        <f t="shared" si="1"/>
        <v>39.492796837506063</v>
      </c>
      <c r="H21">
        <f t="shared" si="2"/>
        <v>-113.29819291136533</v>
      </c>
      <c r="I21">
        <f t="shared" si="3"/>
        <v>24.138528870799657</v>
      </c>
      <c r="J21" t="b">
        <f t="shared" si="4"/>
        <v>0</v>
      </c>
      <c r="K21">
        <f t="shared" si="5"/>
        <v>6.585385334207861</v>
      </c>
    </row>
  </sheetData>
  <mergeCells count="1">
    <mergeCell ref="J12:K1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jshaughn_Module12_Projected (2)</vt:lpstr>
      <vt:lpstr>jshaughn_Module12_Projected_Gro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Shaughnessy</cp:lastModifiedBy>
  <dcterms:created xsi:type="dcterms:W3CDTF">2025-04-30T23:12:33Z</dcterms:created>
  <dcterms:modified xsi:type="dcterms:W3CDTF">2025-04-30T23:40:41Z</dcterms:modified>
</cp:coreProperties>
</file>