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9095" windowHeight="844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W28" i="1"/>
  <c r="V28"/>
  <c r="U28"/>
  <c r="T28"/>
  <c r="W27"/>
  <c r="V27"/>
  <c r="U27"/>
  <c r="T27"/>
  <c r="W26"/>
  <c r="V26"/>
  <c r="U26"/>
  <c r="T26"/>
  <c r="W24"/>
  <c r="V24"/>
  <c r="U24"/>
  <c r="T24"/>
  <c r="W23"/>
  <c r="V23"/>
  <c r="U23"/>
  <c r="T23"/>
  <c r="W22"/>
  <c r="V22"/>
  <c r="U22"/>
  <c r="T22"/>
  <c r="W20"/>
  <c r="V20"/>
  <c r="U20"/>
  <c r="T20"/>
  <c r="W19"/>
  <c r="V19"/>
  <c r="U19"/>
  <c r="T19"/>
  <c r="W18"/>
  <c r="V18"/>
  <c r="U18"/>
  <c r="T18"/>
  <c r="W16"/>
  <c r="V16"/>
  <c r="U16"/>
  <c r="T16"/>
  <c r="W15"/>
  <c r="V15"/>
  <c r="U15"/>
  <c r="T15"/>
  <c r="W14"/>
  <c r="V14"/>
  <c r="U14"/>
  <c r="T14"/>
  <c r="W12"/>
  <c r="V12"/>
  <c r="U12"/>
  <c r="T12"/>
  <c r="W11"/>
  <c r="V11"/>
  <c r="U11"/>
  <c r="T11"/>
  <c r="W10"/>
  <c r="V10"/>
  <c r="U10"/>
  <c r="T10"/>
  <c r="W8"/>
  <c r="V8"/>
  <c r="U8"/>
  <c r="T8"/>
  <c r="W7"/>
  <c r="V7"/>
  <c r="U7"/>
  <c r="T7"/>
  <c r="W6"/>
  <c r="V6"/>
  <c r="U6"/>
  <c r="T6"/>
  <c r="W4"/>
  <c r="W3"/>
  <c r="W2"/>
  <c r="U4"/>
  <c r="U3"/>
  <c r="U2"/>
  <c r="V4"/>
  <c r="T4"/>
  <c r="V3"/>
  <c r="T3"/>
  <c r="T2"/>
  <c r="V2"/>
  <c r="K4"/>
  <c r="P4"/>
  <c r="P8"/>
  <c r="P12"/>
  <c r="P16"/>
  <c r="P20"/>
  <c r="P24"/>
  <c r="P28"/>
  <c r="K28"/>
  <c r="K24"/>
  <c r="K20"/>
  <c r="K16"/>
  <c r="K12"/>
  <c r="K8"/>
  <c r="F28"/>
  <c r="F24"/>
  <c r="F20"/>
  <c r="F16"/>
  <c r="F12"/>
  <c r="F8"/>
  <c r="F4"/>
  <c r="S28"/>
  <c r="S27"/>
  <c r="S26"/>
  <c r="S24"/>
  <c r="S23"/>
  <c r="S22"/>
  <c r="S20"/>
  <c r="S19"/>
  <c r="S18"/>
  <c r="S16"/>
  <c r="S15"/>
  <c r="S14"/>
  <c r="S12"/>
  <c r="S11"/>
  <c r="S10"/>
  <c r="S8"/>
  <c r="S7"/>
  <c r="S6"/>
  <c r="S4"/>
  <c r="S3"/>
  <c r="S2"/>
  <c r="R28"/>
  <c r="R27"/>
  <c r="R26"/>
  <c r="R24"/>
  <c r="R23"/>
  <c r="R22"/>
  <c r="R20"/>
  <c r="R19"/>
  <c r="R18"/>
  <c r="R16"/>
  <c r="R15"/>
  <c r="R14"/>
  <c r="R12"/>
  <c r="R11"/>
  <c r="R10"/>
  <c r="R8"/>
  <c r="R7"/>
  <c r="R6"/>
  <c r="R4"/>
  <c r="R3"/>
  <c r="R2"/>
  <c r="K10"/>
  <c r="K2"/>
  <c r="P26"/>
  <c r="P22"/>
  <c r="P18"/>
  <c r="P14"/>
  <c r="P10"/>
  <c r="P6"/>
  <c r="P2"/>
  <c r="K6"/>
  <c r="K26"/>
  <c r="K22"/>
  <c r="K18"/>
  <c r="K14"/>
  <c r="F18"/>
  <c r="J16"/>
  <c r="O28"/>
  <c r="J28"/>
  <c r="E28"/>
  <c r="O27"/>
  <c r="J27"/>
  <c r="E27"/>
  <c r="O26"/>
  <c r="J26"/>
  <c r="E26"/>
  <c r="F26" s="1"/>
  <c r="O24"/>
  <c r="J24"/>
  <c r="E24"/>
  <c r="O23"/>
  <c r="J23"/>
  <c r="E23"/>
  <c r="O22"/>
  <c r="J22"/>
  <c r="E22"/>
  <c r="F22" s="1"/>
  <c r="O20"/>
  <c r="J20"/>
  <c r="E20"/>
  <c r="O19"/>
  <c r="J19"/>
  <c r="E19"/>
  <c r="O18"/>
  <c r="J18"/>
  <c r="E18"/>
  <c r="O16"/>
  <c r="E16"/>
  <c r="O15"/>
  <c r="J15"/>
  <c r="E15"/>
  <c r="O14"/>
  <c r="J14"/>
  <c r="E14"/>
  <c r="F14" s="1"/>
  <c r="O12"/>
  <c r="J12"/>
  <c r="E12"/>
  <c r="O11"/>
  <c r="J11"/>
  <c r="E11"/>
  <c r="O10"/>
  <c r="J10"/>
  <c r="E10"/>
  <c r="F10" s="1"/>
  <c r="O8"/>
  <c r="J8"/>
  <c r="E8"/>
  <c r="O7"/>
  <c r="J7"/>
  <c r="E7"/>
  <c r="O6"/>
  <c r="J6"/>
  <c r="E6"/>
  <c r="F6" s="1"/>
  <c r="O4"/>
  <c r="O3"/>
  <c r="O2"/>
  <c r="J4"/>
  <c r="J3"/>
  <c r="J2"/>
  <c r="E4"/>
  <c r="E3"/>
  <c r="E2"/>
  <c r="F2" s="1"/>
</calcChain>
</file>

<file path=xl/sharedStrings.xml><?xml version="1.0" encoding="utf-8"?>
<sst xmlns="http://schemas.openxmlformats.org/spreadsheetml/2006/main" count="170" uniqueCount="16">
  <si>
    <t>speed</t>
  </si>
  <si>
    <t>min</t>
  </si>
  <si>
    <t xml:space="preserve">min </t>
  </si>
  <si>
    <t xml:space="preserve">med </t>
  </si>
  <si>
    <t>max</t>
  </si>
  <si>
    <t>Ave</t>
  </si>
  <si>
    <t>Deg</t>
  </si>
  <si>
    <t>Height ^</t>
  </si>
  <si>
    <t>Range</t>
  </si>
  <si>
    <t>Heigth</t>
  </si>
  <si>
    <t>Sin</t>
  </si>
  <si>
    <t>Cos</t>
  </si>
  <si>
    <t>Range^</t>
  </si>
  <si>
    <t>Angle</t>
  </si>
  <si>
    <t>ExRange</t>
  </si>
  <si>
    <t>ExHeigth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</si>
</sst>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0"/>
  <sheetViews>
    <sheetView rightToLeft="1" topLeftCell="K1" workbookViewId="0">
      <selection activeCell="T16" sqref="T16:W16"/>
    </sheetView>
  </sheetViews>
  <sheetFormatPr defaultRowHeight="14.25"/>
  <cols>
    <col min="4" max="4" width="9.125" customWidth="1"/>
    <col min="5" max="5" width="9.125" style="6" customWidth="1"/>
    <col min="6" max="6" width="12.25" style="4" bestFit="1" customWidth="1"/>
    <col min="10" max="10" width="9" style="6"/>
    <col min="11" max="11" width="9" style="4"/>
    <col min="15" max="15" width="9" style="6"/>
    <col min="16" max="16" width="9" style="4"/>
    <col min="19" max="19" width="9" style="11"/>
  </cols>
  <sheetData>
    <row r="1" spans="1:23">
      <c r="Q1" t="s">
        <v>6</v>
      </c>
      <c r="R1" t="s">
        <v>10</v>
      </c>
      <c r="S1" s="11" t="s">
        <v>11</v>
      </c>
    </row>
    <row r="2" spans="1:23">
      <c r="A2" t="s">
        <v>0</v>
      </c>
      <c r="B2">
        <v>2.52</v>
      </c>
      <c r="E2" s="6">
        <f>AVERAGE(B2:D2)</f>
        <v>2.52</v>
      </c>
      <c r="F2" s="4">
        <f>(E2*E2*(SIN(Q2*3.14/180)*SIN(Q2*3.14/180)))/(2*9.78)</f>
        <v>0.31479404925638288</v>
      </c>
      <c r="G2">
        <v>3.33</v>
      </c>
      <c r="H2">
        <v>3.34</v>
      </c>
      <c r="J2" s="6">
        <f>AVERAGE(G2:I2)</f>
        <v>3.335</v>
      </c>
      <c r="K2" s="4">
        <f>(J2*J2*(SIN(Q2*3.14/180)*SIN(Q2*3.14/180)))/(2*9.78)</f>
        <v>0.55133696215837935</v>
      </c>
      <c r="L2">
        <v>4.3</v>
      </c>
      <c r="M2">
        <v>4.45</v>
      </c>
      <c r="O2" s="6">
        <f>AVERAGE(L2:N2)</f>
        <v>4.375</v>
      </c>
      <c r="P2" s="4">
        <f>(O2*O2*(SIN(Q2*3.14/180)*SIN(Q2*3.14/180)))/(2*9.78)</f>
        <v>0.94881501150288994</v>
      </c>
      <c r="Q2">
        <v>80</v>
      </c>
      <c r="R2">
        <f>SIN(Q2*3.14/180)</f>
        <v>0.98468459013058329</v>
      </c>
      <c r="S2" s="11">
        <f>COS(Q2*3.14/180)</f>
        <v>0.17434522637389618</v>
      </c>
      <c r="T2">
        <f>E4</f>
        <v>37</v>
      </c>
      <c r="U2">
        <f>F2*100</f>
        <v>31.479404925638288</v>
      </c>
      <c r="V2">
        <f>E3</f>
        <v>420</v>
      </c>
      <c r="W2">
        <f>F4*1000</f>
        <v>260.78717323394903</v>
      </c>
    </row>
    <row r="3" spans="1:23">
      <c r="A3" t="s">
        <v>8</v>
      </c>
      <c r="B3">
        <v>420</v>
      </c>
      <c r="E3" s="6">
        <f t="shared" ref="E3:E4" si="0">AVERAGE(B3:D3)</f>
        <v>420</v>
      </c>
      <c r="F3" s="4" t="s">
        <v>7</v>
      </c>
      <c r="G3">
        <v>820</v>
      </c>
      <c r="H3">
        <v>830</v>
      </c>
      <c r="J3" s="6">
        <f>AVERAGE(G3:I3)</f>
        <v>825</v>
      </c>
      <c r="K3" s="4" t="s">
        <v>7</v>
      </c>
      <c r="L3">
        <v>1400</v>
      </c>
      <c r="M3">
        <v>1450</v>
      </c>
      <c r="O3" s="6">
        <f>AVERAGE(L3:N3)</f>
        <v>1425</v>
      </c>
      <c r="P3" s="4" t="s">
        <v>7</v>
      </c>
      <c r="Q3">
        <v>80</v>
      </c>
      <c r="R3">
        <f>SIN(Q3*3.14/180)</f>
        <v>0.98468459013058329</v>
      </c>
      <c r="S3" s="11">
        <f>COS(Q3*3.14/180)</f>
        <v>0.17434522637389618</v>
      </c>
      <c r="T3">
        <f>J4</f>
        <v>55</v>
      </c>
      <c r="U3">
        <f>K2*100</f>
        <v>55.133696215837936</v>
      </c>
      <c r="V3">
        <f>J3</f>
        <v>825</v>
      </c>
      <c r="W3">
        <f>K4*1000</f>
        <v>430.61036364430237</v>
      </c>
    </row>
    <row r="4" spans="1:23">
      <c r="A4" t="s">
        <v>9</v>
      </c>
      <c r="B4">
        <v>37</v>
      </c>
      <c r="E4" s="6">
        <f t="shared" si="0"/>
        <v>37</v>
      </c>
      <c r="F4" s="4">
        <f>E2*$S2*(E2*$R2/9.78+SQRT((E2*$R2/9.78)*(E2*$R2/9.78)+2*0.25/9.78))</f>
        <v>0.26078717323394901</v>
      </c>
      <c r="G4">
        <v>60</v>
      </c>
      <c r="H4">
        <v>50</v>
      </c>
      <c r="J4" s="6">
        <f>AVERAGE(G4:I4)</f>
        <v>55</v>
      </c>
      <c r="K4" s="4">
        <f>J2*$S2*(J2*$R2/9.78+SQRT((J2*$R2/9.78)*(J2*$R2/9.78)+2*0.25/9.78))</f>
        <v>0.43061036364430239</v>
      </c>
      <c r="L4">
        <v>75</v>
      </c>
      <c r="M4">
        <v>80</v>
      </c>
      <c r="O4" s="6">
        <f>AVERAGE(L4:N4)</f>
        <v>77.5</v>
      </c>
      <c r="P4" s="4">
        <f>O2*$S2*(O2*$R2/9.78+SQRT((O2*$R2/9.78)*(O2*$R2/9.78)+2*0.25/9.78))</f>
        <v>0.71365617845249907</v>
      </c>
      <c r="Q4">
        <v>80</v>
      </c>
      <c r="R4">
        <f>SIN(Q4*3.14/180)</f>
        <v>0.98468459013058329</v>
      </c>
      <c r="S4" s="11">
        <f>COS(Q4*3.14/180)</f>
        <v>0.17434522637389618</v>
      </c>
      <c r="T4">
        <f>O4</f>
        <v>77.5</v>
      </c>
      <c r="U4">
        <f>P2*100</f>
        <v>94.881501150288997</v>
      </c>
      <c r="V4">
        <f>O3</f>
        <v>1425</v>
      </c>
      <c r="W4">
        <f>P4*1000</f>
        <v>713.65617845249903</v>
      </c>
    </row>
    <row r="5" spans="1:23" s="2" customFormat="1" ht="15" thickBot="1">
      <c r="B5" s="2" t="s">
        <v>1</v>
      </c>
      <c r="C5" s="2" t="s">
        <v>2</v>
      </c>
      <c r="D5" s="2" t="s">
        <v>1</v>
      </c>
      <c r="E5" s="7" t="s">
        <v>5</v>
      </c>
      <c r="F5" s="5" t="s">
        <v>12</v>
      </c>
      <c r="G5" s="2" t="s">
        <v>3</v>
      </c>
      <c r="H5" s="2" t="s">
        <v>3</v>
      </c>
      <c r="I5" s="2" t="s">
        <v>3</v>
      </c>
      <c r="J5" s="7" t="s">
        <v>5</v>
      </c>
      <c r="K5" s="5" t="s">
        <v>12</v>
      </c>
      <c r="L5" s="2" t="s">
        <v>4</v>
      </c>
      <c r="M5" s="2" t="s">
        <v>4</v>
      </c>
      <c r="N5" s="2" t="s">
        <v>4</v>
      </c>
      <c r="O5" s="7" t="s">
        <v>5</v>
      </c>
      <c r="P5" s="5" t="s">
        <v>12</v>
      </c>
      <c r="Q5" s="2" t="s">
        <v>6</v>
      </c>
      <c r="S5" s="12"/>
    </row>
    <row r="6" spans="1:23" ht="15" thickTop="1">
      <c r="A6" s="3" t="s">
        <v>0</v>
      </c>
      <c r="B6">
        <v>2.2799999999999998</v>
      </c>
      <c r="E6" s="6">
        <f>AVERAGE(B6:D6)</f>
        <v>2.2799999999999998</v>
      </c>
      <c r="F6" s="4">
        <f>(E6*E6*(SIN(Q6*3.14/180)*SIN(Q6*3.14/180)))/(2*9.78)</f>
        <v>8.005811005833325E-3</v>
      </c>
      <c r="G6">
        <v>3.83</v>
      </c>
      <c r="J6" s="6">
        <f>AVERAGE(G6:I6)</f>
        <v>3.83</v>
      </c>
      <c r="K6" s="4">
        <f>(J6*J6*(SIN(Q6*3.14/180)*SIN(Q6*3.14/180)))/(2*9.78)</f>
        <v>2.2590882014363742E-2</v>
      </c>
      <c r="L6">
        <v>5.4</v>
      </c>
      <c r="O6" s="6">
        <f>AVERAGE(L6:N6)</f>
        <v>5.4</v>
      </c>
      <c r="P6" s="4">
        <f>(O6*O6*(SIN(Q6*3.14/180)*SIN(Q6*3.14/180)))/(2*9.78)</f>
        <v>4.4907942622749268E-2</v>
      </c>
      <c r="Q6">
        <v>10</v>
      </c>
      <c r="R6">
        <f>SIN(Q6*3.14/180)</f>
        <v>0.17356104045380674</v>
      </c>
      <c r="S6" s="11">
        <f>COS(Q6*3.14/180)</f>
        <v>0.98482311367909725</v>
      </c>
      <c r="T6">
        <f>E8</f>
        <v>108</v>
      </c>
      <c r="U6">
        <f>F6*100</f>
        <v>0.80058110058333254</v>
      </c>
      <c r="V6">
        <f>E7</f>
        <v>260</v>
      </c>
      <c r="W6">
        <f>F8*1000</f>
        <v>606.62024081794254</v>
      </c>
    </row>
    <row r="7" spans="1:23">
      <c r="A7" t="s">
        <v>8</v>
      </c>
      <c r="B7">
        <v>260</v>
      </c>
      <c r="E7" s="6">
        <f t="shared" ref="E7:E8" si="1">AVERAGE(B7:D7)</f>
        <v>260</v>
      </c>
      <c r="F7" s="4" t="s">
        <v>7</v>
      </c>
      <c r="G7">
        <v>350</v>
      </c>
      <c r="J7" s="6">
        <f>AVERAGE(G7:I7)</f>
        <v>350</v>
      </c>
      <c r="K7" s="4" t="s">
        <v>7</v>
      </c>
      <c r="L7">
        <v>380</v>
      </c>
      <c r="O7" s="6">
        <f>AVERAGE(L7:N7)</f>
        <v>380</v>
      </c>
      <c r="P7" s="4" t="s">
        <v>7</v>
      </c>
      <c r="Q7">
        <v>10</v>
      </c>
      <c r="R7">
        <f>SIN(Q7*3.14/180)</f>
        <v>0.17356104045380674</v>
      </c>
      <c r="S7" s="11">
        <f>COS(Q7*3.14/180)</f>
        <v>0.98482311367909725</v>
      </c>
      <c r="T7">
        <f>J8</f>
        <v>148</v>
      </c>
      <c r="U7">
        <f>K6*100</f>
        <v>2.2590882014363745</v>
      </c>
      <c r="V7">
        <f>J7</f>
        <v>350</v>
      </c>
      <c r="W7">
        <f>K8*1000</f>
        <v>1146.9210215390726</v>
      </c>
    </row>
    <row r="8" spans="1:23">
      <c r="A8" t="s">
        <v>9</v>
      </c>
      <c r="B8">
        <v>108</v>
      </c>
      <c r="E8" s="6">
        <f t="shared" si="1"/>
        <v>108</v>
      </c>
      <c r="F8" s="4">
        <f>E6*$S6*(E6*$R6/9.78+SQRT((E6*$R6/9.78)*(E6*$R6/9.78)+2*0.25/9.78))</f>
        <v>0.60662024081794252</v>
      </c>
      <c r="G8">
        <v>148</v>
      </c>
      <c r="J8" s="6">
        <f>AVERAGE(G8:I8)</f>
        <v>148</v>
      </c>
      <c r="K8" s="4">
        <f>J6*$S6*(J6*$R6/9.78+SQRT((J6*$R6/9.78)*(J6*$R6/9.78)+2*0.25/9.78))</f>
        <v>1.1469210215390726</v>
      </c>
      <c r="L8">
        <v>194</v>
      </c>
      <c r="O8" s="6">
        <f>AVERAGE(L8:N8)</f>
        <v>194</v>
      </c>
      <c r="P8" s="4">
        <f>O6*$S6*(O6*$R6/9.78+SQRT((O6*$R6/9.78)*(O6*$R6/9.78)+2*0.25/9.78))</f>
        <v>1.8156277241161523</v>
      </c>
      <c r="Q8">
        <v>10</v>
      </c>
      <c r="R8">
        <f>SIN(Q8*3.14/180)</f>
        <v>0.17356104045380674</v>
      </c>
      <c r="S8" s="11">
        <f>COS(Q8*3.14/180)</f>
        <v>0.98482311367909725</v>
      </c>
      <c r="T8">
        <f>O8</f>
        <v>194</v>
      </c>
      <c r="U8">
        <f>P6*100</f>
        <v>4.4907942622749264</v>
      </c>
      <c r="V8">
        <f>O7</f>
        <v>380</v>
      </c>
      <c r="W8">
        <f>P8*1000</f>
        <v>1815.6277241161522</v>
      </c>
    </row>
    <row r="9" spans="1:23" s="2" customFormat="1" ht="15" thickBot="1">
      <c r="B9" s="2" t="s">
        <v>1</v>
      </c>
      <c r="C9" s="2" t="s">
        <v>2</v>
      </c>
      <c r="D9" s="2" t="s">
        <v>1</v>
      </c>
      <c r="E9" s="7" t="s">
        <v>5</v>
      </c>
      <c r="F9" s="5" t="s">
        <v>12</v>
      </c>
      <c r="G9" s="2" t="s">
        <v>3</v>
      </c>
      <c r="H9" s="2" t="s">
        <v>3</v>
      </c>
      <c r="I9" s="2" t="s">
        <v>3</v>
      </c>
      <c r="J9" s="7" t="s">
        <v>5</v>
      </c>
      <c r="K9" s="5" t="s">
        <v>12</v>
      </c>
      <c r="L9" s="2" t="s">
        <v>4</v>
      </c>
      <c r="M9" s="2" t="s">
        <v>4</v>
      </c>
      <c r="N9" s="2" t="s">
        <v>4</v>
      </c>
      <c r="O9" s="7" t="s">
        <v>5</v>
      </c>
      <c r="P9" s="5" t="s">
        <v>12</v>
      </c>
      <c r="Q9" s="2" t="s">
        <v>6</v>
      </c>
      <c r="S9" s="12"/>
    </row>
    <row r="10" spans="1:23" ht="15" thickTop="1">
      <c r="A10" t="s">
        <v>0</v>
      </c>
      <c r="B10">
        <v>2.35</v>
      </c>
      <c r="C10">
        <v>2.2999999999999998</v>
      </c>
      <c r="E10" s="6">
        <f>AVERAGE(B10:D10)</f>
        <v>2.3250000000000002</v>
      </c>
      <c r="F10" s="4">
        <f>(E10*E10*(SIN(Q10*3.14/180)*SIN(Q10*3.14/180)))/(2*9.78)</f>
        <v>0.24392297133079788</v>
      </c>
      <c r="G10">
        <v>3.45</v>
      </c>
      <c r="H10">
        <v>3.54</v>
      </c>
      <c r="J10" s="6">
        <f>AVERAGE(G10:I10)</f>
        <v>3.4950000000000001</v>
      </c>
      <c r="K10" s="4">
        <f>(J10*J10*(SIN(Q10*3.14/180)*SIN(Q10*3.14/180)))/(2*9.78)</f>
        <v>0.55118976859844693</v>
      </c>
      <c r="L10">
        <v>4.32</v>
      </c>
      <c r="M10">
        <v>4.58</v>
      </c>
      <c r="O10" s="6">
        <f>AVERAGE(L10:N10)</f>
        <v>4.45</v>
      </c>
      <c r="P10" s="4">
        <f>(O10*O10*(SIN(Q10*3.14/180)*SIN(Q10*3.14/180)))/(2*9.78)</f>
        <v>0.89356635722569089</v>
      </c>
      <c r="Q10">
        <v>70</v>
      </c>
      <c r="R10">
        <f>SIN(Q10*3.14/180)</f>
        <v>0.93948060515661891</v>
      </c>
      <c r="S10" s="11">
        <f>COS(Q10*3.14/180)</f>
        <v>0.34260209067452174</v>
      </c>
      <c r="T10">
        <f>E12</f>
        <v>62.5</v>
      </c>
      <c r="U10">
        <f>F10*100</f>
        <v>24.392297133079786</v>
      </c>
      <c r="V10">
        <f>E11</f>
        <v>495</v>
      </c>
      <c r="W10">
        <f>F12*1000</f>
        <v>431.0596174926302</v>
      </c>
    </row>
    <row r="11" spans="1:23">
      <c r="A11" t="s">
        <v>8</v>
      </c>
      <c r="B11">
        <v>490</v>
      </c>
      <c r="C11">
        <v>500</v>
      </c>
      <c r="E11" s="6">
        <f t="shared" ref="E11:E12" si="2">AVERAGE(B11:D11)</f>
        <v>495</v>
      </c>
      <c r="F11" s="4" t="s">
        <v>7</v>
      </c>
      <c r="G11" s="1">
        <v>890</v>
      </c>
      <c r="H11">
        <v>895</v>
      </c>
      <c r="J11" s="6">
        <f>AVERAGE(G11:I11)</f>
        <v>892.5</v>
      </c>
      <c r="K11" s="4" t="s">
        <v>7</v>
      </c>
      <c r="L11">
        <v>1305</v>
      </c>
      <c r="M11">
        <v>1370</v>
      </c>
      <c r="O11" s="6">
        <f>AVERAGE(L11:N11)</f>
        <v>1337.5</v>
      </c>
      <c r="P11" s="4" t="s">
        <v>7</v>
      </c>
      <c r="Q11">
        <v>70</v>
      </c>
      <c r="R11">
        <f>SIN(Q11*3.14/180)</f>
        <v>0.93948060515661891</v>
      </c>
      <c r="S11" s="11">
        <f>COS(Q11*3.14/180)</f>
        <v>0.34260209067452174</v>
      </c>
      <c r="T11">
        <f>J12</f>
        <v>102</v>
      </c>
      <c r="U11">
        <f>K10*100</f>
        <v>55.118976859844693</v>
      </c>
      <c r="V11">
        <f>J11</f>
        <v>892.5</v>
      </c>
      <c r="W11">
        <f>K12*1000</f>
        <v>886.68155757822649</v>
      </c>
    </row>
    <row r="12" spans="1:23">
      <c r="A12" t="s">
        <v>9</v>
      </c>
      <c r="B12">
        <v>65</v>
      </c>
      <c r="C12">
        <v>60</v>
      </c>
      <c r="E12" s="6">
        <f t="shared" si="2"/>
        <v>62.5</v>
      </c>
      <c r="F12" s="4">
        <f>E10*$S10*(E10*$R10/9.78+SQRT((E10*$R10/9.78)*(E10*$R10/9.78)+2*0.25/9.78))</f>
        <v>0.43105961749263022</v>
      </c>
      <c r="G12">
        <v>101</v>
      </c>
      <c r="H12">
        <v>103</v>
      </c>
      <c r="J12" s="6">
        <f>AVERAGE(G12:I12)</f>
        <v>102</v>
      </c>
      <c r="K12" s="4">
        <f>J10*$S10*(J10*$R10/9.78+SQRT((J10*$R10/9.78)*(J10*$R10/9.78)+2*0.25/9.78))</f>
        <v>0.88668155757822653</v>
      </c>
      <c r="L12">
        <v>173</v>
      </c>
      <c r="M12">
        <v>167</v>
      </c>
      <c r="O12" s="6">
        <f>AVERAGE(L12:N12)</f>
        <v>170</v>
      </c>
      <c r="P12" s="4">
        <f>O10*$S10*(O10*$R10/9.78+SQRT((O10*$R10/9.78)*(O10*$R10/9.78)+2*0.25/9.78))</f>
        <v>1.3889864303319246</v>
      </c>
      <c r="Q12">
        <v>70</v>
      </c>
      <c r="R12">
        <f>SIN(Q12*3.14/180)</f>
        <v>0.93948060515661891</v>
      </c>
      <c r="S12" s="11">
        <f>COS(Q12*3.14/180)</f>
        <v>0.34260209067452174</v>
      </c>
      <c r="T12">
        <f>O12</f>
        <v>170</v>
      </c>
      <c r="U12">
        <f>P10*100</f>
        <v>89.356635722569095</v>
      </c>
      <c r="V12">
        <f>O11</f>
        <v>1337.5</v>
      </c>
      <c r="W12">
        <f>P12*1000</f>
        <v>1388.9864303319246</v>
      </c>
    </row>
    <row r="13" spans="1:23" s="2" customFormat="1" ht="15" thickBot="1">
      <c r="B13" s="2" t="s">
        <v>1</v>
      </c>
      <c r="C13" s="2" t="s">
        <v>2</v>
      </c>
      <c r="D13" s="2" t="s">
        <v>1</v>
      </c>
      <c r="E13" s="7" t="s">
        <v>5</v>
      </c>
      <c r="F13" s="5" t="s">
        <v>12</v>
      </c>
      <c r="G13" s="2" t="s">
        <v>3</v>
      </c>
      <c r="H13" s="2" t="s">
        <v>3</v>
      </c>
      <c r="I13" s="2" t="s">
        <v>3</v>
      </c>
      <c r="J13" s="7" t="s">
        <v>5</v>
      </c>
      <c r="K13" s="5" t="s">
        <v>12</v>
      </c>
      <c r="L13" s="2" t="s">
        <v>4</v>
      </c>
      <c r="M13" s="2" t="s">
        <v>4</v>
      </c>
      <c r="N13" s="2" t="s">
        <v>4</v>
      </c>
      <c r="O13" s="7" t="s">
        <v>5</v>
      </c>
      <c r="P13" s="5" t="s">
        <v>12</v>
      </c>
      <c r="Q13" s="2" t="s">
        <v>6</v>
      </c>
      <c r="S13" s="12"/>
    </row>
    <row r="14" spans="1:23" ht="15" thickTop="1">
      <c r="A14" t="s">
        <v>0</v>
      </c>
      <c r="B14">
        <v>2.52</v>
      </c>
      <c r="E14" s="6">
        <f>AVERAGE(B14:D14)</f>
        <v>2.52</v>
      </c>
      <c r="F14" s="4">
        <f>(E14*E14*(SIN(Q14*3.14/180)*SIN(Q14*3.14/180)))/(2*9.78)</f>
        <v>3.7941384817722794E-2</v>
      </c>
      <c r="G14">
        <v>3.65</v>
      </c>
      <c r="J14" s="6">
        <f>AVERAGE(G14:I14)</f>
        <v>3.65</v>
      </c>
      <c r="K14" s="4">
        <f>(J14*J14*(SIN(Q14*3.14/180)*SIN(Q14*3.14/180)))/(2*9.78)</f>
        <v>7.9597206354577954E-2</v>
      </c>
      <c r="L14">
        <v>4.78</v>
      </c>
      <c r="O14" s="6">
        <f>AVERAGE(L14:N14)</f>
        <v>4.78</v>
      </c>
      <c r="P14" s="4">
        <f>(O14*O14*(SIN(Q14*3.14/180)*SIN(Q14*3.14/180)))/(2*9.78)</f>
        <v>0.13651107597462481</v>
      </c>
      <c r="Q14">
        <v>20</v>
      </c>
      <c r="R14">
        <f t="shared" ref="R14:R16" si="3">SIN(Q14*3.14/180)</f>
        <v>0.34185384854620343</v>
      </c>
      <c r="S14" s="11">
        <f>COS(Q14*3.14/180)</f>
        <v>0.9397531304731841</v>
      </c>
      <c r="T14">
        <f>E16</f>
        <v>380</v>
      </c>
      <c r="U14">
        <f>F14*100</f>
        <v>3.7941384817722792</v>
      </c>
      <c r="V14">
        <f>E15</f>
        <v>110</v>
      </c>
      <c r="W14">
        <f>F16*1000</f>
        <v>783.26232704462734</v>
      </c>
    </row>
    <row r="15" spans="1:23">
      <c r="A15" t="s">
        <v>8</v>
      </c>
      <c r="B15">
        <v>110</v>
      </c>
      <c r="E15" s="6">
        <f t="shared" ref="E15:E16" si="4">AVERAGE(B15:D15)</f>
        <v>110</v>
      </c>
      <c r="F15" s="4" t="s">
        <v>7</v>
      </c>
      <c r="G15">
        <v>173</v>
      </c>
      <c r="J15" s="6">
        <f>AVERAGE(G15:I15)</f>
        <v>173</v>
      </c>
      <c r="K15" s="4" t="s">
        <v>7</v>
      </c>
      <c r="L15">
        <v>245</v>
      </c>
      <c r="O15" s="6">
        <f>AVERAGE(L15:N15)</f>
        <v>245</v>
      </c>
      <c r="P15" s="4" t="s">
        <v>7</v>
      </c>
      <c r="Q15">
        <v>20</v>
      </c>
      <c r="R15">
        <f t="shared" si="3"/>
        <v>0.34185384854620343</v>
      </c>
      <c r="S15" s="11">
        <f>COS(Q15*3.14/180)</f>
        <v>0.9397531304731841</v>
      </c>
      <c r="T15">
        <f>J16</f>
        <v>430</v>
      </c>
      <c r="U15">
        <f>K14*100</f>
        <v>7.9597206354577956</v>
      </c>
      <c r="V15">
        <f>J15</f>
        <v>173</v>
      </c>
      <c r="W15">
        <f>K16*1000</f>
        <v>1328.1446111226142</v>
      </c>
    </row>
    <row r="16" spans="1:23">
      <c r="A16" t="s">
        <v>9</v>
      </c>
      <c r="B16">
        <v>380</v>
      </c>
      <c r="E16" s="6">
        <f t="shared" si="4"/>
        <v>380</v>
      </c>
      <c r="F16" s="4">
        <f>E14*$S14*(E14*$R14/9.78+SQRT((E14*$R14/9.78)*(E14*$R14/9.78)+2*0.25/9.78))</f>
        <v>0.78326232704462739</v>
      </c>
      <c r="G16">
        <v>430</v>
      </c>
      <c r="J16" s="6">
        <f>AVERAGE(G16:I16)</f>
        <v>430</v>
      </c>
      <c r="K16" s="4">
        <f>J14*$S14*(J14*$R14/9.78+SQRT((J14*$R14/9.78)*(J14*$R14/9.78)+2*0.25/9.78))</f>
        <v>1.3281446111226141</v>
      </c>
      <c r="L16">
        <v>550</v>
      </c>
      <c r="O16" s="6">
        <f>AVERAGE(L16:N16)</f>
        <v>550</v>
      </c>
      <c r="P16" s="4">
        <f>O14*$S14*(O14*$R14/9.78+SQRT((O14*$R14/9.78)*(O14*$R14/9.78)+2*0.25/9.78))</f>
        <v>2.0134332592146689</v>
      </c>
      <c r="Q16">
        <v>20</v>
      </c>
      <c r="R16">
        <f t="shared" si="3"/>
        <v>0.34185384854620343</v>
      </c>
      <c r="S16" s="11">
        <f>COS(Q16*3.14/180)</f>
        <v>0.9397531304731841</v>
      </c>
      <c r="T16">
        <f>O16</f>
        <v>550</v>
      </c>
      <c r="U16">
        <f>P14*100</f>
        <v>13.651107597462481</v>
      </c>
      <c r="V16">
        <f>O15</f>
        <v>245</v>
      </c>
      <c r="W16">
        <f>P16*1000</f>
        <v>2013.4332592146689</v>
      </c>
    </row>
    <row r="17" spans="1:23" s="2" customFormat="1" ht="15" thickBot="1">
      <c r="B17" s="2" t="s">
        <v>1</v>
      </c>
      <c r="C17" s="2" t="s">
        <v>2</v>
      </c>
      <c r="D17" s="2" t="s">
        <v>1</v>
      </c>
      <c r="E17" s="7" t="s">
        <v>5</v>
      </c>
      <c r="F17" s="5" t="s">
        <v>12</v>
      </c>
      <c r="G17" s="2" t="s">
        <v>3</v>
      </c>
      <c r="H17" s="2" t="s">
        <v>3</v>
      </c>
      <c r="I17" s="2" t="s">
        <v>3</v>
      </c>
      <c r="J17" s="7" t="s">
        <v>5</v>
      </c>
      <c r="K17" s="5" t="s">
        <v>12</v>
      </c>
      <c r="L17" s="2" t="s">
        <v>4</v>
      </c>
      <c r="M17" s="2" t="s">
        <v>4</v>
      </c>
      <c r="N17" s="2" t="s">
        <v>4</v>
      </c>
      <c r="O17" s="7" t="s">
        <v>5</v>
      </c>
      <c r="P17" s="5" t="s">
        <v>12</v>
      </c>
      <c r="Q17" s="2" t="s">
        <v>6</v>
      </c>
      <c r="S17" s="12"/>
    </row>
    <row r="18" spans="1:23" ht="15" thickTop="1">
      <c r="A18" t="s">
        <v>0</v>
      </c>
      <c r="B18">
        <v>2.2799999999999998</v>
      </c>
      <c r="C18">
        <v>2.41</v>
      </c>
      <c r="E18" s="6">
        <f>AVERAGE(B18:D18)</f>
        <v>2.3449999999999998</v>
      </c>
      <c r="F18" s="4">
        <f>(E18*E18*(SIN(Q18*3.14/180)*SIN(Q18*3.14/180)))/(2*9.78)</f>
        <v>0.21072289093204336</v>
      </c>
      <c r="G18">
        <v>3.51</v>
      </c>
      <c r="H18">
        <v>3.74</v>
      </c>
      <c r="J18" s="6">
        <f>AVERAGE(G18:I18)</f>
        <v>3.625</v>
      </c>
      <c r="K18" s="4">
        <f>(J18*J18*(SIN(Q18*3.14/180)*SIN(Q18*3.14/180)))/(2*9.78)</f>
        <v>0.50354935441353377</v>
      </c>
      <c r="L18">
        <v>4.54</v>
      </c>
      <c r="M18">
        <v>4.53</v>
      </c>
      <c r="O18" s="6">
        <f>AVERAGE(L18:N18)</f>
        <v>4.5350000000000001</v>
      </c>
      <c r="P18" s="4">
        <f>(O18*O18*(SIN(Q18*3.14/180)*SIN(Q18*3.14/180)))/(2*9.78)</f>
        <v>0.78809868795993188</v>
      </c>
      <c r="Q18">
        <v>60</v>
      </c>
      <c r="R18">
        <f t="shared" ref="R18:R20" si="5">SIN(Q18*3.14/180)</f>
        <v>0.86575983949234436</v>
      </c>
      <c r="S18" s="11">
        <f>COS(Q18*3.14/180)</f>
        <v>0.50045968900820581</v>
      </c>
      <c r="T18">
        <f>E20</f>
        <v>86.5</v>
      </c>
      <c r="U18">
        <f>F18*100</f>
        <v>21.072289093204336</v>
      </c>
      <c r="V18">
        <f>E19</f>
        <v>415</v>
      </c>
      <c r="W18">
        <f>F20*1000</f>
        <v>603.84820239099804</v>
      </c>
    </row>
    <row r="19" spans="1:23">
      <c r="A19" t="s">
        <v>8</v>
      </c>
      <c r="B19">
        <v>400</v>
      </c>
      <c r="C19">
        <v>430</v>
      </c>
      <c r="E19" s="6">
        <f t="shared" ref="E19:E20" si="6">AVERAGE(B19:D19)</f>
        <v>415</v>
      </c>
      <c r="F19" s="4" t="s">
        <v>7</v>
      </c>
      <c r="G19">
        <v>640</v>
      </c>
      <c r="H19">
        <v>710</v>
      </c>
      <c r="J19" s="6">
        <f>AVERAGE(G19:I19)</f>
        <v>675</v>
      </c>
      <c r="K19" s="4" t="s">
        <v>7</v>
      </c>
      <c r="L19">
        <v>1100</v>
      </c>
      <c r="M19">
        <v>1110</v>
      </c>
      <c r="O19" s="6">
        <f>AVERAGE(L19:N19)</f>
        <v>1105</v>
      </c>
      <c r="P19" s="4" t="s">
        <v>7</v>
      </c>
      <c r="Q19">
        <v>60</v>
      </c>
      <c r="R19">
        <f t="shared" si="5"/>
        <v>0.86575983949234436</v>
      </c>
      <c r="S19" s="11">
        <f>COS(Q19*3.14/180)</f>
        <v>0.50045968900820581</v>
      </c>
      <c r="T19">
        <f>J20</f>
        <v>141.5</v>
      </c>
      <c r="U19">
        <f>K18*100</f>
        <v>50.354935441353376</v>
      </c>
      <c r="V19">
        <f>J19</f>
        <v>675</v>
      </c>
      <c r="W19">
        <f>K20*1000</f>
        <v>1294.3233696701552</v>
      </c>
    </row>
    <row r="20" spans="1:23">
      <c r="A20" t="s">
        <v>9</v>
      </c>
      <c r="B20">
        <v>84</v>
      </c>
      <c r="C20">
        <v>89</v>
      </c>
      <c r="E20" s="6">
        <f t="shared" si="6"/>
        <v>86.5</v>
      </c>
      <c r="F20" s="4">
        <f>E18*$S18*(E18*$R18/9.78+SQRT((E18*$R18/9.78)*(E18*$R18/9.78)+2*0.25/9.78))</f>
        <v>0.60384820239099801</v>
      </c>
      <c r="G20">
        <v>143</v>
      </c>
      <c r="H20">
        <v>140</v>
      </c>
      <c r="J20" s="6">
        <f>AVERAGE(G20:I20)</f>
        <v>141.5</v>
      </c>
      <c r="K20" s="4">
        <f>J18*$S18*(J18*$R18/9.78+SQRT((J18*$R18/9.78)*(J18*$R18/9.78)+2*0.25/9.78))</f>
        <v>1.2943233696701553</v>
      </c>
      <c r="L20">
        <v>224</v>
      </c>
      <c r="M20">
        <v>221</v>
      </c>
      <c r="O20" s="6">
        <f>AVERAGE(L20:N20)</f>
        <v>222.5</v>
      </c>
      <c r="P20" s="4">
        <f>O18*$S18*(O18*$R18/9.78+SQRT((O18*$R18/9.78)*(O18*$R18/9.78)+2*0.25/9.78))</f>
        <v>1.9568440830312954</v>
      </c>
      <c r="Q20">
        <v>60</v>
      </c>
      <c r="R20">
        <f t="shared" si="5"/>
        <v>0.86575983949234436</v>
      </c>
      <c r="S20" s="11">
        <f>COS(Q20*3.14/180)</f>
        <v>0.50045968900820581</v>
      </c>
      <c r="T20">
        <f>O20</f>
        <v>222.5</v>
      </c>
      <c r="U20">
        <f>P18*100</f>
        <v>78.809868795993182</v>
      </c>
      <c r="V20">
        <f>O19</f>
        <v>1105</v>
      </c>
      <c r="W20">
        <f>P20*1000</f>
        <v>1956.8440830312954</v>
      </c>
    </row>
    <row r="21" spans="1:23" s="2" customFormat="1" ht="15" thickBot="1">
      <c r="B21" s="2" t="s">
        <v>1</v>
      </c>
      <c r="C21" s="2" t="s">
        <v>2</v>
      </c>
      <c r="D21" s="2" t="s">
        <v>1</v>
      </c>
      <c r="E21" s="7" t="s">
        <v>5</v>
      </c>
      <c r="F21" s="5" t="s">
        <v>12</v>
      </c>
      <c r="G21" s="2" t="s">
        <v>3</v>
      </c>
      <c r="H21" s="2" t="s">
        <v>3</v>
      </c>
      <c r="I21" s="2" t="s">
        <v>3</v>
      </c>
      <c r="J21" s="7" t="s">
        <v>5</v>
      </c>
      <c r="K21" s="5" t="s">
        <v>12</v>
      </c>
      <c r="L21" s="2" t="s">
        <v>4</v>
      </c>
      <c r="M21" s="2" t="s">
        <v>4</v>
      </c>
      <c r="N21" s="2" t="s">
        <v>4</v>
      </c>
      <c r="O21" s="7" t="s">
        <v>5</v>
      </c>
      <c r="P21" s="5" t="s">
        <v>12</v>
      </c>
      <c r="Q21" s="2" t="s">
        <v>6</v>
      </c>
      <c r="S21" s="12"/>
    </row>
    <row r="22" spans="1:23" ht="15" thickTop="1">
      <c r="A22" t="s">
        <v>0</v>
      </c>
      <c r="B22">
        <v>2.4300000000000002</v>
      </c>
      <c r="C22" s="3">
        <v>2.56</v>
      </c>
      <c r="E22" s="6">
        <f>AVERAGE(B22:D22)</f>
        <v>2.4950000000000001</v>
      </c>
      <c r="F22" s="4">
        <f>(E22*E22*(SIN(Q22*3.14/180)*SIN(Q22*3.14/180)))/(2*9.78)</f>
        <v>7.9490054305513647E-2</v>
      </c>
      <c r="G22">
        <v>3.48</v>
      </c>
      <c r="H22">
        <v>3.48</v>
      </c>
      <c r="I22">
        <v>3.5</v>
      </c>
      <c r="J22" s="6">
        <f>AVERAGE(G22:I22)</f>
        <v>3.4866666666666668</v>
      </c>
      <c r="K22" s="4">
        <f>(J22*J22*(SIN(Q22*3.14/180)*SIN(Q22*3.14/180)))/(2*9.78)</f>
        <v>0.15523603922435183</v>
      </c>
      <c r="L22">
        <v>4.49</v>
      </c>
      <c r="M22">
        <v>4.53</v>
      </c>
      <c r="N22">
        <v>4.51</v>
      </c>
      <c r="O22" s="6">
        <f>AVERAGE(L22:N22)</f>
        <v>4.51</v>
      </c>
      <c r="P22" s="4">
        <f>(O22*O22*(SIN(Q22*3.14/180)*SIN(Q22*3.14/180)))/(2*9.78)</f>
        <v>0.25973159201442214</v>
      </c>
      <c r="Q22">
        <v>30</v>
      </c>
      <c r="R22">
        <f t="shared" ref="R22:R24" si="7">SIN(Q22*3.14/180)</f>
        <v>0.4997701026431024</v>
      </c>
      <c r="S22" s="11">
        <f>COS(Q22*3.14/180)</f>
        <v>0.86615809440546299</v>
      </c>
      <c r="T22">
        <f>E24</f>
        <v>120.5</v>
      </c>
      <c r="U22">
        <f>F22*100</f>
        <v>7.9490054305513649</v>
      </c>
      <c r="V22">
        <f>E23</f>
        <v>325</v>
      </c>
      <c r="W22">
        <f>F24*1000</f>
        <v>836.49379606414959</v>
      </c>
    </row>
    <row r="23" spans="1:23">
      <c r="A23" t="s">
        <v>8</v>
      </c>
      <c r="B23">
        <v>310</v>
      </c>
      <c r="C23" s="3">
        <v>340</v>
      </c>
      <c r="E23" s="6">
        <f t="shared" ref="E23:E24" si="8">AVERAGE(B23:D23)</f>
        <v>325</v>
      </c>
      <c r="F23" s="4" t="s">
        <v>7</v>
      </c>
      <c r="G23">
        <v>360</v>
      </c>
      <c r="H23">
        <v>370</v>
      </c>
      <c r="I23">
        <v>370</v>
      </c>
      <c r="J23" s="6">
        <f>AVERAGE(G23:I23)</f>
        <v>366.66666666666669</v>
      </c>
      <c r="K23" s="4" t="s">
        <v>7</v>
      </c>
      <c r="L23">
        <v>560</v>
      </c>
      <c r="M23">
        <v>540</v>
      </c>
      <c r="N23">
        <v>540</v>
      </c>
      <c r="O23" s="6">
        <f>AVERAGE(L23:N23)</f>
        <v>546.66666666666663</v>
      </c>
      <c r="P23" s="4" t="s">
        <v>7</v>
      </c>
      <c r="Q23" s="3">
        <v>30</v>
      </c>
      <c r="R23">
        <f t="shared" si="7"/>
        <v>0.4997701026431024</v>
      </c>
      <c r="S23" s="11">
        <f>COS(Q23*3.14/180)</f>
        <v>0.86615809440546299</v>
      </c>
      <c r="T23">
        <f>J24</f>
        <v>172</v>
      </c>
      <c r="U23">
        <f>K22*100</f>
        <v>15.523603922435184</v>
      </c>
      <c r="V23">
        <f>J23</f>
        <v>366.66666666666669</v>
      </c>
      <c r="W23">
        <f>K24*1000</f>
        <v>1407.4583199230424</v>
      </c>
    </row>
    <row r="24" spans="1:23">
      <c r="A24" t="s">
        <v>9</v>
      </c>
      <c r="B24">
        <v>120</v>
      </c>
      <c r="C24">
        <v>121</v>
      </c>
      <c r="E24" s="6">
        <f t="shared" si="8"/>
        <v>120.5</v>
      </c>
      <c r="F24" s="4">
        <f>E22*$S22*(E22*$R22/9.78+SQRT((E22*$R22/9.78)*(E22*$R22/9.78)+2*0.25/9.78))</f>
        <v>0.83649379606414964</v>
      </c>
      <c r="G24">
        <v>170</v>
      </c>
      <c r="H24">
        <v>176</v>
      </c>
      <c r="I24">
        <v>170</v>
      </c>
      <c r="J24" s="6">
        <f>AVERAGE(G24:I24)</f>
        <v>172</v>
      </c>
      <c r="K24" s="4">
        <f>J22*$S22*(J22*$R22/9.78+SQRT((J22*$R22/9.78)*(J22*$R22/9.78)+2*0.25/9.78))</f>
        <v>1.4074583199230424</v>
      </c>
      <c r="L24">
        <v>245</v>
      </c>
      <c r="M24">
        <v>248</v>
      </c>
      <c r="N24">
        <v>250</v>
      </c>
      <c r="O24" s="6">
        <f>AVERAGE(L24:N24)</f>
        <v>247.66666666666666</v>
      </c>
      <c r="P24" s="4">
        <f>O22*$S22*(O22*$R22/9.78+SQRT((O22*$R22/9.78)*(O22*$R22/9.78)+2*0.25/9.78))</f>
        <v>2.1615061284117019</v>
      </c>
      <c r="Q24" s="3">
        <v>30</v>
      </c>
      <c r="R24">
        <f t="shared" si="7"/>
        <v>0.4997701026431024</v>
      </c>
      <c r="S24" s="11">
        <f>COS(Q24*3.14/180)</f>
        <v>0.86615809440546299</v>
      </c>
      <c r="T24">
        <f>O24</f>
        <v>247.66666666666666</v>
      </c>
      <c r="U24">
        <f>P22*100</f>
        <v>25.973159201442215</v>
      </c>
      <c r="V24">
        <f>O23</f>
        <v>546.66666666666663</v>
      </c>
      <c r="W24">
        <f>P24*1000</f>
        <v>2161.5061284117019</v>
      </c>
    </row>
    <row r="25" spans="1:23" s="2" customFormat="1" ht="15" thickBot="1">
      <c r="B25" s="2" t="s">
        <v>1</v>
      </c>
      <c r="C25" s="2" t="s">
        <v>2</v>
      </c>
      <c r="D25" s="2" t="s">
        <v>1</v>
      </c>
      <c r="E25" s="7" t="s">
        <v>5</v>
      </c>
      <c r="F25" s="5" t="s">
        <v>12</v>
      </c>
      <c r="G25" s="2" t="s">
        <v>3</v>
      </c>
      <c r="H25" s="2" t="s">
        <v>3</v>
      </c>
      <c r="I25" s="2" t="s">
        <v>3</v>
      </c>
      <c r="J25" s="7" t="s">
        <v>5</v>
      </c>
      <c r="K25" s="5" t="s">
        <v>12</v>
      </c>
      <c r="L25" s="2" t="s">
        <v>4</v>
      </c>
      <c r="M25" s="2" t="s">
        <v>4</v>
      </c>
      <c r="N25" s="2" t="s">
        <v>4</v>
      </c>
      <c r="O25" s="7" t="s">
        <v>5</v>
      </c>
      <c r="P25" s="5" t="s">
        <v>12</v>
      </c>
      <c r="Q25" s="2" t="s">
        <v>6</v>
      </c>
      <c r="S25" s="12"/>
    </row>
    <row r="26" spans="1:23" ht="15" thickTop="1">
      <c r="A26" t="s">
        <v>0</v>
      </c>
      <c r="B26">
        <v>2.33</v>
      </c>
      <c r="C26" s="3">
        <v>2.4</v>
      </c>
      <c r="D26">
        <v>2.38</v>
      </c>
      <c r="E26" s="6">
        <f>AVERAGE(B26:D26)</f>
        <v>2.37</v>
      </c>
      <c r="F26" s="4">
        <f>(E26*E26*(SIN(Q26*3.14/180)*SIN(Q26*3.14/180)))/(2*9.78)</f>
        <v>0.14346695072848883</v>
      </c>
      <c r="G26">
        <v>3.17</v>
      </c>
      <c r="H26">
        <v>3.58</v>
      </c>
      <c r="I26" s="3">
        <v>3.61</v>
      </c>
      <c r="J26" s="6">
        <f>AVERAGE(G26:I26)</f>
        <v>3.4533333333333331</v>
      </c>
      <c r="K26" s="4">
        <f>(J26*J26*(SIN(Q26*3.14/180)*SIN(Q26*3.14/180)))/(2*9.78)</f>
        <v>0.30460159785465712</v>
      </c>
      <c r="L26">
        <v>4.37</v>
      </c>
      <c r="M26">
        <v>4.45</v>
      </c>
      <c r="N26" s="3">
        <v>4.5</v>
      </c>
      <c r="O26" s="6">
        <f>AVERAGE(L26:N26)</f>
        <v>4.4400000000000004</v>
      </c>
      <c r="P26" s="4">
        <f>(O26*O26*(SIN(Q26*3.14/180)*SIN(Q26*3.14/180)))/(2*9.78)</f>
        <v>0.50352509033116799</v>
      </c>
      <c r="Q26">
        <v>45</v>
      </c>
      <c r="R26">
        <f t="shared" ref="R26:R28" si="9">SIN(Q26*3.14/180)</f>
        <v>0.70682518110536596</v>
      </c>
      <c r="S26" s="11">
        <f>COS(Q26*3.14/180)</f>
        <v>0.70738826916719977</v>
      </c>
      <c r="T26">
        <f>E28</f>
        <v>112</v>
      </c>
      <c r="U26">
        <f>F26*100</f>
        <v>14.346695072848883</v>
      </c>
      <c r="V26">
        <f>E27</f>
        <v>408.33333333333331</v>
      </c>
      <c r="W26">
        <f>F28*1000</f>
        <v>762.72312227112695</v>
      </c>
    </row>
    <row r="27" spans="1:23">
      <c r="A27" t="s">
        <v>8</v>
      </c>
      <c r="B27">
        <v>410</v>
      </c>
      <c r="C27" s="3">
        <v>405</v>
      </c>
      <c r="D27">
        <v>410</v>
      </c>
      <c r="E27" s="6">
        <f t="shared" ref="E27:E28" si="10">AVERAGE(B27:D27)</f>
        <v>408.33333333333331</v>
      </c>
      <c r="F27" s="4" t="s">
        <v>7</v>
      </c>
      <c r="G27">
        <v>490</v>
      </c>
      <c r="H27">
        <v>530</v>
      </c>
      <c r="I27" s="3">
        <v>570</v>
      </c>
      <c r="J27" s="6">
        <f>AVERAGE(G27:I27)</f>
        <v>530</v>
      </c>
      <c r="K27" s="4" t="s">
        <v>7</v>
      </c>
      <c r="L27">
        <v>810</v>
      </c>
      <c r="M27">
        <v>830</v>
      </c>
      <c r="N27" s="3">
        <v>830</v>
      </c>
      <c r="O27" s="6">
        <f>AVERAGE(L27:N27)</f>
        <v>823.33333333333337</v>
      </c>
      <c r="P27" s="4" t="s">
        <v>7</v>
      </c>
      <c r="Q27" s="3">
        <v>45</v>
      </c>
      <c r="R27">
        <f t="shared" si="9"/>
        <v>0.70682518110536596</v>
      </c>
      <c r="S27" s="11">
        <f>COS(Q27*3.14/180)</f>
        <v>0.70738826916719977</v>
      </c>
      <c r="T27">
        <f>J28</f>
        <v>172.66666666666666</v>
      </c>
      <c r="U27">
        <f>K26*100</f>
        <v>30.460159785465713</v>
      </c>
      <c r="V27">
        <f>J27</f>
        <v>530</v>
      </c>
      <c r="W27">
        <f>K28*1000</f>
        <v>1432.3714376014805</v>
      </c>
    </row>
    <row r="28" spans="1:23">
      <c r="A28" t="s">
        <v>9</v>
      </c>
      <c r="B28">
        <v>114</v>
      </c>
      <c r="C28">
        <v>111</v>
      </c>
      <c r="D28">
        <v>111</v>
      </c>
      <c r="E28" s="6">
        <f t="shared" si="10"/>
        <v>112</v>
      </c>
      <c r="F28" s="4">
        <f>E26*$S26*(E26*$R26/9.78+SQRT((E26*$R26/9.78)*(E26*$R26/9.78)+2*0.25/9.78))</f>
        <v>0.76272312227112693</v>
      </c>
      <c r="G28">
        <v>156</v>
      </c>
      <c r="H28">
        <v>170</v>
      </c>
      <c r="I28">
        <v>192</v>
      </c>
      <c r="J28" s="6">
        <f>AVERAGE(G28:I28)</f>
        <v>172.66666666666666</v>
      </c>
      <c r="K28" s="4">
        <f>J26*$S26*(J26*$R26/9.78+SQRT((J26*$R26/9.78)*(J26*$R26/9.78)+2*0.25/9.78))</f>
        <v>1.4323714376014804</v>
      </c>
      <c r="L28">
        <v>302</v>
      </c>
      <c r="M28">
        <v>270</v>
      </c>
      <c r="N28">
        <v>280</v>
      </c>
      <c r="O28" s="6">
        <f>AVERAGE(L28:N28)</f>
        <v>284</v>
      </c>
      <c r="P28" s="4">
        <f>O26*$S26*(O26*$R26/9.78+SQRT((O26*$R26/9.78)*(O26*$R26/9.78)+2*0.25/9.78))</f>
        <v>2.2407734498376173</v>
      </c>
      <c r="Q28" s="3">
        <v>45</v>
      </c>
      <c r="R28">
        <f t="shared" si="9"/>
        <v>0.70682518110536596</v>
      </c>
      <c r="S28" s="11">
        <f>COS(Q28*3.14/180)</f>
        <v>0.70738826916719977</v>
      </c>
      <c r="T28">
        <f>O28</f>
        <v>284</v>
      </c>
      <c r="U28">
        <f>P26*100</f>
        <v>50.352509033116796</v>
      </c>
      <c r="V28">
        <f>O27</f>
        <v>823.33333333333337</v>
      </c>
      <c r="W28">
        <f>P28*1000</f>
        <v>2240.7734498376171</v>
      </c>
    </row>
    <row r="29" spans="1:23" s="2" customFormat="1" ht="15" thickBot="1">
      <c r="B29" s="2" t="s">
        <v>1</v>
      </c>
      <c r="C29" s="2" t="s">
        <v>2</v>
      </c>
      <c r="D29" s="2" t="s">
        <v>1</v>
      </c>
      <c r="E29" s="7" t="s">
        <v>5</v>
      </c>
      <c r="F29" s="5" t="s">
        <v>12</v>
      </c>
      <c r="G29" s="2" t="s">
        <v>3</v>
      </c>
      <c r="H29" s="2" t="s">
        <v>3</v>
      </c>
      <c r="I29" s="2" t="s">
        <v>3</v>
      </c>
      <c r="J29" s="7" t="s">
        <v>5</v>
      </c>
      <c r="K29" s="5" t="s">
        <v>12</v>
      </c>
      <c r="L29" s="2" t="s">
        <v>4</v>
      </c>
      <c r="M29" s="2" t="s">
        <v>4</v>
      </c>
      <c r="N29" s="2" t="s">
        <v>4</v>
      </c>
      <c r="O29" s="7" t="s">
        <v>5</v>
      </c>
      <c r="P29" s="5" t="s">
        <v>12</v>
      </c>
      <c r="Q29" s="2" t="s">
        <v>6</v>
      </c>
      <c r="S29" s="12"/>
    </row>
    <row r="30" spans="1:23" ht="15" thickTop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"/>
  <sheetViews>
    <sheetView rightToLeft="1" tabSelected="1" workbookViewId="0">
      <selection activeCell="J3" sqref="J3:M3"/>
    </sheetView>
  </sheetViews>
  <sheetFormatPr defaultRowHeight="14.25"/>
  <cols>
    <col min="1" max="1" width="9" style="8"/>
    <col min="5" max="5" width="9" style="8"/>
    <col min="9" max="9" width="9" style="8"/>
    <col min="13" max="13" width="9" style="8"/>
  </cols>
  <sheetData>
    <row r="1" spans="1:13" s="9" customFormat="1">
      <c r="A1" s="10" t="s">
        <v>13</v>
      </c>
      <c r="B1" s="9" t="s">
        <v>14</v>
      </c>
      <c r="C1" s="9" t="s">
        <v>8</v>
      </c>
      <c r="D1" s="9" t="s">
        <v>15</v>
      </c>
      <c r="E1" s="10" t="s">
        <v>9</v>
      </c>
      <c r="F1" s="9" t="s">
        <v>14</v>
      </c>
      <c r="G1" s="9" t="s">
        <v>8</v>
      </c>
      <c r="H1" s="9" t="s">
        <v>15</v>
      </c>
      <c r="I1" s="10" t="s">
        <v>9</v>
      </c>
      <c r="J1" s="9" t="s">
        <v>14</v>
      </c>
      <c r="K1" s="9" t="s">
        <v>8</v>
      </c>
      <c r="L1" s="9" t="s">
        <v>15</v>
      </c>
      <c r="M1" s="10" t="s">
        <v>9</v>
      </c>
    </row>
    <row r="2" spans="1:13">
      <c r="A2" s="8">
        <v>10</v>
      </c>
      <c r="B2">
        <v>108</v>
      </c>
      <c r="C2">
        <v>0.80058110058333254</v>
      </c>
      <c r="D2">
        <v>260</v>
      </c>
      <c r="E2" s="8">
        <v>606.62024081794254</v>
      </c>
      <c r="F2">
        <v>148</v>
      </c>
      <c r="G2">
        <v>2.2590882014363745</v>
      </c>
      <c r="H2">
        <v>350</v>
      </c>
      <c r="I2" s="8">
        <v>1146.9210215390726</v>
      </c>
      <c r="J2">
        <v>194</v>
      </c>
      <c r="K2">
        <v>4.4907942622749264</v>
      </c>
      <c r="L2">
        <v>380</v>
      </c>
      <c r="M2" s="8">
        <v>1815.6277241161522</v>
      </c>
    </row>
    <row r="3" spans="1:13">
      <c r="A3" s="8">
        <v>20</v>
      </c>
      <c r="B3">
        <v>380</v>
      </c>
      <c r="C3">
        <v>3.7941384817722792</v>
      </c>
      <c r="D3">
        <v>110</v>
      </c>
      <c r="E3" s="8">
        <v>783.26232704462734</v>
      </c>
      <c r="F3">
        <v>430</v>
      </c>
      <c r="G3">
        <v>7.9597206354577956</v>
      </c>
      <c r="H3">
        <v>173</v>
      </c>
      <c r="I3" s="8">
        <v>1328.1446111226142</v>
      </c>
      <c r="J3">
        <v>550</v>
      </c>
      <c r="K3">
        <v>13.651107597462481</v>
      </c>
      <c r="L3">
        <v>245</v>
      </c>
      <c r="M3" s="8">
        <v>2013.4332592146689</v>
      </c>
    </row>
    <row r="4" spans="1:13">
      <c r="A4" s="8">
        <v>30</v>
      </c>
    </row>
    <row r="5" spans="1:13">
      <c r="A5" s="8">
        <v>45</v>
      </c>
    </row>
    <row r="6" spans="1:13">
      <c r="A6" s="8">
        <v>60</v>
      </c>
    </row>
    <row r="7" spans="1:13">
      <c r="A7" s="8">
        <v>70</v>
      </c>
      <c r="B7">
        <v>62.5</v>
      </c>
      <c r="C7">
        <v>24.392297133079786</v>
      </c>
      <c r="D7">
        <v>495</v>
      </c>
      <c r="E7" s="8">
        <v>431.0596174926302</v>
      </c>
      <c r="F7">
        <v>102</v>
      </c>
      <c r="G7">
        <v>55.118976859844693</v>
      </c>
      <c r="H7">
        <v>892.5</v>
      </c>
      <c r="I7" s="8">
        <v>886.68155757822649</v>
      </c>
      <c r="J7">
        <v>170</v>
      </c>
      <c r="K7">
        <v>89.356635722569095</v>
      </c>
      <c r="L7">
        <v>1337.5</v>
      </c>
      <c r="M7" s="8">
        <v>1388.9864303319246</v>
      </c>
    </row>
    <row r="8" spans="1:13">
      <c r="A8" s="8">
        <v>80</v>
      </c>
      <c r="B8">
        <v>37</v>
      </c>
      <c r="C8">
        <v>31.479404925638288</v>
      </c>
      <c r="D8">
        <v>420</v>
      </c>
      <c r="E8" s="8">
        <v>260.78717323394903</v>
      </c>
      <c r="F8">
        <v>55</v>
      </c>
      <c r="G8">
        <v>55.133696215837936</v>
      </c>
      <c r="H8">
        <v>825</v>
      </c>
      <c r="I8" s="8">
        <v>430.61036364430237</v>
      </c>
      <c r="J8">
        <v>77.5</v>
      </c>
      <c r="K8">
        <v>94.881501150288997</v>
      </c>
      <c r="L8">
        <v>1425</v>
      </c>
      <c r="M8" s="8">
        <v>713.65617845249903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Hezqil</dc:creator>
  <cp:lastModifiedBy>Hezqil</cp:lastModifiedBy>
  <dcterms:created xsi:type="dcterms:W3CDTF">2013-03-11T00:40:10Z</dcterms:created>
  <dcterms:modified xsi:type="dcterms:W3CDTF">2013-04-06T03:13:08Z</dcterms:modified>
</cp:coreProperties>
</file>