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jacob\Documents\ENGR 101C\10_22\"/>
    </mc:Choice>
  </mc:AlternateContent>
  <xr:revisionPtr revIDLastSave="0" documentId="13_ncr:1_{227E1FA7-CE90-4B4D-AB7B-5085260308F9}" xr6:coauthVersionLast="36" xr6:coauthVersionMax="37" xr10:uidLastSave="{00000000-0000-0000-0000-000000000000}"/>
  <bookViews>
    <workbookView xWindow="0" yWindow="0" windowWidth="0" windowHeight="0" activeTab="2" xr2:uid="{00000000-000D-0000-FFFF-FFFF00000000}"/>
  </bookViews>
  <sheets>
    <sheet name="Concrete" sheetId="4" r:id="rId1"/>
    <sheet name="Pond HW" sheetId="10" r:id="rId2"/>
    <sheet name="Pond Base" sheetId="13" r:id="rId3"/>
    <sheet name="Solver" sheetId="8" r:id="rId4"/>
  </sheets>
  <definedNames>
    <definedName name="solver_adj" localSheetId="3" hidden="1">Solver!$L$12</definedName>
    <definedName name="solver_cvg" localSheetId="3" hidden="1">0.0001</definedName>
    <definedName name="solver_drv" localSheetId="3" hidden="1">2</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Solver!$L$16</definedName>
    <definedName name="solver_pre" localSheetId="3" hidden="1">0.000001</definedName>
    <definedName name="solver_rbv" localSheetId="3" hidden="1">2</definedName>
    <definedName name="solver_rlx" localSheetId="3" hidden="1">2</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definedName>
    <definedName name="solver_ver" localSheetId="3" hidden="1">3</definedName>
  </definedName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6" i="13" l="1"/>
  <c r="C13" i="13" l="1"/>
  <c r="C14" i="13"/>
  <c r="C15" i="13"/>
  <c r="C16" i="13"/>
  <c r="C17" i="13"/>
  <c r="C18" i="13"/>
  <c r="C19" i="13"/>
  <c r="C20" i="13"/>
  <c r="C21" i="13"/>
  <c r="C22" i="13"/>
  <c r="C23" i="13"/>
  <c r="C24" i="13"/>
  <c r="C25" i="13"/>
  <c r="C26" i="13"/>
  <c r="C27" i="13"/>
  <c r="C28" i="13"/>
  <c r="C29" i="13"/>
  <c r="C30" i="13"/>
  <c r="C31" i="13"/>
  <c r="C32" i="13"/>
  <c r="C33" i="13"/>
  <c r="C34" i="13"/>
  <c r="C35" i="13"/>
  <c r="C37" i="13"/>
  <c r="C38" i="13"/>
  <c r="C39" i="13"/>
  <c r="C40" i="13"/>
  <c r="C12" i="13"/>
  <c r="A7" i="13"/>
  <c r="L16" i="8"/>
  <c r="B13" i="13" l="1"/>
  <c r="D13" i="13" s="1"/>
  <c r="B14" i="13"/>
  <c r="D14" i="13" s="1"/>
  <c r="B15" i="13"/>
  <c r="D15" i="13" s="1"/>
  <c r="B16" i="13"/>
  <c r="D16" i="13" s="1"/>
  <c r="B17" i="13"/>
  <c r="D17" i="13" s="1"/>
  <c r="B18" i="13"/>
  <c r="D18" i="13" s="1"/>
  <c r="B19" i="13"/>
  <c r="D19" i="13" s="1"/>
  <c r="B20" i="13"/>
  <c r="D20" i="13" s="1"/>
  <c r="B21" i="13"/>
  <c r="D21" i="13" s="1"/>
  <c r="B22" i="13"/>
  <c r="D22" i="13" s="1"/>
  <c r="B23" i="13"/>
  <c r="D23" i="13" s="1"/>
  <c r="B24" i="13"/>
  <c r="D24" i="13" s="1"/>
  <c r="B25" i="13"/>
  <c r="D25" i="13" s="1"/>
  <c r="B26" i="13"/>
  <c r="D26" i="13" s="1"/>
  <c r="B27" i="13"/>
  <c r="D27" i="13" s="1"/>
  <c r="B28" i="13"/>
  <c r="D28" i="13" s="1"/>
  <c r="B29" i="13"/>
  <c r="D29" i="13" s="1"/>
  <c r="B30" i="13"/>
  <c r="D30" i="13" s="1"/>
  <c r="B31" i="13"/>
  <c r="D31" i="13" s="1"/>
  <c r="B32" i="13"/>
  <c r="D32" i="13" s="1"/>
  <c r="B33" i="13"/>
  <c r="D33" i="13" s="1"/>
  <c r="B34" i="13"/>
  <c r="D34" i="13" s="1"/>
  <c r="B35" i="13"/>
  <c r="D35" i="13" s="1"/>
  <c r="B36" i="13"/>
  <c r="D36" i="13" s="1"/>
  <c r="B37" i="13"/>
  <c r="D37" i="13" s="1"/>
  <c r="B38" i="13"/>
  <c r="D38" i="13" s="1"/>
  <c r="B39" i="13"/>
  <c r="D39" i="13" s="1"/>
  <c r="B40" i="13"/>
  <c r="D40" i="13" s="1"/>
  <c r="B12" i="13"/>
  <c r="D12" i="13" s="1"/>
  <c r="D7" i="4"/>
  <c r="D8" i="4"/>
  <c r="D9" i="4"/>
  <c r="D10" i="4"/>
  <c r="D11" i="4"/>
  <c r="D12" i="4"/>
  <c r="D13" i="4"/>
  <c r="D14" i="4"/>
  <c r="D15" i="4"/>
  <c r="D16" i="4"/>
  <c r="D17" i="4"/>
  <c r="D18" i="4"/>
  <c r="D19" i="4"/>
  <c r="D20" i="4"/>
  <c r="D21" i="4"/>
  <c r="D22" i="4"/>
  <c r="D23" i="4"/>
  <c r="D24" i="4"/>
  <c r="D25" i="4"/>
  <c r="D26" i="4"/>
  <c r="D27" i="4"/>
  <c r="D28" i="4"/>
  <c r="D29" i="4"/>
  <c r="D30" i="4"/>
  <c r="D31" i="4"/>
  <c r="D32" i="4"/>
  <c r="D33" i="4"/>
  <c r="D6" i="4"/>
</calcChain>
</file>

<file path=xl/sharedStrings.xml><?xml version="1.0" encoding="utf-8"?>
<sst xmlns="http://schemas.openxmlformats.org/spreadsheetml/2006/main" count="97" uniqueCount="91">
  <si>
    <t>Water/Cement Ratio</t>
  </si>
  <si>
    <t>%Air</t>
  </si>
  <si>
    <t>Compressive Force (lbs)</t>
  </si>
  <si>
    <t>Instructions:</t>
  </si>
  <si>
    <t>Axes labels with y as the dependent variable (almost always)</t>
  </si>
  <si>
    <t>Be sure to include or check:</t>
  </si>
  <si>
    <t>Data points for data, lines for relationships/fits</t>
  </si>
  <si>
    <t>Points/lines should be different shapes/patterns if more than one set of data on the same plot</t>
  </si>
  <si>
    <t>Hand in:</t>
  </si>
  <si>
    <t>A</t>
  </si>
  <si>
    <t>Table 1: Compressive strength of 4" diameter concrete test cylinders.</t>
  </si>
  <si>
    <t>Individual  assignment to hand in for grade.</t>
  </si>
  <si>
    <t>Using Excel to solve numerical equations:</t>
  </si>
  <si>
    <t>Given an algebraic statement, solve for x:</t>
  </si>
  <si>
    <t>It's in the form of a polynomial, but you need the quadratic formula to get x:</t>
  </si>
  <si>
    <t>These solutions are exact (to as many decimal places as you care to report).</t>
  </si>
  <si>
    <t>1) Set up the function to equal zero.</t>
  </si>
  <si>
    <t>2) Need an initial guess (this is a variable to change)</t>
  </si>
  <si>
    <t>You could use guess/check to solve:</t>
  </si>
  <si>
    <t>Try x = 1</t>
  </si>
  <si>
    <t>It's not equal to zero, so you need to adjust the x to get closer.</t>
  </si>
  <si>
    <t>A solver like Excel uses this method (directed algorithm) to know which value to choose.</t>
  </si>
  <si>
    <t>Using Excel to solve numerical equations using the "solver" tool:</t>
  </si>
  <si>
    <t>Make sure you have the solver tool (look in Data tab)</t>
  </si>
  <si>
    <t>If not, add it by searching for "solver" and clilck on the check box to add it.</t>
  </si>
  <si>
    <t>Objective:</t>
  </si>
  <si>
    <t>(give it an initial guess)</t>
  </si>
  <si>
    <t>(type in the equation you need to solve using the above variabl as your "x" value)</t>
  </si>
  <si>
    <t>=30*(1+L11)^2+10*(1+L11)-50</t>
  </si>
  <si>
    <t>This is exactly what I typed:</t>
  </si>
  <si>
    <r>
      <t xml:space="preserve">To use solver, you need an </t>
    </r>
    <r>
      <rPr>
        <i/>
        <sz val="11"/>
        <color theme="1"/>
        <rFont val="Calibri"/>
        <family val="2"/>
        <scheme val="minor"/>
      </rPr>
      <t>objective</t>
    </r>
    <r>
      <rPr>
        <sz val="11"/>
        <color theme="1"/>
        <rFont val="Calibri"/>
        <family val="2"/>
        <scheme val="minor"/>
      </rPr>
      <t xml:space="preserve"> and a </t>
    </r>
    <r>
      <rPr>
        <i/>
        <sz val="11"/>
        <color theme="1"/>
        <rFont val="Calibri"/>
        <family val="2"/>
        <scheme val="minor"/>
      </rPr>
      <t>variable</t>
    </r>
    <r>
      <rPr>
        <sz val="11"/>
        <color theme="1"/>
        <rFont val="Calibri"/>
        <family val="2"/>
        <scheme val="minor"/>
      </rPr>
      <t xml:space="preserve"> to change.  You have to tell it how to change the variable (max, min, or exact value).  You can also add in constraints. </t>
    </r>
  </si>
  <si>
    <r>
      <t xml:space="preserve">There are </t>
    </r>
    <r>
      <rPr>
        <b/>
        <i/>
        <sz val="11"/>
        <color theme="1"/>
        <rFont val="Calibri"/>
        <family val="2"/>
        <scheme val="minor"/>
      </rPr>
      <t>two</t>
    </r>
    <r>
      <rPr>
        <sz val="11"/>
        <color theme="1"/>
        <rFont val="Calibri"/>
        <family val="2"/>
        <scheme val="minor"/>
      </rPr>
      <t xml:space="preserve"> solutions:</t>
    </r>
  </si>
  <si>
    <t>Potential Problems with Numerial Solutions:</t>
  </si>
  <si>
    <t>The answer is always approximate, though you can get pretty close.  Excel gets closer.</t>
  </si>
  <si>
    <t>Only one solution shows up, even when you know there are two.</t>
  </si>
  <si>
    <t>It may not converge to a solution, especially if your initial guess is too far off.</t>
  </si>
  <si>
    <t>The given answer depends on your initial guess.</t>
  </si>
  <si>
    <t>Context:</t>
  </si>
  <si>
    <r>
      <t xml:space="preserve">When the ground is covered with impermeable structures due to construction (roads, buildings, parking lots, etc.), there is often not enough exposed land to absorb all the water during a rainfall event. A </t>
    </r>
    <r>
      <rPr>
        <b/>
        <sz val="11"/>
        <color theme="1"/>
        <rFont val="Calibri"/>
        <family val="2"/>
        <scheme val="minor"/>
      </rPr>
      <t>detention pond</t>
    </r>
    <r>
      <rPr>
        <sz val="11"/>
        <color theme="1"/>
        <rFont val="Calibri"/>
        <family val="2"/>
        <scheme val="minor"/>
      </rPr>
      <t xml:space="preserve"> is constructed to collect the water run-off from a rain event, and then allow it to slowly drain out again at a pace which decreases the likelihood of flooding. One potential task for a Civil/Environmental Engineer is to design the size and shape of a detention pond required to prevent flooding.</t>
    </r>
  </si>
  <si>
    <t>Background information:</t>
  </si>
  <si>
    <t>where L is the length (into the paper) of the weir.</t>
  </si>
  <si>
    <t>Figure 1. Detention Pond Sketch</t>
  </si>
  <si>
    <t>H=6 ft</t>
  </si>
  <si>
    <t>L=12 ft</t>
  </si>
  <si>
    <r>
      <t>g=32.2 ft/s</t>
    </r>
    <r>
      <rPr>
        <vertAlign val="superscript"/>
        <sz val="11"/>
        <color theme="1"/>
        <rFont val="Calibri"/>
        <family val="2"/>
        <scheme val="minor"/>
      </rPr>
      <t>2</t>
    </r>
  </si>
  <si>
    <t>D=9 inches</t>
  </si>
  <si>
    <t xml:space="preserve">HINTS to get started: </t>
  </si>
  <si>
    <t>You are not required to hand in answers to these questions, but before you get started on the spreadsheet, do some planning. Be sure you can answer all these questions first.</t>
  </si>
  <si>
    <r>
      <t>1.</t>
    </r>
    <r>
      <rPr>
        <sz val="7"/>
        <color theme="1"/>
        <rFont val="Times New Roman"/>
        <family val="1"/>
      </rPr>
      <t xml:space="preserve">       </t>
    </r>
    <r>
      <rPr>
        <sz val="11"/>
        <color theme="1"/>
        <rFont val="Calibri"/>
        <family val="2"/>
        <scheme val="minor"/>
      </rPr>
      <t>What does it mean for a number to be a spreadsheet “parameter?”</t>
    </r>
  </si>
  <si>
    <r>
      <t>2.</t>
    </r>
    <r>
      <rPr>
        <sz val="7"/>
        <color theme="1"/>
        <rFont val="Times New Roman"/>
        <family val="1"/>
      </rPr>
      <t xml:space="preserve">       </t>
    </r>
    <r>
      <rPr>
        <sz val="11"/>
        <color theme="1"/>
        <rFont val="Calibri"/>
        <family val="2"/>
        <scheme val="minor"/>
      </rPr>
      <t>What information do you need to know or look up (formulas, equations, etc.)?</t>
    </r>
  </si>
  <si>
    <r>
      <t>4.</t>
    </r>
    <r>
      <rPr>
        <sz val="7"/>
        <color theme="1"/>
        <rFont val="Times New Roman"/>
        <family val="1"/>
      </rPr>
      <t xml:space="preserve">       </t>
    </r>
    <r>
      <rPr>
        <sz val="11"/>
        <color theme="1"/>
        <rFont val="Calibri"/>
        <family val="2"/>
        <scheme val="minor"/>
      </rPr>
      <t>Where should you include variable names and units as well as the symbols?</t>
    </r>
  </si>
  <si>
    <r>
      <t>5.</t>
    </r>
    <r>
      <rPr>
        <sz val="7"/>
        <color theme="1"/>
        <rFont val="Times New Roman"/>
        <family val="1"/>
      </rPr>
      <t xml:space="preserve">       </t>
    </r>
    <r>
      <rPr>
        <sz val="11"/>
        <color theme="1"/>
        <rFont val="Calibri"/>
        <family val="2"/>
        <scheme val="minor"/>
      </rPr>
      <t>What unit system will you be using?</t>
    </r>
  </si>
  <si>
    <t>Detention Pond Rating Curve</t>
  </si>
  <si>
    <t>Weir elevation [ft]</t>
  </si>
  <si>
    <t>H</t>
  </si>
  <si>
    <t>Weir length [ft]</t>
  </si>
  <si>
    <t>L</t>
  </si>
  <si>
    <t>Gravity [ft/s^2]</t>
  </si>
  <si>
    <t>g</t>
  </si>
  <si>
    <t>Diameter [in]</t>
  </si>
  <si>
    <t>D</t>
  </si>
  <si>
    <t>Orifice area [ft^2]</t>
  </si>
  <si>
    <t>Water Depth h [ft]</t>
  </si>
  <si>
    <t>Orifice Flow Qo [cfs]</t>
  </si>
  <si>
    <t>Weir flow Qw [cfs]</t>
  </si>
  <si>
    <t>Total flow Q [cfs]</t>
  </si>
  <si>
    <t xml:space="preserve"> </t>
  </si>
  <si>
    <t xml:space="preserve">Insert a column to the right of the compressive force.  Add a title, "Compressive Strength (psi)" and use an equation to solve for strength (HINT: strength = force / cross sectional area).  </t>
  </si>
  <si>
    <t>When you are finished, select your table, copy and paste it into a Word Document.  Check formatting.  Do the same with the graph.  Make sure that both of these look clear when printed and are in a format that you would use for formal written reports.</t>
  </si>
  <si>
    <t>1)</t>
  </si>
  <si>
    <t>4)</t>
  </si>
  <si>
    <t>2)</t>
  </si>
  <si>
    <t>3)</t>
  </si>
  <si>
    <t>5)</t>
  </si>
  <si>
    <t xml:space="preserve">This data set shows the recorded compressive force of 4" diameter concrete test cylinders.  Follow the instructions below to format the table and create a graph.  </t>
  </si>
  <si>
    <t>Create a graph that shows the relationship between water-cement ratio and compressive strength.  Note:  Compressive strength is dependent on water-cement ratio.</t>
  </si>
  <si>
    <t>Add a trend line to the data set and display the trendline equation on the graph.</t>
  </si>
  <si>
    <t>Figure and Table number with descriptive captions as you would in a formal report.</t>
  </si>
  <si>
    <r>
      <t xml:space="preserve">Legend </t>
    </r>
    <r>
      <rPr>
        <i/>
        <sz val="11"/>
        <color theme="1"/>
        <rFont val="Calibri"/>
        <family val="2"/>
        <scheme val="minor"/>
      </rPr>
      <t>if</t>
    </r>
    <r>
      <rPr>
        <sz val="11"/>
        <color theme="1"/>
        <rFont val="Calibri"/>
        <family val="2"/>
        <scheme val="minor"/>
      </rPr>
      <t xml:space="preserve"> more than one set of data on the same plot</t>
    </r>
  </si>
  <si>
    <t>Hand in a printed document that shows your table and graph in a professional way as they should appear in a formal report (use Word or similar program).  You don't need to upload the Word document, but your work should be saved in this excel file that you will upload to Moodle.</t>
  </si>
  <si>
    <r>
      <t>3.</t>
    </r>
    <r>
      <rPr>
        <sz val="7"/>
        <color theme="1"/>
        <rFont val="Times New Roman"/>
        <family val="1"/>
      </rPr>
      <t xml:space="preserve">       </t>
    </r>
    <r>
      <rPr>
        <sz val="11"/>
        <color theme="1"/>
        <rFont val="Calibri"/>
        <family val="2"/>
        <scheme val="minor"/>
      </rPr>
      <t>What will you plot on the x-axis? The y-axis?  When dealing with water elevations, we usually put those on the y-axis to visually show the rise.</t>
    </r>
  </si>
  <si>
    <t>Assignment:</t>
  </si>
  <si>
    <t>Water flows into the detention pond shown in Figure 1. Water first starts flowing out of the orifice (a circular hole in a pipe) at the bottom of the pond. The rate at which water leaves through the orifice is:</t>
  </si>
  <si>
    <t>where A is the area of the orifice, g is the acceleration due to gravity, and h is the depth of water in the pond. Once water reaches some height H it starts flowing over the weir. Flow rate over the weir is calculated as:</t>
  </si>
  <si>
    <r>
      <t>A “rating curve” is a plot that shows the depth, h, as a function of total flow rate Q (Q = Q</t>
    </r>
    <r>
      <rPr>
        <b/>
        <vertAlign val="subscript"/>
        <sz val="11"/>
        <color theme="1"/>
        <rFont val="Calibri"/>
        <family val="2"/>
        <scheme val="minor"/>
      </rPr>
      <t>o</t>
    </r>
    <r>
      <rPr>
        <b/>
        <sz val="11"/>
        <color theme="1"/>
        <rFont val="Calibri"/>
        <family val="2"/>
        <scheme val="minor"/>
      </rPr>
      <t>+Q</t>
    </r>
    <r>
      <rPr>
        <b/>
        <vertAlign val="subscript"/>
        <sz val="11"/>
        <color theme="1"/>
        <rFont val="Calibri"/>
        <family val="2"/>
        <scheme val="minor"/>
      </rPr>
      <t>w</t>
    </r>
    <r>
      <rPr>
        <b/>
        <sz val="11"/>
        <color theme="1"/>
        <rFont val="Calibri"/>
        <family val="2"/>
        <scheme val="minor"/>
      </rPr>
      <t>). Create a spreadsheet to generate a rating curve for a variety of different detention pond designs. Include as parameters the weir height H, the weir length L, gravity constant g, and orifice diameter D. Prepare a graph for the following values:</t>
    </r>
  </si>
  <si>
    <r>
      <t xml:space="preserve">Your graph should include a range of depths (h) from 0 to 7 ft in increments of 0.25 ft. Be sure to include variable names and units on the plot axes. Good formatting is expected.  Start by using the information set up for you on the "Pond Base" sheet.  </t>
    </r>
    <r>
      <rPr>
        <b/>
        <sz val="11"/>
        <color theme="1"/>
        <rFont val="Calibri"/>
        <family val="2"/>
        <scheme val="minor"/>
      </rPr>
      <t>Print your graph to hand in and upload this Excel file to Moodle.</t>
    </r>
  </si>
  <si>
    <t>For student who are ready, this can be in-class work during lecture/instruction:</t>
  </si>
  <si>
    <t>optional objective 4) numerical solutions of equations (goal seek; solver)</t>
  </si>
  <si>
    <t>Format the table so is has consistent number/cell formatting and borders.  Make sure the columns are an appropriate width for the text.</t>
  </si>
  <si>
    <t>Compressive Strength (psi)</t>
  </si>
  <si>
    <t>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</si>
</sst>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b/>
      <u/>
      <sz val="11"/>
      <color theme="1"/>
      <name val="Calibri"/>
      <family val="2"/>
      <scheme val="minor"/>
    </font>
    <font>
      <sz val="11"/>
      <name val="Calibri"/>
      <family val="2"/>
      <scheme val="minor"/>
    </font>
    <font>
      <i/>
      <sz val="11"/>
      <color theme="1"/>
      <name val="Calibri"/>
      <family val="2"/>
      <scheme val="minor"/>
    </font>
    <font>
      <b/>
      <i/>
      <sz val="11"/>
      <color theme="1"/>
      <name val="Calibri"/>
      <family val="2"/>
      <scheme val="minor"/>
    </font>
    <font>
      <b/>
      <sz val="9"/>
      <name val="Calibri"/>
      <family val="2"/>
      <scheme val="minor"/>
    </font>
    <font>
      <vertAlign val="superscript"/>
      <sz val="11"/>
      <color theme="1"/>
      <name val="Calibri"/>
      <family val="2"/>
      <scheme val="minor"/>
    </font>
    <font>
      <sz val="7"/>
      <color theme="1"/>
      <name val="Times New Roman"/>
      <family val="1"/>
    </font>
    <font>
      <u/>
      <sz val="11"/>
      <color theme="10"/>
      <name val="Calibri"/>
      <family val="2"/>
      <scheme val="minor"/>
    </font>
    <font>
      <u/>
      <sz val="11"/>
      <color theme="11"/>
      <name val="Calibri"/>
      <family val="2"/>
      <scheme val="minor"/>
    </font>
    <font>
      <b/>
      <vertAlign val="subscrip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51">
    <xf numFmtId="0" fontId="0" fillId="0" borderId="0" xfId="0"/>
    <xf numFmtId="0" fontId="0" fillId="0" borderId="0" xfId="0" applyAlignment="1">
      <alignment horizontal="left"/>
    </xf>
    <xf numFmtId="0" fontId="0" fillId="0" borderId="0" xfId="0" applyBorder="1"/>
    <xf numFmtId="2" fontId="5" fillId="0" borderId="0" xfId="0" applyNumberFormat="1" applyFont="1" applyFill="1" applyBorder="1" applyAlignment="1">
      <alignment horizontal="center" vertical="top"/>
    </xf>
    <xf numFmtId="164" fontId="5" fillId="0" borderId="0" xfId="2" applyNumberFormat="1" applyFont="1" applyFill="1" applyBorder="1" applyAlignment="1">
      <alignment horizontal="center" vertical="top"/>
    </xf>
    <xf numFmtId="0" fontId="2" fillId="0" borderId="0" xfId="0" applyFont="1" applyAlignment="1">
      <alignment wrapText="1"/>
    </xf>
    <xf numFmtId="2" fontId="5" fillId="0" borderId="0" xfId="0" applyNumberFormat="1" applyFont="1" applyFill="1" applyBorder="1" applyAlignment="1">
      <alignment horizontal="left" vertical="top"/>
    </xf>
    <xf numFmtId="165" fontId="5" fillId="0" borderId="0" xfId="1" applyNumberFormat="1" applyFont="1" applyFill="1" applyBorder="1" applyAlignment="1">
      <alignment horizontal="center" vertical="top"/>
    </xf>
    <xf numFmtId="0" fontId="0" fillId="0" borderId="0" xfId="0" quotePrefix="1"/>
    <xf numFmtId="0" fontId="0" fillId="0" borderId="9" xfId="0" applyBorder="1" applyAlignment="1">
      <alignment horizontal="right"/>
    </xf>
    <xf numFmtId="0" fontId="0" fillId="0" borderId="10" xfId="0" applyBorder="1"/>
    <xf numFmtId="0" fontId="4" fillId="0" borderId="0" xfId="0" applyFont="1"/>
    <xf numFmtId="0" fontId="0" fillId="0" borderId="0" xfId="0" applyAlignment="1">
      <alignment horizontal="left" vertical="center"/>
    </xf>
    <xf numFmtId="0" fontId="6" fillId="0" borderId="0" xfId="0" applyFont="1" applyAlignment="1">
      <alignment horizontal="left" vertical="center"/>
    </xf>
    <xf numFmtId="0" fontId="8"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indent="5"/>
    </xf>
    <xf numFmtId="0" fontId="2" fillId="0" borderId="0" xfId="0" applyFont="1" applyBorder="1" applyAlignment="1">
      <alignment wrapText="1"/>
    </xf>
    <xf numFmtId="0" fontId="0" fillId="0" borderId="0" xfId="0"/>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vertical="center" wrapText="1"/>
    </xf>
    <xf numFmtId="166" fontId="0" fillId="0" borderId="0" xfId="0" applyNumberFormat="1" applyAlignment="1">
      <alignment horizontal="center"/>
    </xf>
    <xf numFmtId="0" fontId="2" fillId="0" borderId="0" xfId="0" applyFont="1"/>
    <xf numFmtId="0" fontId="4"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wrapText="1"/>
    </xf>
    <xf numFmtId="0" fontId="0" fillId="2" borderId="4" xfId="0" applyFill="1" applyBorder="1" applyAlignment="1">
      <alignment horizontal="left" vertical="top"/>
    </xf>
    <xf numFmtId="0" fontId="0" fillId="2" borderId="0" xfId="0" applyFill="1" applyBorder="1" applyAlignment="1">
      <alignment horizontal="left" vertical="top"/>
    </xf>
    <xf numFmtId="0" fontId="0" fillId="2" borderId="5" xfId="0" applyFill="1" applyBorder="1" applyAlignment="1">
      <alignment horizontal="left" vertical="top"/>
    </xf>
    <xf numFmtId="0" fontId="4" fillId="2" borderId="4" xfId="0" applyFont="1" applyFill="1" applyBorder="1" applyAlignment="1">
      <alignment horizontal="left" vertical="top"/>
    </xf>
    <xf numFmtId="0" fontId="4" fillId="2" borderId="0" xfId="0" applyFont="1" applyFill="1" applyBorder="1" applyAlignment="1">
      <alignment horizontal="left" vertical="top"/>
    </xf>
    <xf numFmtId="0" fontId="0" fillId="2" borderId="6" xfId="0" applyFill="1" applyBorder="1" applyAlignment="1">
      <alignment horizontal="left" vertical="top"/>
    </xf>
    <xf numFmtId="2" fontId="5" fillId="0" borderId="12" xfId="0" applyNumberFormat="1" applyFont="1" applyFill="1" applyBorder="1" applyAlignment="1">
      <alignment horizontal="center" vertical="top"/>
    </xf>
    <xf numFmtId="164" fontId="5" fillId="0" borderId="12" xfId="2" applyNumberFormat="1" applyFont="1" applyFill="1" applyBorder="1" applyAlignment="1">
      <alignment horizontal="center" vertical="top"/>
    </xf>
    <xf numFmtId="2" fontId="5" fillId="0" borderId="13" xfId="0" applyNumberFormat="1" applyFont="1" applyFill="1" applyBorder="1" applyAlignment="1">
      <alignment horizontal="center" vertical="top"/>
    </xf>
    <xf numFmtId="164" fontId="5" fillId="0" borderId="13" xfId="2" applyNumberFormat="1" applyFont="1" applyFill="1" applyBorder="1" applyAlignment="1">
      <alignment horizontal="center" vertical="top"/>
    </xf>
    <xf numFmtId="2" fontId="3" fillId="0" borderId="11" xfId="0" applyNumberFormat="1" applyFont="1" applyFill="1" applyBorder="1" applyAlignment="1">
      <alignment horizontal="center" vertical="top" wrapText="1"/>
    </xf>
    <xf numFmtId="164" fontId="3" fillId="0" borderId="11" xfId="2" applyNumberFormat="1" applyFont="1" applyFill="1" applyBorder="1" applyAlignment="1">
      <alignment horizontal="center" vertical="top" wrapText="1"/>
    </xf>
    <xf numFmtId="165" fontId="3" fillId="0" borderId="11" xfId="1" applyNumberFormat="1" applyFont="1" applyFill="1" applyBorder="1" applyAlignment="1">
      <alignment horizontal="center" vertical="top" wrapText="1"/>
    </xf>
    <xf numFmtId="3" fontId="5" fillId="0" borderId="12" xfId="1" applyNumberFormat="1" applyFont="1" applyFill="1" applyBorder="1" applyAlignment="1">
      <alignment horizontal="center" vertical="top"/>
    </xf>
    <xf numFmtId="3" fontId="5" fillId="0" borderId="13" xfId="1" applyNumberFormat="1" applyFont="1" applyFill="1" applyBorder="1" applyAlignment="1">
      <alignment horizontal="center" vertical="top"/>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wrapText="1"/>
    </xf>
  </cellXfs>
  <cellStyles count="11">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Hyperlink" xfId="3" builtinId="8" hidden="1"/>
    <cellStyle name="Hyperlink" xfId="5" builtinId="8" hidden="1"/>
    <cellStyle name="Hyperlink" xfId="7" builtinId="8" hidden="1"/>
    <cellStyle name="Hyperlink" xfId="9" builtinId="8" hidden="1"/>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08496027037716"/>
          <c:y val="0.17171296296296296"/>
          <c:w val="0.52950994139431207"/>
          <c:h val="0.63660505978419368"/>
        </c:manualLayout>
      </c:layout>
      <c:scatterChart>
        <c:scatterStyle val="lineMarker"/>
        <c:varyColors val="0"/>
        <c:ser>
          <c:idx val="0"/>
          <c:order val="0"/>
          <c:tx>
            <c:strRef>
              <c:f>Concrete!$D$5</c:f>
              <c:strCache>
                <c:ptCount val="1"/>
                <c:pt idx="0">
                  <c:v> Compressive Strength (psi)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olid"/>
              </a:ln>
              <a:effectLst/>
            </c:spPr>
            <c:trendlineType val="linear"/>
            <c:dispRSqr val="0"/>
            <c:dispEq val="1"/>
            <c:trendlineLbl>
              <c:layout>
                <c:manualLayout>
                  <c:x val="-0.17109733158355206"/>
                  <c:y val="0.108621318168562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Concrete!$A$6:$A$33</c:f>
              <c:numCache>
                <c:formatCode>0.00</c:formatCode>
                <c:ptCount val="28"/>
                <c:pt idx="0">
                  <c:v>0.42</c:v>
                </c:pt>
                <c:pt idx="1">
                  <c:v>0.43</c:v>
                </c:pt>
                <c:pt idx="2">
                  <c:v>0.43</c:v>
                </c:pt>
                <c:pt idx="3">
                  <c:v>0.45</c:v>
                </c:pt>
                <c:pt idx="4">
                  <c:v>0.45</c:v>
                </c:pt>
                <c:pt idx="5">
                  <c:v>0.45</c:v>
                </c:pt>
                <c:pt idx="6">
                  <c:v>0.46</c:v>
                </c:pt>
                <c:pt idx="7">
                  <c:v>0.46</c:v>
                </c:pt>
                <c:pt idx="8">
                  <c:v>0.46</c:v>
                </c:pt>
                <c:pt idx="9">
                  <c:v>0.48</c:v>
                </c:pt>
                <c:pt idx="10">
                  <c:v>0.49</c:v>
                </c:pt>
                <c:pt idx="11">
                  <c:v>0.5</c:v>
                </c:pt>
                <c:pt idx="12">
                  <c:v>0.5</c:v>
                </c:pt>
                <c:pt idx="13">
                  <c:v>0.51</c:v>
                </c:pt>
                <c:pt idx="14">
                  <c:v>0.51</c:v>
                </c:pt>
                <c:pt idx="15">
                  <c:v>0.52</c:v>
                </c:pt>
                <c:pt idx="16">
                  <c:v>0.52</c:v>
                </c:pt>
                <c:pt idx="17">
                  <c:v>0.52300000000000002</c:v>
                </c:pt>
                <c:pt idx="18">
                  <c:v>0.53</c:v>
                </c:pt>
                <c:pt idx="19">
                  <c:v>0.54</c:v>
                </c:pt>
                <c:pt idx="20">
                  <c:v>0.55000000000000004</c:v>
                </c:pt>
                <c:pt idx="21">
                  <c:v>0.55000000000000004</c:v>
                </c:pt>
                <c:pt idx="22">
                  <c:v>0.56000000000000005</c:v>
                </c:pt>
                <c:pt idx="23">
                  <c:v>0.56999999999999995</c:v>
                </c:pt>
                <c:pt idx="24">
                  <c:v>0.57999999999999996</c:v>
                </c:pt>
                <c:pt idx="25">
                  <c:v>0.57999999999999996</c:v>
                </c:pt>
                <c:pt idx="26">
                  <c:v>0.57999999999999996</c:v>
                </c:pt>
                <c:pt idx="27">
                  <c:v>0.59</c:v>
                </c:pt>
              </c:numCache>
            </c:numRef>
          </c:xVal>
          <c:yVal>
            <c:numRef>
              <c:f>Concrete!$D$6:$D$33</c:f>
              <c:numCache>
                <c:formatCode>#,##0</c:formatCode>
                <c:ptCount val="28"/>
                <c:pt idx="0">
                  <c:v>5809.15542285418</c:v>
                </c:pt>
                <c:pt idx="1">
                  <c:v>6087.6765732649965</c:v>
                </c:pt>
                <c:pt idx="2">
                  <c:v>6525.3526667677088</c:v>
                </c:pt>
                <c:pt idx="3">
                  <c:v>5371.4793293514676</c:v>
                </c:pt>
                <c:pt idx="4">
                  <c:v>5729.5779513082325</c:v>
                </c:pt>
                <c:pt idx="5">
                  <c:v>5689.7892155352583</c:v>
                </c:pt>
                <c:pt idx="6">
                  <c:v>5968.3103659460758</c:v>
                </c:pt>
                <c:pt idx="7">
                  <c:v>5960.3526187914804</c:v>
                </c:pt>
                <c:pt idx="8">
                  <c:v>5769.3666870812058</c:v>
                </c:pt>
                <c:pt idx="9">
                  <c:v>5650.0004797622851</c:v>
                </c:pt>
                <c:pt idx="10">
                  <c:v>5451.0568008974151</c:v>
                </c:pt>
                <c:pt idx="11">
                  <c:v>5610.2117439893109</c:v>
                </c:pt>
                <c:pt idx="12">
                  <c:v>5689.7892155352583</c:v>
                </c:pt>
                <c:pt idx="13">
                  <c:v>5490.8455366703893</c:v>
                </c:pt>
                <c:pt idx="14">
                  <c:v>4973.5919716217295</c:v>
                </c:pt>
                <c:pt idx="15">
                  <c:v>5411.2680651244418</c:v>
                </c:pt>
                <c:pt idx="16">
                  <c:v>5212.3243862595727</c:v>
                </c:pt>
                <c:pt idx="17">
                  <c:v>4973.5919716217295</c:v>
                </c:pt>
                <c:pt idx="18">
                  <c:v>5331.6905935784944</c:v>
                </c:pt>
                <c:pt idx="19">
                  <c:v>4456.3384065730697</c:v>
                </c:pt>
                <c:pt idx="20">
                  <c:v>5411.2680651244418</c:v>
                </c:pt>
                <c:pt idx="21">
                  <c:v>5331.6905935784944</c:v>
                </c:pt>
                <c:pt idx="22">
                  <c:v>5490.8455366703893</c:v>
                </c:pt>
                <c:pt idx="23">
                  <c:v>4217.6059919352265</c:v>
                </c:pt>
                <c:pt idx="24">
                  <c:v>3580.9862195676451</c:v>
                </c:pt>
                <c:pt idx="25">
                  <c:v>3421.8312764757497</c:v>
                </c:pt>
                <c:pt idx="26">
                  <c:v>4098.2397846163049</c:v>
                </c:pt>
                <c:pt idx="27">
                  <c:v>4177.8172561622523</c:v>
                </c:pt>
              </c:numCache>
            </c:numRef>
          </c:yVal>
          <c:smooth val="0"/>
          <c:extLst>
            <c:ext xmlns:c16="http://schemas.microsoft.com/office/drawing/2014/chart" uri="{C3380CC4-5D6E-409C-BE32-E72D297353CC}">
              <c16:uniqueId val="{00000000-0150-4F9A-9837-20E343A86BB9}"/>
            </c:ext>
          </c:extLst>
        </c:ser>
        <c:dLbls>
          <c:showLegendKey val="0"/>
          <c:showVal val="0"/>
          <c:showCatName val="0"/>
          <c:showSerName val="0"/>
          <c:showPercent val="0"/>
          <c:showBubbleSize val="0"/>
        </c:dLbls>
        <c:axId val="428140640"/>
        <c:axId val="339951160"/>
      </c:scatterChart>
      <c:valAx>
        <c:axId val="428140640"/>
        <c:scaling>
          <c:orientation val="minMax"/>
          <c:max val="0.59000000000000008"/>
          <c:min val="0.4200000000000000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Water/Cement Ratio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951160"/>
        <c:crosses val="autoZero"/>
        <c:crossBetween val="midCat"/>
      </c:valAx>
      <c:valAx>
        <c:axId val="339951160"/>
        <c:scaling>
          <c:orientation val="minMax"/>
          <c:max val="6500"/>
          <c:min val="3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Compressive</a:t>
                </a:r>
                <a:r>
                  <a:rPr lang="en-US" baseline="0"/>
                  <a:t> Strength(psi)</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40640"/>
        <c:crosses val="autoZero"/>
        <c:crossBetween val="midCat"/>
      </c:valAx>
      <c:spPr>
        <a:noFill/>
        <a:ln>
          <a:noFill/>
        </a:ln>
        <a:effectLst/>
      </c:spPr>
    </c:plotArea>
    <c:legend>
      <c:legendPos val="r"/>
      <c:layout>
        <c:manualLayout>
          <c:xMode val="edge"/>
          <c:yMode val="edge"/>
          <c:x val="0.70226606229603517"/>
          <c:y val="0.30773480646528445"/>
          <c:w val="0.28317335528066789"/>
          <c:h val="0.4037833392850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Water Depth [ft]</c:v>
          </c:tx>
          <c:spPr>
            <a:ln w="25400" cap="rnd">
              <a:solidFill>
                <a:schemeClr val="accent1"/>
              </a:solidFill>
              <a:round/>
            </a:ln>
            <a:effectLst/>
          </c:spPr>
          <c:marker>
            <c:symbol val="none"/>
          </c:marker>
          <c:xVal>
            <c:numRef>
              <c:f>'Pond Base'!$D$12:$D$40</c:f>
              <c:numCache>
                <c:formatCode>0.00</c:formatCode>
                <c:ptCount val="29"/>
                <c:pt idx="0">
                  <c:v>0</c:v>
                </c:pt>
                <c:pt idx="1">
                  <c:v>1.0635957580190099</c:v>
                </c:pt>
                <c:pt idx="2">
                  <c:v>1.5041515458729762</c:v>
                </c:pt>
                <c:pt idx="3">
                  <c:v>1.8422018916036582</c:v>
                </c:pt>
                <c:pt idx="4">
                  <c:v>2.1271915160380197</c:v>
                </c:pt>
                <c:pt idx="5">
                  <c:v>2.3782724155109229</c:v>
                </c:pt>
                <c:pt idx="6">
                  <c:v>2.6052668997352635</c:v>
                </c:pt>
                <c:pt idx="7">
                  <c:v>2.8140098712215327</c:v>
                </c:pt>
                <c:pt idx="8">
                  <c:v>3.0083030917459523</c:v>
                </c:pt>
                <c:pt idx="9">
                  <c:v>3.1907872740570293</c:v>
                </c:pt>
                <c:pt idx="10">
                  <c:v>3.3633851050333683</c:v>
                </c:pt>
                <c:pt idx="11">
                  <c:v>3.527548057962691</c:v>
                </c:pt>
                <c:pt idx="12">
                  <c:v>3.6844037832073164</c:v>
                </c:pt>
                <c:pt idx="13">
                  <c:v>3.8348490419035293</c:v>
                </c:pt>
                <c:pt idx="14">
                  <c:v>3.979610924533258</c:v>
                </c:pt>
                <c:pt idx="15">
                  <c:v>4.1192886579044785</c:v>
                </c:pt>
                <c:pt idx="16">
                  <c:v>4.2543830320760394</c:v>
                </c:pt>
                <c:pt idx="17">
                  <c:v>4.3853176532712599</c:v>
                </c:pt>
                <c:pt idx="18">
                  <c:v>4.5124546376189292</c:v>
                </c:pt>
                <c:pt idx="19">
                  <c:v>4.6361064259834039</c:v>
                </c:pt>
                <c:pt idx="20">
                  <c:v>4.7565448310218459</c:v>
                </c:pt>
                <c:pt idx="21">
                  <c:v>4.874008069956048</c:v>
                </c:pt>
                <c:pt idx="22">
                  <c:v>4.9887063054937109</c:v>
                </c:pt>
                <c:pt idx="23">
                  <c:v>5.1008260643692545</c:v>
                </c:pt>
                <c:pt idx="24">
                  <c:v>5.210533799470527</c:v>
                </c:pt>
                <c:pt idx="25">
                  <c:v>10.132955425552383</c:v>
                </c:pt>
                <c:pt idx="26">
                  <c:v>19.042106045460109</c:v>
                </c:pt>
                <c:pt idx="27">
                  <c:v>30.545958184418424</c:v>
                </c:pt>
                <c:pt idx="28">
                  <c:v>44.147832826101727</c:v>
                </c:pt>
              </c:numCache>
            </c:numRef>
          </c:xVal>
          <c:yVal>
            <c:numRef>
              <c:f>'Pond Base'!$A$12:$A$40</c:f>
              <c:numCache>
                <c:formatCode>0.00</c:formatCode>
                <c:ptCount val="29"/>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numCache>
            </c:numRef>
          </c:yVal>
          <c:smooth val="1"/>
          <c:extLst>
            <c:ext xmlns:c16="http://schemas.microsoft.com/office/drawing/2014/chart" uri="{C3380CC4-5D6E-409C-BE32-E72D297353CC}">
              <c16:uniqueId val="{00000003-17F8-4135-BB54-79E1F049186E}"/>
            </c:ext>
          </c:extLst>
        </c:ser>
        <c:dLbls>
          <c:showLegendKey val="0"/>
          <c:showVal val="0"/>
          <c:showCatName val="0"/>
          <c:showSerName val="0"/>
          <c:showPercent val="0"/>
          <c:showBubbleSize val="0"/>
        </c:dLbls>
        <c:axId val="475115120"/>
        <c:axId val="475113480"/>
      </c:scatterChart>
      <c:valAx>
        <c:axId val="475115120"/>
        <c:scaling>
          <c:orientation val="minMax"/>
          <c:max val="4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Flow Q [cfs]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13480"/>
        <c:crosses val="autoZero"/>
        <c:crossBetween val="midCat"/>
      </c:valAx>
      <c:valAx>
        <c:axId val="475113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Depth [ft]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15120"/>
        <c:crosses val="autoZero"/>
        <c:crossBetween val="midCat"/>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6.wmf"/><Relationship Id="rId2" Type="http://schemas.openxmlformats.org/officeDocument/2006/relationships/image" Target="../media/image5.wmf"/><Relationship Id="rId1" Type="http://schemas.openxmlformats.org/officeDocument/2006/relationships/image" Target="../media/image4.wmf"/><Relationship Id="rId5" Type="http://schemas.openxmlformats.org/officeDocument/2006/relationships/image" Target="../media/image8.wmf"/><Relationship Id="rId4" Type="http://schemas.openxmlformats.org/officeDocument/2006/relationships/image" Target="../media/image7.wmf"/></Relationships>
</file>

<file path=xl/drawings/drawing1.xml><?xml version="1.0" encoding="utf-8"?>
<xdr:wsDr xmlns:xdr="http://schemas.openxmlformats.org/drawingml/2006/spreadsheetDrawing" xmlns:a="http://schemas.openxmlformats.org/drawingml/2006/main">
  <xdr:twoCellAnchor>
    <xdr:from>
      <xdr:col>4</xdr:col>
      <xdr:colOff>552449</xdr:colOff>
      <xdr:row>28</xdr:row>
      <xdr:rowOff>80962</xdr:rowOff>
    </xdr:from>
    <xdr:to>
      <xdr:col>14</xdr:col>
      <xdr:colOff>533399</xdr:colOff>
      <xdr:row>46</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8</xdr:row>
      <xdr:rowOff>0</xdr:rowOff>
    </xdr:from>
    <xdr:to>
      <xdr:col>2</xdr:col>
      <xdr:colOff>0</xdr:colOff>
      <xdr:row>9</xdr:row>
      <xdr:rowOff>9525</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57175" y="3162300"/>
          <a:ext cx="9620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266700</xdr:colOff>
      <xdr:row>11</xdr:row>
      <xdr:rowOff>0</xdr:rowOff>
    </xdr:from>
    <xdr:to>
      <xdr:col>2</xdr:col>
      <xdr:colOff>552450</xdr:colOff>
      <xdr:row>12</xdr:row>
      <xdr:rowOff>9525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6700" y="3924300"/>
          <a:ext cx="15049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xdr:row>
      <xdr:rowOff>123825</xdr:rowOff>
    </xdr:from>
    <xdr:to>
      <xdr:col>8</xdr:col>
      <xdr:colOff>190500</xdr:colOff>
      <xdr:row>32</xdr:row>
      <xdr:rowOff>57151</xdr:rowOff>
    </xdr:to>
    <xdr:pic>
      <xdr:nvPicPr>
        <xdr:cNvPr id="7" name="Picture 0" descr="DetentionPond.jpg">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991100"/>
          <a:ext cx="5067300" cy="3362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0</xdr:rowOff>
    </xdr:from>
    <xdr:to>
      <xdr:col>2</xdr:col>
      <xdr:colOff>352425</xdr:colOff>
      <xdr:row>9</xdr:row>
      <xdr:rowOff>9525</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90550" y="1524000"/>
          <a:ext cx="9429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8</xdr:row>
      <xdr:rowOff>0</xdr:rowOff>
    </xdr:from>
    <xdr:to>
      <xdr:col>5</xdr:col>
      <xdr:colOff>304800</xdr:colOff>
      <xdr:row>9</xdr:row>
      <xdr:rowOff>9525</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71650" y="1524000"/>
          <a:ext cx="14859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457200</xdr:colOff>
      <xdr:row>10</xdr:row>
      <xdr:rowOff>200024</xdr:rowOff>
    </xdr:from>
    <xdr:to>
      <xdr:col>21</xdr:col>
      <xdr:colOff>114300</xdr:colOff>
      <xdr:row>39</xdr:row>
      <xdr:rowOff>171450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457200</xdr:colOff>
          <xdr:row>6</xdr:row>
          <xdr:rowOff>114300</xdr:rowOff>
        </xdr:from>
        <xdr:to>
          <xdr:col>4</xdr:col>
          <xdr:colOff>76200</xdr:colOff>
          <xdr:row>13</xdr:row>
          <xdr:rowOff>76200</xdr:rowOff>
        </xdr:to>
        <xdr:sp macro="" textlink="">
          <xdr:nvSpPr>
            <xdr:cNvPr id="11268" name="Object 4" hidden="1">
              <a:extLst>
                <a:ext uri="{63B3BB69-23CF-44E3-9099-C40C66FF867C}">
                  <a14:compatExt spid="_x0000_s11268"/>
                </a:ext>
                <a:ext uri="{FF2B5EF4-FFF2-40B4-BE49-F238E27FC236}">
                  <a16:creationId xmlns:a16="http://schemas.microsoft.com/office/drawing/2014/main" id="{00000000-0008-0000-0300-0000042C0000}"/>
                </a:ext>
              </a:extLst>
            </xdr:cNvPr>
            <xdr:cNvSpPr/>
          </xdr:nvSpPr>
          <xdr:spPr bwMode="auto">
            <a:xfrm>
              <a:off x="0" y="0"/>
              <a:ext cx="0" cy="0"/>
            </a:xfrm>
            <a:prstGeom prst="rect">
              <a:avLst/>
            </a:prstGeom>
            <a:solidFill>
              <a:srgbClr val="E6EEF5"/>
            </a:solidFill>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485775</xdr:colOff>
          <xdr:row>15</xdr:row>
          <xdr:rowOff>104775</xdr:rowOff>
        </xdr:from>
        <xdr:to>
          <xdr:col>5</xdr:col>
          <xdr:colOff>466725</xdr:colOff>
          <xdr:row>20</xdr:row>
          <xdr:rowOff>85725</xdr:rowOff>
        </xdr:to>
        <xdr:sp macro="" textlink="">
          <xdr:nvSpPr>
            <xdr:cNvPr id="11270" name="Object 6" hidden="1">
              <a:extLst>
                <a:ext uri="{63B3BB69-23CF-44E3-9099-C40C66FF867C}">
                  <a14:compatExt spid="_x0000_s11270"/>
                </a:ext>
                <a:ext uri="{FF2B5EF4-FFF2-40B4-BE49-F238E27FC236}">
                  <a16:creationId xmlns:a16="http://schemas.microsoft.com/office/drawing/2014/main" id="{00000000-0008-0000-0300-0000062C0000}"/>
                </a:ext>
              </a:extLst>
            </xdr:cNvPr>
            <xdr:cNvSpPr/>
          </xdr:nvSpPr>
          <xdr:spPr bwMode="auto">
            <a:xfrm>
              <a:off x="0" y="0"/>
              <a:ext cx="0" cy="0"/>
            </a:xfrm>
            <a:prstGeom prst="rect">
              <a:avLst/>
            </a:prstGeom>
            <a:solidFill>
              <a:srgbClr val="E6EEF5"/>
            </a:solidFill>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533400</xdr:colOff>
          <xdr:row>23</xdr:row>
          <xdr:rowOff>142875</xdr:rowOff>
        </xdr:from>
        <xdr:to>
          <xdr:col>6</xdr:col>
          <xdr:colOff>142875</xdr:colOff>
          <xdr:row>25</xdr:row>
          <xdr:rowOff>152400</xdr:rowOff>
        </xdr:to>
        <xdr:sp macro="" textlink="">
          <xdr:nvSpPr>
            <xdr:cNvPr id="11271" name="Object 7" hidden="1">
              <a:extLst>
                <a:ext uri="{63B3BB69-23CF-44E3-9099-C40C66FF867C}">
                  <a14:compatExt spid="_x0000_s11271"/>
                </a:ext>
                <a:ext uri="{FF2B5EF4-FFF2-40B4-BE49-F238E27FC236}">
                  <a16:creationId xmlns:a16="http://schemas.microsoft.com/office/drawing/2014/main" id="{00000000-0008-0000-0300-0000072C0000}"/>
                </a:ext>
              </a:extLst>
            </xdr:cNvPr>
            <xdr:cNvSpPr/>
          </xdr:nvSpPr>
          <xdr:spPr bwMode="auto">
            <a:xfrm>
              <a:off x="0" y="0"/>
              <a:ext cx="0" cy="0"/>
            </a:xfrm>
            <a:prstGeom prst="rect">
              <a:avLst/>
            </a:prstGeom>
            <a:solidFill>
              <a:srgbClr val="E6EEF5"/>
            </a:solidFill>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466725</xdr:colOff>
          <xdr:row>30</xdr:row>
          <xdr:rowOff>76200</xdr:rowOff>
        </xdr:from>
        <xdr:to>
          <xdr:col>3</xdr:col>
          <xdr:colOff>447675</xdr:colOff>
          <xdr:row>31</xdr:row>
          <xdr:rowOff>142875</xdr:rowOff>
        </xdr:to>
        <xdr:sp macro="" textlink="">
          <xdr:nvSpPr>
            <xdr:cNvPr id="11272" name="Object 8" hidden="1">
              <a:extLst>
                <a:ext uri="{63B3BB69-23CF-44E3-9099-C40C66FF867C}">
                  <a14:compatExt spid="_x0000_s11272"/>
                </a:ext>
                <a:ext uri="{FF2B5EF4-FFF2-40B4-BE49-F238E27FC236}">
                  <a16:creationId xmlns:a16="http://schemas.microsoft.com/office/drawing/2014/main" id="{00000000-0008-0000-0300-0000082C0000}"/>
                </a:ext>
              </a:extLst>
            </xdr:cNvPr>
            <xdr:cNvSpPr/>
          </xdr:nvSpPr>
          <xdr:spPr bwMode="auto">
            <a:xfrm>
              <a:off x="0" y="0"/>
              <a:ext cx="0" cy="0"/>
            </a:xfrm>
            <a:prstGeom prst="rect">
              <a:avLst/>
            </a:prstGeom>
            <a:solidFill>
              <a:srgbClr val="E6EEF5"/>
            </a:solidFill>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523875</xdr:colOff>
          <xdr:row>35</xdr:row>
          <xdr:rowOff>85725</xdr:rowOff>
        </xdr:from>
        <xdr:to>
          <xdr:col>4</xdr:col>
          <xdr:colOff>542925</xdr:colOff>
          <xdr:row>36</xdr:row>
          <xdr:rowOff>142875</xdr:rowOff>
        </xdr:to>
        <xdr:sp macro="" textlink="">
          <xdr:nvSpPr>
            <xdr:cNvPr id="11273" name="Object 9" hidden="1">
              <a:extLst>
                <a:ext uri="{63B3BB69-23CF-44E3-9099-C40C66FF867C}">
                  <a14:compatExt spid="_x0000_s11273"/>
                </a:ext>
                <a:ext uri="{FF2B5EF4-FFF2-40B4-BE49-F238E27FC236}">
                  <a16:creationId xmlns:a16="http://schemas.microsoft.com/office/drawing/2014/main" id="{00000000-0008-0000-0300-0000092C0000}"/>
                </a:ext>
              </a:extLst>
            </xdr:cNvPr>
            <xdr:cNvSpPr/>
          </xdr:nvSpPr>
          <xdr:spPr bwMode="auto">
            <a:xfrm>
              <a:off x="0" y="0"/>
              <a:ext cx="0" cy="0"/>
            </a:xfrm>
            <a:prstGeom prst="rect">
              <a:avLst/>
            </a:prstGeom>
            <a:solidFill>
              <a:srgbClr val="E6EEF5"/>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419100</xdr:colOff>
          <xdr:row>12</xdr:row>
          <xdr:rowOff>152400</xdr:rowOff>
        </xdr:from>
        <xdr:to>
          <xdr:col>12</xdr:col>
          <xdr:colOff>409575</xdr:colOff>
          <xdr:row>14</xdr:row>
          <xdr:rowOff>28575</xdr:rowOff>
        </xdr:to>
        <xdr:sp macro="" textlink="">
          <xdr:nvSpPr>
            <xdr:cNvPr id="11274" name="Object 10" hidden="1">
              <a:extLst>
                <a:ext uri="{63B3BB69-23CF-44E3-9099-C40C66FF867C}">
                  <a14:compatExt spid="_x0000_s11274"/>
                </a:ext>
                <a:ext uri="{FF2B5EF4-FFF2-40B4-BE49-F238E27FC236}">
                  <a16:creationId xmlns:a16="http://schemas.microsoft.com/office/drawing/2014/main" id="{00000000-0008-0000-0300-00000A2C0000}"/>
                </a:ext>
              </a:extLst>
            </xdr:cNvPr>
            <xdr:cNvSpPr/>
          </xdr:nvSpPr>
          <xdr:spPr bwMode="auto">
            <a:xfrm>
              <a:off x="0" y="0"/>
              <a:ext cx="0" cy="0"/>
            </a:xfrm>
            <a:prstGeom prst="rect">
              <a:avLst/>
            </a:prstGeom>
            <a:solidFill>
              <a:srgbClr val="E6EEF5"/>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8.wmf"/><Relationship Id="rId3" Type="http://schemas.openxmlformats.org/officeDocument/2006/relationships/vmlDrawing" Target="../drawings/vmlDrawing1.vml"/><Relationship Id="rId7" Type="http://schemas.openxmlformats.org/officeDocument/2006/relationships/image" Target="../media/image5.w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7.wmf"/><Relationship Id="rId5" Type="http://schemas.openxmlformats.org/officeDocument/2006/relationships/image" Target="../media/image4.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6.wmf"/><Relationship Id="rId1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
  <sheetViews>
    <sheetView workbookViewId="0">
      <selection activeCell="A5" sqref="A5:D33"/>
    </sheetView>
  </sheetViews>
  <sheetFormatPr defaultColWidth="9" defaultRowHeight="15" x14ac:dyDescent="0.25"/>
  <cols>
    <col min="1" max="1" width="15.42578125" style="3" customWidth="1"/>
    <col min="2" max="2" width="9" style="4"/>
    <col min="3" max="4" width="15.5703125" style="7" customWidth="1"/>
    <col min="5" max="5" width="9" style="2"/>
    <col min="6" max="6" width="5.42578125" customWidth="1"/>
    <col min="13" max="13" width="14.42578125" customWidth="1"/>
    <col min="15" max="15" width="11.140625" customWidth="1"/>
  </cols>
  <sheetData>
    <row r="1" spans="1:17" x14ac:dyDescent="0.25">
      <c r="A1" s="6" t="s">
        <v>11</v>
      </c>
    </row>
    <row r="2" spans="1:17" x14ac:dyDescent="0.25">
      <c r="A2" s="6"/>
    </row>
    <row r="3" spans="1:17" x14ac:dyDescent="0.25">
      <c r="A3" s="6" t="s">
        <v>10</v>
      </c>
    </row>
    <row r="4" spans="1:17" x14ac:dyDescent="0.25">
      <c r="A4" s="6"/>
    </row>
    <row r="5" spans="1:17" s="5" customFormat="1" ht="26.25" thickBot="1" x14ac:dyDescent="0.3">
      <c r="A5" s="38" t="s">
        <v>0</v>
      </c>
      <c r="B5" s="39" t="s">
        <v>1</v>
      </c>
      <c r="C5" s="40" t="s">
        <v>2</v>
      </c>
      <c r="D5" s="40" t="s">
        <v>89</v>
      </c>
      <c r="E5" s="17"/>
      <c r="Q5" s="5" t="s">
        <v>66</v>
      </c>
    </row>
    <row r="6" spans="1:17" x14ac:dyDescent="0.25">
      <c r="A6" s="34">
        <v>0.42</v>
      </c>
      <c r="B6" s="35">
        <v>0.03</v>
      </c>
      <c r="C6" s="41">
        <v>73000</v>
      </c>
      <c r="D6" s="41">
        <f>C6/(4*PI())</f>
        <v>5809.15542285418</v>
      </c>
      <c r="F6" s="24" t="s">
        <v>3</v>
      </c>
      <c r="G6" s="25"/>
      <c r="H6" s="25"/>
      <c r="I6" s="25"/>
      <c r="J6" s="25"/>
      <c r="K6" s="25"/>
      <c r="L6" s="25"/>
      <c r="M6" s="25"/>
      <c r="N6" s="25"/>
      <c r="O6" s="26"/>
    </row>
    <row r="7" spans="1:17" ht="15" customHeight="1" x14ac:dyDescent="0.25">
      <c r="A7" s="34">
        <v>0.43</v>
      </c>
      <c r="B7" s="35">
        <v>0.03</v>
      </c>
      <c r="C7" s="41">
        <v>76500</v>
      </c>
      <c r="D7" s="41">
        <f t="shared" ref="D7:D33" si="0">C7/(4*PI())</f>
        <v>6087.6765732649965</v>
      </c>
      <c r="F7" s="47" t="s">
        <v>74</v>
      </c>
      <c r="G7" s="43"/>
      <c r="H7" s="43"/>
      <c r="I7" s="43"/>
      <c r="J7" s="43"/>
      <c r="K7" s="43"/>
      <c r="L7" s="43"/>
      <c r="M7" s="43"/>
      <c r="N7" s="43"/>
      <c r="O7" s="44"/>
    </row>
    <row r="8" spans="1:17" x14ac:dyDescent="0.25">
      <c r="A8" s="34">
        <v>0.43</v>
      </c>
      <c r="B8" s="35">
        <v>0.03</v>
      </c>
      <c r="C8" s="41">
        <v>82000</v>
      </c>
      <c r="D8" s="41">
        <f t="shared" si="0"/>
        <v>6525.3526667677088</v>
      </c>
      <c r="F8" s="47"/>
      <c r="G8" s="43"/>
      <c r="H8" s="43"/>
      <c r="I8" s="43"/>
      <c r="J8" s="43"/>
      <c r="K8" s="43"/>
      <c r="L8" s="43"/>
      <c r="M8" s="43"/>
      <c r="N8" s="43"/>
      <c r="O8" s="44"/>
    </row>
    <row r="9" spans="1:17" x14ac:dyDescent="0.25">
      <c r="A9" s="34">
        <v>0.45</v>
      </c>
      <c r="B9" s="35">
        <v>2.1999999999999999E-2</v>
      </c>
      <c r="C9" s="41">
        <v>67500</v>
      </c>
      <c r="D9" s="41">
        <f t="shared" si="0"/>
        <v>5371.4793293514676</v>
      </c>
      <c r="F9" s="18" t="s">
        <v>69</v>
      </c>
      <c r="G9" s="43" t="s">
        <v>67</v>
      </c>
      <c r="H9" s="43"/>
      <c r="I9" s="43"/>
      <c r="J9" s="43"/>
      <c r="K9" s="43"/>
      <c r="L9" s="43"/>
      <c r="M9" s="43"/>
      <c r="N9" s="43"/>
      <c r="O9" s="44"/>
    </row>
    <row r="10" spans="1:17" x14ac:dyDescent="0.25">
      <c r="A10" s="34">
        <v>0.45</v>
      </c>
      <c r="B10" s="35">
        <v>2.1999999999999999E-2</v>
      </c>
      <c r="C10" s="41">
        <v>72000</v>
      </c>
      <c r="D10" s="41">
        <f t="shared" si="0"/>
        <v>5729.5779513082325</v>
      </c>
      <c r="F10" s="27"/>
      <c r="G10" s="43"/>
      <c r="H10" s="43"/>
      <c r="I10" s="43"/>
      <c r="J10" s="43"/>
      <c r="K10" s="43"/>
      <c r="L10" s="43"/>
      <c r="M10" s="43"/>
      <c r="N10" s="43"/>
      <c r="O10" s="44"/>
    </row>
    <row r="11" spans="1:17" x14ac:dyDescent="0.25">
      <c r="A11" s="34">
        <v>0.45</v>
      </c>
      <c r="B11" s="35">
        <v>2.8000000000000001E-2</v>
      </c>
      <c r="C11" s="41">
        <v>71500</v>
      </c>
      <c r="D11" s="41">
        <f t="shared" si="0"/>
        <v>5689.7892155352583</v>
      </c>
      <c r="F11" s="27" t="s">
        <v>71</v>
      </c>
      <c r="G11" s="43" t="s">
        <v>88</v>
      </c>
      <c r="H11" s="43"/>
      <c r="I11" s="43"/>
      <c r="J11" s="43"/>
      <c r="K11" s="43"/>
      <c r="L11" s="43"/>
      <c r="M11" s="43"/>
      <c r="N11" s="43"/>
      <c r="O11" s="44"/>
    </row>
    <row r="12" spans="1:17" x14ac:dyDescent="0.25">
      <c r="A12" s="34">
        <v>0.46</v>
      </c>
      <c r="B12" s="35">
        <v>2.4E-2</v>
      </c>
      <c r="C12" s="41">
        <v>75000</v>
      </c>
      <c r="D12" s="41">
        <f t="shared" si="0"/>
        <v>5968.3103659460758</v>
      </c>
      <c r="F12" s="27"/>
      <c r="G12" s="43"/>
      <c r="H12" s="43"/>
      <c r="I12" s="43"/>
      <c r="J12" s="43"/>
      <c r="K12" s="43"/>
      <c r="L12" s="43"/>
      <c r="M12" s="43"/>
      <c r="N12" s="43"/>
      <c r="O12" s="44"/>
    </row>
    <row r="13" spans="1:17" x14ac:dyDescent="0.25">
      <c r="A13" s="34">
        <v>0.46</v>
      </c>
      <c r="B13" s="35">
        <v>2.3E-2</v>
      </c>
      <c r="C13" s="41">
        <v>74900</v>
      </c>
      <c r="D13" s="41">
        <f t="shared" si="0"/>
        <v>5960.3526187914804</v>
      </c>
      <c r="F13" s="27" t="s">
        <v>72</v>
      </c>
      <c r="G13" s="43" t="s">
        <v>75</v>
      </c>
      <c r="H13" s="43"/>
      <c r="I13" s="43"/>
      <c r="J13" s="43"/>
      <c r="K13" s="43"/>
      <c r="L13" s="43"/>
      <c r="M13" s="43"/>
      <c r="N13" s="43"/>
      <c r="O13" s="44"/>
    </row>
    <row r="14" spans="1:17" x14ac:dyDescent="0.25">
      <c r="A14" s="34">
        <v>0.46</v>
      </c>
      <c r="B14" s="35">
        <v>2.3E-2</v>
      </c>
      <c r="C14" s="41">
        <v>72500</v>
      </c>
      <c r="D14" s="41">
        <f t="shared" si="0"/>
        <v>5769.3666870812058</v>
      </c>
      <c r="F14" s="27"/>
      <c r="G14" s="43"/>
      <c r="H14" s="43"/>
      <c r="I14" s="43"/>
      <c r="J14" s="43"/>
      <c r="K14" s="43"/>
      <c r="L14" s="43"/>
      <c r="M14" s="43"/>
      <c r="N14" s="43"/>
      <c r="O14" s="44"/>
    </row>
    <row r="15" spans="1:17" ht="15" customHeight="1" x14ac:dyDescent="0.25">
      <c r="A15" s="34">
        <v>0.48</v>
      </c>
      <c r="B15" s="35">
        <v>3.2000000000000001E-2</v>
      </c>
      <c r="C15" s="41">
        <v>71000</v>
      </c>
      <c r="D15" s="41">
        <f t="shared" si="0"/>
        <v>5650.0004797622851</v>
      </c>
      <c r="F15" s="28" t="s">
        <v>70</v>
      </c>
      <c r="G15" s="29" t="s">
        <v>76</v>
      </c>
      <c r="H15" s="29"/>
      <c r="I15" s="29"/>
      <c r="J15" s="29"/>
      <c r="K15" s="29"/>
      <c r="L15" s="29"/>
      <c r="M15" s="29"/>
      <c r="N15" s="29"/>
      <c r="O15" s="30"/>
    </row>
    <row r="16" spans="1:17" x14ac:dyDescent="0.25">
      <c r="A16" s="34">
        <v>0.49</v>
      </c>
      <c r="B16" s="35">
        <v>0.04</v>
      </c>
      <c r="C16" s="41">
        <v>68500</v>
      </c>
      <c r="D16" s="41">
        <f t="shared" si="0"/>
        <v>5451.0568008974151</v>
      </c>
      <c r="F16" s="28" t="s">
        <v>73</v>
      </c>
      <c r="G16" s="43" t="s">
        <v>68</v>
      </c>
      <c r="H16" s="43"/>
      <c r="I16" s="43"/>
      <c r="J16" s="43"/>
      <c r="K16" s="43"/>
      <c r="L16" s="43"/>
      <c r="M16" s="43"/>
      <c r="N16" s="43"/>
      <c r="O16" s="44"/>
    </row>
    <row r="17" spans="1:15" x14ac:dyDescent="0.25">
      <c r="A17" s="34">
        <v>0.5</v>
      </c>
      <c r="B17" s="35">
        <v>2.8000000000000001E-2</v>
      </c>
      <c r="C17" s="41">
        <v>70500</v>
      </c>
      <c r="D17" s="41">
        <f t="shared" si="0"/>
        <v>5610.2117439893109</v>
      </c>
      <c r="F17" s="28"/>
      <c r="G17" s="43"/>
      <c r="H17" s="43"/>
      <c r="I17" s="43"/>
      <c r="J17" s="43"/>
      <c r="K17" s="43"/>
      <c r="L17" s="43"/>
      <c r="M17" s="43"/>
      <c r="N17" s="43"/>
      <c r="O17" s="44"/>
    </row>
    <row r="18" spans="1:15" x14ac:dyDescent="0.25">
      <c r="A18" s="34">
        <v>0.5</v>
      </c>
      <c r="B18" s="35">
        <v>2.8000000000000001E-2</v>
      </c>
      <c r="C18" s="41">
        <v>71500</v>
      </c>
      <c r="D18" s="41">
        <f t="shared" si="0"/>
        <v>5689.7892155352583</v>
      </c>
      <c r="F18" s="28"/>
      <c r="G18" s="43"/>
      <c r="H18" s="43"/>
      <c r="I18" s="43"/>
      <c r="J18" s="43"/>
      <c r="K18" s="43"/>
      <c r="L18" s="43"/>
      <c r="M18" s="43"/>
      <c r="N18" s="43"/>
      <c r="O18" s="44"/>
    </row>
    <row r="19" spans="1:15" x14ac:dyDescent="0.25">
      <c r="A19" s="34">
        <v>0.51</v>
      </c>
      <c r="B19" s="35">
        <v>2.8000000000000001E-2</v>
      </c>
      <c r="C19" s="41">
        <v>69000</v>
      </c>
      <c r="D19" s="41">
        <f t="shared" si="0"/>
        <v>5490.8455366703893</v>
      </c>
      <c r="F19" s="31" t="s">
        <v>5</v>
      </c>
      <c r="G19" s="29"/>
      <c r="H19" s="29"/>
      <c r="I19" s="29"/>
      <c r="J19" s="29"/>
      <c r="K19" s="29"/>
      <c r="L19" s="29"/>
      <c r="M19" s="29"/>
      <c r="N19" s="29"/>
      <c r="O19" s="30"/>
    </row>
    <row r="20" spans="1:15" x14ac:dyDescent="0.25">
      <c r="A20" s="34">
        <v>0.51</v>
      </c>
      <c r="B20" s="35">
        <v>2.8000000000000001E-2</v>
      </c>
      <c r="C20" s="41">
        <v>62500</v>
      </c>
      <c r="D20" s="41">
        <f t="shared" si="0"/>
        <v>4973.5919716217295</v>
      </c>
      <c r="F20" s="28" t="s">
        <v>69</v>
      </c>
      <c r="G20" s="29" t="s">
        <v>77</v>
      </c>
      <c r="H20" s="29"/>
      <c r="I20" s="29"/>
      <c r="J20" s="29"/>
      <c r="K20" s="29"/>
      <c r="L20" s="29"/>
      <c r="M20" s="29"/>
      <c r="N20" s="29"/>
      <c r="O20" s="30"/>
    </row>
    <row r="21" spans="1:15" x14ac:dyDescent="0.25">
      <c r="A21" s="34">
        <v>0.52</v>
      </c>
      <c r="B21" s="35">
        <v>2.8000000000000001E-2</v>
      </c>
      <c r="C21" s="41">
        <v>68000</v>
      </c>
      <c r="D21" s="41">
        <f t="shared" si="0"/>
        <v>5411.2680651244418</v>
      </c>
      <c r="F21" s="28" t="s">
        <v>71</v>
      </c>
      <c r="G21" s="29" t="s">
        <v>4</v>
      </c>
      <c r="H21" s="29"/>
      <c r="I21" s="29"/>
      <c r="J21" s="29"/>
      <c r="K21" s="29"/>
      <c r="L21" s="29"/>
      <c r="M21" s="29"/>
      <c r="N21" s="29"/>
      <c r="O21" s="30"/>
    </row>
    <row r="22" spans="1:15" x14ac:dyDescent="0.25">
      <c r="A22" s="34">
        <v>0.52</v>
      </c>
      <c r="B22" s="35">
        <v>2.8000000000000001E-2</v>
      </c>
      <c r="C22" s="41">
        <v>65500</v>
      </c>
      <c r="D22" s="41">
        <f t="shared" si="0"/>
        <v>5212.3243862595727</v>
      </c>
      <c r="F22" s="28" t="s">
        <v>72</v>
      </c>
      <c r="G22" s="29" t="s">
        <v>78</v>
      </c>
      <c r="H22" s="29"/>
      <c r="I22" s="29"/>
      <c r="J22" s="29"/>
      <c r="K22" s="29"/>
      <c r="L22" s="29"/>
      <c r="M22" s="29"/>
      <c r="N22" s="29"/>
      <c r="O22" s="30"/>
    </row>
    <row r="23" spans="1:15" x14ac:dyDescent="0.25">
      <c r="A23" s="34">
        <v>0.52300000000000002</v>
      </c>
      <c r="B23" s="35">
        <v>2.1000000000000001E-2</v>
      </c>
      <c r="C23" s="41">
        <v>62500</v>
      </c>
      <c r="D23" s="41">
        <f t="shared" si="0"/>
        <v>4973.5919716217295</v>
      </c>
      <c r="F23" s="28" t="s">
        <v>70</v>
      </c>
      <c r="G23" s="29" t="s">
        <v>6</v>
      </c>
      <c r="H23" s="29"/>
      <c r="I23" s="29"/>
      <c r="J23" s="29"/>
      <c r="K23" s="29"/>
      <c r="L23" s="29"/>
      <c r="M23" s="29"/>
      <c r="N23" s="29"/>
      <c r="O23" s="30"/>
    </row>
    <row r="24" spans="1:15" x14ac:dyDescent="0.25">
      <c r="A24" s="34">
        <v>0.53</v>
      </c>
      <c r="B24" s="35">
        <v>2.8000000000000001E-2</v>
      </c>
      <c r="C24" s="41">
        <v>67000</v>
      </c>
      <c r="D24" s="41">
        <f t="shared" si="0"/>
        <v>5331.6905935784944</v>
      </c>
      <c r="F24" s="27" t="s">
        <v>73</v>
      </c>
      <c r="G24" s="29" t="s">
        <v>7</v>
      </c>
      <c r="H24" s="29"/>
      <c r="I24" s="29"/>
      <c r="J24" s="29"/>
      <c r="K24" s="29"/>
      <c r="L24" s="29"/>
      <c r="M24" s="29"/>
      <c r="N24" s="29"/>
      <c r="O24" s="30"/>
    </row>
    <row r="25" spans="1:15" x14ac:dyDescent="0.25">
      <c r="A25" s="34">
        <v>0.54</v>
      </c>
      <c r="B25" s="35">
        <v>2.4E-2</v>
      </c>
      <c r="C25" s="41">
        <v>56000</v>
      </c>
      <c r="D25" s="41">
        <f t="shared" si="0"/>
        <v>4456.3384065730697</v>
      </c>
      <c r="F25" s="31" t="s">
        <v>8</v>
      </c>
      <c r="G25" s="32"/>
      <c r="H25" s="29"/>
      <c r="I25" s="29"/>
      <c r="J25" s="29"/>
      <c r="K25" s="29"/>
      <c r="L25" s="29"/>
      <c r="M25" s="29"/>
      <c r="N25" s="29"/>
      <c r="O25" s="30"/>
    </row>
    <row r="26" spans="1:15" ht="15" customHeight="1" x14ac:dyDescent="0.25">
      <c r="A26" s="34">
        <v>0.55000000000000004</v>
      </c>
      <c r="B26" s="35">
        <v>2.9000000000000001E-2</v>
      </c>
      <c r="C26" s="41">
        <v>68000</v>
      </c>
      <c r="D26" s="41">
        <f t="shared" si="0"/>
        <v>5411.2680651244418</v>
      </c>
      <c r="F26" s="28"/>
      <c r="G26" s="43" t="s">
        <v>79</v>
      </c>
      <c r="H26" s="43"/>
      <c r="I26" s="43"/>
      <c r="J26" s="43"/>
      <c r="K26" s="43"/>
      <c r="L26" s="43"/>
      <c r="M26" s="43"/>
      <c r="N26" s="43"/>
      <c r="O26" s="44"/>
    </row>
    <row r="27" spans="1:15" x14ac:dyDescent="0.25">
      <c r="A27" s="34">
        <v>0.55000000000000004</v>
      </c>
      <c r="B27" s="35">
        <v>2.9000000000000001E-2</v>
      </c>
      <c r="C27" s="41">
        <v>67000</v>
      </c>
      <c r="D27" s="41">
        <f t="shared" si="0"/>
        <v>5331.6905935784944</v>
      </c>
      <c r="F27" s="28"/>
      <c r="G27" s="43"/>
      <c r="H27" s="43"/>
      <c r="I27" s="43"/>
      <c r="J27" s="43"/>
      <c r="K27" s="43"/>
      <c r="L27" s="43"/>
      <c r="M27" s="43"/>
      <c r="N27" s="43"/>
      <c r="O27" s="44"/>
    </row>
    <row r="28" spans="1:15" ht="15.75" thickBot="1" x14ac:dyDescent="0.3">
      <c r="A28" s="34">
        <v>0.56000000000000005</v>
      </c>
      <c r="B28" s="35">
        <v>2.9000000000000001E-2</v>
      </c>
      <c r="C28" s="41">
        <v>69000</v>
      </c>
      <c r="D28" s="41">
        <f t="shared" si="0"/>
        <v>5490.8455366703893</v>
      </c>
      <c r="F28" s="33"/>
      <c r="G28" s="45"/>
      <c r="H28" s="45"/>
      <c r="I28" s="45"/>
      <c r="J28" s="45"/>
      <c r="K28" s="45"/>
      <c r="L28" s="45"/>
      <c r="M28" s="45"/>
      <c r="N28" s="45"/>
      <c r="O28" s="46"/>
    </row>
    <row r="29" spans="1:15" x14ac:dyDescent="0.25">
      <c r="A29" s="34">
        <v>0.56999999999999995</v>
      </c>
      <c r="B29" s="35">
        <v>0.03</v>
      </c>
      <c r="C29" s="41">
        <v>53000</v>
      </c>
      <c r="D29" s="41">
        <f t="shared" si="0"/>
        <v>4217.6059919352265</v>
      </c>
    </row>
    <row r="30" spans="1:15" x14ac:dyDescent="0.25">
      <c r="A30" s="34">
        <v>0.57999999999999996</v>
      </c>
      <c r="B30" s="35">
        <v>0.03</v>
      </c>
      <c r="C30" s="41">
        <v>45000</v>
      </c>
      <c r="D30" s="41">
        <f t="shared" si="0"/>
        <v>3580.9862195676451</v>
      </c>
    </row>
    <row r="31" spans="1:15" x14ac:dyDescent="0.25">
      <c r="A31" s="34">
        <v>0.57999999999999996</v>
      </c>
      <c r="B31" s="35">
        <v>0.03</v>
      </c>
      <c r="C31" s="41">
        <v>43000</v>
      </c>
      <c r="D31" s="41">
        <f t="shared" si="0"/>
        <v>3421.8312764757497</v>
      </c>
    </row>
    <row r="32" spans="1:15" x14ac:dyDescent="0.25">
      <c r="A32" s="34">
        <v>0.57999999999999996</v>
      </c>
      <c r="B32" s="35">
        <v>1.6E-2</v>
      </c>
      <c r="C32" s="41">
        <v>51500</v>
      </c>
      <c r="D32" s="41">
        <f t="shared" si="0"/>
        <v>4098.2397846163049</v>
      </c>
    </row>
    <row r="33" spans="1:4" x14ac:dyDescent="0.25">
      <c r="A33" s="36">
        <v>0.59</v>
      </c>
      <c r="B33" s="37">
        <v>1.6E-2</v>
      </c>
      <c r="C33" s="42">
        <v>52500</v>
      </c>
      <c r="D33" s="42">
        <f t="shared" si="0"/>
        <v>4177.8172561622523</v>
      </c>
    </row>
  </sheetData>
  <sortState ref="A2:D62">
    <sortCondition ref="A2:A62"/>
  </sortState>
  <mergeCells count="6">
    <mergeCell ref="G26:O28"/>
    <mergeCell ref="F7:O8"/>
    <mergeCell ref="G16:O18"/>
    <mergeCell ref="G13:O14"/>
    <mergeCell ref="G11:O12"/>
    <mergeCell ref="G9:O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3"/>
  <sheetViews>
    <sheetView workbookViewId="0">
      <selection activeCell="M21" sqref="M21"/>
    </sheetView>
  </sheetViews>
  <sheetFormatPr defaultColWidth="9" defaultRowHeight="15" x14ac:dyDescent="0.25"/>
  <cols>
    <col min="1" max="16384" width="9" style="1"/>
  </cols>
  <sheetData>
    <row r="1" spans="1:16" x14ac:dyDescent="0.25">
      <c r="A1" s="6" t="s">
        <v>11</v>
      </c>
    </row>
    <row r="3" spans="1:16" x14ac:dyDescent="0.25">
      <c r="A3" s="13"/>
    </row>
    <row r="4" spans="1:16" x14ac:dyDescent="0.25">
      <c r="A4" s="13" t="s">
        <v>37</v>
      </c>
    </row>
    <row r="5" spans="1:16" ht="66.75" customHeight="1" x14ac:dyDescent="0.25">
      <c r="A5" s="48" t="s">
        <v>38</v>
      </c>
      <c r="B5" s="48"/>
      <c r="C5" s="48"/>
      <c r="D5" s="48"/>
      <c r="E5" s="48"/>
      <c r="F5" s="48"/>
      <c r="G5" s="48"/>
      <c r="H5" s="48"/>
      <c r="I5" s="48"/>
      <c r="J5" s="48"/>
      <c r="K5" s="48"/>
      <c r="L5" s="48"/>
      <c r="M5" s="48"/>
      <c r="N5" s="48"/>
      <c r="O5" s="48"/>
      <c r="P5" s="48"/>
    </row>
    <row r="6" spans="1:16" x14ac:dyDescent="0.25">
      <c r="A6" s="12"/>
    </row>
    <row r="7" spans="1:16" x14ac:dyDescent="0.25">
      <c r="A7" s="13" t="s">
        <v>39</v>
      </c>
    </row>
    <row r="8" spans="1:16" ht="36" customHeight="1" x14ac:dyDescent="0.25">
      <c r="A8" s="48" t="s">
        <v>82</v>
      </c>
      <c r="B8" s="48"/>
      <c r="C8" s="48"/>
      <c r="D8" s="48"/>
      <c r="E8" s="48"/>
      <c r="F8" s="48"/>
      <c r="G8" s="48"/>
      <c r="H8" s="48"/>
      <c r="I8" s="48"/>
      <c r="J8" s="48"/>
      <c r="K8" s="48"/>
      <c r="L8" s="48"/>
      <c r="M8" s="48"/>
      <c r="N8" s="48"/>
      <c r="O8" s="48"/>
      <c r="P8" s="48"/>
    </row>
    <row r="10" spans="1:16" x14ac:dyDescent="0.25">
      <c r="A10" s="12"/>
    </row>
    <row r="11" spans="1:16" ht="33" customHeight="1" x14ac:dyDescent="0.25">
      <c r="A11" s="48" t="s">
        <v>83</v>
      </c>
      <c r="B11" s="48"/>
      <c r="C11" s="48"/>
      <c r="D11" s="48"/>
      <c r="E11" s="48"/>
      <c r="F11" s="48"/>
      <c r="G11" s="48"/>
      <c r="H11" s="48"/>
      <c r="I11" s="48"/>
      <c r="J11" s="48"/>
      <c r="K11" s="48"/>
      <c r="L11" s="48"/>
      <c r="M11" s="48"/>
      <c r="N11" s="48"/>
      <c r="O11" s="48"/>
      <c r="P11" s="48"/>
    </row>
    <row r="13" spans="1:16" x14ac:dyDescent="0.25">
      <c r="A13" s="12"/>
    </row>
    <row r="14" spans="1:16" x14ac:dyDescent="0.25">
      <c r="A14" s="12" t="s">
        <v>40</v>
      </c>
    </row>
    <row r="15" spans="1:16" x14ac:dyDescent="0.25">
      <c r="A15" s="12"/>
    </row>
    <row r="34" spans="1:16" x14ac:dyDescent="0.25">
      <c r="A34" s="14" t="s">
        <v>41</v>
      </c>
    </row>
    <row r="35" spans="1:16" x14ac:dyDescent="0.25">
      <c r="A35" s="13"/>
    </row>
    <row r="36" spans="1:16" x14ac:dyDescent="0.25">
      <c r="A36" s="15" t="s">
        <v>81</v>
      </c>
    </row>
    <row r="37" spans="1:16" ht="50.25" customHeight="1" x14ac:dyDescent="0.25">
      <c r="A37" s="49" t="s">
        <v>84</v>
      </c>
      <c r="B37" s="49"/>
      <c r="C37" s="49"/>
      <c r="D37" s="49"/>
      <c r="E37" s="49"/>
      <c r="F37" s="49"/>
      <c r="G37" s="49"/>
      <c r="H37" s="49"/>
      <c r="I37" s="49"/>
      <c r="J37" s="49"/>
      <c r="K37" s="49"/>
      <c r="L37" s="49"/>
      <c r="M37" s="49"/>
      <c r="N37" s="49"/>
      <c r="O37" s="49"/>
      <c r="P37" s="49"/>
    </row>
    <row r="38" spans="1:16" x14ac:dyDescent="0.25">
      <c r="A38" s="12"/>
    </row>
    <row r="39" spans="1:16" x14ac:dyDescent="0.25">
      <c r="B39" s="12" t="s">
        <v>42</v>
      </c>
    </row>
    <row r="40" spans="1:16" x14ac:dyDescent="0.25">
      <c r="B40" s="12" t="s">
        <v>43</v>
      </c>
    </row>
    <row r="41" spans="1:16" ht="17.25" x14ac:dyDescent="0.25">
      <c r="B41" s="12" t="s">
        <v>44</v>
      </c>
    </row>
    <row r="42" spans="1:16" x14ac:dyDescent="0.25">
      <c r="B42" s="12" t="s">
        <v>45</v>
      </c>
    </row>
    <row r="43" spans="1:16" x14ac:dyDescent="0.25">
      <c r="A43" s="12"/>
    </row>
    <row r="44" spans="1:16" ht="33" customHeight="1" x14ac:dyDescent="0.25">
      <c r="A44" s="48" t="s">
        <v>85</v>
      </c>
      <c r="B44" s="48"/>
      <c r="C44" s="48"/>
      <c r="D44" s="48"/>
      <c r="E44" s="48"/>
      <c r="F44" s="48"/>
      <c r="G44" s="48"/>
      <c r="H44" s="48"/>
      <c r="I44" s="48"/>
      <c r="J44" s="48"/>
      <c r="K44" s="48"/>
      <c r="L44" s="48"/>
      <c r="M44" s="48"/>
      <c r="N44" s="48"/>
      <c r="O44" s="48"/>
      <c r="P44" s="48"/>
    </row>
    <row r="45" spans="1:16" x14ac:dyDescent="0.25">
      <c r="A45" s="12"/>
    </row>
    <row r="46" spans="1:16" x14ac:dyDescent="0.25">
      <c r="A46" s="13" t="s">
        <v>46</v>
      </c>
    </row>
    <row r="47" spans="1:16" x14ac:dyDescent="0.25">
      <c r="A47" s="12" t="s">
        <v>47</v>
      </c>
    </row>
    <row r="48" spans="1:16" x14ac:dyDescent="0.25">
      <c r="A48" s="13"/>
    </row>
    <row r="49" spans="1:1" x14ac:dyDescent="0.25">
      <c r="A49" s="16" t="s">
        <v>48</v>
      </c>
    </row>
    <row r="50" spans="1:1" x14ac:dyDescent="0.25">
      <c r="A50" s="16" t="s">
        <v>49</v>
      </c>
    </row>
    <row r="51" spans="1:1" x14ac:dyDescent="0.25">
      <c r="A51" s="16" t="s">
        <v>80</v>
      </c>
    </row>
    <row r="52" spans="1:1" x14ac:dyDescent="0.25">
      <c r="A52" s="16" t="s">
        <v>50</v>
      </c>
    </row>
    <row r="53" spans="1:1" x14ac:dyDescent="0.25">
      <c r="A53" s="16" t="s">
        <v>51</v>
      </c>
    </row>
  </sheetData>
  <mergeCells count="5">
    <mergeCell ref="A5:P5"/>
    <mergeCell ref="A8:P8"/>
    <mergeCell ref="A11:P11"/>
    <mergeCell ref="A37:P37"/>
    <mergeCell ref="A44:P4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0"/>
  <sheetViews>
    <sheetView tabSelected="1" topLeftCell="A7" workbookViewId="0">
      <selection activeCell="N10" sqref="N10"/>
    </sheetView>
  </sheetViews>
  <sheetFormatPr defaultColWidth="8.85546875" defaultRowHeight="15" x14ac:dyDescent="0.25"/>
  <sheetData>
    <row r="1" spans="1:4" x14ac:dyDescent="0.25">
      <c r="A1" s="23" t="s">
        <v>52</v>
      </c>
      <c r="B1" s="18"/>
      <c r="C1" s="18"/>
      <c r="D1" s="18"/>
    </row>
    <row r="3" spans="1:4" x14ac:dyDescent="0.25">
      <c r="A3" s="19">
        <v>6</v>
      </c>
      <c r="B3" s="18" t="s">
        <v>53</v>
      </c>
      <c r="C3" s="18"/>
      <c r="D3" s="19" t="s">
        <v>54</v>
      </c>
    </row>
    <row r="4" spans="1:4" x14ac:dyDescent="0.25">
      <c r="A4" s="19">
        <v>12</v>
      </c>
      <c r="B4" s="18" t="s">
        <v>55</v>
      </c>
      <c r="C4" s="18"/>
      <c r="D4" s="19" t="s">
        <v>56</v>
      </c>
    </row>
    <row r="5" spans="1:4" x14ac:dyDescent="0.25">
      <c r="A5" s="19">
        <v>32.200000000000003</v>
      </c>
      <c r="B5" s="18" t="s">
        <v>57</v>
      </c>
      <c r="C5" s="18"/>
      <c r="D5" s="19" t="s">
        <v>58</v>
      </c>
    </row>
    <row r="6" spans="1:4" x14ac:dyDescent="0.25">
      <c r="A6" s="19">
        <v>9</v>
      </c>
      <c r="B6" s="18" t="s">
        <v>59</v>
      </c>
      <c r="C6" s="18"/>
      <c r="D6" s="19" t="s">
        <v>60</v>
      </c>
    </row>
    <row r="7" spans="1:4" x14ac:dyDescent="0.25">
      <c r="A7" s="22">
        <f>(A6/24)^2*PI()</f>
        <v>0.44178646691106466</v>
      </c>
      <c r="B7" s="18" t="s">
        <v>61</v>
      </c>
      <c r="C7" s="18"/>
      <c r="D7" s="19" t="s">
        <v>9</v>
      </c>
    </row>
    <row r="11" spans="1:4" ht="45" x14ac:dyDescent="0.25">
      <c r="A11" s="21" t="s">
        <v>62</v>
      </c>
      <c r="B11" s="21" t="s">
        <v>63</v>
      </c>
      <c r="C11" s="21" t="s">
        <v>64</v>
      </c>
      <c r="D11" s="21" t="s">
        <v>65</v>
      </c>
    </row>
    <row r="12" spans="1:4" x14ac:dyDescent="0.25">
      <c r="A12" s="20">
        <v>0</v>
      </c>
      <c r="B12" s="20">
        <f>0.6*A$7*SQRT(2*A$5*A12)</f>
        <v>0</v>
      </c>
      <c r="C12" s="20">
        <f>IF(A12&lt;=6,0,0.4*A$4*SQRT(2*A$5)*(A12-A$3)^1.5)</f>
        <v>0</v>
      </c>
      <c r="D12" s="20">
        <f>B12+C12</f>
        <v>0</v>
      </c>
    </row>
    <row r="13" spans="1:4" x14ac:dyDescent="0.25">
      <c r="A13" s="20">
        <v>0.25</v>
      </c>
      <c r="B13" s="20">
        <f>0.6*A$7*SQRT(2*A$5*A13)</f>
        <v>1.0635957580190099</v>
      </c>
      <c r="C13" s="20">
        <f t="shared" ref="C13:C40" si="0">IF(A13&lt;=6,0,0.4*A$4*SQRT(2*A$5)*(A13-A$3)^1.5)</f>
        <v>0</v>
      </c>
      <c r="D13" s="20">
        <f>B13+C13</f>
        <v>1.0635957580190099</v>
      </c>
    </row>
    <row r="14" spans="1:4" x14ac:dyDescent="0.25">
      <c r="A14" s="20">
        <v>0.5</v>
      </c>
      <c r="B14" s="20">
        <f t="shared" ref="B14:B40" si="1">0.6*A$7*SQRT(2*A$5*A14)</f>
        <v>1.5041515458729762</v>
      </c>
      <c r="C14" s="20">
        <f t="shared" si="0"/>
        <v>0</v>
      </c>
      <c r="D14" s="20">
        <f t="shared" ref="D14:D40" si="2">B14+C14</f>
        <v>1.5041515458729762</v>
      </c>
    </row>
    <row r="15" spans="1:4" x14ac:dyDescent="0.25">
      <c r="A15" s="20">
        <v>0.75</v>
      </c>
      <c r="B15" s="20">
        <f t="shared" si="1"/>
        <v>1.8422018916036582</v>
      </c>
      <c r="C15" s="20">
        <f t="shared" si="0"/>
        <v>0</v>
      </c>
      <c r="D15" s="20">
        <f t="shared" si="2"/>
        <v>1.8422018916036582</v>
      </c>
    </row>
    <row r="16" spans="1:4" x14ac:dyDescent="0.25">
      <c r="A16" s="20">
        <v>1</v>
      </c>
      <c r="B16" s="20">
        <f t="shared" si="1"/>
        <v>2.1271915160380197</v>
      </c>
      <c r="C16" s="20">
        <f t="shared" si="0"/>
        <v>0</v>
      </c>
      <c r="D16" s="20">
        <f t="shared" si="2"/>
        <v>2.1271915160380197</v>
      </c>
    </row>
    <row r="17" spans="1:4" x14ac:dyDescent="0.25">
      <c r="A17" s="20">
        <v>1.25</v>
      </c>
      <c r="B17" s="20">
        <f t="shared" si="1"/>
        <v>2.3782724155109229</v>
      </c>
      <c r="C17" s="20">
        <f t="shared" si="0"/>
        <v>0</v>
      </c>
      <c r="D17" s="20">
        <f t="shared" si="2"/>
        <v>2.3782724155109229</v>
      </c>
    </row>
    <row r="18" spans="1:4" x14ac:dyDescent="0.25">
      <c r="A18" s="20">
        <v>1.5</v>
      </c>
      <c r="B18" s="20">
        <f t="shared" si="1"/>
        <v>2.6052668997352635</v>
      </c>
      <c r="C18" s="20">
        <f t="shared" si="0"/>
        <v>0</v>
      </c>
      <c r="D18" s="20">
        <f t="shared" si="2"/>
        <v>2.6052668997352635</v>
      </c>
    </row>
    <row r="19" spans="1:4" x14ac:dyDescent="0.25">
      <c r="A19" s="20">
        <v>1.75</v>
      </c>
      <c r="B19" s="20">
        <f t="shared" si="1"/>
        <v>2.8140098712215327</v>
      </c>
      <c r="C19" s="20">
        <f t="shared" si="0"/>
        <v>0</v>
      </c>
      <c r="D19" s="20">
        <f t="shared" si="2"/>
        <v>2.8140098712215327</v>
      </c>
    </row>
    <row r="20" spans="1:4" x14ac:dyDescent="0.25">
      <c r="A20" s="20">
        <v>2</v>
      </c>
      <c r="B20" s="20">
        <f t="shared" si="1"/>
        <v>3.0083030917459523</v>
      </c>
      <c r="C20" s="20">
        <f t="shared" si="0"/>
        <v>0</v>
      </c>
      <c r="D20" s="20">
        <f t="shared" si="2"/>
        <v>3.0083030917459523</v>
      </c>
    </row>
    <row r="21" spans="1:4" x14ac:dyDescent="0.25">
      <c r="A21" s="20">
        <v>2.25</v>
      </c>
      <c r="B21" s="20">
        <f t="shared" si="1"/>
        <v>3.1907872740570293</v>
      </c>
      <c r="C21" s="20">
        <f t="shared" si="0"/>
        <v>0</v>
      </c>
      <c r="D21" s="20">
        <f t="shared" si="2"/>
        <v>3.1907872740570293</v>
      </c>
    </row>
    <row r="22" spans="1:4" x14ac:dyDescent="0.25">
      <c r="A22" s="20">
        <v>2.5</v>
      </c>
      <c r="B22" s="20">
        <f t="shared" si="1"/>
        <v>3.3633851050333683</v>
      </c>
      <c r="C22" s="20">
        <f t="shared" si="0"/>
        <v>0</v>
      </c>
      <c r="D22" s="20">
        <f t="shared" si="2"/>
        <v>3.3633851050333683</v>
      </c>
    </row>
    <row r="23" spans="1:4" x14ac:dyDescent="0.25">
      <c r="A23" s="20">
        <v>2.75</v>
      </c>
      <c r="B23" s="20">
        <f t="shared" si="1"/>
        <v>3.527548057962691</v>
      </c>
      <c r="C23" s="20">
        <f t="shared" si="0"/>
        <v>0</v>
      </c>
      <c r="D23" s="20">
        <f t="shared" si="2"/>
        <v>3.527548057962691</v>
      </c>
    </row>
    <row r="24" spans="1:4" x14ac:dyDescent="0.25">
      <c r="A24" s="20">
        <v>3</v>
      </c>
      <c r="B24" s="20">
        <f t="shared" si="1"/>
        <v>3.6844037832073164</v>
      </c>
      <c r="C24" s="20">
        <f t="shared" si="0"/>
        <v>0</v>
      </c>
      <c r="D24" s="20">
        <f t="shared" si="2"/>
        <v>3.6844037832073164</v>
      </c>
    </row>
    <row r="25" spans="1:4" x14ac:dyDescent="0.25">
      <c r="A25" s="20">
        <v>3.25</v>
      </c>
      <c r="B25" s="20">
        <f t="shared" si="1"/>
        <v>3.8348490419035293</v>
      </c>
      <c r="C25" s="20">
        <f t="shared" si="0"/>
        <v>0</v>
      </c>
      <c r="D25" s="20">
        <f t="shared" si="2"/>
        <v>3.8348490419035293</v>
      </c>
    </row>
    <row r="26" spans="1:4" x14ac:dyDescent="0.25">
      <c r="A26" s="20">
        <v>3.5</v>
      </c>
      <c r="B26" s="20">
        <f t="shared" si="1"/>
        <v>3.979610924533258</v>
      </c>
      <c r="C26" s="20">
        <f t="shared" si="0"/>
        <v>0</v>
      </c>
      <c r="D26" s="20">
        <f t="shared" si="2"/>
        <v>3.979610924533258</v>
      </c>
    </row>
    <row r="27" spans="1:4" x14ac:dyDescent="0.25">
      <c r="A27" s="20">
        <v>3.75</v>
      </c>
      <c r="B27" s="20">
        <f t="shared" si="1"/>
        <v>4.1192886579044785</v>
      </c>
      <c r="C27" s="20">
        <f t="shared" si="0"/>
        <v>0</v>
      </c>
      <c r="D27" s="20">
        <f t="shared" si="2"/>
        <v>4.1192886579044785</v>
      </c>
    </row>
    <row r="28" spans="1:4" x14ac:dyDescent="0.25">
      <c r="A28" s="20">
        <v>4</v>
      </c>
      <c r="B28" s="20">
        <f t="shared" si="1"/>
        <v>4.2543830320760394</v>
      </c>
      <c r="C28" s="20">
        <f t="shared" si="0"/>
        <v>0</v>
      </c>
      <c r="D28" s="20">
        <f t="shared" si="2"/>
        <v>4.2543830320760394</v>
      </c>
    </row>
    <row r="29" spans="1:4" x14ac:dyDescent="0.25">
      <c r="A29" s="20">
        <v>4.25</v>
      </c>
      <c r="B29" s="20">
        <f t="shared" si="1"/>
        <v>4.3853176532712599</v>
      </c>
      <c r="C29" s="20">
        <f t="shared" si="0"/>
        <v>0</v>
      </c>
      <c r="D29" s="20">
        <f t="shared" si="2"/>
        <v>4.3853176532712599</v>
      </c>
    </row>
    <row r="30" spans="1:4" x14ac:dyDescent="0.25">
      <c r="A30" s="20">
        <v>4.5</v>
      </c>
      <c r="B30" s="20">
        <f t="shared" si="1"/>
        <v>4.5124546376189292</v>
      </c>
      <c r="C30" s="20">
        <f t="shared" si="0"/>
        <v>0</v>
      </c>
      <c r="D30" s="20">
        <f t="shared" si="2"/>
        <v>4.5124546376189292</v>
      </c>
    </row>
    <row r="31" spans="1:4" x14ac:dyDescent="0.25">
      <c r="A31" s="20">
        <v>4.75</v>
      </c>
      <c r="B31" s="20">
        <f t="shared" si="1"/>
        <v>4.6361064259834039</v>
      </c>
      <c r="C31" s="20">
        <f t="shared" si="0"/>
        <v>0</v>
      </c>
      <c r="D31" s="20">
        <f t="shared" si="2"/>
        <v>4.6361064259834039</v>
      </c>
    </row>
    <row r="32" spans="1:4" x14ac:dyDescent="0.25">
      <c r="A32" s="20">
        <v>5</v>
      </c>
      <c r="B32" s="20">
        <f t="shared" si="1"/>
        <v>4.7565448310218459</v>
      </c>
      <c r="C32" s="20">
        <f t="shared" si="0"/>
        <v>0</v>
      </c>
      <c r="D32" s="20">
        <f t="shared" si="2"/>
        <v>4.7565448310218459</v>
      </c>
    </row>
    <row r="33" spans="1:4" x14ac:dyDescent="0.25">
      <c r="A33" s="20">
        <v>5.25</v>
      </c>
      <c r="B33" s="20">
        <f t="shared" si="1"/>
        <v>4.874008069956048</v>
      </c>
      <c r="C33" s="20">
        <f t="shared" si="0"/>
        <v>0</v>
      </c>
      <c r="D33" s="20">
        <f t="shared" si="2"/>
        <v>4.874008069956048</v>
      </c>
    </row>
    <row r="34" spans="1:4" x14ac:dyDescent="0.25">
      <c r="A34" s="20">
        <v>5.5</v>
      </c>
      <c r="B34" s="20">
        <f t="shared" si="1"/>
        <v>4.9887063054937109</v>
      </c>
      <c r="C34" s="20">
        <f t="shared" si="0"/>
        <v>0</v>
      </c>
      <c r="D34" s="20">
        <f t="shared" si="2"/>
        <v>4.9887063054937109</v>
      </c>
    </row>
    <row r="35" spans="1:4" x14ac:dyDescent="0.25">
      <c r="A35" s="20">
        <v>5.75</v>
      </c>
      <c r="B35" s="20">
        <f t="shared" si="1"/>
        <v>5.1008260643692545</v>
      </c>
      <c r="C35" s="20">
        <f t="shared" si="0"/>
        <v>0</v>
      </c>
      <c r="D35" s="20">
        <f t="shared" si="2"/>
        <v>5.1008260643692545</v>
      </c>
    </row>
    <row r="36" spans="1:4" x14ac:dyDescent="0.25">
      <c r="A36" s="20">
        <v>6</v>
      </c>
      <c r="B36" s="20">
        <f t="shared" si="1"/>
        <v>5.210533799470527</v>
      </c>
      <c r="C36" s="20">
        <f>IF(A36&lt;=6,0,0.4*A$4*SQRT(2*A$5)*(A36-A$3)^1.5)</f>
        <v>0</v>
      </c>
      <c r="D36" s="20">
        <f t="shared" si="2"/>
        <v>5.210533799470527</v>
      </c>
    </row>
    <row r="37" spans="1:4" x14ac:dyDescent="0.25">
      <c r="A37" s="20">
        <v>6.25</v>
      </c>
      <c r="B37" s="20">
        <f t="shared" si="1"/>
        <v>5.3179787900950499</v>
      </c>
      <c r="C37" s="20">
        <f t="shared" si="0"/>
        <v>4.8149766354573336</v>
      </c>
      <c r="D37" s="20">
        <f t="shared" si="2"/>
        <v>10.132955425552383</v>
      </c>
    </row>
    <row r="38" spans="1:4" x14ac:dyDescent="0.25">
      <c r="A38" s="20">
        <v>6.5</v>
      </c>
      <c r="B38" s="20">
        <f t="shared" si="1"/>
        <v>5.4232955247134411</v>
      </c>
      <c r="C38" s="20">
        <f t="shared" si="0"/>
        <v>13.618810520746669</v>
      </c>
      <c r="D38" s="20">
        <f t="shared" si="2"/>
        <v>19.042106045460109</v>
      </c>
    </row>
    <row r="39" spans="1:4" x14ac:dyDescent="0.25">
      <c r="A39" s="20">
        <v>6.75</v>
      </c>
      <c r="B39" s="20">
        <f t="shared" si="1"/>
        <v>5.5266056748109751</v>
      </c>
      <c r="C39" s="20">
        <f t="shared" si="0"/>
        <v>25.019352509607447</v>
      </c>
      <c r="D39" s="20">
        <f t="shared" si="2"/>
        <v>30.545958184418424</v>
      </c>
    </row>
    <row r="40" spans="1:4" x14ac:dyDescent="0.25">
      <c r="A40" s="20">
        <v>7</v>
      </c>
      <c r="B40" s="20">
        <f t="shared" si="1"/>
        <v>5.6280197424430654</v>
      </c>
      <c r="C40" s="20">
        <f t="shared" si="0"/>
        <v>38.519813083658661</v>
      </c>
      <c r="D40" s="20">
        <f t="shared" si="2"/>
        <v>44.147832826101727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9"/>
  <sheetViews>
    <sheetView workbookViewId="0">
      <selection activeCell="L16" sqref="L16"/>
    </sheetView>
  </sheetViews>
  <sheetFormatPr defaultColWidth="9" defaultRowHeight="15" x14ac:dyDescent="0.25"/>
  <cols>
    <col min="11" max="11" width="10" customWidth="1"/>
    <col min="12" max="12" width="11.42578125" customWidth="1"/>
  </cols>
  <sheetData>
    <row r="1" spans="1:17" x14ac:dyDescent="0.25">
      <c r="A1" s="1" t="s">
        <v>86</v>
      </c>
    </row>
    <row r="2" spans="1:17" x14ac:dyDescent="0.25">
      <c r="A2" s="1" t="s">
        <v>87</v>
      </c>
    </row>
    <row r="4" spans="1:17" x14ac:dyDescent="0.25">
      <c r="A4" t="s">
        <v>12</v>
      </c>
      <c r="J4" s="11" t="s">
        <v>22</v>
      </c>
    </row>
    <row r="6" spans="1:17" x14ac:dyDescent="0.25">
      <c r="A6" t="s">
        <v>13</v>
      </c>
      <c r="J6" t="s">
        <v>23</v>
      </c>
    </row>
    <row r="7" spans="1:17" x14ac:dyDescent="0.25">
      <c r="J7" t="s">
        <v>24</v>
      </c>
    </row>
    <row r="9" spans="1:17" x14ac:dyDescent="0.25">
      <c r="J9" s="50" t="s">
        <v>30</v>
      </c>
      <c r="K9" s="50"/>
      <c r="L9" s="50"/>
      <c r="M9" s="50"/>
      <c r="N9" s="50"/>
      <c r="O9" s="50"/>
      <c r="P9" s="50"/>
      <c r="Q9" s="50"/>
    </row>
    <row r="10" spans="1:17" x14ac:dyDescent="0.25">
      <c r="J10" s="50"/>
      <c r="K10" s="50"/>
      <c r="L10" s="50"/>
      <c r="M10" s="50"/>
      <c r="N10" s="50"/>
      <c r="O10" s="50"/>
      <c r="P10" s="50"/>
      <c r="Q10" s="50"/>
    </row>
    <row r="11" spans="1:17" ht="15.75" thickBot="1" x14ac:dyDescent="0.3"/>
    <row r="12" spans="1:17" ht="15.75" thickBot="1" x14ac:dyDescent="0.3">
      <c r="K12" s="9" t="s">
        <v>90</v>
      </c>
      <c r="L12" s="10">
        <v>0.13504161057823627</v>
      </c>
      <c r="M12" t="s">
        <v>26</v>
      </c>
    </row>
    <row r="15" spans="1:17" ht="15.75" thickBot="1" x14ac:dyDescent="0.3">
      <c r="A15" t="s">
        <v>14</v>
      </c>
    </row>
    <row r="16" spans="1:17" ht="15.75" thickBot="1" x14ac:dyDescent="0.3">
      <c r="K16" s="9" t="s">
        <v>25</v>
      </c>
      <c r="L16" s="10">
        <f>30*(1+L12)^2+10*(1+L12)-50</f>
        <v>-1.6189655127618607E-7</v>
      </c>
      <c r="M16" s="50" t="s">
        <v>27</v>
      </c>
      <c r="N16" s="50"/>
      <c r="O16" s="50"/>
      <c r="P16" s="50"/>
      <c r="Q16" s="50"/>
    </row>
    <row r="17" spans="1:17" x14ac:dyDescent="0.25">
      <c r="M17" s="50"/>
      <c r="N17" s="50"/>
      <c r="O17" s="50"/>
      <c r="P17" s="50"/>
      <c r="Q17" s="50"/>
    </row>
    <row r="18" spans="1:17" x14ac:dyDescent="0.25">
      <c r="K18" s="1" t="s">
        <v>29</v>
      </c>
    </row>
    <row r="19" spans="1:17" x14ac:dyDescent="0.25">
      <c r="L19" s="8" t="s">
        <v>28</v>
      </c>
    </row>
    <row r="21" spans="1:17" x14ac:dyDescent="0.25">
      <c r="J21" s="11" t="s">
        <v>32</v>
      </c>
    </row>
    <row r="22" spans="1:17" x14ac:dyDescent="0.25">
      <c r="A22" t="s">
        <v>15</v>
      </c>
      <c r="K22" t="s">
        <v>33</v>
      </c>
    </row>
    <row r="23" spans="1:17" x14ac:dyDescent="0.25">
      <c r="A23" t="s">
        <v>31</v>
      </c>
      <c r="K23" t="s">
        <v>34</v>
      </c>
    </row>
    <row r="24" spans="1:17" x14ac:dyDescent="0.25">
      <c r="K24" t="s">
        <v>36</v>
      </c>
    </row>
    <row r="25" spans="1:17" x14ac:dyDescent="0.25">
      <c r="K25" t="s">
        <v>35</v>
      </c>
    </row>
    <row r="28" spans="1:17" x14ac:dyDescent="0.25">
      <c r="A28" t="s">
        <v>18</v>
      </c>
      <c r="K28" s="2"/>
      <c r="L28" s="2"/>
      <c r="M28" s="2"/>
    </row>
    <row r="29" spans="1:17" x14ac:dyDescent="0.25">
      <c r="K29" s="2"/>
      <c r="L29" s="2"/>
      <c r="M29" s="2"/>
    </row>
    <row r="30" spans="1:17" x14ac:dyDescent="0.25">
      <c r="A30" t="s">
        <v>16</v>
      </c>
      <c r="K30" s="2"/>
      <c r="L30" s="2"/>
      <c r="M30" s="2"/>
    </row>
    <row r="33" spans="1:2" x14ac:dyDescent="0.25">
      <c r="A33" t="s">
        <v>17</v>
      </c>
    </row>
    <row r="35" spans="1:2" x14ac:dyDescent="0.25">
      <c r="B35" t="s">
        <v>19</v>
      </c>
    </row>
    <row r="38" spans="1:2" x14ac:dyDescent="0.25">
      <c r="B38" t="s">
        <v>20</v>
      </c>
    </row>
    <row r="39" spans="1:2" x14ac:dyDescent="0.25">
      <c r="B39" t="s">
        <v>21</v>
      </c>
    </row>
  </sheetData>
  <mergeCells count="2">
    <mergeCell ref="M16:Q17"/>
    <mergeCell ref="J9:Q10"/>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11268" r:id="rId4">
          <objectPr defaultSize="0" autoPict="0" r:id="rId5">
            <anchor moveWithCells="1" sizeWithCells="1">
              <from>
                <xdr:col>0</xdr:col>
                <xdr:colOff>457200</xdr:colOff>
                <xdr:row>6</xdr:row>
                <xdr:rowOff>114300</xdr:rowOff>
              </from>
              <to>
                <xdr:col>4</xdr:col>
                <xdr:colOff>76200</xdr:colOff>
                <xdr:row>13</xdr:row>
                <xdr:rowOff>76200</xdr:rowOff>
              </to>
            </anchor>
          </objectPr>
        </oleObject>
      </mc:Choice>
      <mc:Fallback>
        <oleObject progId="Equation.3" shapeId="11268" r:id="rId4"/>
      </mc:Fallback>
    </mc:AlternateContent>
    <mc:AlternateContent xmlns:mc="http://schemas.openxmlformats.org/markup-compatibility/2006">
      <mc:Choice Requires="x14">
        <oleObject progId="Equation.3" shapeId="11270" r:id="rId6">
          <objectPr defaultSize="0" autoPict="0" r:id="rId7">
            <anchor moveWithCells="1" sizeWithCells="1">
              <from>
                <xdr:col>0</xdr:col>
                <xdr:colOff>485775</xdr:colOff>
                <xdr:row>15</xdr:row>
                <xdr:rowOff>104775</xdr:rowOff>
              </from>
              <to>
                <xdr:col>5</xdr:col>
                <xdr:colOff>466725</xdr:colOff>
                <xdr:row>20</xdr:row>
                <xdr:rowOff>85725</xdr:rowOff>
              </to>
            </anchor>
          </objectPr>
        </oleObject>
      </mc:Choice>
      <mc:Fallback>
        <oleObject progId="Equation.3" shapeId="11270" r:id="rId6"/>
      </mc:Fallback>
    </mc:AlternateContent>
    <mc:AlternateContent xmlns:mc="http://schemas.openxmlformats.org/markup-compatibility/2006">
      <mc:Choice Requires="x14">
        <oleObject progId="Equation.3" shapeId="11271" r:id="rId8">
          <objectPr defaultSize="0" autoPict="0" r:id="rId9">
            <anchor moveWithCells="1" sizeWithCells="1">
              <from>
                <xdr:col>0</xdr:col>
                <xdr:colOff>533400</xdr:colOff>
                <xdr:row>23</xdr:row>
                <xdr:rowOff>142875</xdr:rowOff>
              </from>
              <to>
                <xdr:col>6</xdr:col>
                <xdr:colOff>142875</xdr:colOff>
                <xdr:row>25</xdr:row>
                <xdr:rowOff>152400</xdr:rowOff>
              </to>
            </anchor>
          </objectPr>
        </oleObject>
      </mc:Choice>
      <mc:Fallback>
        <oleObject progId="Equation.3" shapeId="11271" r:id="rId8"/>
      </mc:Fallback>
    </mc:AlternateContent>
    <mc:AlternateContent xmlns:mc="http://schemas.openxmlformats.org/markup-compatibility/2006">
      <mc:Choice Requires="x14">
        <oleObject progId="Equation.3" shapeId="11272" r:id="rId10">
          <objectPr defaultSize="0" autoPict="0" r:id="rId11">
            <anchor moveWithCells="1" sizeWithCells="1">
              <from>
                <xdr:col>0</xdr:col>
                <xdr:colOff>466725</xdr:colOff>
                <xdr:row>30</xdr:row>
                <xdr:rowOff>76200</xdr:rowOff>
              </from>
              <to>
                <xdr:col>3</xdr:col>
                <xdr:colOff>447675</xdr:colOff>
                <xdr:row>31</xdr:row>
                <xdr:rowOff>142875</xdr:rowOff>
              </to>
            </anchor>
          </objectPr>
        </oleObject>
      </mc:Choice>
      <mc:Fallback>
        <oleObject progId="Equation.3" shapeId="11272" r:id="rId10"/>
      </mc:Fallback>
    </mc:AlternateContent>
    <mc:AlternateContent xmlns:mc="http://schemas.openxmlformats.org/markup-compatibility/2006">
      <mc:Choice Requires="x14">
        <oleObject progId="Equation.3" shapeId="11273" r:id="rId12">
          <objectPr defaultSize="0" autoPict="0" r:id="rId13">
            <anchor moveWithCells="1" sizeWithCells="1">
              <from>
                <xdr:col>0</xdr:col>
                <xdr:colOff>523875</xdr:colOff>
                <xdr:row>35</xdr:row>
                <xdr:rowOff>85725</xdr:rowOff>
              </from>
              <to>
                <xdr:col>4</xdr:col>
                <xdr:colOff>542925</xdr:colOff>
                <xdr:row>36</xdr:row>
                <xdr:rowOff>142875</xdr:rowOff>
              </to>
            </anchor>
          </objectPr>
        </oleObject>
      </mc:Choice>
      <mc:Fallback>
        <oleObject progId="Equation.3" shapeId="11273" r:id="rId12"/>
      </mc:Fallback>
    </mc:AlternateContent>
    <mc:AlternateContent xmlns:mc="http://schemas.openxmlformats.org/markup-compatibility/2006">
      <mc:Choice Requires="x14">
        <oleObject progId="Equation.3" shapeId="11274" r:id="rId14">
          <objectPr defaultSize="0" autoPict="0" r:id="rId11">
            <anchor moveWithCells="1" sizeWithCells="1">
              <from>
                <xdr:col>9</xdr:col>
                <xdr:colOff>419100</xdr:colOff>
                <xdr:row>12</xdr:row>
                <xdr:rowOff>152400</xdr:rowOff>
              </from>
              <to>
                <xdr:col>12</xdr:col>
                <xdr:colOff>409575</xdr:colOff>
                <xdr:row>14</xdr:row>
                <xdr:rowOff>28575</xdr:rowOff>
              </to>
            </anchor>
          </objectPr>
        </oleObject>
      </mc:Choice>
      <mc:Fallback>
        <oleObject progId="Equation.3" shapeId="11274" r:id="rId1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Concrete</vt:lpstr>
      <vt:lpstr>Pond HW</vt:lpstr>
      <vt:lpstr>Pond Base</vt:lpstr>
      <vt:lpstr>Solver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custom_default</dc:creator>
  <cp:lastModifiedBy>Jacob Brink</cp:lastModifiedBy>
  <cp:lastPrinted>2018-10-29T00:29:31Z</cp:lastPrinted>
  <dcterms:created xsi:type="dcterms:W3CDTF">2017-10-23T14:58:19Z</dcterms:created>
  <dcterms:modified xsi:type="dcterms:W3CDTF">2018-10-29T00:29:42Z</dcterms:modified>
</cp:coreProperties>
</file>