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"/>
    </mc:Choice>
  </mc:AlternateContent>
  <xr:revisionPtr revIDLastSave="0" documentId="13_ncr:1_{7E3A82ED-F8AD-4EA1-8BDD-325B95590986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ain" sheetId="1" r:id="rId1"/>
    <sheet name="Model" sheetId="2" r:id="rId2"/>
    <sheet name="Notes | Quant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49" i="2" l="1"/>
  <c r="BU49" i="2"/>
  <c r="BT49" i="2"/>
  <c r="BS49" i="2"/>
  <c r="BR49" i="2"/>
  <c r="BQ49" i="2"/>
  <c r="BP49" i="2"/>
  <c r="BO49" i="2"/>
  <c r="BN49" i="2"/>
  <c r="BM49" i="2"/>
  <c r="BL49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W49" i="2"/>
  <c r="BW48" i="2"/>
  <c r="BW47" i="2"/>
  <c r="BW46" i="2"/>
  <c r="BW45" i="2"/>
  <c r="BW44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D48" i="2"/>
  <c r="BD47" i="2"/>
  <c r="BD46" i="2"/>
  <c r="BD45" i="2"/>
  <c r="BD44" i="2"/>
  <c r="BW42" i="2"/>
  <c r="BV42" i="2"/>
  <c r="BU42" i="2"/>
  <c r="BT42" i="2"/>
  <c r="BS42" i="2"/>
  <c r="BW41" i="2"/>
  <c r="BV41" i="2"/>
  <c r="BU41" i="2"/>
  <c r="BT41" i="2"/>
  <c r="BS41" i="2"/>
  <c r="BW40" i="2"/>
  <c r="BV40" i="2"/>
  <c r="BU40" i="2"/>
  <c r="BT40" i="2"/>
  <c r="BS40" i="2"/>
  <c r="BW39" i="2"/>
  <c r="BV39" i="2"/>
  <c r="BU39" i="2"/>
  <c r="BT39" i="2"/>
  <c r="BS39" i="2"/>
  <c r="BW38" i="2"/>
  <c r="BV38" i="2"/>
  <c r="BU38" i="2"/>
  <c r="BT38" i="2"/>
  <c r="BS38" i="2"/>
  <c r="BW37" i="2"/>
  <c r="BV37" i="2"/>
  <c r="BU37" i="2"/>
  <c r="BT37" i="2"/>
  <c r="BS37" i="2"/>
  <c r="BW36" i="2"/>
  <c r="BV36" i="2"/>
  <c r="BU36" i="2"/>
  <c r="BT36" i="2"/>
  <c r="BS36" i="2"/>
  <c r="BW35" i="2"/>
  <c r="BV35" i="2"/>
  <c r="BU35" i="2"/>
  <c r="BT35" i="2"/>
  <c r="BS35" i="2"/>
  <c r="BW34" i="2"/>
  <c r="BV34" i="2"/>
  <c r="BU34" i="2"/>
  <c r="BT34" i="2"/>
  <c r="BS34" i="2"/>
  <c r="BW33" i="2"/>
  <c r="BV33" i="2"/>
  <c r="BU33" i="2"/>
  <c r="BT33" i="2"/>
  <c r="BS33" i="2"/>
  <c r="BW32" i="2"/>
  <c r="BV32" i="2"/>
  <c r="BU32" i="2"/>
  <c r="BT32" i="2"/>
  <c r="BS32" i="2"/>
  <c r="BR42" i="2"/>
  <c r="BR41" i="2"/>
  <c r="BR40" i="2"/>
  <c r="BR39" i="2"/>
  <c r="BR38" i="2"/>
  <c r="BR37" i="2"/>
  <c r="BR36" i="2"/>
  <c r="BR35" i="2"/>
  <c r="BR34" i="2"/>
  <c r="BR33" i="2"/>
  <c r="BR32" i="2"/>
  <c r="BQ42" i="2"/>
  <c r="BQ41" i="2"/>
  <c r="BQ40" i="2"/>
  <c r="BQ39" i="2"/>
  <c r="BQ38" i="2"/>
  <c r="BQ37" i="2"/>
  <c r="BQ36" i="2"/>
  <c r="BQ35" i="2"/>
  <c r="BQ34" i="2"/>
  <c r="BQ33" i="2"/>
  <c r="BQ32" i="2"/>
  <c r="BP42" i="2"/>
  <c r="BP41" i="2"/>
  <c r="BP40" i="2"/>
  <c r="BP39" i="2"/>
  <c r="BP38" i="2"/>
  <c r="BP37" i="2"/>
  <c r="BP36" i="2"/>
  <c r="BP35" i="2"/>
  <c r="BP34" i="2"/>
  <c r="BP33" i="2"/>
  <c r="BP32" i="2"/>
  <c r="BO42" i="2"/>
  <c r="BO41" i="2"/>
  <c r="BO40" i="2"/>
  <c r="BO39" i="2"/>
  <c r="BO38" i="2"/>
  <c r="BO37" i="2"/>
  <c r="BO36" i="2"/>
  <c r="BO35" i="2"/>
  <c r="BO34" i="2"/>
  <c r="BO33" i="2"/>
  <c r="BO32" i="2"/>
  <c r="BN42" i="2"/>
  <c r="BN41" i="2"/>
  <c r="BN40" i="2"/>
  <c r="BN39" i="2"/>
  <c r="BN38" i="2"/>
  <c r="BN37" i="2"/>
  <c r="BN36" i="2"/>
  <c r="BN35" i="2"/>
  <c r="BN34" i="2"/>
  <c r="BN33" i="2"/>
  <c r="BN32" i="2"/>
  <c r="BM42" i="2"/>
  <c r="BM41" i="2"/>
  <c r="BM40" i="2"/>
  <c r="BM39" i="2"/>
  <c r="BM38" i="2"/>
  <c r="BM37" i="2"/>
  <c r="BM36" i="2"/>
  <c r="BM35" i="2"/>
  <c r="BM34" i="2"/>
  <c r="BM33" i="2"/>
  <c r="BM32" i="2"/>
  <c r="BL42" i="2"/>
  <c r="BL41" i="2"/>
  <c r="BL40" i="2"/>
  <c r="BL39" i="2"/>
  <c r="BL38" i="2"/>
  <c r="BL37" i="2"/>
  <c r="BL36" i="2"/>
  <c r="BL35" i="2"/>
  <c r="BL34" i="2"/>
  <c r="BL33" i="2"/>
  <c r="BL32" i="2"/>
  <c r="BK42" i="2"/>
  <c r="BK41" i="2"/>
  <c r="BK40" i="2"/>
  <c r="BK39" i="2"/>
  <c r="BK38" i="2"/>
  <c r="BK37" i="2"/>
  <c r="BK36" i="2"/>
  <c r="BK35" i="2"/>
  <c r="BK34" i="2"/>
  <c r="BK33" i="2"/>
  <c r="BK32" i="2"/>
  <c r="BK2" i="2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C6" i="1"/>
  <c r="C5" i="1"/>
  <c r="L28" i="3"/>
  <c r="H28" i="3"/>
  <c r="H29" i="3"/>
  <c r="H30" i="3"/>
  <c r="H31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C4" i="1"/>
  <c r="C7" i="1" l="1"/>
</calcChain>
</file>

<file path=xl/sharedStrings.xml><?xml version="1.0" encoding="utf-8"?>
<sst xmlns="http://schemas.openxmlformats.org/spreadsheetml/2006/main" count="341" uniqueCount="341">
  <si>
    <t>GMED</t>
  </si>
  <si>
    <t>Price</t>
  </si>
  <si>
    <t>SC</t>
  </si>
  <si>
    <t>MC</t>
  </si>
  <si>
    <t>Cash</t>
  </si>
  <si>
    <t>Debt</t>
  </si>
  <si>
    <t>EV</t>
  </si>
  <si>
    <t>Q2 2011</t>
  </si>
  <si>
    <t>Q3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</si>
  <si>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</si>
  <si>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</si>
  <si>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</si>
  <si>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</si>
  <si>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</si>
  <si>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</si>
  <si>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</si>
  <si>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</si>
  <si>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</si>
  <si>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</si>
  <si>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</si>
  <si>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</si>
  <si>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</si>
  <si>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</si>
  <si>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</si>
  <si>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</si>
  <si>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</si>
  <si>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</si>
  <si>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</si>
  <si>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</si>
  <si>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</si>
  <si>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</si>
  <si>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</si>
  <si>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</si>
  <si>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</si>
  <si>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</si>
  <si>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</si>
  <si>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</si>
  <si>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</si>
  <si>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</si>
  <si>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</si>
  <si>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</si>
  <si>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</si>
  <si>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</si>
  <si>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</si>
  <si>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</si>
  <si>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</si>
  <si>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</si>
  <si>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</si>
  <si>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</si>
  <si>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</si>
  <si>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</si>
  <si>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</si>
  <si>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</si>
  <si>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</si>
  <si>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</si>
  <si>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</si>
  <si>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</si>
  <si>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</si>
  <si>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</si>
  <si>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</si>
  <si>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</si>
  <si>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Revenue</t>
  </si>
  <si>
    <t>COGS</t>
  </si>
  <si>
    <t>Gross Profit</t>
  </si>
  <si>
    <t>SG&amp;A Expense</t>
  </si>
  <si>
    <t>R&amp;D Expense</t>
  </si>
  <si>
    <t>Operating Expenses</t>
  </si>
  <si>
    <t>Operating Income</t>
  </si>
  <si>
    <t>Other Income</t>
  </si>
  <si>
    <t>Pretax Income</t>
  </si>
  <si>
    <t>Income Taxes</t>
  </si>
  <si>
    <t>Net Income</t>
  </si>
  <si>
    <t>Gross Profit Margin</t>
  </si>
  <si>
    <t>Operating Profit Margin</t>
  </si>
  <si>
    <t>Net Profit Margin</t>
  </si>
  <si>
    <t>R&amp;D as % of Revenue</t>
  </si>
  <si>
    <t>SG&amp;A as % of Revenue</t>
  </si>
  <si>
    <t>Revenue Growth P/p</t>
  </si>
  <si>
    <t>Mon, 15 Apr 2024 00:00:00 GMT</t>
  </si>
  <si>
    <t>Tue, 16 Apr 2024 00:00:00 GMT</t>
  </si>
  <si>
    <t>Wed, 17 Apr 2024 00:00:00 GMT</t>
  </si>
  <si>
    <t>Thu, 18 Apr 2024 00:00:00 GMT</t>
  </si>
  <si>
    <t>Fri, 19 Apr 2024 00:00:00 GMT</t>
  </si>
  <si>
    <t>Mon, 22 Apr 2024 00:00:00 GMT</t>
  </si>
  <si>
    <t>Tue, 23 Apr 2024 00:00:00 GMT</t>
  </si>
  <si>
    <t>Wed, 24 Apr 2024 00:00:00 GMT</t>
  </si>
  <si>
    <t>Thu, 25 Apr 2024 00:00:00 GMT</t>
  </si>
  <si>
    <t>Fri, 26 Apr 2024 00:00:00 GMT</t>
  </si>
  <si>
    <t>Mon, 29 Apr 2024 00:00:00 GMT</t>
  </si>
  <si>
    <t>Tue, 30 Apr 2024 00:00:00 GMT</t>
  </si>
  <si>
    <t>Wed, 01 May 2024 00:00:00 GMT</t>
  </si>
  <si>
    <t>Thu, 02 May 2024 00:00:00 GMT</t>
  </si>
  <si>
    <t>Fri, 03 May 2024 00:00:00 GMT</t>
  </si>
  <si>
    <t>Mon, 06 May 2024 00:00:00 GMT</t>
  </si>
  <si>
    <t>Tue, 07 May 2024 00:00:00 GMT</t>
  </si>
  <si>
    <t>Wed, 08 May 2024 00:00:00 GMT</t>
  </si>
  <si>
    <t>Thu, 09 May 2024 00:00:00 GMT</t>
  </si>
  <si>
    <t>Fri, 10 May 2024 00:00:00 GMT</t>
  </si>
  <si>
    <t>Mon, 13 May 2024 00:00:00 GMT</t>
  </si>
  <si>
    <t>Tue, 14 May 2024 00:00:00 GMT</t>
  </si>
  <si>
    <t>Wed, 15 May 2024 00:00:00 GMT</t>
  </si>
  <si>
    <t>Thu, 16 May 2024 00:00:00 GMT</t>
  </si>
  <si>
    <t>Fri, 17 May 2024 00:00:00 GMT</t>
  </si>
  <si>
    <t>Mon, 20 May 2024 00:00:00 GMT</t>
  </si>
  <si>
    <t>Tue, 21 May 2024 00:00:00 GMT</t>
  </si>
  <si>
    <t>Wed, 22 May 2024 00:00:00 GMT</t>
  </si>
  <si>
    <t>Thu, 23 May 2024 00:00:00 GMT</t>
  </si>
  <si>
    <t>Fri, 24 May 2024 00:00:00 GMT</t>
  </si>
  <si>
    <t>Tue, 28 May 2024 00:00:00 GMT</t>
  </si>
  <si>
    <t>Wed, 29 May 2024 00:00:00 GMT</t>
  </si>
  <si>
    <t>Thu, 30 May 2024 00:00:00 GMT</t>
  </si>
  <si>
    <t>Fri, 31 May 2024 00:00:00 GMT</t>
  </si>
  <si>
    <t>Mon, 03 Jun 2024 00:00:00 GMT</t>
  </si>
  <si>
    <t>Tue, 04 Jun 2024 00:00:00 GMT</t>
  </si>
  <si>
    <t>Wed, 05 Jun 2024 00:00:00 GMT</t>
  </si>
  <si>
    <t>Thu, 06 Jun 2024 00:00:00 GMT</t>
  </si>
  <si>
    <t>Fri, 07 Jun 2024 00:00:00 GMT</t>
  </si>
  <si>
    <t>Mon, 10 Jun 2024 00:00:00 GMT</t>
  </si>
  <si>
    <t>Tue, 11 Jun 2024 00:00:00 GMT</t>
  </si>
  <si>
    <t>Wed, 12 Jun 2024 00:00:00 GMT</t>
  </si>
  <si>
    <t>Thu, 13 Jun 2024 00:00:00 GMT</t>
  </si>
  <si>
    <t>Fri, 14 Jun 2024 00:00:00 GMT</t>
  </si>
  <si>
    <t>Mon, 17 Jun 2024 00:00:00 GMT</t>
  </si>
  <si>
    <t>Tue, 18 Jun 2024 00:00:00 GMT</t>
  </si>
  <si>
    <t>Thu, 20 Jun 2024 00:00:00 GMT</t>
  </si>
  <si>
    <t>Fri, 21 Jun 2024 00:00:00 GMT</t>
  </si>
  <si>
    <t>Mon, 24 Jun 2024 00:00:00 GMT</t>
  </si>
  <si>
    <t>Tue, 25 Jun 2024 00:00:00 GMT</t>
  </si>
  <si>
    <t>Wed, 26 Jun 2024 00:00:00 GMT</t>
  </si>
  <si>
    <t>Thu, 27 Jun 2024 00:00:00 GMT</t>
  </si>
  <si>
    <t>Fri, 28 Jun 2024 00:00:00 GMT</t>
  </si>
  <si>
    <t>Mon, 01 Jul 2024 00:00:00 GMT</t>
  </si>
  <si>
    <t>Tue, 02 Jul 2024 00:00:00 GMT</t>
  </si>
  <si>
    <t>Wed, 03 Jul 2024 00:00:00 GMT</t>
  </si>
  <si>
    <t>Fri, 05 Jul 2024 00:00:00 GMT</t>
  </si>
  <si>
    <t>Mon, 08 Jul 2024 00:00:00 GMT</t>
  </si>
  <si>
    <t>Tue, 09 Jul 2024 00:00:00 GMT</t>
  </si>
  <si>
    <t>Wed, 10 Jul 2024 00:00:00 GMT</t>
  </si>
  <si>
    <t>Thu, 11 Jul 2024 00:00:00 GMT</t>
  </si>
  <si>
    <t>Fri, 12 Jul 2024 00:00:00 GMT</t>
  </si>
  <si>
    <t>Mon, 15 Jul 2024 00:00:00 GMT</t>
  </si>
  <si>
    <t>Tue, 16 Jul 2024 00:00:00 GMT</t>
  </si>
  <si>
    <t>Wed, 17 Jul 2024 00:00:00 GMT</t>
  </si>
  <si>
    <t>Thu, 18 Jul 2024 00:00:00 GMT</t>
  </si>
  <si>
    <t>Fri, 19 Jul 2024 00:00:00 GMT</t>
  </si>
  <si>
    <t>Mon, 22 Jul 2024 00:00:00 GMT</t>
  </si>
  <si>
    <t>Tue, 23 Jul 2024 00:00:00 GMT</t>
  </si>
  <si>
    <t>Wed, 24 Jul 2024 00:00:00 GMT</t>
  </si>
  <si>
    <t>Thu, 25 Jul 2024 00:00:00 GMT</t>
  </si>
  <si>
    <t>Fri, 26 Jul 2024 00:00:00 GMT</t>
  </si>
  <si>
    <t>Mon, 29 Jul 2024 00:00:00 GMT</t>
  </si>
  <si>
    <t>Tue, 30 Jul 2024 00:00:00 GMT</t>
  </si>
  <si>
    <t>Wed, 31 Jul 2024 00:00:00 GMT</t>
  </si>
  <si>
    <t>Thu, 01 Aug 2024 00:00:00 GMT</t>
  </si>
  <si>
    <t>Fri, 02 Aug 2024 00:00:00 GMT</t>
  </si>
  <si>
    <t>Mon, 05 Aug 2024 00:00:00 GMT</t>
  </si>
  <si>
    <t>Tue, 06 Aug 2024 00:00:00 GMT</t>
  </si>
  <si>
    <t>Wed, 07 Aug 2024 00:00:00 GMT</t>
  </si>
  <si>
    <t>Thu, 08 Aug 2024 00:00:00 GMT</t>
  </si>
  <si>
    <t>Fri, 09 Aug 2024 00:00:00 GMT</t>
  </si>
  <si>
    <t>Mon, 12 Aug 2024 00:00:00 GMT</t>
  </si>
  <si>
    <t>Tue, 13 Aug 2024 00:00:00 GMT</t>
  </si>
  <si>
    <t>Wed, 14 Aug 2024 00:00:00 GMT</t>
  </si>
  <si>
    <t>Thu, 15 Aug 2024 00:00:00 GMT</t>
  </si>
  <si>
    <t>Fri, 16 Aug 2024 00:00:00 GMT</t>
  </si>
  <si>
    <t>Mon, 19 Aug 2024 00:00:00 GMT</t>
  </si>
  <si>
    <t>Tue, 20 Aug 2024 00:00:00 GMT</t>
  </si>
  <si>
    <t>Wed, 21 Aug 2024 00:00:00 GMT</t>
  </si>
  <si>
    <t>Thu, 22 Aug 2024 00:00:00 GMT</t>
  </si>
  <si>
    <t>Fri, 23 Aug 2024 00:00:00 GMT</t>
  </si>
  <si>
    <t>Mon, 26 Aug 2024 00:00:00 GMT</t>
  </si>
  <si>
    <t>Tue, 27 Aug 2024 00:00:00 GMT</t>
  </si>
  <si>
    <t>Wed, 28 Aug 2024 00:00:00 GMT</t>
  </si>
  <si>
    <t>Thu, 29 Aug 2024 00:00:00 GMT</t>
  </si>
  <si>
    <t>Fri, 30 Aug 2024 00:00:00 GMT</t>
  </si>
  <si>
    <t>Tue, 03 Sep 2024 00:00:00 GMT</t>
  </si>
  <si>
    <t>Wed, 04 Sep 2024 00:00:00 GMT</t>
  </si>
  <si>
    <t>Thu, 05 Sep 2024 00:00:00 GMT</t>
  </si>
  <si>
    <t>Fri, 06 Sep 2024 00:00:00 GMT</t>
  </si>
  <si>
    <t>Mon, 09 Sep 2024 00:00:00 GMT</t>
  </si>
  <si>
    <t>Tue, 10 Sep 2024 00:00:00 GMT</t>
  </si>
  <si>
    <t>Wed, 11 Sep 2024 00:00:00 GMT</t>
  </si>
  <si>
    <t>Thu, 12 Sep 2024 00:00:00 GMT</t>
  </si>
  <si>
    <t>Fri, 13 Sep 2024 00:00:00 GMT</t>
  </si>
  <si>
    <t>Mon, 16 Sep 2024 00:00:00 GMT</t>
  </si>
  <si>
    <t>Tue, 17 Sep 2024 00:00:00 GMT</t>
  </si>
  <si>
    <t>Wed, 18 Sep 2024 00:00:00 GMT</t>
  </si>
  <si>
    <t>Thu, 19 Sep 2024 00:00:00 GMT</t>
  </si>
  <si>
    <t>Fri, 20 Sep 2024 00:00:00 GMT</t>
  </si>
  <si>
    <t>Mon, 23 Sep 2024 00:00:00 GMT</t>
  </si>
  <si>
    <t>Tue, 24 Sep 2024 00:00:00 GMT</t>
  </si>
  <si>
    <t>Wed, 25 Sep 2024 00:00:00 GMT</t>
  </si>
  <si>
    <t>Thu, 26 Sep 2024 00:00:00 GMT</t>
  </si>
  <si>
    <t>Fri, 27 Sep 2024 00:00:00 GMT</t>
  </si>
  <si>
    <t>Mon, 30 Sep 2024 00:00:00 GMT</t>
  </si>
  <si>
    <t>Tue, 01 Oct 2024 00:00:00 GMT</t>
  </si>
  <si>
    <t>Wed, 02 Oct 2024 00:00:00 GMT</t>
  </si>
  <si>
    <t>Thu, 03 Oct 2024 00:00:00 GMT</t>
  </si>
  <si>
    <t>Fri, 04 Oct 2024 00:00:00 GMT</t>
  </si>
  <si>
    <t>Mon, 07 Oct 2024 00:00:00 GMT</t>
  </si>
  <si>
    <t>Tue, 08 Oct 2024 00:00:00 GMT</t>
  </si>
  <si>
    <t>Wed, 09 Oct 2024 00:00:00 GMT</t>
  </si>
  <si>
    <t>Thu, 10 Oct 2024 00:00:00 GMT</t>
  </si>
  <si>
    <t>Fri, 11 Oct 2024 00:00:00 GMT</t>
  </si>
  <si>
    <t>Mon, 14 Oct 2024 00:00:00 GMT</t>
  </si>
  <si>
    <t>Tue, 15 Oct 2024 00:00:00 GMT</t>
  </si>
  <si>
    <t>Wed, 16 Oct 2024 00:00:00 GMT</t>
  </si>
  <si>
    <t>Thu, 17 Oct 2024 00:00:00 GMT</t>
  </si>
  <si>
    <t>Fri, 18 Oct 2024 00:00:00 GMT</t>
  </si>
  <si>
    <t>Mon, 21 Oct 2024 00:00:00 GMT</t>
  </si>
  <si>
    <t>Tue, 22 Oct 2024 00:00:00 GMT</t>
  </si>
  <si>
    <t>Wed, 23 Oct 2024 00:00:00 GMT</t>
  </si>
  <si>
    <t>Thu, 24 Oct 2024 00:00:00 GMT</t>
  </si>
  <si>
    <t>Fri, 25 Oct 2024 00:00:00 GMT</t>
  </si>
  <si>
    <t>Mon, 28 Oct 2024 00:00:00 GMT</t>
  </si>
  <si>
    <t>Tue, 29 Oct 2024 00:00:00 GMT</t>
  </si>
  <si>
    <t>Wed, 30 Oct 2024 00:00:00 GMT</t>
  </si>
  <si>
    <t>Thu, 31 Oct 2024 00:00:00 GMT</t>
  </si>
  <si>
    <t>Fri, 01 Nov 2024 00:00:00 GMT</t>
  </si>
  <si>
    <t>Mon, 04 Nov 2024 00:00:00 GMT</t>
  </si>
  <si>
    <t>Tue, 05 Nov 2024 00:00:00 GMT</t>
  </si>
  <si>
    <t>Wed, 06 Nov 2024 00:00:00 GMT</t>
  </si>
  <si>
    <t>Thu, 07 Nov 2024 00:00:00 GMT</t>
  </si>
  <si>
    <t>Fri, 08 Nov 2024 00:00:00 GMT</t>
  </si>
  <si>
    <t>Mon, 11 Nov 2024 00:00:00 GMT</t>
  </si>
  <si>
    <t>Tue, 12 Nov 2024 00:00:00 GMT</t>
  </si>
  <si>
    <t>Wed, 13 Nov 2024 00:00:00 GMT</t>
  </si>
  <si>
    <t>Thu, 14 Nov 2024 00:00:00 GMT</t>
  </si>
  <si>
    <t>Fri, 15 Nov 2024 00:00:00 GMT</t>
  </si>
  <si>
    <t>Mon, 18 Nov 2024 00:00:00 GMT</t>
  </si>
  <si>
    <t>Tue, 19 Nov 2024 00:00:00 GMT</t>
  </si>
  <si>
    <t>Wed, 20 Nov 2024 00:00:00 GMT</t>
  </si>
  <si>
    <t>Thu, 21 Nov 2024 00:00:00 GMT</t>
  </si>
  <si>
    <t>Fri, 22 Nov 2024 00:00:00 GMT</t>
  </si>
  <si>
    <t>Mon, 25 Nov 2024 00:00:00 GMT</t>
  </si>
  <si>
    <t>Tue, 26 Nov 2024 00:00:00 GMT</t>
  </si>
  <si>
    <t>Wed, 27 Nov 2024 00:00:00 GMT</t>
  </si>
  <si>
    <t>Fri, 29 Nov 2024 00:00:00 GMT</t>
  </si>
  <si>
    <t>Mon, 02 Dec 2024 00:00:00 GMT</t>
  </si>
  <si>
    <t>Tue, 03 Dec 2024 00:00:00 GMT</t>
  </si>
  <si>
    <t>Wed, 04 Dec 2024 00:00:00 GMT</t>
  </si>
  <si>
    <t>Thu, 05 Dec 2024 00:00:00 GMT</t>
  </si>
  <si>
    <t>Fri, 06 Dec 2024 00:00:00 GMT</t>
  </si>
  <si>
    <t>Mon, 09 Dec 2024 00:00:00 GMT</t>
  </si>
  <si>
    <t>Tue, 10 Dec 2024 00:00:00 GMT</t>
  </si>
  <si>
    <t>Wed, 11 Dec 2024 00:00:00 GMT</t>
  </si>
  <si>
    <t>Thu, 12 Dec 2024 00:00:00 GMT</t>
  </si>
  <si>
    <t>Fri, 13 Dec 2024 00:00:00 GMT</t>
  </si>
  <si>
    <t>Mon, 16 Dec 2024 00:00:00 GMT</t>
  </si>
  <si>
    <t>Tue, 17 Dec 2024 00:00:00 GMT</t>
  </si>
  <si>
    <t>Wed, 18 Dec 2024 00:00:00 GMT</t>
  </si>
  <si>
    <t>Thu, 19 Dec 2024 00:00:00 GMT</t>
  </si>
  <si>
    <t>Fri, 20 Dec 2024 00:00:00 GMT</t>
  </si>
  <si>
    <t>Mon, 23 Dec 2024 00:00:00 GMT</t>
  </si>
  <si>
    <t>Tue, 24 Dec 2024 00:00:00 GMT</t>
  </si>
  <si>
    <t>Thu, 26 Dec 2024 00:00:00 GMT</t>
  </si>
  <si>
    <t>Fri, 27 Dec 2024 00:00:00 GMT</t>
  </si>
  <si>
    <t>Mon, 30 Dec 2024 00:00:00 GMT</t>
  </si>
  <si>
    <t>Tue, 31 Dec 2024 00:00:00 GMT</t>
  </si>
  <si>
    <t>Thu, 02 Jan 2025 00:00:00 GMT</t>
  </si>
  <si>
    <t>Fri, 03 Jan 2025 00:00:00 GMT</t>
  </si>
  <si>
    <t>Mon, 06 Jan 2025 00:00:00 GMT</t>
  </si>
  <si>
    <t>Tue, 07 Jan 2025 00:00:00 GMT</t>
  </si>
  <si>
    <t>Wed, 08 Jan 2025 00:00:00 GMT</t>
  </si>
  <si>
    <t>Fri, 10 Jan 2025 00:00:00 GMT</t>
  </si>
  <si>
    <t>Mon, 13 Jan 2025 00:00:00 GMT</t>
  </si>
  <si>
    <t>Tue, 14 Jan 2025 00:00:00 GMT</t>
  </si>
  <si>
    <t>Wed, 15 Jan 2025 00:00:00 GMT</t>
  </si>
  <si>
    <t>Thu, 16 Jan 2025 00:00:00 GMT</t>
  </si>
  <si>
    <t>Fri, 17 Jan 2025 00:00:00 GMT</t>
  </si>
  <si>
    <t>Tue, 21 Jan 2025 00:00:00 GMT</t>
  </si>
  <si>
    <t>Wed, 22 Jan 2025 00:00:00 GMT</t>
  </si>
  <si>
    <t>Thu, 23 Jan 2025 00:00:00 GMT</t>
  </si>
  <si>
    <t>Fri, 24 Jan 2025 00:00:00 GMT</t>
  </si>
  <si>
    <t>Mon, 27 Jan 2025 00:00:00 GMT</t>
  </si>
  <si>
    <t>Tue, 28 Jan 2025 00:00:00 GMT</t>
  </si>
  <si>
    <t>Wed, 29 Jan 2025 00:00:00 GMT</t>
  </si>
  <si>
    <t>Thu, 30 Jan 2025 00:00:00 GMT</t>
  </si>
  <si>
    <t>Fri, 31 Jan 2025 00:00:00 GMT</t>
  </si>
  <si>
    <t>Mon, 03 Feb 2025 00:00:00 GMT</t>
  </si>
  <si>
    <t>Tue, 04 Feb 2025 00:00:00 GMT</t>
  </si>
  <si>
    <t>Wed, 05 Feb 2025 00:00:00 GMT</t>
  </si>
  <si>
    <t>Thu, 06 Feb 2025 00:00:00 GMT</t>
  </si>
  <si>
    <t>Fri, 07 Feb 2025 00:00:00 GMT</t>
  </si>
  <si>
    <t>Mon, 10 Feb 2025 00:00:00 GMT</t>
  </si>
  <si>
    <t>Tue, 11 Feb 2025 00:00:00 GMT</t>
  </si>
  <si>
    <t>Wed, 12 Feb 2025 00:00:00 GMT</t>
  </si>
  <si>
    <t>Thu, 13 Feb 2025 00:00:00 GMT</t>
  </si>
  <si>
    <t>Fri, 14 Feb 2025 00:00:00 GMT</t>
  </si>
  <si>
    <t>Tue, 18 Feb 2025 00:00:00 GMT</t>
  </si>
  <si>
    <t>Wed, 19 Feb 2025 00:00:00 GMT</t>
  </si>
  <si>
    <t>Thu, 20 Feb 2025 00:00:00 GMT</t>
  </si>
  <si>
    <t>Fri, 21 Feb 2025 00:00:00 GMT</t>
  </si>
  <si>
    <t>Mon, 24 Feb 2025 00:00:00 GMT</t>
  </si>
  <si>
    <t>Tue, 25 Feb 2025 00:00:00 GMT</t>
  </si>
  <si>
    <t>Wed, 26 Feb 2025 00:00:00 GMT</t>
  </si>
  <si>
    <t>Thu, 27 Feb 2025 00:00:00 GMT</t>
  </si>
  <si>
    <t>Fri, 28 Feb 2025 00:00:00 GMT</t>
  </si>
  <si>
    <t>Mon, 03 Mar 2025 00:00:00 GMT</t>
  </si>
  <si>
    <t>Tue, 04 Mar 2025 00:00:00 GMT</t>
  </si>
  <si>
    <t>Wed, 05 Mar 2025 00:00:00 GMT</t>
  </si>
  <si>
    <t>Thu, 06 Mar 2025 00:00:00 GMT</t>
  </si>
  <si>
    <t>Fri, 07 Mar 2025 00:00:00 GMT</t>
  </si>
  <si>
    <t>Mon, 10 Mar 2025 00:00:00 GMT</t>
  </si>
  <si>
    <t>Tue, 11 Mar 2025 00:00:00 GMT</t>
  </si>
  <si>
    <t>Wed, 12 Mar 2025 00:00:00 GMT</t>
  </si>
  <si>
    <t>Thu, 13 Mar 2025 00:00:00 GMT</t>
  </si>
  <si>
    <t>Fri, 14 Mar 2025 00:00:00 GMT</t>
  </si>
  <si>
    <t>Mon, 17 Mar 2025 00:00:00 GMT</t>
  </si>
  <si>
    <t>Tue, 18 Mar 2025 00:00:00 GMT</t>
  </si>
  <si>
    <t>Wed, 19 Mar 2025 00:00:00 GMT</t>
  </si>
  <si>
    <t>Thu, 20 Mar 2025 00:00:00 GMT</t>
  </si>
  <si>
    <t>Fri, 21 Mar 2025 00:00:00 GMT</t>
  </si>
  <si>
    <t>Mon, 24 Mar 2025 00:00:00 GMT</t>
  </si>
  <si>
    <t>Tue, 25 Mar 2025 00:00:00 GMT</t>
  </si>
  <si>
    <t>Wed, 26 Mar 2025 00:00:00 GMT</t>
  </si>
  <si>
    <t>Thu, 27 Mar 2025 00:00:00 GMT</t>
  </si>
  <si>
    <t>Fri, 28 Mar 2025 00:00:00 GMT</t>
  </si>
  <si>
    <t>Mon, 31 Mar 2025 00:00:00 GMT</t>
  </si>
  <si>
    <t>Tue, 01 Apr 2025 00:00:00 GMT</t>
  </si>
  <si>
    <t>Wed, 02 Apr 2025 00:00:00 GMT</t>
  </si>
  <si>
    <t>Thu, 03 Apr 2025 00:00:00 GMT</t>
  </si>
  <si>
    <t>Fri, 04 Apr 2025 00:00:00 GMT</t>
  </si>
  <si>
    <t>Mon, 07 Apr 2025 00:00:00 GMT</t>
  </si>
  <si>
    <t>Tue, 08 Apr 2025 00:00:00 GMT</t>
  </si>
  <si>
    <t>Wed, 09 Apr 2025 00:00:00 GMT</t>
  </si>
  <si>
    <t>Thu, 10 Apr 2025 00:00:00 GMT</t>
  </si>
  <si>
    <t>Fri, 11 Apr 2025 00:00:00 GMT</t>
  </si>
  <si>
    <t>Mon, 14 Apr 2025 00:00:00 GMT</t>
  </si>
  <si>
    <t>UTC Date</t>
  </si>
  <si>
    <t>Volume</t>
  </si>
  <si>
    <t>Open</t>
  </si>
  <si>
    <t>Low</t>
  </si>
  <si>
    <t>High</t>
  </si>
  <si>
    <t>Close</t>
  </si>
  <si>
    <t>Max</t>
  </si>
  <si>
    <t>Min</t>
  </si>
  <si>
    <t>SD σ</t>
  </si>
  <si>
    <t>Mean</t>
  </si>
  <si>
    <t>1D Change</t>
  </si>
  <si>
    <t>3 σ 1-Day Delta: 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</si>
</sst>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e"/>
    </font>
    <font>
      <sz val="10"/>
      <name val="Calibre"/>
    </font>
    <font>
      <b/>
      <sz val="10"/>
      <name val="Calibre"/>
    </font>
    <font>
      <sz val="11"/>
      <name val="Calibre"/>
    </font>
    <font>
      <b/>
      <sz val="11"/>
      <name val="Calibre"/>
    </font>
    <font>
      <b/>
      <sz val="11"/>
      <color theme="1"/>
      <name val="Calibre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4" fillId="0" borderId="0" xfId="0" applyFont="1"/>
    <xf numFmtId="10" fontId="4" fillId="0" borderId="0" xfId="0" applyNumberFormat="1" applyFont="1"/>
    <xf numFmtId="0" fontId="7" fillId="0" borderId="0" xfId="0" applyFont="1"/>
    <xf numFmtId="0" fontId="8" fillId="0" borderId="0" xfId="0" applyFont="1"/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0" fontId="5" fillId="0" borderId="0" xfId="0" applyNumberFormat="1" applyFont="1"/>
    <xf numFmtId="10" fontId="3" fillId="2" borderId="0" xfId="0" applyNumberFormat="1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9" fillId="0" borderId="0" xfId="0" applyFont="1"/>
    <xf numFmtId="164" fontId="7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GMED Total Revenues</a:t>
            </a:r>
            <a:r>
              <a: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 Income, Free Cash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Model!$C$2:$BD$2</c:f>
              <c:strCache>
                <c:ptCount val="54"/>
                <c:pt idx="0">
                  <c:v>Q2 2011</c:v>
                </c:pt>
                <c:pt idx="1">
                  <c:v>Q3 2011</c:v>
                </c:pt>
                <c:pt idx="2">
                  <c:v>Q1 2012</c:v>
                </c:pt>
                <c:pt idx="3">
                  <c:v>Q2 2012</c:v>
                </c:pt>
                <c:pt idx="4">
                  <c:v>Q3 2012</c:v>
                </c:pt>
                <c:pt idx="5">
                  <c:v>Q4 2012</c:v>
                </c:pt>
                <c:pt idx="6">
                  <c:v>Q1 2013</c:v>
                </c:pt>
                <c:pt idx="7">
                  <c:v>Q2 2013</c:v>
                </c:pt>
                <c:pt idx="8">
                  <c:v>Q3 2013</c:v>
                </c:pt>
                <c:pt idx="9">
                  <c:v>Q4 2013</c:v>
                </c:pt>
                <c:pt idx="10">
                  <c:v>Q1 2014</c:v>
                </c:pt>
                <c:pt idx="11">
                  <c:v>Q2 2014</c:v>
                </c:pt>
                <c:pt idx="12">
                  <c:v>Q3 2014</c:v>
                </c:pt>
                <c:pt idx="13">
                  <c:v>Q4 2014</c:v>
                </c:pt>
                <c:pt idx="14">
                  <c:v>Q1 2015</c:v>
                </c:pt>
                <c:pt idx="15">
                  <c:v>Q2 2015</c:v>
                </c:pt>
                <c:pt idx="16">
                  <c:v>Q3 2015</c:v>
                </c:pt>
                <c:pt idx="17">
                  <c:v>Q4 2015</c:v>
                </c:pt>
                <c:pt idx="18">
                  <c:v>Q1 2016</c:v>
                </c:pt>
                <c:pt idx="19">
                  <c:v>Q2 2016</c:v>
                </c:pt>
                <c:pt idx="20">
                  <c:v>Q3 2016</c:v>
                </c:pt>
                <c:pt idx="21">
                  <c:v>Q4 2016</c:v>
                </c:pt>
                <c:pt idx="22">
                  <c:v>Q1 2017</c:v>
                </c:pt>
                <c:pt idx="23">
                  <c:v>Q2 2017</c:v>
                </c:pt>
                <c:pt idx="24">
                  <c:v>Q3 2017</c:v>
                </c:pt>
                <c:pt idx="25">
                  <c:v>Q4 2017</c:v>
                </c:pt>
                <c:pt idx="26">
                  <c:v>Q1 2018</c:v>
                </c:pt>
                <c:pt idx="27">
                  <c:v>Q2 2018</c:v>
                </c:pt>
                <c:pt idx="28">
                  <c:v>Q3 2018</c:v>
                </c:pt>
                <c:pt idx="29">
                  <c:v>Q4 2018</c:v>
                </c:pt>
                <c:pt idx="30">
                  <c:v>Q1 2019</c:v>
                </c:pt>
                <c:pt idx="31">
                  <c:v>Q2 2019</c:v>
                </c:pt>
                <c:pt idx="32">
                  <c:v>Q3 2019</c:v>
                </c:pt>
                <c:pt idx="33">
                  <c:v>Q4 2019</c:v>
                </c:pt>
                <c:pt idx="34">
                  <c:v>Q1 2020</c:v>
                </c:pt>
                <c:pt idx="35">
                  <c:v>Q2 2020</c:v>
                </c:pt>
                <c:pt idx="36">
                  <c:v>Q3 2020</c:v>
                </c:pt>
                <c:pt idx="37">
                  <c:v>Q4 2020</c:v>
                </c:pt>
                <c:pt idx="38">
                  <c:v>Q1 2021</c:v>
                </c:pt>
                <c:pt idx="39">
                  <c:v>Q2 2021</c:v>
                </c:pt>
                <c:pt idx="40">
                  <c:v>Q3 2021</c:v>
                </c:pt>
                <c:pt idx="41">
                  <c:v>Q4 2021</c:v>
                </c:pt>
                <c:pt idx="42">
                  <c:v>Q1 2022</c:v>
                </c:pt>
                <c:pt idx="43">
                  <c:v>Q2 2022</c:v>
                </c:pt>
                <c:pt idx="44">
                  <c:v>Q3 2022</c:v>
                </c:pt>
                <c:pt idx="45">
                  <c:v>Q4 2022</c:v>
                </c:pt>
                <c:pt idx="46">
                  <c:v>Q1 2023</c:v>
                </c:pt>
                <c:pt idx="47">
                  <c:v>Q2 2023</c:v>
                </c:pt>
                <c:pt idx="48">
                  <c:v>Q3 2023</c:v>
                </c:pt>
                <c:pt idx="49">
                  <c:v>Q4 2023</c:v>
                </c:pt>
                <c:pt idx="50">
                  <c:v>Q1 2024</c:v>
                </c:pt>
                <c:pt idx="51">
                  <c:v>Q2 2024</c:v>
                </c:pt>
                <c:pt idx="52">
                  <c:v>Q3 2024</c:v>
                </c:pt>
                <c:pt idx="53">
                  <c:v>Q4 2024</c:v>
                </c:pt>
              </c:strCache>
            </c:strRef>
          </c:cat>
          <c:val>
            <c:numRef>
              <c:f>Model!$C$32:$BD$32</c:f>
              <c:numCache>
                <c:formatCode>General</c:formatCode>
                <c:ptCount val="54"/>
                <c:pt idx="0">
                  <c:v>80.900000000000006</c:v>
                </c:pt>
                <c:pt idx="1">
                  <c:v>84.3</c:v>
                </c:pt>
                <c:pt idx="2">
                  <c:v>94.7</c:v>
                </c:pt>
                <c:pt idx="3">
                  <c:v>96</c:v>
                </c:pt>
                <c:pt idx="4">
                  <c:v>94.8</c:v>
                </c:pt>
                <c:pt idx="5">
                  <c:v>100.5</c:v>
                </c:pt>
                <c:pt idx="6">
                  <c:v>105</c:v>
                </c:pt>
                <c:pt idx="7">
                  <c:v>107</c:v>
                </c:pt>
                <c:pt idx="8">
                  <c:v>107.2</c:v>
                </c:pt>
                <c:pt idx="9">
                  <c:v>115.2</c:v>
                </c:pt>
                <c:pt idx="10">
                  <c:v>114.2</c:v>
                </c:pt>
                <c:pt idx="11">
                  <c:v>113.6</c:v>
                </c:pt>
                <c:pt idx="12">
                  <c:v>117.8</c:v>
                </c:pt>
                <c:pt idx="13">
                  <c:v>128.80000000000001</c:v>
                </c:pt>
                <c:pt idx="14">
                  <c:v>131.6</c:v>
                </c:pt>
                <c:pt idx="15">
                  <c:v>133.6</c:v>
                </c:pt>
                <c:pt idx="16">
                  <c:v>137</c:v>
                </c:pt>
                <c:pt idx="17">
                  <c:v>142.6</c:v>
                </c:pt>
                <c:pt idx="18">
                  <c:v>139.30000000000001</c:v>
                </c:pt>
                <c:pt idx="19">
                  <c:v>137.5</c:v>
                </c:pt>
                <c:pt idx="20">
                  <c:v>135.69999999999999</c:v>
                </c:pt>
                <c:pt idx="21">
                  <c:v>151.6</c:v>
                </c:pt>
                <c:pt idx="22">
                  <c:v>155.80000000000001</c:v>
                </c:pt>
                <c:pt idx="23">
                  <c:v>152.4</c:v>
                </c:pt>
                <c:pt idx="24">
                  <c:v>151.69999999999999</c:v>
                </c:pt>
                <c:pt idx="25">
                  <c:v>176</c:v>
                </c:pt>
                <c:pt idx="26">
                  <c:v>174.4</c:v>
                </c:pt>
                <c:pt idx="27">
                  <c:v>173.4</c:v>
                </c:pt>
                <c:pt idx="28">
                  <c:v>169.2</c:v>
                </c:pt>
                <c:pt idx="29">
                  <c:v>195.9</c:v>
                </c:pt>
                <c:pt idx="30">
                  <c:v>182.9</c:v>
                </c:pt>
                <c:pt idx="31">
                  <c:v>194.5</c:v>
                </c:pt>
                <c:pt idx="32">
                  <c:v>196.2</c:v>
                </c:pt>
                <c:pt idx="33">
                  <c:v>211.7</c:v>
                </c:pt>
                <c:pt idx="34">
                  <c:v>190.6</c:v>
                </c:pt>
                <c:pt idx="35">
                  <c:v>148.9</c:v>
                </c:pt>
                <c:pt idx="36">
                  <c:v>216.1</c:v>
                </c:pt>
                <c:pt idx="37">
                  <c:v>233.4</c:v>
                </c:pt>
                <c:pt idx="38">
                  <c:v>227.3</c:v>
                </c:pt>
                <c:pt idx="39">
                  <c:v>251</c:v>
                </c:pt>
                <c:pt idx="40">
                  <c:v>229.7</c:v>
                </c:pt>
                <c:pt idx="41">
                  <c:v>250</c:v>
                </c:pt>
                <c:pt idx="42">
                  <c:v>230.5</c:v>
                </c:pt>
                <c:pt idx="43">
                  <c:v>263.60000000000002</c:v>
                </c:pt>
                <c:pt idx="44">
                  <c:v>254.1</c:v>
                </c:pt>
                <c:pt idx="45">
                  <c:v>274.5</c:v>
                </c:pt>
                <c:pt idx="46">
                  <c:v>276.7</c:v>
                </c:pt>
                <c:pt idx="47">
                  <c:v>291.60000000000002</c:v>
                </c:pt>
                <c:pt idx="48">
                  <c:v>383.6</c:v>
                </c:pt>
                <c:pt idx="49">
                  <c:v>616.5</c:v>
                </c:pt>
                <c:pt idx="50">
                  <c:v>606.70000000000005</c:v>
                </c:pt>
                <c:pt idx="51">
                  <c:v>629.70000000000005</c:v>
                </c:pt>
                <c:pt idx="52">
                  <c:v>625.70000000000005</c:v>
                </c:pt>
                <c:pt idx="53">
                  <c:v>657.3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1-487E-BC92-26D52DE7987C}"/>
            </c:ext>
          </c:extLst>
        </c:ser>
        <c:ser>
          <c:idx val="1"/>
          <c:order val="1"/>
          <c:tx>
            <c:v>Net Income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Model!$C$42:$BD$42</c:f>
              <c:numCache>
                <c:formatCode>General</c:formatCode>
                <c:ptCount val="54"/>
                <c:pt idx="0">
                  <c:v>15.9</c:v>
                </c:pt>
                <c:pt idx="1">
                  <c:v>16.899999999999999</c:v>
                </c:pt>
                <c:pt idx="2">
                  <c:v>17.600000000000001</c:v>
                </c:pt>
                <c:pt idx="3">
                  <c:v>19</c:v>
                </c:pt>
                <c:pt idx="4">
                  <c:v>16.5</c:v>
                </c:pt>
                <c:pt idx="5">
                  <c:v>20.8</c:v>
                </c:pt>
                <c:pt idx="6">
                  <c:v>19.899999999999999</c:v>
                </c:pt>
                <c:pt idx="7">
                  <c:v>7.4</c:v>
                </c:pt>
                <c:pt idx="8">
                  <c:v>20.3</c:v>
                </c:pt>
                <c:pt idx="9">
                  <c:v>21</c:v>
                </c:pt>
                <c:pt idx="10">
                  <c:v>21.1</c:v>
                </c:pt>
                <c:pt idx="11">
                  <c:v>20.6</c:v>
                </c:pt>
                <c:pt idx="12">
                  <c:v>23.1</c:v>
                </c:pt>
                <c:pt idx="13">
                  <c:v>27.6</c:v>
                </c:pt>
                <c:pt idx="14">
                  <c:v>24.6</c:v>
                </c:pt>
                <c:pt idx="15">
                  <c:v>24.1</c:v>
                </c:pt>
                <c:pt idx="16">
                  <c:v>26.5</c:v>
                </c:pt>
                <c:pt idx="17">
                  <c:v>37.6</c:v>
                </c:pt>
                <c:pt idx="18">
                  <c:v>28</c:v>
                </c:pt>
                <c:pt idx="19">
                  <c:v>25.8</c:v>
                </c:pt>
                <c:pt idx="20">
                  <c:v>26.2</c:v>
                </c:pt>
                <c:pt idx="21">
                  <c:v>24.3</c:v>
                </c:pt>
                <c:pt idx="22">
                  <c:v>28.7</c:v>
                </c:pt>
                <c:pt idx="23">
                  <c:v>28.7</c:v>
                </c:pt>
                <c:pt idx="24">
                  <c:v>25.6</c:v>
                </c:pt>
                <c:pt idx="25">
                  <c:v>24.4</c:v>
                </c:pt>
                <c:pt idx="26">
                  <c:v>39.5</c:v>
                </c:pt>
                <c:pt idx="27">
                  <c:v>45</c:v>
                </c:pt>
                <c:pt idx="28">
                  <c:v>35.200000000000003</c:v>
                </c:pt>
                <c:pt idx="29">
                  <c:v>36.799999999999997</c:v>
                </c:pt>
                <c:pt idx="30">
                  <c:v>33.200000000000003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45.5</c:v>
                </c:pt>
                <c:pt idx="34">
                  <c:v>25.9</c:v>
                </c:pt>
                <c:pt idx="35">
                  <c:v>-20.8</c:v>
                </c:pt>
                <c:pt idx="36">
                  <c:v>44.2</c:v>
                </c:pt>
                <c:pt idx="37">
                  <c:v>53</c:v>
                </c:pt>
                <c:pt idx="38">
                  <c:v>45.3</c:v>
                </c:pt>
                <c:pt idx="39">
                  <c:v>41.5</c:v>
                </c:pt>
                <c:pt idx="40">
                  <c:v>47.2</c:v>
                </c:pt>
                <c:pt idx="41">
                  <c:v>15.1</c:v>
                </c:pt>
                <c:pt idx="42">
                  <c:v>38.1</c:v>
                </c:pt>
                <c:pt idx="43">
                  <c:v>54.6</c:v>
                </c:pt>
                <c:pt idx="44">
                  <c:v>47.4</c:v>
                </c:pt>
                <c:pt idx="45">
                  <c:v>50.1</c:v>
                </c:pt>
                <c:pt idx="46">
                  <c:v>49.1</c:v>
                </c:pt>
                <c:pt idx="47">
                  <c:v>57.7</c:v>
                </c:pt>
                <c:pt idx="48">
                  <c:v>1</c:v>
                </c:pt>
                <c:pt idx="49">
                  <c:v>15</c:v>
                </c:pt>
                <c:pt idx="50">
                  <c:v>-7.1</c:v>
                </c:pt>
                <c:pt idx="51">
                  <c:v>31.8</c:v>
                </c:pt>
                <c:pt idx="52">
                  <c:v>51.8</c:v>
                </c:pt>
                <c:pt idx="53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1-487E-BC92-26D52DE79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381039"/>
        <c:axId val="591382959"/>
      </c:barChart>
      <c:catAx>
        <c:axId val="5913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2959"/>
        <c:crosses val="autoZero"/>
        <c:auto val="1"/>
        <c:lblAlgn val="ctr"/>
        <c:lblOffset val="100"/>
        <c:noMultiLvlLbl val="0"/>
      </c:catAx>
      <c:valAx>
        <c:axId val="5913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A5F75-9CDE-4098-B926-5107F96FC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7"/>
  <sheetViews>
    <sheetView workbookViewId="0">
      <selection activeCell="C3" sqref="C3"/>
    </sheetView>
  </sheetViews>
  <sheetFormatPr defaultRowHeight="15"/>
  <cols>
    <col min="1" max="1" width="3.28515625" customWidth="1"/>
  </cols>
  <sheetData>
    <row r="1" spans="2:3">
      <c r="B1" t="s">
        <v>0</v>
      </c>
    </row>
    <row r="2" spans="2:3">
      <c r="B2" t="s">
        <v>1</v>
      </c>
      <c r="C2" s="2">
        <v>73.7</v>
      </c>
    </row>
    <row r="3" spans="2:3">
      <c r="B3" t="s">
        <v>2</v>
      </c>
      <c r="C3" s="1">
        <v>137.35</v>
      </c>
    </row>
    <row r="4" spans="2:3">
      <c r="B4" t="s">
        <v>3</v>
      </c>
      <c r="C4" s="1">
        <f>C2*C3</f>
        <v>10122.695</v>
      </c>
    </row>
    <row r="5" spans="2:3">
      <c r="B5" t="s">
        <v>4</v>
      </c>
      <c r="C5" s="1">
        <f>71.9+622.8</f>
        <v>694.69999999999993</v>
      </c>
    </row>
    <row r="6" spans="2:3">
      <c r="B6" t="s">
        <v>5</v>
      </c>
      <c r="C6" s="1">
        <f>437.1</f>
        <v>437.1</v>
      </c>
    </row>
    <row r="7" spans="2:3">
      <c r="B7" t="s">
        <v>6</v>
      </c>
      <c r="C7" s="1">
        <f>C4-C5+C6</f>
        <v>9865.0949999999993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961AC-5DA3-4B77-A415-DF08C03E640D}">
  <dimension ref="B2:CZ49"/>
  <sheetViews>
    <sheetView tabSelected="1" workbookViewId="0">
      <pane xSplit="2" ySplit="2" topLeftCell="AZ21" activePane="bottomRight" state="frozen"/>
      <selection pane="topRight" activeCell="C1" sqref="C1"/>
      <selection pane="bottomLeft" activeCell="A2" sqref="A2"/>
      <selection pane="bottomRight" activeCell="A38" sqref="A38:XFD38"/>
    </sheetView>
  </sheetViews>
  <sheetFormatPr defaultColWidth="9.140625" defaultRowHeight="14.25"/>
  <cols>
    <col min="1" max="1" width="3" style="4" customWidth="1"/>
    <col min="2" max="2" width="24.7109375" style="4" customWidth="1"/>
    <col min="3" max="3" width="9.28515625" style="4" bestFit="1" customWidth="1"/>
    <col min="4" max="5" width="9.42578125" style="4" bestFit="1" customWidth="1"/>
    <col min="6" max="6" width="9.5703125" style="4" bestFit="1" customWidth="1"/>
    <col min="7" max="37" width="9.42578125" style="4" bestFit="1" customWidth="1"/>
    <col min="38" max="38" width="9.85546875" style="4" bestFit="1" customWidth="1"/>
    <col min="39" max="56" width="9.42578125" style="4" bestFit="1" customWidth="1"/>
    <col min="57" max="16384" width="9.140625" style="4"/>
  </cols>
  <sheetData>
    <row r="2" spans="3:104" s="13" customFormat="1" ht="15"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7" t="s">
        <v>28</v>
      </c>
      <c r="Y2" s="7" t="s">
        <v>29</v>
      </c>
      <c r="Z2" s="7" t="s">
        <v>30</v>
      </c>
      <c r="AA2" s="7" t="s">
        <v>31</v>
      </c>
      <c r="AB2" s="7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39</v>
      </c>
      <c r="AJ2" s="7" t="s">
        <v>40</v>
      </c>
      <c r="AK2" s="7" t="s">
        <v>41</v>
      </c>
      <c r="AL2" s="7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47</v>
      </c>
      <c r="AR2" s="7" t="s">
        <v>48</v>
      </c>
      <c r="AS2" s="7" t="s">
        <v>49</v>
      </c>
      <c r="AT2" s="7" t="s">
        <v>50</v>
      </c>
      <c r="AU2" s="7" t="s">
        <v>51</v>
      </c>
      <c r="AV2" s="7" t="s">
        <v>52</v>
      </c>
      <c r="AW2" s="7" t="s">
        <v>53</v>
      </c>
      <c r="AX2" s="7" t="s">
        <v>54</v>
      </c>
      <c r="AY2" s="7" t="s">
        <v>55</v>
      </c>
      <c r="AZ2" s="7" t="s">
        <v>56</v>
      </c>
      <c r="BA2" s="7" t="s">
        <v>57</v>
      </c>
      <c r="BB2" s="7" t="s">
        <v>58</v>
      </c>
      <c r="BC2" s="7" t="s">
        <v>59</v>
      </c>
      <c r="BD2" s="7" t="s">
        <v>60</v>
      </c>
      <c r="BJ2" s="13">
        <v>2011</v>
      </c>
      <c r="BK2" s="13">
        <f>BJ2+1</f>
        <v>2012</v>
      </c>
      <c r="BL2" s="13">
        <f t="shared" ref="BL2:CZ2" si="0">BK2+1</f>
        <v>2013</v>
      </c>
      <c r="BM2" s="13">
        <f t="shared" si="0"/>
        <v>2014</v>
      </c>
      <c r="BN2" s="13">
        <f t="shared" si="0"/>
        <v>2015</v>
      </c>
      <c r="BO2" s="13">
        <f t="shared" si="0"/>
        <v>2016</v>
      </c>
      <c r="BP2" s="13">
        <f t="shared" si="0"/>
        <v>2017</v>
      </c>
      <c r="BQ2" s="13">
        <f t="shared" si="0"/>
        <v>2018</v>
      </c>
      <c r="BR2" s="13">
        <f t="shared" si="0"/>
        <v>2019</v>
      </c>
      <c r="BS2" s="13">
        <f t="shared" si="0"/>
        <v>2020</v>
      </c>
      <c r="BT2" s="13">
        <f t="shared" si="0"/>
        <v>2021</v>
      </c>
      <c r="BU2" s="13">
        <f t="shared" si="0"/>
        <v>2022</v>
      </c>
      <c r="BV2" s="13">
        <f t="shared" si="0"/>
        <v>2023</v>
      </c>
      <c r="BW2" s="13">
        <f t="shared" si="0"/>
        <v>2024</v>
      </c>
      <c r="BX2" s="13">
        <f t="shared" si="0"/>
        <v>2025</v>
      </c>
      <c r="BY2" s="13">
        <f t="shared" si="0"/>
        <v>2026</v>
      </c>
      <c r="BZ2" s="13">
        <f t="shared" si="0"/>
        <v>2027</v>
      </c>
      <c r="CA2" s="13">
        <f t="shared" si="0"/>
        <v>2028</v>
      </c>
      <c r="CB2" s="13">
        <f t="shared" si="0"/>
        <v>2029</v>
      </c>
      <c r="CC2" s="13">
        <f t="shared" si="0"/>
        <v>2030</v>
      </c>
      <c r="CD2" s="13">
        <f t="shared" si="0"/>
        <v>2031</v>
      </c>
      <c r="CE2" s="13">
        <f t="shared" si="0"/>
        <v>2032</v>
      </c>
      <c r="CF2" s="13">
        <f t="shared" si="0"/>
        <v>2033</v>
      </c>
      <c r="CG2" s="13">
        <f t="shared" si="0"/>
        <v>2034</v>
      </c>
      <c r="CH2" s="13">
        <f t="shared" si="0"/>
        <v>2035</v>
      </c>
      <c r="CI2" s="13">
        <f t="shared" si="0"/>
        <v>2036</v>
      </c>
      <c r="CJ2" s="13">
        <f t="shared" si="0"/>
        <v>2037</v>
      </c>
      <c r="CK2" s="13">
        <f t="shared" si="0"/>
        <v>2038</v>
      </c>
      <c r="CL2" s="13">
        <f t="shared" si="0"/>
        <v>2039</v>
      </c>
      <c r="CM2" s="13">
        <f t="shared" si="0"/>
        <v>2040</v>
      </c>
      <c r="CN2" s="13">
        <f t="shared" si="0"/>
        <v>2041</v>
      </c>
      <c r="CO2" s="13">
        <f t="shared" si="0"/>
        <v>2042</v>
      </c>
      <c r="CP2" s="13">
        <f t="shared" si="0"/>
        <v>2043</v>
      </c>
      <c r="CQ2" s="13">
        <f t="shared" si="0"/>
        <v>2044</v>
      </c>
      <c r="CR2" s="13">
        <f t="shared" si="0"/>
        <v>2045</v>
      </c>
      <c r="CS2" s="13">
        <f t="shared" si="0"/>
        <v>2046</v>
      </c>
      <c r="CT2" s="13">
        <f t="shared" si="0"/>
        <v>2047</v>
      </c>
      <c r="CU2" s="13">
        <f t="shared" si="0"/>
        <v>2048</v>
      </c>
      <c r="CV2" s="13">
        <f t="shared" si="0"/>
        <v>2049</v>
      </c>
      <c r="CW2" s="13">
        <f t="shared" si="0"/>
        <v>2050</v>
      </c>
      <c r="CX2" s="13">
        <f t="shared" si="0"/>
        <v>2051</v>
      </c>
      <c r="CY2" s="13">
        <f t="shared" si="0"/>
        <v>2052</v>
      </c>
      <c r="CZ2" s="13">
        <f t="shared" si="0"/>
        <v>2053</v>
      </c>
    </row>
    <row r="22" spans="2:7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2:7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2:7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2:7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32" spans="2:75" s="13" customFormat="1" ht="15">
      <c r="B32" s="7" t="s">
        <v>61</v>
      </c>
      <c r="C32" s="7">
        <v>80.900000000000006</v>
      </c>
      <c r="D32" s="7">
        <v>84.3</v>
      </c>
      <c r="E32" s="7">
        <v>94.7</v>
      </c>
      <c r="F32" s="7">
        <v>96</v>
      </c>
      <c r="G32" s="7">
        <v>94.8</v>
      </c>
      <c r="H32" s="7">
        <v>100.5</v>
      </c>
      <c r="I32" s="7">
        <v>105</v>
      </c>
      <c r="J32" s="7">
        <v>107</v>
      </c>
      <c r="K32" s="7">
        <v>107.2</v>
      </c>
      <c r="L32" s="7">
        <v>115.2</v>
      </c>
      <c r="M32" s="7">
        <v>114.2</v>
      </c>
      <c r="N32" s="7">
        <v>113.6</v>
      </c>
      <c r="O32" s="7">
        <v>117.8</v>
      </c>
      <c r="P32" s="7">
        <v>128.80000000000001</v>
      </c>
      <c r="Q32" s="7">
        <v>131.6</v>
      </c>
      <c r="R32" s="7">
        <v>133.6</v>
      </c>
      <c r="S32" s="7">
        <v>137</v>
      </c>
      <c r="T32" s="7">
        <v>142.6</v>
      </c>
      <c r="U32" s="7">
        <v>139.30000000000001</v>
      </c>
      <c r="V32" s="7">
        <v>137.5</v>
      </c>
      <c r="W32" s="7">
        <v>135.69999999999999</v>
      </c>
      <c r="X32" s="7">
        <v>151.6</v>
      </c>
      <c r="Y32" s="7">
        <v>155.80000000000001</v>
      </c>
      <c r="Z32" s="7">
        <v>152.4</v>
      </c>
      <c r="AA32" s="7">
        <v>151.69999999999999</v>
      </c>
      <c r="AB32" s="7">
        <v>176</v>
      </c>
      <c r="AC32" s="7">
        <v>174.4</v>
      </c>
      <c r="AD32" s="7">
        <v>173.4</v>
      </c>
      <c r="AE32" s="7">
        <v>169.2</v>
      </c>
      <c r="AF32" s="7">
        <v>195.9</v>
      </c>
      <c r="AG32" s="7">
        <v>182.9</v>
      </c>
      <c r="AH32" s="7">
        <v>194.5</v>
      </c>
      <c r="AI32" s="7">
        <v>196.2</v>
      </c>
      <c r="AJ32" s="7">
        <v>211.7</v>
      </c>
      <c r="AK32" s="7">
        <v>190.6</v>
      </c>
      <c r="AL32" s="7">
        <v>148.9</v>
      </c>
      <c r="AM32" s="7">
        <v>216.1</v>
      </c>
      <c r="AN32" s="7">
        <v>233.4</v>
      </c>
      <c r="AO32" s="7">
        <v>227.3</v>
      </c>
      <c r="AP32" s="7">
        <v>251</v>
      </c>
      <c r="AQ32" s="7">
        <v>229.7</v>
      </c>
      <c r="AR32" s="7">
        <v>250</v>
      </c>
      <c r="AS32" s="7">
        <v>230.5</v>
      </c>
      <c r="AT32" s="7">
        <v>263.60000000000002</v>
      </c>
      <c r="AU32" s="7">
        <v>254.1</v>
      </c>
      <c r="AV32" s="7">
        <v>274.5</v>
      </c>
      <c r="AW32" s="7">
        <v>276.7</v>
      </c>
      <c r="AX32" s="7">
        <v>291.60000000000002</v>
      </c>
      <c r="AY32" s="7">
        <v>383.6</v>
      </c>
      <c r="AZ32" s="7">
        <v>616.5</v>
      </c>
      <c r="BA32" s="7">
        <v>606.70000000000005</v>
      </c>
      <c r="BB32" s="7">
        <v>629.70000000000005</v>
      </c>
      <c r="BC32" s="7">
        <v>625.70000000000005</v>
      </c>
      <c r="BD32" s="7">
        <v>657.3</v>
      </c>
      <c r="BK32" s="13">
        <f>SUM(E32:H32)</f>
        <v>386</v>
      </c>
      <c r="BL32" s="13">
        <f>SUM(I32:L32)</f>
        <v>434.4</v>
      </c>
      <c r="BM32" s="13">
        <f>SUM(M32:P32)</f>
        <v>474.40000000000003</v>
      </c>
      <c r="BN32" s="13">
        <f>SUM(Q32:T32)</f>
        <v>544.79999999999995</v>
      </c>
      <c r="BO32" s="13">
        <f>SUM(U32:X32)</f>
        <v>564.1</v>
      </c>
      <c r="BP32" s="13">
        <f>SUM(Y32:AB32)</f>
        <v>635.90000000000009</v>
      </c>
      <c r="BQ32" s="13">
        <f>SUM(AC32:AF32)</f>
        <v>712.9</v>
      </c>
      <c r="BR32" s="13">
        <f>SUM(AG32:AJ32)</f>
        <v>785.3</v>
      </c>
      <c r="BS32" s="13">
        <f>SUM(AK32:AN32)</f>
        <v>789</v>
      </c>
      <c r="BT32" s="13">
        <f>SUM(AO32:AR32)</f>
        <v>958</v>
      </c>
      <c r="BU32" s="13">
        <f>SUM(AS32:AV32)</f>
        <v>1022.7</v>
      </c>
      <c r="BV32" s="13">
        <f>SUM(AW32:AZ32)</f>
        <v>1568.4</v>
      </c>
      <c r="BW32" s="13">
        <f>SUM(BA32:BD32)</f>
        <v>2519.4</v>
      </c>
    </row>
    <row r="33" spans="2:75">
      <c r="B33" s="6" t="s">
        <v>62</v>
      </c>
      <c r="C33" s="6">
        <v>17.3</v>
      </c>
      <c r="D33" s="6">
        <v>17.100000000000001</v>
      </c>
      <c r="E33" s="6">
        <v>18.399999999999999</v>
      </c>
      <c r="F33" s="6">
        <v>18.399999999999999</v>
      </c>
      <c r="G33" s="6">
        <v>18.899999999999999</v>
      </c>
      <c r="H33" s="6">
        <v>19.600000000000001</v>
      </c>
      <c r="I33" s="6">
        <v>23.5</v>
      </c>
      <c r="J33" s="6">
        <v>24.8</v>
      </c>
      <c r="K33" s="6">
        <v>25.3</v>
      </c>
      <c r="L33" s="6">
        <v>26.8</v>
      </c>
      <c r="M33" s="6">
        <v>25.3</v>
      </c>
      <c r="N33" s="6">
        <v>26.6</v>
      </c>
      <c r="O33" s="6">
        <v>27.7</v>
      </c>
      <c r="P33" s="6">
        <v>31.2</v>
      </c>
      <c r="Q33" s="6">
        <v>32.1</v>
      </c>
      <c r="R33" s="6">
        <v>32.6</v>
      </c>
      <c r="S33" s="6">
        <v>32.9</v>
      </c>
      <c r="T33" s="6">
        <v>34.700000000000003</v>
      </c>
      <c r="U33" s="6">
        <v>31.5</v>
      </c>
      <c r="V33" s="6">
        <v>32.700000000000003</v>
      </c>
      <c r="W33" s="6">
        <v>31.5</v>
      </c>
      <c r="X33" s="6">
        <v>39</v>
      </c>
      <c r="Y33" s="6">
        <v>35.6</v>
      </c>
      <c r="Z33" s="6">
        <v>37.200000000000003</v>
      </c>
      <c r="AA33" s="6">
        <v>36.799999999999997</v>
      </c>
      <c r="AB33" s="6">
        <v>40.9</v>
      </c>
      <c r="AC33" s="6">
        <v>38</v>
      </c>
      <c r="AD33" s="6">
        <v>37.6</v>
      </c>
      <c r="AE33" s="6">
        <v>37.799999999999997</v>
      </c>
      <c r="AF33" s="6">
        <v>46</v>
      </c>
      <c r="AG33" s="6">
        <v>41.8</v>
      </c>
      <c r="AH33" s="6">
        <v>44</v>
      </c>
      <c r="AI33" s="6">
        <v>45.4</v>
      </c>
      <c r="AJ33" s="6">
        <v>48.8</v>
      </c>
      <c r="AK33" s="6">
        <v>48.9</v>
      </c>
      <c r="AL33" s="6">
        <v>50.6</v>
      </c>
      <c r="AM33" s="6">
        <v>57.1</v>
      </c>
      <c r="AN33" s="6">
        <v>60.9</v>
      </c>
      <c r="AO33" s="6">
        <v>55</v>
      </c>
      <c r="AP33" s="6">
        <v>63.8</v>
      </c>
      <c r="AQ33" s="6">
        <v>58.6</v>
      </c>
      <c r="AR33" s="6">
        <v>61.8</v>
      </c>
      <c r="AS33" s="6">
        <v>59.2</v>
      </c>
      <c r="AT33" s="6">
        <v>68.5</v>
      </c>
      <c r="AU33" s="6">
        <v>65.5</v>
      </c>
      <c r="AV33" s="6">
        <v>70.599999999999994</v>
      </c>
      <c r="AW33" s="6">
        <v>70.8</v>
      </c>
      <c r="AX33" s="6">
        <v>76.5</v>
      </c>
      <c r="AY33" s="6">
        <v>135.4</v>
      </c>
      <c r="AZ33" s="6">
        <v>265.5</v>
      </c>
      <c r="BA33" s="6">
        <v>241.5</v>
      </c>
      <c r="BB33" s="6">
        <v>260</v>
      </c>
      <c r="BC33" s="6">
        <v>270.5</v>
      </c>
      <c r="BD33" s="6">
        <v>263.39999999999998</v>
      </c>
      <c r="BK33" s="4">
        <f t="shared" ref="BK33:BK42" si="1">SUM(E33:H33)</f>
        <v>75.3</v>
      </c>
      <c r="BL33" s="4">
        <f t="shared" ref="BL33:BL42" si="2">SUM(I33:L33)</f>
        <v>100.39999999999999</v>
      </c>
      <c r="BM33" s="4">
        <f t="shared" ref="BM33:BM42" si="3">SUM(M33:P33)</f>
        <v>110.80000000000001</v>
      </c>
      <c r="BN33" s="4">
        <f t="shared" ref="BN33:BN42" si="4">SUM(Q33:T33)</f>
        <v>132.30000000000001</v>
      </c>
      <c r="BO33" s="4">
        <f t="shared" ref="BO33:BO42" si="5">SUM(U33:X33)</f>
        <v>134.69999999999999</v>
      </c>
      <c r="BP33" s="4">
        <f t="shared" ref="BP33:BP42" si="6">SUM(Y33:AB33)</f>
        <v>150.5</v>
      </c>
      <c r="BQ33" s="4">
        <f t="shared" ref="BQ33:BQ42" si="7">SUM(AC33:AF33)</f>
        <v>159.39999999999998</v>
      </c>
      <c r="BR33" s="4">
        <f t="shared" ref="BR33:BR42" si="8">SUM(AG33:AJ33)</f>
        <v>180</v>
      </c>
      <c r="BS33" s="4">
        <f t="shared" ref="BS33:BS42" si="9">SUM(AK33:AN33)</f>
        <v>217.5</v>
      </c>
      <c r="BT33" s="4">
        <f t="shared" ref="BT33:BT42" si="10">SUM(AO33:AR33)</f>
        <v>239.2</v>
      </c>
      <c r="BU33" s="4">
        <f t="shared" ref="BU33:BU42" si="11">SUM(AS33:AV33)</f>
        <v>263.79999999999995</v>
      </c>
      <c r="BV33" s="4">
        <f t="shared" ref="BV33:BV42" si="12">SUM(AW33:AZ33)</f>
        <v>548.20000000000005</v>
      </c>
      <c r="BW33" s="4">
        <f t="shared" ref="BW33:BW42" si="13">SUM(BA33:BD33)</f>
        <v>1035.4000000000001</v>
      </c>
    </row>
    <row r="34" spans="2:75">
      <c r="B34" s="6" t="s">
        <v>63</v>
      </c>
      <c r="C34" s="6">
        <v>63.7</v>
      </c>
      <c r="D34" s="6">
        <v>67.099999999999994</v>
      </c>
      <c r="E34" s="6">
        <v>76.3</v>
      </c>
      <c r="F34" s="6">
        <v>77.599999999999994</v>
      </c>
      <c r="G34" s="6">
        <v>75.900000000000006</v>
      </c>
      <c r="H34" s="6">
        <v>81</v>
      </c>
      <c r="I34" s="6">
        <v>81.5</v>
      </c>
      <c r="J34" s="6">
        <v>82.2</v>
      </c>
      <c r="K34" s="6">
        <v>81.900000000000006</v>
      </c>
      <c r="L34" s="6">
        <v>88.5</v>
      </c>
      <c r="M34" s="6">
        <v>88.9</v>
      </c>
      <c r="N34" s="6">
        <v>87</v>
      </c>
      <c r="O34" s="6">
        <v>90.1</v>
      </c>
      <c r="P34" s="6">
        <v>97.6</v>
      </c>
      <c r="Q34" s="6">
        <v>99.5</v>
      </c>
      <c r="R34" s="6">
        <v>101</v>
      </c>
      <c r="S34" s="6">
        <v>104.1</v>
      </c>
      <c r="T34" s="6">
        <v>107.9</v>
      </c>
      <c r="U34" s="6">
        <v>107.7</v>
      </c>
      <c r="V34" s="6">
        <v>104.8</v>
      </c>
      <c r="W34" s="6">
        <v>104.2</v>
      </c>
      <c r="X34" s="6">
        <v>112.6</v>
      </c>
      <c r="Y34" s="6">
        <v>120.2</v>
      </c>
      <c r="Z34" s="6">
        <v>115.2</v>
      </c>
      <c r="AA34" s="6">
        <v>114.9</v>
      </c>
      <c r="AB34" s="6">
        <v>135.19999999999999</v>
      </c>
      <c r="AC34" s="6">
        <v>136.4</v>
      </c>
      <c r="AD34" s="6">
        <v>135.69999999999999</v>
      </c>
      <c r="AE34" s="6">
        <v>131.4</v>
      </c>
      <c r="AF34" s="6">
        <v>150</v>
      </c>
      <c r="AG34" s="6">
        <v>141.1</v>
      </c>
      <c r="AH34" s="6">
        <v>150.5</v>
      </c>
      <c r="AI34" s="6">
        <v>150.80000000000001</v>
      </c>
      <c r="AJ34" s="6">
        <v>162.9</v>
      </c>
      <c r="AK34" s="6">
        <v>141.69999999999999</v>
      </c>
      <c r="AL34" s="6">
        <v>98.3</v>
      </c>
      <c r="AM34" s="6">
        <v>159</v>
      </c>
      <c r="AN34" s="6">
        <v>172.6</v>
      </c>
      <c r="AO34" s="6">
        <v>172.3</v>
      </c>
      <c r="AP34" s="6">
        <v>187.2</v>
      </c>
      <c r="AQ34" s="6">
        <v>171.2</v>
      </c>
      <c r="AR34" s="6">
        <v>188.2</v>
      </c>
      <c r="AS34" s="6">
        <v>171.4</v>
      </c>
      <c r="AT34" s="6">
        <v>195.2</v>
      </c>
      <c r="AU34" s="6">
        <v>188.7</v>
      </c>
      <c r="AV34" s="6">
        <v>203.9</v>
      </c>
      <c r="AW34" s="6">
        <v>205.9</v>
      </c>
      <c r="AX34" s="6">
        <v>215.1</v>
      </c>
      <c r="AY34" s="6">
        <v>248.2</v>
      </c>
      <c r="AZ34" s="6">
        <v>351</v>
      </c>
      <c r="BA34" s="6">
        <v>365.2</v>
      </c>
      <c r="BB34" s="6">
        <v>369.7</v>
      </c>
      <c r="BC34" s="6">
        <v>355.2</v>
      </c>
      <c r="BD34" s="6">
        <v>393.9</v>
      </c>
      <c r="BK34" s="4">
        <f t="shared" si="1"/>
        <v>310.79999999999995</v>
      </c>
      <c r="BL34" s="4">
        <f t="shared" si="2"/>
        <v>334.1</v>
      </c>
      <c r="BM34" s="4">
        <f t="shared" si="3"/>
        <v>363.6</v>
      </c>
      <c r="BN34" s="4">
        <f t="shared" si="4"/>
        <v>412.5</v>
      </c>
      <c r="BO34" s="4">
        <f t="shared" si="5"/>
        <v>429.29999999999995</v>
      </c>
      <c r="BP34" s="4">
        <f t="shared" si="6"/>
        <v>485.5</v>
      </c>
      <c r="BQ34" s="4">
        <f t="shared" si="7"/>
        <v>553.5</v>
      </c>
      <c r="BR34" s="4">
        <f t="shared" si="8"/>
        <v>605.30000000000007</v>
      </c>
      <c r="BS34" s="4">
        <f t="shared" si="9"/>
        <v>571.6</v>
      </c>
      <c r="BT34" s="4">
        <f t="shared" si="10"/>
        <v>718.90000000000009</v>
      </c>
      <c r="BU34" s="4">
        <f t="shared" si="11"/>
        <v>759.19999999999993</v>
      </c>
      <c r="BV34" s="4">
        <f t="shared" si="12"/>
        <v>1020.2</v>
      </c>
      <c r="BW34" s="4">
        <f t="shared" si="13"/>
        <v>1484</v>
      </c>
    </row>
    <row r="35" spans="2:75">
      <c r="B35" s="6" t="s">
        <v>64</v>
      </c>
      <c r="C35" s="6">
        <v>33.799999999999997</v>
      </c>
      <c r="D35" s="6">
        <v>34.799999999999997</v>
      </c>
      <c r="E35" s="6">
        <v>41.2</v>
      </c>
      <c r="F35" s="6">
        <v>41.2</v>
      </c>
      <c r="G35" s="6">
        <v>41.8</v>
      </c>
      <c r="H35" s="6">
        <v>44.6</v>
      </c>
      <c r="I35" s="6">
        <v>45.4</v>
      </c>
      <c r="J35" s="6">
        <v>45.8</v>
      </c>
      <c r="K35" s="6">
        <v>45.7</v>
      </c>
      <c r="L35" s="6">
        <v>45.7</v>
      </c>
      <c r="M35" s="6">
        <v>46.7</v>
      </c>
      <c r="N35" s="6">
        <v>46.4</v>
      </c>
      <c r="O35" s="6">
        <v>47</v>
      </c>
      <c r="P35" s="6">
        <v>48.5</v>
      </c>
      <c r="Q35" s="6">
        <v>52.3</v>
      </c>
      <c r="R35" s="6">
        <v>54.5</v>
      </c>
      <c r="S35" s="6">
        <v>52.2</v>
      </c>
      <c r="T35" s="6">
        <v>51.3</v>
      </c>
      <c r="U35" s="6">
        <v>53.8</v>
      </c>
      <c r="V35" s="6">
        <v>53.3</v>
      </c>
      <c r="W35" s="6">
        <v>54.2</v>
      </c>
      <c r="X35" s="6">
        <v>60.8</v>
      </c>
      <c r="Y35" s="6">
        <v>67.099999999999994</v>
      </c>
      <c r="Z35" s="6">
        <v>64.400000000000006</v>
      </c>
      <c r="AA35" s="6">
        <v>63.4</v>
      </c>
      <c r="AB35" s="6">
        <v>73</v>
      </c>
      <c r="AC35" s="6">
        <v>75.7</v>
      </c>
      <c r="AD35" s="6">
        <v>77.099999999999994</v>
      </c>
      <c r="AE35" s="6">
        <v>75.099999999999994</v>
      </c>
      <c r="AF35" s="6">
        <v>83.6</v>
      </c>
      <c r="AG35" s="6">
        <v>85.8</v>
      </c>
      <c r="AH35" s="6">
        <v>88.4</v>
      </c>
      <c r="AI35" s="6">
        <v>88.5</v>
      </c>
      <c r="AJ35" s="6">
        <v>92.1</v>
      </c>
      <c r="AK35" s="6">
        <v>93.5</v>
      </c>
      <c r="AL35" s="6">
        <v>80</v>
      </c>
      <c r="AM35" s="6">
        <v>89.2</v>
      </c>
      <c r="AN35" s="6">
        <v>92</v>
      </c>
      <c r="AO35" s="6">
        <v>97.9</v>
      </c>
      <c r="AP35" s="6">
        <v>107.3</v>
      </c>
      <c r="AQ35" s="6">
        <v>96.4</v>
      </c>
      <c r="AR35" s="6">
        <v>106.6</v>
      </c>
      <c r="AS35" s="6">
        <v>100.7</v>
      </c>
      <c r="AT35" s="6">
        <v>106.7</v>
      </c>
      <c r="AU35" s="6">
        <v>106.6</v>
      </c>
      <c r="AV35" s="6">
        <v>118.1</v>
      </c>
      <c r="AW35" s="6">
        <v>122.4</v>
      </c>
      <c r="AX35" s="6">
        <v>120.1</v>
      </c>
      <c r="AY35" s="6">
        <v>156.19999999999999</v>
      </c>
      <c r="AZ35" s="6">
        <v>244.7</v>
      </c>
      <c r="BA35" s="6">
        <v>248.7</v>
      </c>
      <c r="BB35" s="6">
        <v>238.1</v>
      </c>
      <c r="BC35" s="6">
        <v>240.7</v>
      </c>
      <c r="BD35" s="6">
        <v>253.5</v>
      </c>
      <c r="BK35" s="4">
        <f t="shared" si="1"/>
        <v>168.8</v>
      </c>
      <c r="BL35" s="4">
        <f t="shared" si="2"/>
        <v>182.59999999999997</v>
      </c>
      <c r="BM35" s="4">
        <f t="shared" si="3"/>
        <v>188.6</v>
      </c>
      <c r="BN35" s="4">
        <f t="shared" si="4"/>
        <v>210.3</v>
      </c>
      <c r="BO35" s="4">
        <f t="shared" si="5"/>
        <v>222.10000000000002</v>
      </c>
      <c r="BP35" s="4">
        <f t="shared" si="6"/>
        <v>267.89999999999998</v>
      </c>
      <c r="BQ35" s="4">
        <f t="shared" si="7"/>
        <v>311.5</v>
      </c>
      <c r="BR35" s="4">
        <f t="shared" si="8"/>
        <v>354.79999999999995</v>
      </c>
      <c r="BS35" s="4">
        <f t="shared" si="9"/>
        <v>354.7</v>
      </c>
      <c r="BT35" s="4">
        <f t="shared" si="10"/>
        <v>408.20000000000005</v>
      </c>
      <c r="BU35" s="4">
        <f t="shared" si="11"/>
        <v>432.1</v>
      </c>
      <c r="BV35" s="4">
        <f t="shared" si="12"/>
        <v>643.4</v>
      </c>
      <c r="BW35" s="4">
        <f t="shared" si="13"/>
        <v>981</v>
      </c>
    </row>
    <row r="36" spans="2:75">
      <c r="B36" s="6" t="s">
        <v>65</v>
      </c>
      <c r="C36" s="6">
        <v>5.7</v>
      </c>
      <c r="D36" s="6">
        <v>5.9</v>
      </c>
      <c r="E36" s="6">
        <v>6.7</v>
      </c>
      <c r="F36" s="6">
        <v>6.9</v>
      </c>
      <c r="G36" s="6">
        <v>7</v>
      </c>
      <c r="H36" s="6">
        <v>7.2</v>
      </c>
      <c r="I36" s="6">
        <v>6.8</v>
      </c>
      <c r="J36" s="6">
        <v>7</v>
      </c>
      <c r="K36" s="6">
        <v>6.6</v>
      </c>
      <c r="L36" s="6">
        <v>6.4</v>
      </c>
      <c r="M36" s="6">
        <v>7.4</v>
      </c>
      <c r="N36" s="6">
        <v>7.7</v>
      </c>
      <c r="O36" s="6">
        <v>8.1</v>
      </c>
      <c r="P36" s="6">
        <v>7.9</v>
      </c>
      <c r="Q36" s="6">
        <v>8.6999999999999993</v>
      </c>
      <c r="R36" s="6">
        <v>9.1</v>
      </c>
      <c r="S36" s="6">
        <v>9.1999999999999993</v>
      </c>
      <c r="T36" s="6">
        <v>9.3000000000000007</v>
      </c>
      <c r="U36" s="6">
        <v>10</v>
      </c>
      <c r="V36" s="6">
        <v>10.6</v>
      </c>
      <c r="W36" s="6">
        <v>10.3</v>
      </c>
      <c r="X36" s="6">
        <v>13.6</v>
      </c>
      <c r="Y36" s="6">
        <v>10.7</v>
      </c>
      <c r="Z36" s="6">
        <v>10.7</v>
      </c>
      <c r="AA36" s="6">
        <v>10.9</v>
      </c>
      <c r="AB36" s="6">
        <v>11.4</v>
      </c>
      <c r="AC36" s="6">
        <v>12.7</v>
      </c>
      <c r="AD36" s="6">
        <v>13.5</v>
      </c>
      <c r="AE36" s="6">
        <v>15.5</v>
      </c>
      <c r="AF36" s="6">
        <v>13.8</v>
      </c>
      <c r="AG36" s="6">
        <v>14.3</v>
      </c>
      <c r="AH36" s="6">
        <v>15.7</v>
      </c>
      <c r="AI36" s="6">
        <v>14.5</v>
      </c>
      <c r="AJ36" s="6">
        <v>15.5</v>
      </c>
      <c r="AK36" s="6">
        <v>15.4</v>
      </c>
      <c r="AL36" s="6">
        <v>39.5</v>
      </c>
      <c r="AM36" s="6">
        <v>14.4</v>
      </c>
      <c r="AN36" s="6">
        <v>15.2</v>
      </c>
      <c r="AO36" s="6">
        <v>14.9</v>
      </c>
      <c r="AP36" s="6">
        <v>15.5</v>
      </c>
      <c r="AQ36" s="6">
        <v>15.9</v>
      </c>
      <c r="AR36" s="6">
        <v>51</v>
      </c>
      <c r="AS36" s="6">
        <v>17.399999999999999</v>
      </c>
      <c r="AT36" s="6">
        <v>17.399999999999999</v>
      </c>
      <c r="AU36" s="6">
        <v>18.7</v>
      </c>
      <c r="AV36" s="6">
        <v>19.5</v>
      </c>
      <c r="AW36" s="6">
        <v>21.1</v>
      </c>
      <c r="AX36" s="6">
        <v>21.3</v>
      </c>
      <c r="AY36" s="6">
        <v>29.3</v>
      </c>
      <c r="AZ36" s="6">
        <v>52.3</v>
      </c>
      <c r="BA36" s="6">
        <v>57.3</v>
      </c>
      <c r="BB36" s="6">
        <v>37.700000000000003</v>
      </c>
      <c r="BC36" s="6">
        <v>35.4</v>
      </c>
      <c r="BD36" s="6">
        <v>33.4</v>
      </c>
      <c r="BK36" s="4">
        <f t="shared" si="1"/>
        <v>27.8</v>
      </c>
      <c r="BL36" s="4">
        <f t="shared" si="2"/>
        <v>26.799999999999997</v>
      </c>
      <c r="BM36" s="4">
        <f t="shared" si="3"/>
        <v>31.1</v>
      </c>
      <c r="BN36" s="4">
        <f t="shared" si="4"/>
        <v>36.299999999999997</v>
      </c>
      <c r="BO36" s="4">
        <f t="shared" si="5"/>
        <v>44.5</v>
      </c>
      <c r="BP36" s="4">
        <f t="shared" si="6"/>
        <v>43.699999999999996</v>
      </c>
      <c r="BQ36" s="4">
        <f t="shared" si="7"/>
        <v>55.5</v>
      </c>
      <c r="BR36" s="4">
        <f t="shared" si="8"/>
        <v>60</v>
      </c>
      <c r="BS36" s="4">
        <f t="shared" si="9"/>
        <v>84.5</v>
      </c>
      <c r="BT36" s="4">
        <f t="shared" si="10"/>
        <v>97.3</v>
      </c>
      <c r="BU36" s="4">
        <f t="shared" si="11"/>
        <v>73</v>
      </c>
      <c r="BV36" s="4">
        <f t="shared" si="12"/>
        <v>124</v>
      </c>
      <c r="BW36" s="4">
        <f t="shared" si="13"/>
        <v>163.80000000000001</v>
      </c>
    </row>
    <row r="37" spans="2:75">
      <c r="B37" s="6" t="s">
        <v>66</v>
      </c>
      <c r="C37" s="6">
        <v>39.9</v>
      </c>
      <c r="D37" s="6">
        <v>40.6</v>
      </c>
      <c r="E37" s="6">
        <v>48.3</v>
      </c>
      <c r="F37" s="6">
        <v>47</v>
      </c>
      <c r="G37" s="6">
        <v>48.8</v>
      </c>
      <c r="H37" s="6">
        <v>51.9</v>
      </c>
      <c r="I37" s="6">
        <v>52.3</v>
      </c>
      <c r="J37" s="6">
        <v>71.099999999999994</v>
      </c>
      <c r="K37" s="6">
        <v>52.4</v>
      </c>
      <c r="L37" s="6">
        <v>56.7</v>
      </c>
      <c r="M37" s="6">
        <v>56.7</v>
      </c>
      <c r="N37" s="6">
        <v>55.4</v>
      </c>
      <c r="O37" s="6">
        <v>55.2</v>
      </c>
      <c r="P37" s="6">
        <v>58</v>
      </c>
      <c r="Q37" s="6">
        <v>61</v>
      </c>
      <c r="R37" s="6">
        <v>64</v>
      </c>
      <c r="S37" s="6">
        <v>63.4</v>
      </c>
      <c r="T37" s="6">
        <v>51.9</v>
      </c>
      <c r="U37" s="6">
        <v>64.900000000000006</v>
      </c>
      <c r="V37" s="6">
        <v>66.8</v>
      </c>
      <c r="W37" s="6">
        <v>66.5</v>
      </c>
      <c r="X37" s="6">
        <v>76.900000000000006</v>
      </c>
      <c r="Y37" s="6">
        <v>79.900000000000006</v>
      </c>
      <c r="Z37" s="6">
        <v>77.8</v>
      </c>
      <c r="AA37" s="6">
        <v>79.2</v>
      </c>
      <c r="AB37" s="6">
        <v>86.8</v>
      </c>
      <c r="AC37" s="6">
        <v>90.8</v>
      </c>
      <c r="AD37" s="6">
        <v>93.6</v>
      </c>
      <c r="AE37" s="6">
        <v>93.1</v>
      </c>
      <c r="AF37" s="6">
        <v>106.7</v>
      </c>
      <c r="AG37" s="6">
        <v>104</v>
      </c>
      <c r="AH37" s="6">
        <v>107.7</v>
      </c>
      <c r="AI37" s="6">
        <v>108.8</v>
      </c>
      <c r="AJ37" s="6">
        <v>112.9</v>
      </c>
      <c r="AK37" s="6">
        <v>113.3</v>
      </c>
      <c r="AL37" s="6">
        <v>123.8</v>
      </c>
      <c r="AM37" s="6">
        <v>109</v>
      </c>
      <c r="AN37" s="6">
        <v>114.1</v>
      </c>
      <c r="AO37" s="6">
        <v>117.8</v>
      </c>
      <c r="AP37" s="6">
        <v>141.30000000000001</v>
      </c>
      <c r="AQ37" s="6">
        <v>117.8</v>
      </c>
      <c r="AR37" s="6">
        <v>170</v>
      </c>
      <c r="AS37" s="6">
        <v>124.9</v>
      </c>
      <c r="AT37" s="6">
        <v>127.4</v>
      </c>
      <c r="AU37" s="6">
        <v>128.9</v>
      </c>
      <c r="AV37" s="6">
        <v>149.9</v>
      </c>
      <c r="AW37" s="6">
        <v>149.5</v>
      </c>
      <c r="AX37" s="6">
        <v>148.9</v>
      </c>
      <c r="AY37" s="6">
        <v>247.8</v>
      </c>
      <c r="AZ37" s="6">
        <v>340.9</v>
      </c>
      <c r="BA37" s="6">
        <v>357.2</v>
      </c>
      <c r="BB37" s="6">
        <v>320</v>
      </c>
      <c r="BC37" s="6">
        <v>307.10000000000002</v>
      </c>
      <c r="BD37" s="6">
        <v>333.6</v>
      </c>
      <c r="BK37" s="4">
        <f t="shared" si="1"/>
        <v>196</v>
      </c>
      <c r="BL37" s="4">
        <f t="shared" si="2"/>
        <v>232.5</v>
      </c>
      <c r="BM37" s="4">
        <f t="shared" si="3"/>
        <v>225.3</v>
      </c>
      <c r="BN37" s="4">
        <f t="shared" si="4"/>
        <v>240.3</v>
      </c>
      <c r="BO37" s="4">
        <f t="shared" si="5"/>
        <v>275.10000000000002</v>
      </c>
      <c r="BP37" s="4">
        <f t="shared" si="6"/>
        <v>323.7</v>
      </c>
      <c r="BQ37" s="4">
        <f t="shared" si="7"/>
        <v>384.2</v>
      </c>
      <c r="BR37" s="4">
        <f t="shared" si="8"/>
        <v>433.4</v>
      </c>
      <c r="BS37" s="4">
        <f t="shared" si="9"/>
        <v>460.20000000000005</v>
      </c>
      <c r="BT37" s="4">
        <f t="shared" si="10"/>
        <v>546.90000000000009</v>
      </c>
      <c r="BU37" s="4">
        <f t="shared" si="11"/>
        <v>531.1</v>
      </c>
      <c r="BV37" s="4">
        <f t="shared" si="12"/>
        <v>887.1</v>
      </c>
      <c r="BW37" s="4">
        <f t="shared" si="13"/>
        <v>1317.9</v>
      </c>
    </row>
    <row r="38" spans="2:75">
      <c r="B38" s="6" t="s">
        <v>67</v>
      </c>
      <c r="C38" s="6">
        <v>23.8</v>
      </c>
      <c r="D38" s="6">
        <v>26.5</v>
      </c>
      <c r="E38" s="6">
        <v>28.1</v>
      </c>
      <c r="F38" s="6">
        <v>30.6</v>
      </c>
      <c r="G38" s="6">
        <v>27.1</v>
      </c>
      <c r="H38" s="6">
        <v>29.1</v>
      </c>
      <c r="I38" s="6">
        <v>29.2</v>
      </c>
      <c r="J38" s="6">
        <v>11.2</v>
      </c>
      <c r="K38" s="6">
        <v>29.5</v>
      </c>
      <c r="L38" s="6">
        <v>31.7</v>
      </c>
      <c r="M38" s="6">
        <v>32.200000000000003</v>
      </c>
      <c r="N38" s="6">
        <v>31.6</v>
      </c>
      <c r="O38" s="6">
        <v>34.9</v>
      </c>
      <c r="P38" s="6">
        <v>39.6</v>
      </c>
      <c r="Q38" s="6">
        <v>38.5</v>
      </c>
      <c r="R38" s="6">
        <v>37</v>
      </c>
      <c r="S38" s="6">
        <v>40.700000000000003</v>
      </c>
      <c r="T38" s="6">
        <v>56</v>
      </c>
      <c r="U38" s="6">
        <v>42.9</v>
      </c>
      <c r="V38" s="6">
        <v>37.9</v>
      </c>
      <c r="W38" s="6">
        <v>37.6</v>
      </c>
      <c r="X38" s="6">
        <v>35.700000000000003</v>
      </c>
      <c r="Y38" s="6">
        <v>40.299999999999997</v>
      </c>
      <c r="Z38" s="6">
        <v>37.4</v>
      </c>
      <c r="AA38" s="6">
        <v>35.799999999999997</v>
      </c>
      <c r="AB38" s="6">
        <v>48.4</v>
      </c>
      <c r="AC38" s="6">
        <v>45.6</v>
      </c>
      <c r="AD38" s="6">
        <v>42.1</v>
      </c>
      <c r="AE38" s="6">
        <v>38.299999999999997</v>
      </c>
      <c r="AF38" s="6">
        <v>43.3</v>
      </c>
      <c r="AG38" s="6">
        <v>37.1</v>
      </c>
      <c r="AH38" s="6">
        <v>42.9</v>
      </c>
      <c r="AI38" s="6">
        <v>42.1</v>
      </c>
      <c r="AJ38" s="6">
        <v>50</v>
      </c>
      <c r="AK38" s="6">
        <v>28.4</v>
      </c>
      <c r="AL38" s="6">
        <v>-25.6</v>
      </c>
      <c r="AM38" s="6">
        <v>50</v>
      </c>
      <c r="AN38" s="6">
        <v>58.5</v>
      </c>
      <c r="AO38" s="6">
        <v>54.5</v>
      </c>
      <c r="AP38" s="6">
        <v>45.9</v>
      </c>
      <c r="AQ38" s="6">
        <v>53.3</v>
      </c>
      <c r="AR38" s="6">
        <v>18.2</v>
      </c>
      <c r="AS38" s="6">
        <v>46.4</v>
      </c>
      <c r="AT38" s="6">
        <v>67.8</v>
      </c>
      <c r="AU38" s="6">
        <v>59.7</v>
      </c>
      <c r="AV38" s="6">
        <v>54</v>
      </c>
      <c r="AW38" s="6">
        <v>56.4</v>
      </c>
      <c r="AX38" s="6">
        <v>66.2</v>
      </c>
      <c r="AY38" s="6">
        <v>0.4</v>
      </c>
      <c r="AZ38" s="6">
        <v>10.1</v>
      </c>
      <c r="BA38" s="6">
        <v>8</v>
      </c>
      <c r="BB38" s="6">
        <v>49.6</v>
      </c>
      <c r="BC38" s="6">
        <v>48.1</v>
      </c>
      <c r="BD38" s="6">
        <v>60.3</v>
      </c>
      <c r="BK38" s="4">
        <f t="shared" si="1"/>
        <v>114.9</v>
      </c>
      <c r="BL38" s="4">
        <f t="shared" si="2"/>
        <v>101.60000000000001</v>
      </c>
      <c r="BM38" s="4">
        <f t="shared" si="3"/>
        <v>138.30000000000001</v>
      </c>
      <c r="BN38" s="4">
        <f t="shared" si="4"/>
        <v>172.2</v>
      </c>
      <c r="BO38" s="4">
        <f t="shared" si="5"/>
        <v>154.10000000000002</v>
      </c>
      <c r="BP38" s="4">
        <f t="shared" si="6"/>
        <v>161.89999999999998</v>
      </c>
      <c r="BQ38" s="4">
        <f t="shared" si="7"/>
        <v>169.3</v>
      </c>
      <c r="BR38" s="4">
        <f t="shared" si="8"/>
        <v>172.1</v>
      </c>
      <c r="BS38" s="4">
        <f t="shared" si="9"/>
        <v>111.3</v>
      </c>
      <c r="BT38" s="4">
        <f t="shared" si="10"/>
        <v>171.89999999999998</v>
      </c>
      <c r="BU38" s="4">
        <f t="shared" si="11"/>
        <v>227.89999999999998</v>
      </c>
      <c r="BV38" s="4">
        <f t="shared" si="12"/>
        <v>133.1</v>
      </c>
      <c r="BW38" s="4">
        <f t="shared" si="13"/>
        <v>166</v>
      </c>
    </row>
    <row r="39" spans="2:75">
      <c r="B39" s="6" t="s">
        <v>68</v>
      </c>
      <c r="C39" s="6">
        <v>0</v>
      </c>
      <c r="D39" s="6">
        <v>-0.2</v>
      </c>
      <c r="E39" s="6">
        <v>0.2</v>
      </c>
      <c r="F39" s="6">
        <v>-0.3</v>
      </c>
      <c r="G39" s="6">
        <v>0</v>
      </c>
      <c r="H39" s="6">
        <v>-0.2</v>
      </c>
      <c r="I39" s="6">
        <v>0.3</v>
      </c>
      <c r="J39" s="6">
        <v>-0.2</v>
      </c>
      <c r="K39" s="6">
        <v>0.2</v>
      </c>
      <c r="L39" s="6">
        <v>0.4</v>
      </c>
      <c r="M39" s="6">
        <v>0.2</v>
      </c>
      <c r="N39" s="6">
        <v>0.3</v>
      </c>
      <c r="O39" s="6">
        <v>-0.2</v>
      </c>
      <c r="P39" s="6">
        <v>0.2</v>
      </c>
      <c r="Q39" s="6">
        <v>-0.3</v>
      </c>
      <c r="R39" s="6">
        <v>0.4</v>
      </c>
      <c r="S39" s="6">
        <v>0.3</v>
      </c>
      <c r="T39" s="6">
        <v>0.8</v>
      </c>
      <c r="U39" s="6">
        <v>0.8</v>
      </c>
      <c r="V39" s="6">
        <v>0.4</v>
      </c>
      <c r="W39" s="6">
        <v>1.2</v>
      </c>
      <c r="X39" s="6">
        <v>0.8</v>
      </c>
      <c r="Y39" s="6">
        <v>2.1</v>
      </c>
      <c r="Z39" s="6">
        <v>2.2000000000000002</v>
      </c>
      <c r="AA39" s="6">
        <v>1.6</v>
      </c>
      <c r="AB39" s="6">
        <v>2.2000000000000002</v>
      </c>
      <c r="AC39" s="6">
        <v>2.4</v>
      </c>
      <c r="AD39" s="6">
        <v>8.1999999999999993</v>
      </c>
      <c r="AE39" s="6">
        <v>4.3</v>
      </c>
      <c r="AF39" s="6">
        <v>4.4000000000000004</v>
      </c>
      <c r="AG39" s="6">
        <v>4.5999999999999996</v>
      </c>
      <c r="AH39" s="6">
        <v>4.2</v>
      </c>
      <c r="AI39" s="6">
        <v>4.7</v>
      </c>
      <c r="AJ39" s="6">
        <v>4.5</v>
      </c>
      <c r="AK39" s="6">
        <v>4</v>
      </c>
      <c r="AL39" s="6">
        <v>3.6</v>
      </c>
      <c r="AM39" s="6">
        <v>2.9</v>
      </c>
      <c r="AN39" s="6">
        <v>3.9</v>
      </c>
      <c r="AO39" s="6">
        <v>2.6</v>
      </c>
      <c r="AP39" s="6">
        <v>3.1</v>
      </c>
      <c r="AQ39" s="6">
        <v>1.1000000000000001</v>
      </c>
      <c r="AR39" s="6">
        <v>1.6</v>
      </c>
      <c r="AS39" s="6">
        <v>2.2000000000000002</v>
      </c>
      <c r="AT39" s="6">
        <v>2.8</v>
      </c>
      <c r="AU39" s="6">
        <v>1.8</v>
      </c>
      <c r="AV39" s="6">
        <v>8.4</v>
      </c>
      <c r="AW39" s="6">
        <v>6.8</v>
      </c>
      <c r="AX39" s="6">
        <v>8.5</v>
      </c>
      <c r="AY39" s="6">
        <v>2.1</v>
      </c>
      <c r="AZ39" s="6">
        <v>14.9</v>
      </c>
      <c r="BA39" s="6">
        <v>-16.600000000000001</v>
      </c>
      <c r="BB39" s="6">
        <v>-2</v>
      </c>
      <c r="BC39" s="6">
        <v>8.9</v>
      </c>
      <c r="BD39" s="6">
        <v>-35.6</v>
      </c>
      <c r="BK39" s="4">
        <f t="shared" si="1"/>
        <v>-0.3</v>
      </c>
      <c r="BL39" s="4">
        <f t="shared" si="2"/>
        <v>0.7</v>
      </c>
      <c r="BM39" s="4">
        <f t="shared" si="3"/>
        <v>0.5</v>
      </c>
      <c r="BN39" s="4">
        <f t="shared" si="4"/>
        <v>1.2000000000000002</v>
      </c>
      <c r="BO39" s="4">
        <f t="shared" si="5"/>
        <v>3.2</v>
      </c>
      <c r="BP39" s="4">
        <f t="shared" si="6"/>
        <v>8.1000000000000014</v>
      </c>
      <c r="BQ39" s="4">
        <f t="shared" si="7"/>
        <v>19.299999999999997</v>
      </c>
      <c r="BR39" s="4">
        <f t="shared" si="8"/>
        <v>18</v>
      </c>
      <c r="BS39" s="4">
        <f t="shared" si="9"/>
        <v>14.4</v>
      </c>
      <c r="BT39" s="4">
        <f t="shared" si="10"/>
        <v>8.4</v>
      </c>
      <c r="BU39" s="4">
        <f t="shared" si="11"/>
        <v>15.2</v>
      </c>
      <c r="BV39" s="4">
        <f t="shared" si="12"/>
        <v>32.300000000000004</v>
      </c>
      <c r="BW39" s="4">
        <f t="shared" si="13"/>
        <v>-45.300000000000004</v>
      </c>
    </row>
    <row r="40" spans="2:75">
      <c r="B40" s="6" t="s">
        <v>69</v>
      </c>
      <c r="C40" s="6">
        <v>23.8</v>
      </c>
      <c r="D40" s="6">
        <v>26.4</v>
      </c>
      <c r="E40" s="6">
        <v>28.3</v>
      </c>
      <c r="F40" s="6">
        <v>30.3</v>
      </c>
      <c r="G40" s="6">
        <v>27</v>
      </c>
      <c r="H40" s="6">
        <v>29.1</v>
      </c>
      <c r="I40" s="6">
        <v>29.5</v>
      </c>
      <c r="J40" s="6">
        <v>11</v>
      </c>
      <c r="K40" s="6">
        <v>29.7</v>
      </c>
      <c r="L40" s="6">
        <v>31.8</v>
      </c>
      <c r="M40" s="6">
        <v>32.5</v>
      </c>
      <c r="N40" s="6">
        <v>31.9</v>
      </c>
      <c r="O40" s="6">
        <v>34.799999999999997</v>
      </c>
      <c r="P40" s="6">
        <v>39.5</v>
      </c>
      <c r="Q40" s="6">
        <v>38.200000000000003</v>
      </c>
      <c r="R40" s="6">
        <v>37.5</v>
      </c>
      <c r="S40" s="6">
        <v>40.9</v>
      </c>
      <c r="T40" s="6">
        <v>56.2</v>
      </c>
      <c r="U40" s="6">
        <v>43.6</v>
      </c>
      <c r="V40" s="6">
        <v>38.299999999999997</v>
      </c>
      <c r="W40" s="6">
        <v>38.9</v>
      </c>
      <c r="X40" s="6">
        <v>36.5</v>
      </c>
      <c r="Y40" s="6">
        <v>42.4</v>
      </c>
      <c r="Z40" s="6">
        <v>39.6</v>
      </c>
      <c r="AA40" s="6">
        <v>37.4</v>
      </c>
      <c r="AB40" s="6">
        <v>50.6</v>
      </c>
      <c r="AC40" s="6">
        <v>48.1</v>
      </c>
      <c r="AD40" s="6">
        <v>50.3</v>
      </c>
      <c r="AE40" s="6">
        <v>42.6</v>
      </c>
      <c r="AF40" s="6">
        <v>47.6</v>
      </c>
      <c r="AG40" s="6">
        <v>41.7</v>
      </c>
      <c r="AH40" s="6">
        <v>47.1</v>
      </c>
      <c r="AI40" s="6">
        <v>46.8</v>
      </c>
      <c r="AJ40" s="6">
        <v>54.4</v>
      </c>
      <c r="AK40" s="6">
        <v>32.5</v>
      </c>
      <c r="AL40" s="6">
        <v>-21.9</v>
      </c>
      <c r="AM40" s="6">
        <v>52.9</v>
      </c>
      <c r="AN40" s="6">
        <v>62.4</v>
      </c>
      <c r="AO40" s="6">
        <v>57.2</v>
      </c>
      <c r="AP40" s="6">
        <v>48.9</v>
      </c>
      <c r="AQ40" s="6">
        <v>54.5</v>
      </c>
      <c r="AR40" s="6">
        <v>19.8</v>
      </c>
      <c r="AS40" s="6">
        <v>48.9</v>
      </c>
      <c r="AT40" s="6">
        <v>70.5</v>
      </c>
      <c r="AU40" s="6">
        <v>61.5</v>
      </c>
      <c r="AV40" s="6">
        <v>62.1</v>
      </c>
      <c r="AW40" s="6">
        <v>63.2</v>
      </c>
      <c r="AX40" s="6">
        <v>74.7</v>
      </c>
      <c r="AY40" s="6">
        <v>2.5</v>
      </c>
      <c r="AZ40" s="6">
        <v>25</v>
      </c>
      <c r="BA40" s="6">
        <v>-8.6</v>
      </c>
      <c r="BB40" s="6">
        <v>47.6</v>
      </c>
      <c r="BC40" s="6">
        <v>57</v>
      </c>
      <c r="BD40" s="6">
        <v>24.7</v>
      </c>
      <c r="BK40" s="4">
        <f t="shared" si="1"/>
        <v>114.69999999999999</v>
      </c>
      <c r="BL40" s="4">
        <f t="shared" si="2"/>
        <v>102</v>
      </c>
      <c r="BM40" s="4">
        <f t="shared" si="3"/>
        <v>138.69999999999999</v>
      </c>
      <c r="BN40" s="4">
        <f t="shared" si="4"/>
        <v>172.8</v>
      </c>
      <c r="BO40" s="4">
        <f t="shared" si="5"/>
        <v>157.30000000000001</v>
      </c>
      <c r="BP40" s="4">
        <f t="shared" si="6"/>
        <v>170</v>
      </c>
      <c r="BQ40" s="4">
        <f t="shared" si="7"/>
        <v>188.6</v>
      </c>
      <c r="BR40" s="4">
        <f t="shared" si="8"/>
        <v>190.00000000000003</v>
      </c>
      <c r="BS40" s="4">
        <f t="shared" si="9"/>
        <v>125.9</v>
      </c>
      <c r="BT40" s="4">
        <f t="shared" si="10"/>
        <v>180.4</v>
      </c>
      <c r="BU40" s="4">
        <f t="shared" si="11"/>
        <v>243</v>
      </c>
      <c r="BV40" s="4">
        <f t="shared" si="12"/>
        <v>165.4</v>
      </c>
      <c r="BW40" s="4">
        <f t="shared" si="13"/>
        <v>120.7</v>
      </c>
    </row>
    <row r="41" spans="2:75">
      <c r="B41" s="6" t="s">
        <v>70</v>
      </c>
      <c r="C41" s="6">
        <v>7.9</v>
      </c>
      <c r="D41" s="6">
        <v>9.5</v>
      </c>
      <c r="E41" s="6">
        <v>10.7</v>
      </c>
      <c r="F41" s="6">
        <v>11.3</v>
      </c>
      <c r="G41" s="6">
        <v>10.5</v>
      </c>
      <c r="H41" s="6">
        <v>8.3000000000000007</v>
      </c>
      <c r="I41" s="6">
        <v>9.6</v>
      </c>
      <c r="J41" s="6">
        <v>3.5</v>
      </c>
      <c r="K41" s="6">
        <v>9.4</v>
      </c>
      <c r="L41" s="6">
        <v>10.8</v>
      </c>
      <c r="M41" s="6">
        <v>11.3</v>
      </c>
      <c r="N41" s="6">
        <v>11.2</v>
      </c>
      <c r="O41" s="6">
        <v>11.7</v>
      </c>
      <c r="P41" s="6">
        <v>11.8</v>
      </c>
      <c r="Q41" s="6">
        <v>13.5</v>
      </c>
      <c r="R41" s="6">
        <v>13.4</v>
      </c>
      <c r="S41" s="6">
        <v>14.4</v>
      </c>
      <c r="T41" s="6">
        <v>18.600000000000001</v>
      </c>
      <c r="U41" s="6">
        <v>15.6</v>
      </c>
      <c r="V41" s="6">
        <v>12.5</v>
      </c>
      <c r="W41" s="6">
        <v>12.6</v>
      </c>
      <c r="X41" s="6">
        <v>12.2</v>
      </c>
      <c r="Y41" s="6">
        <v>13.7</v>
      </c>
      <c r="Z41" s="6">
        <v>10.9</v>
      </c>
      <c r="AA41" s="6">
        <v>11.8</v>
      </c>
      <c r="AB41" s="6">
        <v>26.2</v>
      </c>
      <c r="AC41" s="6">
        <v>8.5</v>
      </c>
      <c r="AD41" s="6">
        <v>5.3</v>
      </c>
      <c r="AE41" s="6">
        <v>7.4</v>
      </c>
      <c r="AF41" s="6">
        <v>10.9</v>
      </c>
      <c r="AG41" s="6">
        <v>8.4</v>
      </c>
      <c r="AH41" s="6">
        <v>8.9</v>
      </c>
      <c r="AI41" s="6">
        <v>8.4</v>
      </c>
      <c r="AJ41" s="6">
        <v>8.9</v>
      </c>
      <c r="AK41" s="6">
        <v>6.5</v>
      </c>
      <c r="AL41" s="6">
        <v>-1.1000000000000001</v>
      </c>
      <c r="AM41" s="6">
        <v>8.9</v>
      </c>
      <c r="AN41" s="6">
        <v>9.3000000000000007</v>
      </c>
      <c r="AO41" s="6">
        <v>11.9</v>
      </c>
      <c r="AP41" s="6">
        <v>7.4</v>
      </c>
      <c r="AQ41" s="6">
        <v>7.2</v>
      </c>
      <c r="AR41" s="6">
        <v>4.7</v>
      </c>
      <c r="AS41" s="6">
        <v>10.8</v>
      </c>
      <c r="AT41" s="6">
        <v>16</v>
      </c>
      <c r="AU41" s="6">
        <v>14</v>
      </c>
      <c r="AV41" s="6">
        <v>12.1</v>
      </c>
      <c r="AW41" s="6">
        <v>14.1</v>
      </c>
      <c r="AX41" s="6">
        <v>17</v>
      </c>
      <c r="AY41" s="6">
        <v>1.5</v>
      </c>
      <c r="AZ41" s="6">
        <v>10</v>
      </c>
      <c r="BA41" s="6">
        <v>-1.4</v>
      </c>
      <c r="BB41" s="6">
        <v>15.8</v>
      </c>
      <c r="BC41" s="6">
        <v>5.2</v>
      </c>
      <c r="BD41" s="6">
        <v>-1.8</v>
      </c>
      <c r="BK41" s="4">
        <f t="shared" si="1"/>
        <v>40.799999999999997</v>
      </c>
      <c r="BL41" s="4">
        <f t="shared" si="2"/>
        <v>33.299999999999997</v>
      </c>
      <c r="BM41" s="4">
        <f t="shared" si="3"/>
        <v>46</v>
      </c>
      <c r="BN41" s="4">
        <f t="shared" si="4"/>
        <v>59.9</v>
      </c>
      <c r="BO41" s="4">
        <f t="shared" si="5"/>
        <v>52.900000000000006</v>
      </c>
      <c r="BP41" s="4">
        <f t="shared" si="6"/>
        <v>62.600000000000009</v>
      </c>
      <c r="BQ41" s="4">
        <f t="shared" si="7"/>
        <v>32.1</v>
      </c>
      <c r="BR41" s="4">
        <f t="shared" si="8"/>
        <v>34.6</v>
      </c>
      <c r="BS41" s="4">
        <f t="shared" si="9"/>
        <v>23.6</v>
      </c>
      <c r="BT41" s="4">
        <f t="shared" si="10"/>
        <v>31.2</v>
      </c>
      <c r="BU41" s="4">
        <f t="shared" si="11"/>
        <v>52.9</v>
      </c>
      <c r="BV41" s="4">
        <f t="shared" si="12"/>
        <v>42.6</v>
      </c>
      <c r="BW41" s="4">
        <f t="shared" si="13"/>
        <v>17.8</v>
      </c>
    </row>
    <row r="42" spans="2:75" s="13" customFormat="1" ht="15">
      <c r="B42" s="7" t="s">
        <v>71</v>
      </c>
      <c r="C42" s="7">
        <v>15.9</v>
      </c>
      <c r="D42" s="7">
        <v>16.899999999999999</v>
      </c>
      <c r="E42" s="7">
        <v>17.600000000000001</v>
      </c>
      <c r="F42" s="7">
        <v>19</v>
      </c>
      <c r="G42" s="7">
        <v>16.5</v>
      </c>
      <c r="H42" s="7">
        <v>20.8</v>
      </c>
      <c r="I42" s="7">
        <v>19.899999999999999</v>
      </c>
      <c r="J42" s="7">
        <v>7.4</v>
      </c>
      <c r="K42" s="7">
        <v>20.3</v>
      </c>
      <c r="L42" s="7">
        <v>21</v>
      </c>
      <c r="M42" s="7">
        <v>21.1</v>
      </c>
      <c r="N42" s="7">
        <v>20.6</v>
      </c>
      <c r="O42" s="7">
        <v>23.1</v>
      </c>
      <c r="P42" s="7">
        <v>27.6</v>
      </c>
      <c r="Q42" s="7">
        <v>24.6</v>
      </c>
      <c r="R42" s="7">
        <v>24.1</v>
      </c>
      <c r="S42" s="7">
        <v>26.5</v>
      </c>
      <c r="T42" s="7">
        <v>37.6</v>
      </c>
      <c r="U42" s="7">
        <v>28</v>
      </c>
      <c r="V42" s="7">
        <v>25.8</v>
      </c>
      <c r="W42" s="7">
        <v>26.2</v>
      </c>
      <c r="X42" s="7">
        <v>24.3</v>
      </c>
      <c r="Y42" s="7">
        <v>28.7</v>
      </c>
      <c r="Z42" s="7">
        <v>28.7</v>
      </c>
      <c r="AA42" s="7">
        <v>25.6</v>
      </c>
      <c r="AB42" s="7">
        <v>24.4</v>
      </c>
      <c r="AC42" s="7">
        <v>39.5</v>
      </c>
      <c r="AD42" s="7">
        <v>45</v>
      </c>
      <c r="AE42" s="7">
        <v>35.200000000000003</v>
      </c>
      <c r="AF42" s="7">
        <v>36.799999999999997</v>
      </c>
      <c r="AG42" s="7">
        <v>33.200000000000003</v>
      </c>
      <c r="AH42" s="7">
        <v>38.200000000000003</v>
      </c>
      <c r="AI42" s="7">
        <v>38.299999999999997</v>
      </c>
      <c r="AJ42" s="7">
        <v>45.5</v>
      </c>
      <c r="AK42" s="7">
        <v>25.9</v>
      </c>
      <c r="AL42" s="7">
        <v>-20.8</v>
      </c>
      <c r="AM42" s="7">
        <v>44.2</v>
      </c>
      <c r="AN42" s="7">
        <v>53</v>
      </c>
      <c r="AO42" s="7">
        <v>45.3</v>
      </c>
      <c r="AP42" s="7">
        <v>41.5</v>
      </c>
      <c r="AQ42" s="7">
        <v>47.2</v>
      </c>
      <c r="AR42" s="7">
        <v>15.1</v>
      </c>
      <c r="AS42" s="7">
        <v>38.1</v>
      </c>
      <c r="AT42" s="7">
        <v>54.6</v>
      </c>
      <c r="AU42" s="7">
        <v>47.4</v>
      </c>
      <c r="AV42" s="7">
        <v>50.1</v>
      </c>
      <c r="AW42" s="7">
        <v>49.1</v>
      </c>
      <c r="AX42" s="7">
        <v>57.7</v>
      </c>
      <c r="AY42" s="7">
        <v>1</v>
      </c>
      <c r="AZ42" s="7">
        <v>15</v>
      </c>
      <c r="BA42" s="7">
        <v>-7.1</v>
      </c>
      <c r="BB42" s="7">
        <v>31.8</v>
      </c>
      <c r="BC42" s="7">
        <v>51.8</v>
      </c>
      <c r="BD42" s="7">
        <v>26.5</v>
      </c>
      <c r="BK42" s="13">
        <f t="shared" si="1"/>
        <v>73.900000000000006</v>
      </c>
      <c r="BL42" s="13">
        <f t="shared" si="2"/>
        <v>68.599999999999994</v>
      </c>
      <c r="BM42" s="13">
        <f t="shared" si="3"/>
        <v>92.4</v>
      </c>
      <c r="BN42" s="13">
        <f t="shared" si="4"/>
        <v>112.80000000000001</v>
      </c>
      <c r="BO42" s="13">
        <f t="shared" si="5"/>
        <v>104.3</v>
      </c>
      <c r="BP42" s="13">
        <f t="shared" si="6"/>
        <v>107.4</v>
      </c>
      <c r="BQ42" s="13">
        <f t="shared" si="7"/>
        <v>156.5</v>
      </c>
      <c r="BR42" s="13">
        <f t="shared" si="8"/>
        <v>155.19999999999999</v>
      </c>
      <c r="BS42" s="13">
        <f t="shared" si="9"/>
        <v>102.3</v>
      </c>
      <c r="BT42" s="13">
        <f t="shared" si="10"/>
        <v>149.1</v>
      </c>
      <c r="BU42" s="13">
        <f t="shared" si="11"/>
        <v>190.2</v>
      </c>
      <c r="BV42" s="13">
        <f t="shared" si="12"/>
        <v>122.80000000000001</v>
      </c>
      <c r="BW42" s="13">
        <f t="shared" si="13"/>
        <v>103</v>
      </c>
    </row>
    <row r="44" spans="2:75">
      <c r="B44" s="6" t="s">
        <v>72</v>
      </c>
      <c r="C44" s="14">
        <f t="shared" ref="C44:BC44" si="14">C34/C32</f>
        <v>0.78739184177997523</v>
      </c>
      <c r="D44" s="14">
        <f t="shared" si="14"/>
        <v>0.7959667852906287</v>
      </c>
      <c r="E44" s="14">
        <f t="shared" si="14"/>
        <v>0.80570221752903903</v>
      </c>
      <c r="F44" s="14">
        <f t="shared" si="14"/>
        <v>0.80833333333333324</v>
      </c>
      <c r="G44" s="14">
        <f t="shared" si="14"/>
        <v>0.80063291139240511</v>
      </c>
      <c r="H44" s="14">
        <f t="shared" si="14"/>
        <v>0.80597014925373134</v>
      </c>
      <c r="I44" s="14">
        <f t="shared" si="14"/>
        <v>0.77619047619047621</v>
      </c>
      <c r="J44" s="14">
        <f t="shared" si="14"/>
        <v>0.76822429906542056</v>
      </c>
      <c r="K44" s="14">
        <f t="shared" si="14"/>
        <v>0.76399253731343286</v>
      </c>
      <c r="L44" s="14">
        <f t="shared" si="14"/>
        <v>0.76822916666666663</v>
      </c>
      <c r="M44" s="14">
        <f t="shared" si="14"/>
        <v>0.77845884413309985</v>
      </c>
      <c r="N44" s="14">
        <f t="shared" si="14"/>
        <v>0.76584507042253525</v>
      </c>
      <c r="O44" s="14">
        <f t="shared" si="14"/>
        <v>0.764855687606112</v>
      </c>
      <c r="P44" s="14">
        <f t="shared" si="14"/>
        <v>0.75776397515527938</v>
      </c>
      <c r="Q44" s="14">
        <f t="shared" si="14"/>
        <v>0.75607902735562316</v>
      </c>
      <c r="R44" s="14">
        <f t="shared" si="14"/>
        <v>0.75598802395209586</v>
      </c>
      <c r="S44" s="14">
        <f t="shared" si="14"/>
        <v>0.75985401459854007</v>
      </c>
      <c r="T44" s="14">
        <f t="shared" si="14"/>
        <v>0.75666199158485281</v>
      </c>
      <c r="U44" s="14">
        <f t="shared" si="14"/>
        <v>0.77315147164393394</v>
      </c>
      <c r="V44" s="14">
        <f t="shared" si="14"/>
        <v>0.76218181818181818</v>
      </c>
      <c r="W44" s="14">
        <f t="shared" si="14"/>
        <v>0.7678703021370672</v>
      </c>
      <c r="X44" s="14">
        <f t="shared" si="14"/>
        <v>0.74274406332453824</v>
      </c>
      <c r="Y44" s="14">
        <f t="shared" si="14"/>
        <v>0.77150192554557118</v>
      </c>
      <c r="Z44" s="14">
        <f t="shared" si="14"/>
        <v>0.75590551181102361</v>
      </c>
      <c r="AA44" s="14">
        <f t="shared" si="14"/>
        <v>0.75741595253790384</v>
      </c>
      <c r="AB44" s="14">
        <f t="shared" si="14"/>
        <v>0.76818181818181808</v>
      </c>
      <c r="AC44" s="14">
        <f t="shared" si="14"/>
        <v>0.7821100917431193</v>
      </c>
      <c r="AD44" s="14">
        <f t="shared" si="14"/>
        <v>0.78258362168396767</v>
      </c>
      <c r="AE44" s="14">
        <f t="shared" si="14"/>
        <v>0.77659574468085113</v>
      </c>
      <c r="AF44" s="14">
        <f t="shared" si="14"/>
        <v>0.76569678407350683</v>
      </c>
      <c r="AG44" s="14">
        <f t="shared" si="14"/>
        <v>0.77145981410606879</v>
      </c>
      <c r="AH44" s="14">
        <f t="shared" si="14"/>
        <v>0.77377892030848328</v>
      </c>
      <c r="AI44" s="14">
        <f t="shared" si="14"/>
        <v>0.76860346585117234</v>
      </c>
      <c r="AJ44" s="14">
        <f t="shared" si="14"/>
        <v>0.76948512045347195</v>
      </c>
      <c r="AK44" s="14">
        <f t="shared" si="14"/>
        <v>0.74344176285414476</v>
      </c>
      <c r="AL44" s="14">
        <f t="shared" si="14"/>
        <v>0.66017461383478837</v>
      </c>
      <c r="AM44" s="14">
        <f t="shared" si="14"/>
        <v>0.73577047663118933</v>
      </c>
      <c r="AN44" s="14">
        <f t="shared" si="14"/>
        <v>0.73950299914310191</v>
      </c>
      <c r="AO44" s="14">
        <f t="shared" si="14"/>
        <v>0.75802903651561815</v>
      </c>
      <c r="AP44" s="14">
        <f t="shared" si="14"/>
        <v>0.745816733067729</v>
      </c>
      <c r="AQ44" s="14">
        <f t="shared" si="14"/>
        <v>0.74531998258598176</v>
      </c>
      <c r="AR44" s="14">
        <f t="shared" si="14"/>
        <v>0.75279999999999991</v>
      </c>
      <c r="AS44" s="14">
        <f t="shared" si="14"/>
        <v>0.74360086767895883</v>
      </c>
      <c r="AT44" s="14">
        <f t="shared" si="14"/>
        <v>0.7405159332321698</v>
      </c>
      <c r="AU44" s="14">
        <f t="shared" si="14"/>
        <v>0.74262101534828806</v>
      </c>
      <c r="AV44" s="14">
        <f t="shared" si="14"/>
        <v>0.7428051001821494</v>
      </c>
      <c r="AW44" s="14">
        <f t="shared" si="14"/>
        <v>0.74412721358872436</v>
      </c>
      <c r="AX44" s="14">
        <f t="shared" si="14"/>
        <v>0.73765432098765427</v>
      </c>
      <c r="AY44" s="14">
        <f t="shared" si="14"/>
        <v>0.64702815432742433</v>
      </c>
      <c r="AZ44" s="14">
        <f t="shared" si="14"/>
        <v>0.56934306569343063</v>
      </c>
      <c r="BA44" s="14">
        <f t="shared" si="14"/>
        <v>0.60194494807977572</v>
      </c>
      <c r="BB44" s="14">
        <f t="shared" si="14"/>
        <v>0.58710497062093059</v>
      </c>
      <c r="BC44" s="14">
        <f t="shared" si="14"/>
        <v>0.56768419370305256</v>
      </c>
      <c r="BD44" s="14">
        <f>BD34/BD32</f>
        <v>0.59926973984481968</v>
      </c>
      <c r="BK44" s="14">
        <f t="shared" ref="BK44:BV44" si="15">BK34/BK32</f>
        <v>0.80518134715025891</v>
      </c>
      <c r="BL44" s="14">
        <f t="shared" si="15"/>
        <v>0.76910681399631686</v>
      </c>
      <c r="BM44" s="14">
        <f t="shared" si="15"/>
        <v>0.76644182124789206</v>
      </c>
      <c r="BN44" s="14">
        <f t="shared" si="15"/>
        <v>0.75715859030837007</v>
      </c>
      <c r="BO44" s="14">
        <f t="shared" si="15"/>
        <v>0.76103527743307908</v>
      </c>
      <c r="BP44" s="14">
        <f t="shared" si="15"/>
        <v>0.76348482465796497</v>
      </c>
      <c r="BQ44" s="14">
        <f t="shared" si="15"/>
        <v>0.77640622808248005</v>
      </c>
      <c r="BR44" s="14">
        <f t="shared" si="15"/>
        <v>0.7707882337960017</v>
      </c>
      <c r="BS44" s="14">
        <f t="shared" si="15"/>
        <v>0.72446134347275037</v>
      </c>
      <c r="BT44" s="14">
        <f t="shared" si="15"/>
        <v>0.75041753653444687</v>
      </c>
      <c r="BU44" s="14">
        <f t="shared" si="15"/>
        <v>0.74234868485381822</v>
      </c>
      <c r="BV44" s="14">
        <f t="shared" si="15"/>
        <v>0.65047181841366997</v>
      </c>
      <c r="BW44" s="14">
        <f>BW34/BW32</f>
        <v>0.58902913392077472</v>
      </c>
    </row>
    <row r="45" spans="2:75">
      <c r="B45" s="6" t="s">
        <v>73</v>
      </c>
      <c r="C45" s="14">
        <f t="shared" ref="C45:BC45" si="16">C38/C32</f>
        <v>0.29419035846724351</v>
      </c>
      <c r="D45" s="14">
        <f t="shared" si="16"/>
        <v>0.31435349940688018</v>
      </c>
      <c r="E45" s="14">
        <f t="shared" si="16"/>
        <v>0.29672650475184792</v>
      </c>
      <c r="F45" s="14">
        <f t="shared" si="16"/>
        <v>0.31875000000000003</v>
      </c>
      <c r="G45" s="14">
        <f t="shared" si="16"/>
        <v>0.28586497890295359</v>
      </c>
      <c r="H45" s="14">
        <f t="shared" si="16"/>
        <v>0.28955223880597014</v>
      </c>
      <c r="I45" s="14">
        <f t="shared" si="16"/>
        <v>0.27809523809523806</v>
      </c>
      <c r="J45" s="14">
        <f t="shared" si="16"/>
        <v>0.10467289719626167</v>
      </c>
      <c r="K45" s="14">
        <f t="shared" si="16"/>
        <v>0.27518656716417911</v>
      </c>
      <c r="L45" s="14">
        <f t="shared" si="16"/>
        <v>0.2751736111111111</v>
      </c>
      <c r="M45" s="14">
        <f t="shared" si="16"/>
        <v>0.28196147110332753</v>
      </c>
      <c r="N45" s="14">
        <f t="shared" si="16"/>
        <v>0.27816901408450706</v>
      </c>
      <c r="O45" s="14">
        <f t="shared" si="16"/>
        <v>0.29626485568760613</v>
      </c>
      <c r="P45" s="14">
        <f t="shared" si="16"/>
        <v>0.30745341614906829</v>
      </c>
      <c r="Q45" s="14">
        <f t="shared" si="16"/>
        <v>0.29255319148936171</v>
      </c>
      <c r="R45" s="14">
        <f t="shared" si="16"/>
        <v>0.27694610778443113</v>
      </c>
      <c r="S45" s="14">
        <f t="shared" si="16"/>
        <v>0.29708029197080293</v>
      </c>
      <c r="T45" s="14">
        <f t="shared" si="16"/>
        <v>0.39270687237026647</v>
      </c>
      <c r="U45" s="14">
        <f t="shared" si="16"/>
        <v>0.30796841349605164</v>
      </c>
      <c r="V45" s="14">
        <f t="shared" si="16"/>
        <v>0.27563636363636362</v>
      </c>
      <c r="W45" s="14">
        <f t="shared" si="16"/>
        <v>0.2770817980840089</v>
      </c>
      <c r="X45" s="14">
        <f t="shared" si="16"/>
        <v>0.23548812664907653</v>
      </c>
      <c r="Y45" s="14">
        <f t="shared" si="16"/>
        <v>0.25866495507060328</v>
      </c>
      <c r="Z45" s="14">
        <f t="shared" si="16"/>
        <v>0.24540682414698162</v>
      </c>
      <c r="AA45" s="14">
        <f t="shared" si="16"/>
        <v>0.23599208965062624</v>
      </c>
      <c r="AB45" s="14">
        <f t="shared" si="16"/>
        <v>0.27499999999999997</v>
      </c>
      <c r="AC45" s="14">
        <f t="shared" si="16"/>
        <v>0.26146788990825687</v>
      </c>
      <c r="AD45" s="14">
        <f t="shared" si="16"/>
        <v>0.2427912341407151</v>
      </c>
      <c r="AE45" s="14">
        <f t="shared" si="16"/>
        <v>0.22635933806146571</v>
      </c>
      <c r="AF45" s="14">
        <f t="shared" si="16"/>
        <v>0.22103113833588564</v>
      </c>
      <c r="AG45" s="14">
        <f t="shared" si="16"/>
        <v>0.202843083652269</v>
      </c>
      <c r="AH45" s="14">
        <f t="shared" si="16"/>
        <v>0.22056555269922878</v>
      </c>
      <c r="AI45" s="14">
        <f t="shared" si="16"/>
        <v>0.21457696228338433</v>
      </c>
      <c r="AJ45" s="14">
        <f t="shared" si="16"/>
        <v>0.23618327822390175</v>
      </c>
      <c r="AK45" s="14">
        <f t="shared" si="16"/>
        <v>0.14900314795383002</v>
      </c>
      <c r="AL45" s="14">
        <f t="shared" si="16"/>
        <v>-0.17192746809939558</v>
      </c>
      <c r="AM45" s="14">
        <f t="shared" si="16"/>
        <v>0.23137436372049977</v>
      </c>
      <c r="AN45" s="14">
        <f t="shared" si="16"/>
        <v>0.25064267352185088</v>
      </c>
      <c r="AO45" s="14">
        <f t="shared" si="16"/>
        <v>0.23977122745270565</v>
      </c>
      <c r="AP45" s="14">
        <f t="shared" si="16"/>
        <v>0.18286852589641434</v>
      </c>
      <c r="AQ45" s="14">
        <f t="shared" si="16"/>
        <v>0.23204179364388333</v>
      </c>
      <c r="AR45" s="14">
        <f t="shared" si="16"/>
        <v>7.2800000000000004E-2</v>
      </c>
      <c r="AS45" s="14">
        <f t="shared" si="16"/>
        <v>0.20130151843817787</v>
      </c>
      <c r="AT45" s="14">
        <f t="shared" si="16"/>
        <v>0.25720789074355083</v>
      </c>
      <c r="AU45" s="14">
        <f t="shared" si="16"/>
        <v>0.2349468713105077</v>
      </c>
      <c r="AV45" s="14">
        <f t="shared" si="16"/>
        <v>0.19672131147540983</v>
      </c>
      <c r="AW45" s="14">
        <f t="shared" si="16"/>
        <v>0.20383086375135526</v>
      </c>
      <c r="AX45" s="14">
        <f t="shared" si="16"/>
        <v>0.22702331961591221</v>
      </c>
      <c r="AY45" s="14">
        <f t="shared" si="16"/>
        <v>1.0427528675703858E-3</v>
      </c>
      <c r="AZ45" s="14">
        <f t="shared" si="16"/>
        <v>1.6382806163828062E-2</v>
      </c>
      <c r="BA45" s="14">
        <f t="shared" si="16"/>
        <v>1.3186088676446349E-2</v>
      </c>
      <c r="BB45" s="14">
        <f t="shared" si="16"/>
        <v>7.8767667143084003E-2</v>
      </c>
      <c r="BC45" s="14">
        <f t="shared" si="16"/>
        <v>7.6873901230621697E-2</v>
      </c>
      <c r="BD45" s="14">
        <f>BD38/BD32</f>
        <v>9.1738931994523057E-2</v>
      </c>
      <c r="BK45" s="14">
        <f t="shared" ref="BK45:BV45" si="17">BK38/BK32</f>
        <v>0.29766839378238341</v>
      </c>
      <c r="BL45" s="14">
        <f t="shared" si="17"/>
        <v>0.23388581952117868</v>
      </c>
      <c r="BM45" s="14">
        <f t="shared" si="17"/>
        <v>0.29152613827993257</v>
      </c>
      <c r="BN45" s="14">
        <f t="shared" si="17"/>
        <v>0.31607929515418504</v>
      </c>
      <c r="BO45" s="14">
        <f t="shared" si="17"/>
        <v>0.27317851444779295</v>
      </c>
      <c r="BP45" s="14">
        <f t="shared" si="17"/>
        <v>0.25459977983959736</v>
      </c>
      <c r="BQ45" s="14">
        <f t="shared" si="17"/>
        <v>0.23748071258240991</v>
      </c>
      <c r="BR45" s="14">
        <f t="shared" si="17"/>
        <v>0.2191519164650452</v>
      </c>
      <c r="BS45" s="14">
        <f t="shared" si="17"/>
        <v>0.14106463878326997</v>
      </c>
      <c r="BT45" s="14">
        <f t="shared" si="17"/>
        <v>0.17943632567849685</v>
      </c>
      <c r="BU45" s="14">
        <f t="shared" si="17"/>
        <v>0.22284149799550207</v>
      </c>
      <c r="BV45" s="14">
        <f t="shared" si="17"/>
        <v>8.4863555215506245E-2</v>
      </c>
      <c r="BW45" s="14">
        <f>BW38/BW32</f>
        <v>6.5888703659601491E-2</v>
      </c>
    </row>
    <row r="46" spans="2:75">
      <c r="B46" s="6" t="s">
        <v>74</v>
      </c>
      <c r="C46" s="14">
        <f t="shared" ref="C46:BC46" si="18">C42/C32</f>
        <v>0.1965389369592089</v>
      </c>
      <c r="D46" s="14">
        <f t="shared" si="18"/>
        <v>0.20047449584816132</v>
      </c>
      <c r="E46" s="14">
        <f t="shared" si="18"/>
        <v>0.18585005279831046</v>
      </c>
      <c r="F46" s="14">
        <f t="shared" si="18"/>
        <v>0.19791666666666666</v>
      </c>
      <c r="G46" s="14">
        <f t="shared" si="18"/>
        <v>0.17405063291139242</v>
      </c>
      <c r="H46" s="14">
        <f t="shared" si="18"/>
        <v>0.20696517412935325</v>
      </c>
      <c r="I46" s="14">
        <f t="shared" si="18"/>
        <v>0.18952380952380951</v>
      </c>
      <c r="J46" s="14">
        <f t="shared" si="18"/>
        <v>6.9158878504672894E-2</v>
      </c>
      <c r="K46" s="14">
        <f t="shared" si="18"/>
        <v>0.18936567164179105</v>
      </c>
      <c r="L46" s="14">
        <f t="shared" si="18"/>
        <v>0.18229166666666666</v>
      </c>
      <c r="M46" s="14">
        <f t="shared" si="18"/>
        <v>0.18476357267950963</v>
      </c>
      <c r="N46" s="14">
        <f t="shared" si="18"/>
        <v>0.18133802816901409</v>
      </c>
      <c r="O46" s="14">
        <f t="shared" si="18"/>
        <v>0.19609507640067914</v>
      </c>
      <c r="P46" s="14">
        <f t="shared" si="18"/>
        <v>0.21428571428571427</v>
      </c>
      <c r="Q46" s="14">
        <f t="shared" si="18"/>
        <v>0.18693009118541035</v>
      </c>
      <c r="R46" s="14">
        <f t="shared" si="18"/>
        <v>0.18038922155688625</v>
      </c>
      <c r="S46" s="14">
        <f t="shared" si="18"/>
        <v>0.19343065693430658</v>
      </c>
      <c r="T46" s="14">
        <f t="shared" si="18"/>
        <v>0.2636746143057504</v>
      </c>
      <c r="U46" s="14">
        <f t="shared" si="18"/>
        <v>0.20100502512562812</v>
      </c>
      <c r="V46" s="14">
        <f t="shared" si="18"/>
        <v>0.18763636363636363</v>
      </c>
      <c r="W46" s="14">
        <f t="shared" si="18"/>
        <v>0.19307295504789979</v>
      </c>
      <c r="X46" s="14">
        <f t="shared" si="18"/>
        <v>0.16029023746701848</v>
      </c>
      <c r="Y46" s="14">
        <f t="shared" si="18"/>
        <v>0.18421052631578946</v>
      </c>
      <c r="Z46" s="14">
        <f t="shared" si="18"/>
        <v>0.18832020997375326</v>
      </c>
      <c r="AA46" s="14">
        <f t="shared" si="18"/>
        <v>0.16875411997363218</v>
      </c>
      <c r="AB46" s="14">
        <f t="shared" si="18"/>
        <v>0.13863636363636364</v>
      </c>
      <c r="AC46" s="14">
        <f t="shared" si="18"/>
        <v>0.22649082568807338</v>
      </c>
      <c r="AD46" s="14">
        <f t="shared" si="18"/>
        <v>0.25951557093425603</v>
      </c>
      <c r="AE46" s="14">
        <f t="shared" si="18"/>
        <v>0.20803782505910168</v>
      </c>
      <c r="AF46" s="14">
        <f t="shared" si="18"/>
        <v>0.187850944359367</v>
      </c>
      <c r="AG46" s="14">
        <f t="shared" si="18"/>
        <v>0.18151995626025152</v>
      </c>
      <c r="AH46" s="14">
        <f t="shared" si="18"/>
        <v>0.19640102827763498</v>
      </c>
      <c r="AI46" s="14">
        <f t="shared" si="18"/>
        <v>0.19520897043832824</v>
      </c>
      <c r="AJ46" s="14">
        <f t="shared" si="18"/>
        <v>0.21492678318375061</v>
      </c>
      <c r="AK46" s="14">
        <f t="shared" si="18"/>
        <v>0.13588667366211962</v>
      </c>
      <c r="AL46" s="14">
        <f t="shared" si="18"/>
        <v>-0.13969106783075891</v>
      </c>
      <c r="AM46" s="14">
        <f t="shared" si="18"/>
        <v>0.20453493752892182</v>
      </c>
      <c r="AN46" s="14">
        <f t="shared" si="18"/>
        <v>0.22707797772065125</v>
      </c>
      <c r="AO46" s="14">
        <f t="shared" si="18"/>
        <v>0.1992960844698636</v>
      </c>
      <c r="AP46" s="14">
        <f t="shared" si="18"/>
        <v>0.16533864541832669</v>
      </c>
      <c r="AQ46" s="14">
        <f t="shared" si="18"/>
        <v>0.20548541575968657</v>
      </c>
      <c r="AR46" s="14">
        <f t="shared" si="18"/>
        <v>6.0399999999999995E-2</v>
      </c>
      <c r="AS46" s="14">
        <f t="shared" si="18"/>
        <v>0.16529284164859004</v>
      </c>
      <c r="AT46" s="14">
        <f t="shared" si="18"/>
        <v>0.20713201820940819</v>
      </c>
      <c r="AU46" s="14">
        <f t="shared" si="18"/>
        <v>0.18654073199527746</v>
      </c>
      <c r="AV46" s="14">
        <f t="shared" si="18"/>
        <v>0.18251366120218579</v>
      </c>
      <c r="AW46" s="14">
        <f t="shared" si="18"/>
        <v>0.17744850018070113</v>
      </c>
      <c r="AX46" s="14">
        <f t="shared" si="18"/>
        <v>0.19787379972565158</v>
      </c>
      <c r="AY46" s="14">
        <f t="shared" si="18"/>
        <v>2.6068821689259644E-3</v>
      </c>
      <c r="AZ46" s="14">
        <f t="shared" si="18"/>
        <v>2.4330900243309004E-2</v>
      </c>
      <c r="BA46" s="14">
        <f t="shared" si="18"/>
        <v>-1.1702653700346134E-2</v>
      </c>
      <c r="BB46" s="14">
        <f t="shared" si="18"/>
        <v>5.0500238208670792E-2</v>
      </c>
      <c r="BC46" s="14">
        <f t="shared" si="18"/>
        <v>8.2787278248361823E-2</v>
      </c>
      <c r="BD46" s="14">
        <f>BD42/BD32</f>
        <v>4.0316446067244792E-2</v>
      </c>
      <c r="BK46" s="14">
        <f t="shared" ref="BK46:BV46" si="19">BK42/BK32</f>
        <v>0.19145077720207254</v>
      </c>
      <c r="BL46" s="14">
        <f t="shared" si="19"/>
        <v>0.15791896869244934</v>
      </c>
      <c r="BM46" s="14">
        <f t="shared" si="19"/>
        <v>0.19477234401349072</v>
      </c>
      <c r="BN46" s="14">
        <f t="shared" si="19"/>
        <v>0.20704845814977976</v>
      </c>
      <c r="BO46" s="14">
        <f t="shared" si="19"/>
        <v>0.18489629498315902</v>
      </c>
      <c r="BP46" s="14">
        <f t="shared" si="19"/>
        <v>0.16889448026419246</v>
      </c>
      <c r="BQ46" s="14">
        <f t="shared" si="19"/>
        <v>0.21952588020760275</v>
      </c>
      <c r="BR46" s="14">
        <f t="shared" si="19"/>
        <v>0.19763147841589201</v>
      </c>
      <c r="BS46" s="14">
        <f t="shared" si="19"/>
        <v>0.12965779467680608</v>
      </c>
      <c r="BT46" s="14">
        <f t="shared" si="19"/>
        <v>0.15563674321503132</v>
      </c>
      <c r="BU46" s="14">
        <f t="shared" si="19"/>
        <v>0.18597829275447345</v>
      </c>
      <c r="BV46" s="14">
        <f t="shared" si="19"/>
        <v>7.829635297118083E-2</v>
      </c>
      <c r="BW46" s="14">
        <f>BW42/BW32</f>
        <v>4.0882749861078031E-2</v>
      </c>
    </row>
    <row r="47" spans="2:75">
      <c r="B47" s="6" t="s">
        <v>75</v>
      </c>
      <c r="C47" s="14">
        <f t="shared" ref="C47:BC47" si="20">C36/C32</f>
        <v>7.0457354758961685E-2</v>
      </c>
      <c r="D47" s="14">
        <f t="shared" si="20"/>
        <v>6.9988137603795977E-2</v>
      </c>
      <c r="E47" s="14">
        <f t="shared" si="20"/>
        <v>7.0749736008447736E-2</v>
      </c>
      <c r="F47" s="14">
        <f t="shared" si="20"/>
        <v>7.1875000000000008E-2</v>
      </c>
      <c r="G47" s="14">
        <f t="shared" si="20"/>
        <v>7.3839662447257384E-2</v>
      </c>
      <c r="H47" s="14">
        <f t="shared" si="20"/>
        <v>7.1641791044776124E-2</v>
      </c>
      <c r="I47" s="14">
        <f t="shared" si="20"/>
        <v>6.4761904761904757E-2</v>
      </c>
      <c r="J47" s="14">
        <f t="shared" si="20"/>
        <v>6.5420560747663545E-2</v>
      </c>
      <c r="K47" s="14">
        <f t="shared" si="20"/>
        <v>6.1567164179104475E-2</v>
      </c>
      <c r="L47" s="14">
        <f t="shared" si="20"/>
        <v>5.5555555555555559E-2</v>
      </c>
      <c r="M47" s="14">
        <f t="shared" si="20"/>
        <v>6.4798598949211916E-2</v>
      </c>
      <c r="N47" s="14">
        <f t="shared" si="20"/>
        <v>6.7781690140845077E-2</v>
      </c>
      <c r="O47" s="14">
        <f t="shared" si="20"/>
        <v>6.8760611205432934E-2</v>
      </c>
      <c r="P47" s="14">
        <f t="shared" si="20"/>
        <v>6.1335403726708072E-2</v>
      </c>
      <c r="Q47" s="14">
        <f t="shared" si="20"/>
        <v>6.6109422492401218E-2</v>
      </c>
      <c r="R47" s="14">
        <f t="shared" si="20"/>
        <v>6.8113772455089816E-2</v>
      </c>
      <c r="S47" s="14">
        <f t="shared" si="20"/>
        <v>6.7153284671532837E-2</v>
      </c>
      <c r="T47" s="14">
        <f t="shared" si="20"/>
        <v>6.5217391304347838E-2</v>
      </c>
      <c r="U47" s="14">
        <f t="shared" si="20"/>
        <v>7.1787508973438621E-2</v>
      </c>
      <c r="V47" s="14">
        <f t="shared" si="20"/>
        <v>7.7090909090909085E-2</v>
      </c>
      <c r="W47" s="14">
        <f t="shared" si="20"/>
        <v>7.5902726602800299E-2</v>
      </c>
      <c r="X47" s="14">
        <f t="shared" si="20"/>
        <v>8.9709762532981532E-2</v>
      </c>
      <c r="Y47" s="14">
        <f t="shared" si="20"/>
        <v>6.8677792041078295E-2</v>
      </c>
      <c r="Z47" s="14">
        <f t="shared" si="20"/>
        <v>7.0209973753280835E-2</v>
      </c>
      <c r="AA47" s="14">
        <f t="shared" si="20"/>
        <v>7.1852340145023078E-2</v>
      </c>
      <c r="AB47" s="14">
        <f t="shared" si="20"/>
        <v>6.4772727272727273E-2</v>
      </c>
      <c r="AC47" s="14">
        <f t="shared" si="20"/>
        <v>7.2821100917431186E-2</v>
      </c>
      <c r="AD47" s="14">
        <f t="shared" si="20"/>
        <v>7.7854671280276816E-2</v>
      </c>
      <c r="AE47" s="14">
        <f t="shared" si="20"/>
        <v>9.1607565011820338E-2</v>
      </c>
      <c r="AF47" s="14">
        <f t="shared" si="20"/>
        <v>7.0444104134762639E-2</v>
      </c>
      <c r="AG47" s="14">
        <f t="shared" si="20"/>
        <v>7.8184800437397492E-2</v>
      </c>
      <c r="AH47" s="14">
        <f t="shared" si="20"/>
        <v>8.0719794344473003E-2</v>
      </c>
      <c r="AI47" s="14">
        <f t="shared" si="20"/>
        <v>7.3904179408766563E-2</v>
      </c>
      <c r="AJ47" s="14">
        <f t="shared" si="20"/>
        <v>7.3216816249409553E-2</v>
      </c>
      <c r="AK47" s="14">
        <f t="shared" si="20"/>
        <v>8.0797481636935994E-2</v>
      </c>
      <c r="AL47" s="14">
        <f t="shared" si="20"/>
        <v>0.26527871054398927</v>
      </c>
      <c r="AM47" s="14">
        <f t="shared" si="20"/>
        <v>6.6635816751503943E-2</v>
      </c>
      <c r="AN47" s="14">
        <f t="shared" si="20"/>
        <v>6.5124250214224508E-2</v>
      </c>
      <c r="AO47" s="14">
        <f t="shared" si="20"/>
        <v>6.5552133743950719E-2</v>
      </c>
      <c r="AP47" s="14">
        <f t="shared" si="20"/>
        <v>6.1752988047808766E-2</v>
      </c>
      <c r="AQ47" s="14">
        <f t="shared" si="20"/>
        <v>6.9220722681758814E-2</v>
      </c>
      <c r="AR47" s="14">
        <f t="shared" si="20"/>
        <v>0.20399999999999999</v>
      </c>
      <c r="AS47" s="14">
        <f t="shared" si="20"/>
        <v>7.5488069414316697E-2</v>
      </c>
      <c r="AT47" s="14">
        <f t="shared" si="20"/>
        <v>6.6009104704097099E-2</v>
      </c>
      <c r="AU47" s="14">
        <f t="shared" si="20"/>
        <v>7.3593073593073585E-2</v>
      </c>
      <c r="AV47" s="14">
        <f t="shared" si="20"/>
        <v>7.1038251366120214E-2</v>
      </c>
      <c r="AW47" s="14">
        <f t="shared" si="20"/>
        <v>7.6255872786411286E-2</v>
      </c>
      <c r="AX47" s="14">
        <f t="shared" si="20"/>
        <v>7.3045267489711935E-2</v>
      </c>
      <c r="AY47" s="14">
        <f t="shared" si="20"/>
        <v>7.6381647549530765E-2</v>
      </c>
      <c r="AZ47" s="14">
        <f t="shared" si="20"/>
        <v>8.4833738848337378E-2</v>
      </c>
      <c r="BA47" s="14">
        <f t="shared" si="20"/>
        <v>9.4445360145046967E-2</v>
      </c>
      <c r="BB47" s="14">
        <f t="shared" si="20"/>
        <v>5.9869779259965061E-2</v>
      </c>
      <c r="BC47" s="14">
        <f t="shared" si="20"/>
        <v>5.6576634169729897E-2</v>
      </c>
      <c r="BD47" s="14">
        <f>BD36/BD32</f>
        <v>5.0813935797961361E-2</v>
      </c>
      <c r="BK47" s="14">
        <f t="shared" ref="BK47:BV47" si="21">BK36/BK32</f>
        <v>7.2020725388601034E-2</v>
      </c>
      <c r="BL47" s="14">
        <f t="shared" si="21"/>
        <v>6.1694290976058927E-2</v>
      </c>
      <c r="BM47" s="14">
        <f t="shared" si="21"/>
        <v>6.5556492411467118E-2</v>
      </c>
      <c r="BN47" s="14">
        <f t="shared" si="21"/>
        <v>6.6629955947136568E-2</v>
      </c>
      <c r="BO47" s="14">
        <f t="shared" si="21"/>
        <v>7.8886722212373694E-2</v>
      </c>
      <c r="BP47" s="14">
        <f t="shared" si="21"/>
        <v>6.8721497090737521E-2</v>
      </c>
      <c r="BQ47" s="14">
        <f t="shared" si="21"/>
        <v>7.7851031000140278E-2</v>
      </c>
      <c r="BR47" s="14">
        <f t="shared" si="21"/>
        <v>7.6403922067999494E-2</v>
      </c>
      <c r="BS47" s="14">
        <f t="shared" si="21"/>
        <v>0.10709759188846642</v>
      </c>
      <c r="BT47" s="14">
        <f t="shared" si="21"/>
        <v>0.10156576200417536</v>
      </c>
      <c r="BU47" s="14">
        <f t="shared" si="21"/>
        <v>7.137968123594407E-2</v>
      </c>
      <c r="BV47" s="14">
        <f t="shared" si="21"/>
        <v>7.9061463912267274E-2</v>
      </c>
      <c r="BW47" s="14">
        <f>BW36/BW32</f>
        <v>6.5015479876160992E-2</v>
      </c>
    </row>
    <row r="48" spans="2:75">
      <c r="B48" s="6" t="s">
        <v>76</v>
      </c>
      <c r="C48" s="14">
        <f t="shared" ref="C48:BC48" si="22">C35/C32</f>
        <v>0.41779975278121129</v>
      </c>
      <c r="D48" s="14">
        <f t="shared" si="22"/>
        <v>0.41281138790035588</v>
      </c>
      <c r="E48" s="14">
        <f t="shared" si="22"/>
        <v>0.43505807814149949</v>
      </c>
      <c r="F48" s="14">
        <f t="shared" si="22"/>
        <v>0.4291666666666667</v>
      </c>
      <c r="G48" s="14">
        <f t="shared" si="22"/>
        <v>0.44092827004219409</v>
      </c>
      <c r="H48" s="14">
        <f t="shared" si="22"/>
        <v>0.4437810945273632</v>
      </c>
      <c r="I48" s="14">
        <f t="shared" si="22"/>
        <v>0.43238095238095237</v>
      </c>
      <c r="J48" s="14">
        <f t="shared" si="22"/>
        <v>0.42803738317757006</v>
      </c>
      <c r="K48" s="14">
        <f t="shared" si="22"/>
        <v>0.42630597014925375</v>
      </c>
      <c r="L48" s="14">
        <f t="shared" si="22"/>
        <v>0.3967013888888889</v>
      </c>
      <c r="M48" s="14">
        <f t="shared" si="22"/>
        <v>0.40893169877408059</v>
      </c>
      <c r="N48" s="14">
        <f t="shared" si="22"/>
        <v>0.40845070422535212</v>
      </c>
      <c r="O48" s="14">
        <f t="shared" si="22"/>
        <v>0.39898132427843802</v>
      </c>
      <c r="P48" s="14">
        <f t="shared" si="22"/>
        <v>0.37655279503105588</v>
      </c>
      <c r="Q48" s="14">
        <f t="shared" si="22"/>
        <v>0.39741641337386019</v>
      </c>
      <c r="R48" s="14">
        <f t="shared" si="22"/>
        <v>0.40793413173652698</v>
      </c>
      <c r="S48" s="14">
        <f t="shared" si="22"/>
        <v>0.381021897810219</v>
      </c>
      <c r="T48" s="14">
        <f t="shared" si="22"/>
        <v>0.35974754558204769</v>
      </c>
      <c r="U48" s="14">
        <f t="shared" si="22"/>
        <v>0.38621679827709976</v>
      </c>
      <c r="V48" s="14">
        <f t="shared" si="22"/>
        <v>0.38763636363636361</v>
      </c>
      <c r="W48" s="14">
        <f t="shared" si="22"/>
        <v>0.3994104642593958</v>
      </c>
      <c r="X48" s="14">
        <f t="shared" si="22"/>
        <v>0.40105540897097625</v>
      </c>
      <c r="Y48" s="14">
        <f t="shared" si="22"/>
        <v>0.43068035943517324</v>
      </c>
      <c r="Z48" s="14">
        <f t="shared" si="22"/>
        <v>0.4225721784776903</v>
      </c>
      <c r="AA48" s="14">
        <f t="shared" si="22"/>
        <v>0.41793012524719841</v>
      </c>
      <c r="AB48" s="14">
        <f t="shared" si="22"/>
        <v>0.41477272727272729</v>
      </c>
      <c r="AC48" s="14">
        <f t="shared" si="22"/>
        <v>0.43405963302752293</v>
      </c>
      <c r="AD48" s="14">
        <f t="shared" si="22"/>
        <v>0.44463667820069197</v>
      </c>
      <c r="AE48" s="14">
        <f t="shared" si="22"/>
        <v>0.44385342789598109</v>
      </c>
      <c r="AF48" s="14">
        <f t="shared" si="22"/>
        <v>0.42674834099030112</v>
      </c>
      <c r="AG48" s="14">
        <f t="shared" si="22"/>
        <v>0.46910880262438487</v>
      </c>
      <c r="AH48" s="14">
        <f t="shared" si="22"/>
        <v>0.45449871465295633</v>
      </c>
      <c r="AI48" s="14">
        <f t="shared" si="22"/>
        <v>0.45107033639143734</v>
      </c>
      <c r="AJ48" s="14">
        <f t="shared" si="22"/>
        <v>0.435049598488427</v>
      </c>
      <c r="AK48" s="14">
        <f t="shared" si="22"/>
        <v>0.49055613850996854</v>
      </c>
      <c r="AL48" s="14">
        <f t="shared" si="22"/>
        <v>0.53727333781061115</v>
      </c>
      <c r="AM48" s="14">
        <f t="shared" si="22"/>
        <v>0.41277186487737161</v>
      </c>
      <c r="AN48" s="14">
        <f t="shared" si="22"/>
        <v>0.39417309340188517</v>
      </c>
      <c r="AO48" s="14">
        <f t="shared" si="22"/>
        <v>0.43070831500219975</v>
      </c>
      <c r="AP48" s="14">
        <f t="shared" si="22"/>
        <v>0.42749003984063744</v>
      </c>
      <c r="AQ48" s="14">
        <f t="shared" si="22"/>
        <v>0.41967784066173275</v>
      </c>
      <c r="AR48" s="14">
        <f t="shared" si="22"/>
        <v>0.4264</v>
      </c>
      <c r="AS48" s="14">
        <f t="shared" si="22"/>
        <v>0.43687635574837314</v>
      </c>
      <c r="AT48" s="14">
        <f t="shared" si="22"/>
        <v>0.40477996965098634</v>
      </c>
      <c r="AU48" s="14">
        <f t="shared" si="22"/>
        <v>0.41951987406532859</v>
      </c>
      <c r="AV48" s="14">
        <f t="shared" si="22"/>
        <v>0.4302367941712204</v>
      </c>
      <c r="AW48" s="14">
        <f t="shared" si="22"/>
        <v>0.44235634260932422</v>
      </c>
      <c r="AX48" s="14">
        <f t="shared" si="22"/>
        <v>0.41186556927297663</v>
      </c>
      <c r="AY48" s="14">
        <f t="shared" si="22"/>
        <v>0.40719499478623561</v>
      </c>
      <c r="AZ48" s="14">
        <f t="shared" si="22"/>
        <v>0.39691808596918082</v>
      </c>
      <c r="BA48" s="14">
        <f t="shared" si="22"/>
        <v>0.40992253172902582</v>
      </c>
      <c r="BB48" s="14">
        <f t="shared" si="22"/>
        <v>0.37811656344290928</v>
      </c>
      <c r="BC48" s="14">
        <f t="shared" si="22"/>
        <v>0.38468914815406741</v>
      </c>
      <c r="BD48" s="14">
        <f>BD35/BD32</f>
        <v>0.38566864445458698</v>
      </c>
      <c r="BK48" s="14">
        <f t="shared" ref="BK48:BV48" si="23">BK35/BK32</f>
        <v>0.43730569948186532</v>
      </c>
      <c r="BL48" s="14">
        <f t="shared" si="23"/>
        <v>0.42034990791896865</v>
      </c>
      <c r="BM48" s="14">
        <f t="shared" si="23"/>
        <v>0.39755480607082627</v>
      </c>
      <c r="BN48" s="14">
        <f t="shared" si="23"/>
        <v>0.38601321585903087</v>
      </c>
      <c r="BO48" s="14">
        <f t="shared" si="23"/>
        <v>0.39372451692962246</v>
      </c>
      <c r="BP48" s="14">
        <f t="shared" si="23"/>
        <v>0.42129265607799959</v>
      </c>
      <c r="BQ48" s="14">
        <f t="shared" si="23"/>
        <v>0.4369476784962828</v>
      </c>
      <c r="BR48" s="14">
        <f t="shared" si="23"/>
        <v>0.45180185916210364</v>
      </c>
      <c r="BS48" s="14">
        <f t="shared" si="23"/>
        <v>0.44955640050697082</v>
      </c>
      <c r="BT48" s="14">
        <f t="shared" si="23"/>
        <v>0.42609603340292279</v>
      </c>
      <c r="BU48" s="14">
        <f t="shared" si="23"/>
        <v>0.42250904468563605</v>
      </c>
      <c r="BV48" s="14">
        <f t="shared" si="23"/>
        <v>0.4102269829125223</v>
      </c>
      <c r="BW48" s="14">
        <f>BW35/BW32</f>
        <v>0.38937842343415097</v>
      </c>
    </row>
    <row r="49" spans="2:75">
      <c r="B49" s="6" t="s">
        <v>77</v>
      </c>
      <c r="C49" s="15"/>
      <c r="D49" s="15"/>
      <c r="E49" s="15"/>
      <c r="F49" s="15"/>
      <c r="G49" s="15">
        <f>G32/C32-1</f>
        <v>0.17181705809641512</v>
      </c>
      <c r="H49" s="15">
        <f t="shared" ref="H49:BD49" si="24">H32/D32-1</f>
        <v>0.19217081850533813</v>
      </c>
      <c r="I49" s="15">
        <f t="shared" si="24"/>
        <v>0.1087645195353748</v>
      </c>
      <c r="J49" s="15">
        <f t="shared" si="24"/>
        <v>0.11458333333333326</v>
      </c>
      <c r="K49" s="15">
        <f t="shared" si="24"/>
        <v>0.13080168776371304</v>
      </c>
      <c r="L49" s="15">
        <f t="shared" si="24"/>
        <v>0.14626865671641798</v>
      </c>
      <c r="M49" s="15">
        <f t="shared" si="24"/>
        <v>8.7619047619047707E-2</v>
      </c>
      <c r="N49" s="15">
        <f t="shared" si="24"/>
        <v>6.1682242990654057E-2</v>
      </c>
      <c r="O49" s="15">
        <f t="shared" si="24"/>
        <v>9.8880597014925353E-2</v>
      </c>
      <c r="P49" s="15">
        <f t="shared" si="24"/>
        <v>0.11805555555555558</v>
      </c>
      <c r="Q49" s="15">
        <f t="shared" si="24"/>
        <v>0.15236427320490353</v>
      </c>
      <c r="R49" s="15">
        <f t="shared" si="24"/>
        <v>0.176056338028169</v>
      </c>
      <c r="S49" s="15">
        <f t="shared" si="24"/>
        <v>0.16298811544991509</v>
      </c>
      <c r="T49" s="15">
        <f t="shared" si="24"/>
        <v>0.10714285714285698</v>
      </c>
      <c r="U49" s="15">
        <f t="shared" si="24"/>
        <v>5.8510638297872397E-2</v>
      </c>
      <c r="V49" s="15">
        <f t="shared" si="24"/>
        <v>2.9191616766467199E-2</v>
      </c>
      <c r="W49" s="15">
        <f t="shared" si="24"/>
        <v>-9.4890510948906215E-3</v>
      </c>
      <c r="X49" s="15">
        <f t="shared" si="24"/>
        <v>6.3113604488078456E-2</v>
      </c>
      <c r="Y49" s="15">
        <f t="shared" si="24"/>
        <v>0.11844938980617381</v>
      </c>
      <c r="Z49" s="15">
        <f t="shared" si="24"/>
        <v>0.10836363636363644</v>
      </c>
      <c r="AA49" s="15">
        <f t="shared" si="24"/>
        <v>0.1179071481208549</v>
      </c>
      <c r="AB49" s="15">
        <f t="shared" si="24"/>
        <v>0.16094986807387857</v>
      </c>
      <c r="AC49" s="15">
        <f t="shared" si="24"/>
        <v>0.11938382541720149</v>
      </c>
      <c r="AD49" s="15">
        <f t="shared" si="24"/>
        <v>0.13779527559055116</v>
      </c>
      <c r="AE49" s="15">
        <f t="shared" si="24"/>
        <v>0.11535926170072508</v>
      </c>
      <c r="AF49" s="15">
        <f t="shared" si="24"/>
        <v>0.11306818181818179</v>
      </c>
      <c r="AG49" s="15">
        <f t="shared" si="24"/>
        <v>4.8738532110091715E-2</v>
      </c>
      <c r="AH49" s="15">
        <f t="shared" si="24"/>
        <v>0.121683967704729</v>
      </c>
      <c r="AI49" s="15">
        <f t="shared" si="24"/>
        <v>0.15957446808510634</v>
      </c>
      <c r="AJ49" s="15">
        <f t="shared" si="24"/>
        <v>8.0653394589075944E-2</v>
      </c>
      <c r="AK49" s="15">
        <f t="shared" si="24"/>
        <v>4.209950792782946E-2</v>
      </c>
      <c r="AL49" s="15">
        <f t="shared" si="24"/>
        <v>-0.23444730077120823</v>
      </c>
      <c r="AM49" s="15">
        <f t="shared" si="24"/>
        <v>0.10142711518858305</v>
      </c>
      <c r="AN49" s="15">
        <f t="shared" si="24"/>
        <v>0.10250354274917339</v>
      </c>
      <c r="AO49" s="15">
        <f t="shared" si="24"/>
        <v>0.19254984260230867</v>
      </c>
      <c r="AP49" s="15">
        <f t="shared" si="24"/>
        <v>0.68569509738079248</v>
      </c>
      <c r="AQ49" s="15">
        <f t="shared" si="24"/>
        <v>6.2933826931975911E-2</v>
      </c>
      <c r="AR49" s="15">
        <f t="shared" si="24"/>
        <v>7.1122536418166238E-2</v>
      </c>
      <c r="AS49" s="15">
        <f t="shared" si="24"/>
        <v>1.4078310602727573E-2</v>
      </c>
      <c r="AT49" s="15">
        <f t="shared" si="24"/>
        <v>5.0199203187251129E-2</v>
      </c>
      <c r="AU49" s="15">
        <f t="shared" si="24"/>
        <v>0.10622551153678716</v>
      </c>
      <c r="AV49" s="15">
        <f t="shared" si="24"/>
        <v>9.8000000000000087E-2</v>
      </c>
      <c r="AW49" s="15">
        <f t="shared" si="24"/>
        <v>0.20043383947939253</v>
      </c>
      <c r="AX49" s="15">
        <f t="shared" si="24"/>
        <v>0.10622154779969639</v>
      </c>
      <c r="AY49" s="15">
        <f t="shared" si="24"/>
        <v>0.50964187327823707</v>
      </c>
      <c r="AZ49" s="15">
        <f t="shared" si="24"/>
        <v>1.2459016393442623</v>
      </c>
      <c r="BA49" s="15">
        <f t="shared" si="24"/>
        <v>1.1926273942898447</v>
      </c>
      <c r="BB49" s="15">
        <f t="shared" si="24"/>
        <v>1.1594650205761319</v>
      </c>
      <c r="BC49" s="15">
        <f t="shared" si="24"/>
        <v>0.63112617309697594</v>
      </c>
      <c r="BD49" s="15">
        <f t="shared" si="24"/>
        <v>6.6180048661800495E-2</v>
      </c>
      <c r="BK49" s="15"/>
      <c r="BL49" s="15">
        <f t="shared" ref="BK49:BV49" si="25">BL32/BK32-1</f>
        <v>0.12538860103626948</v>
      </c>
      <c r="BM49" s="15">
        <f t="shared" si="25"/>
        <v>9.2081031307550854E-2</v>
      </c>
      <c r="BN49" s="15">
        <f t="shared" si="25"/>
        <v>0.14839797639123087</v>
      </c>
      <c r="BO49" s="15">
        <f t="shared" si="25"/>
        <v>3.5425844346549384E-2</v>
      </c>
      <c r="BP49" s="15">
        <f t="shared" si="25"/>
        <v>0.1272823967381671</v>
      </c>
      <c r="BQ49" s="15">
        <f t="shared" si="25"/>
        <v>0.12108822141846187</v>
      </c>
      <c r="BR49" s="15">
        <f t="shared" si="25"/>
        <v>0.10155702062000271</v>
      </c>
      <c r="BS49" s="15">
        <f t="shared" si="25"/>
        <v>4.711575194193296E-3</v>
      </c>
      <c r="BT49" s="15">
        <f t="shared" si="25"/>
        <v>0.21419518377693292</v>
      </c>
      <c r="BU49" s="15">
        <f t="shared" si="25"/>
        <v>6.7536534446764218E-2</v>
      </c>
      <c r="BV49" s="15">
        <f t="shared" si="25"/>
        <v>0.53358756233499571</v>
      </c>
      <c r="BW49" s="15">
        <f>BW32/BV32-1</f>
        <v>0.60635042081101753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7A23-48EF-4F05-97EB-2592AAAD030C}">
  <dimension ref="B28:L284"/>
  <sheetViews>
    <sheetView topLeftCell="D1" workbookViewId="0">
      <selection activeCell="L28" sqref="L28"/>
    </sheetView>
  </sheetViews>
  <sheetFormatPr defaultRowHeight="15"/>
  <cols>
    <col min="1" max="1" width="3.28515625" customWidth="1"/>
  </cols>
  <sheetData>
    <row r="28" spans="7:12">
      <c r="G28" s="8" t="s">
        <v>335</v>
      </c>
      <c r="H28" s="11">
        <f>MAX(H34:H284)</f>
        <v>9.6869462492616742E-2</v>
      </c>
      <c r="J28" s="4" t="s">
        <v>340</v>
      </c>
      <c r="K28" s="4"/>
      <c r="L28" s="5">
        <f>H30*3</f>
        <v>5.1964125333894183E-2</v>
      </c>
    </row>
    <row r="29" spans="7:12">
      <c r="G29" s="8" t="s">
        <v>336</v>
      </c>
      <c r="H29" s="11">
        <f>MIN(H34:H284)</f>
        <v>-7.1448275862069033E-2</v>
      </c>
    </row>
    <row r="30" spans="7:12">
      <c r="G30" s="9" t="s">
        <v>337</v>
      </c>
      <c r="H30" s="12">
        <f>_xlfn.STDEV.S(H34:H284)</f>
        <v>1.7321375111298061E-2</v>
      </c>
    </row>
    <row r="31" spans="7:12">
      <c r="G31" s="9" t="s">
        <v>338</v>
      </c>
      <c r="H31" s="11">
        <f>AVERAGE(H34:H284)</f>
        <v>8.9998886769420913E-4</v>
      </c>
    </row>
    <row r="33" spans="2:8">
      <c r="B33" s="8" t="s">
        <v>334</v>
      </c>
      <c r="C33" s="8" t="s">
        <v>333</v>
      </c>
      <c r="D33" s="8" t="s">
        <v>332</v>
      </c>
      <c r="E33" s="8" t="s">
        <v>331</v>
      </c>
      <c r="F33" s="8" t="s">
        <v>330</v>
      </c>
      <c r="G33" s="8" t="s">
        <v>329</v>
      </c>
      <c r="H33" s="8" t="s">
        <v>339</v>
      </c>
    </row>
    <row r="34" spans="2:8">
      <c r="B34" s="3">
        <v>72.98</v>
      </c>
      <c r="C34" s="3">
        <v>74.34</v>
      </c>
      <c r="D34" s="3">
        <v>71.680000000000007</v>
      </c>
      <c r="E34" s="3">
        <v>74.34</v>
      </c>
      <c r="F34" s="3">
        <v>944290</v>
      </c>
      <c r="G34" s="3" t="s">
        <v>328</v>
      </c>
      <c r="H34" s="10">
        <f>B34/E34-1</f>
        <v>-1.8294323379069111E-2</v>
      </c>
    </row>
    <row r="35" spans="2:8">
      <c r="B35" s="3">
        <v>72.59</v>
      </c>
      <c r="C35" s="3">
        <v>72.825000000000003</v>
      </c>
      <c r="D35" s="3">
        <v>69.650000000000006</v>
      </c>
      <c r="E35" s="3">
        <v>70.78</v>
      </c>
      <c r="F35" s="3">
        <v>1158241</v>
      </c>
      <c r="G35" s="3" t="s">
        <v>327</v>
      </c>
      <c r="H35" s="10">
        <f t="shared" ref="H35:H98" si="0">B35/E35-1</f>
        <v>2.5572195535461972E-2</v>
      </c>
    </row>
    <row r="36" spans="2:8">
      <c r="B36" s="3">
        <v>70.98</v>
      </c>
      <c r="C36" s="3">
        <v>73.09</v>
      </c>
      <c r="D36" s="3">
        <v>69.64</v>
      </c>
      <c r="E36" s="3">
        <v>73.06</v>
      </c>
      <c r="F36" s="3">
        <v>1045763</v>
      </c>
      <c r="G36" s="3" t="s">
        <v>326</v>
      </c>
      <c r="H36" s="10">
        <f t="shared" si="0"/>
        <v>-2.8469750889679735E-2</v>
      </c>
    </row>
    <row r="37" spans="2:8">
      <c r="B37" s="3">
        <v>74.28</v>
      </c>
      <c r="C37" s="3">
        <v>75.47</v>
      </c>
      <c r="D37" s="3">
        <v>67.33</v>
      </c>
      <c r="E37" s="3">
        <v>67.72</v>
      </c>
      <c r="F37" s="3">
        <v>2211559</v>
      </c>
      <c r="G37" s="3" t="s">
        <v>325</v>
      </c>
      <c r="H37" s="10">
        <f t="shared" si="0"/>
        <v>9.6869462492616742E-2</v>
      </c>
    </row>
    <row r="38" spans="2:8">
      <c r="B38" s="3">
        <v>68.64</v>
      </c>
      <c r="C38" s="3">
        <v>73.745000000000005</v>
      </c>
      <c r="D38" s="3">
        <v>67.489999999999995</v>
      </c>
      <c r="E38" s="3">
        <v>72.88</v>
      </c>
      <c r="F38" s="3">
        <v>1287307</v>
      </c>
      <c r="G38" s="3" t="s">
        <v>324</v>
      </c>
      <c r="H38" s="10">
        <f t="shared" si="0"/>
        <v>-5.8177826564215107E-2</v>
      </c>
    </row>
    <row r="39" spans="2:8">
      <c r="B39" s="3">
        <v>70.75</v>
      </c>
      <c r="C39" s="3">
        <v>72.69</v>
      </c>
      <c r="D39" s="3">
        <v>65.620099999999994</v>
      </c>
      <c r="E39" s="3">
        <v>66.61</v>
      </c>
      <c r="F39" s="3">
        <v>1844150</v>
      </c>
      <c r="G39" s="3" t="s">
        <v>323</v>
      </c>
      <c r="H39" s="10">
        <f t="shared" si="0"/>
        <v>6.2152829905419704E-2</v>
      </c>
    </row>
    <row r="40" spans="2:8">
      <c r="B40" s="3">
        <v>68.83</v>
      </c>
      <c r="C40" s="3">
        <v>70.28</v>
      </c>
      <c r="D40" s="3">
        <v>67.52</v>
      </c>
      <c r="E40" s="3">
        <v>69.98</v>
      </c>
      <c r="F40" s="3">
        <v>2057719</v>
      </c>
      <c r="G40" s="3" t="s">
        <v>322</v>
      </c>
      <c r="H40" s="10">
        <f t="shared" si="0"/>
        <v>-1.6433266647613687E-2</v>
      </c>
    </row>
    <row r="41" spans="2:8">
      <c r="B41" s="3">
        <v>72.02</v>
      </c>
      <c r="C41" s="3">
        <v>73.844999999999999</v>
      </c>
      <c r="D41" s="3">
        <v>71.829599999999999</v>
      </c>
      <c r="E41" s="3">
        <v>72.73</v>
      </c>
      <c r="F41" s="3">
        <v>1394547</v>
      </c>
      <c r="G41" s="3" t="s">
        <v>321</v>
      </c>
      <c r="H41" s="10">
        <f t="shared" si="0"/>
        <v>-9.7621339199781554E-3</v>
      </c>
    </row>
    <row r="42" spans="2:8">
      <c r="B42" s="3">
        <v>75.5</v>
      </c>
      <c r="C42" s="3">
        <v>75.73</v>
      </c>
      <c r="D42" s="3">
        <v>71.73</v>
      </c>
      <c r="E42" s="3">
        <v>72.099999999999994</v>
      </c>
      <c r="F42" s="3">
        <v>1305366</v>
      </c>
      <c r="G42" s="3" t="s">
        <v>320</v>
      </c>
      <c r="H42" s="10">
        <f t="shared" si="0"/>
        <v>4.7156726768377233E-2</v>
      </c>
    </row>
    <row r="43" spans="2:8">
      <c r="B43" s="3">
        <v>73.39</v>
      </c>
      <c r="C43" s="3">
        <v>73.69</v>
      </c>
      <c r="D43" s="3">
        <v>72.424999999999997</v>
      </c>
      <c r="E43" s="3">
        <v>72.97</v>
      </c>
      <c r="F43" s="3">
        <v>867462</v>
      </c>
      <c r="G43" s="3" t="s">
        <v>319</v>
      </c>
      <c r="H43" s="10">
        <f t="shared" si="0"/>
        <v>5.7557900507057003E-3</v>
      </c>
    </row>
    <row r="44" spans="2:8">
      <c r="B44" s="3">
        <v>73.2</v>
      </c>
      <c r="C44" s="3">
        <v>73.613</v>
      </c>
      <c r="D44" s="3">
        <v>71.777299999999997</v>
      </c>
      <c r="E44" s="3">
        <v>71.88</v>
      </c>
      <c r="F44" s="3">
        <v>1083738</v>
      </c>
      <c r="G44" s="3" t="s">
        <v>318</v>
      </c>
      <c r="H44" s="10">
        <f t="shared" si="0"/>
        <v>1.8363939899833204E-2</v>
      </c>
    </row>
    <row r="45" spans="2:8">
      <c r="B45" s="3">
        <v>72.55</v>
      </c>
      <c r="C45" s="3">
        <v>73.150000000000006</v>
      </c>
      <c r="D45" s="3">
        <v>70.67</v>
      </c>
      <c r="E45" s="3">
        <v>73.06</v>
      </c>
      <c r="F45" s="3">
        <v>924703</v>
      </c>
      <c r="G45" s="3" t="s">
        <v>317</v>
      </c>
      <c r="H45" s="10">
        <f t="shared" si="0"/>
        <v>-6.980563920065741E-3</v>
      </c>
    </row>
    <row r="46" spans="2:8">
      <c r="B46" s="3">
        <v>73.66</v>
      </c>
      <c r="C46" s="3">
        <v>75.010000000000005</v>
      </c>
      <c r="D46" s="3">
        <v>73.31</v>
      </c>
      <c r="E46" s="3">
        <v>74.41</v>
      </c>
      <c r="F46" s="3">
        <v>899787</v>
      </c>
      <c r="G46" s="3" t="s">
        <v>316</v>
      </c>
      <c r="H46" s="10">
        <f t="shared" si="0"/>
        <v>-1.0079290417954523E-2</v>
      </c>
    </row>
    <row r="47" spans="2:8">
      <c r="B47" s="3">
        <v>74.349999999999994</v>
      </c>
      <c r="C47" s="3">
        <v>76.733999999999995</v>
      </c>
      <c r="D47" s="3">
        <v>74.33</v>
      </c>
      <c r="E47" s="3">
        <v>76.489999999999995</v>
      </c>
      <c r="F47" s="3">
        <v>1034525</v>
      </c>
      <c r="G47" s="3" t="s">
        <v>315</v>
      </c>
      <c r="H47" s="10">
        <f t="shared" si="0"/>
        <v>-2.797751340044452E-2</v>
      </c>
    </row>
    <row r="48" spans="2:8">
      <c r="B48" s="3">
        <v>76.63</v>
      </c>
      <c r="C48" s="3">
        <v>76.989999999999995</v>
      </c>
      <c r="D48" s="3">
        <v>75.837599999999995</v>
      </c>
      <c r="E48" s="3">
        <v>76.19</v>
      </c>
      <c r="F48" s="3">
        <v>1512417</v>
      </c>
      <c r="G48" s="3" t="s">
        <v>314</v>
      </c>
      <c r="H48" s="10">
        <f t="shared" si="0"/>
        <v>5.7750360939754497E-3</v>
      </c>
    </row>
    <row r="49" spans="2:8">
      <c r="B49" s="3">
        <v>76.06</v>
      </c>
      <c r="C49" s="3">
        <v>76.06</v>
      </c>
      <c r="D49" s="3">
        <v>74.030100000000004</v>
      </c>
      <c r="E49" s="3">
        <v>74.34</v>
      </c>
      <c r="F49" s="3">
        <v>1439709</v>
      </c>
      <c r="G49" s="3" t="s">
        <v>313</v>
      </c>
      <c r="H49" s="10">
        <f t="shared" si="0"/>
        <v>2.3136938391175699E-2</v>
      </c>
    </row>
    <row r="50" spans="2:8">
      <c r="B50" s="3">
        <v>73.59</v>
      </c>
      <c r="C50" s="3">
        <v>73.78</v>
      </c>
      <c r="D50" s="3">
        <v>72</v>
      </c>
      <c r="E50" s="3">
        <v>73.069999999999993</v>
      </c>
      <c r="F50" s="3">
        <v>2667230</v>
      </c>
      <c r="G50" s="3" t="s">
        <v>312</v>
      </c>
      <c r="H50" s="10">
        <f t="shared" si="0"/>
        <v>7.1164636649789781E-3</v>
      </c>
    </row>
    <row r="51" spans="2:8">
      <c r="B51" s="3">
        <v>73.91</v>
      </c>
      <c r="C51" s="3">
        <v>73.94</v>
      </c>
      <c r="D51" s="3">
        <v>72.875</v>
      </c>
      <c r="E51" s="3">
        <v>72.900000000000006</v>
      </c>
      <c r="F51" s="3">
        <v>1151276</v>
      </c>
      <c r="G51" s="3" t="s">
        <v>311</v>
      </c>
      <c r="H51" s="10">
        <f t="shared" si="0"/>
        <v>1.3854595336076692E-2</v>
      </c>
    </row>
    <row r="52" spans="2:8">
      <c r="B52" s="3">
        <v>73.34</v>
      </c>
      <c r="C52" s="3">
        <v>73.430000000000007</v>
      </c>
      <c r="D52" s="3">
        <v>71.12</v>
      </c>
      <c r="E52" s="3">
        <v>71.709999999999994</v>
      </c>
      <c r="F52" s="3">
        <v>1252537</v>
      </c>
      <c r="G52" s="3" t="s">
        <v>310</v>
      </c>
      <c r="H52" s="10">
        <f t="shared" si="0"/>
        <v>2.2730442058290556E-2</v>
      </c>
    </row>
    <row r="53" spans="2:8">
      <c r="B53" s="3">
        <v>71.59</v>
      </c>
      <c r="C53" s="3">
        <v>72.28</v>
      </c>
      <c r="D53" s="3">
        <v>70.970100000000002</v>
      </c>
      <c r="E53" s="3">
        <v>71.489999999999995</v>
      </c>
      <c r="F53" s="3">
        <v>1097107</v>
      </c>
      <c r="G53" s="3" t="s">
        <v>309</v>
      </c>
      <c r="H53" s="10">
        <f t="shared" si="0"/>
        <v>1.3987970345503697E-3</v>
      </c>
    </row>
    <row r="54" spans="2:8">
      <c r="B54" s="3">
        <v>72.14</v>
      </c>
      <c r="C54" s="3">
        <v>72.775000000000006</v>
      </c>
      <c r="D54" s="3">
        <v>70.569999999999993</v>
      </c>
      <c r="E54" s="3">
        <v>70.569999999999993</v>
      </c>
      <c r="F54" s="3">
        <v>1234326</v>
      </c>
      <c r="G54" s="3" t="s">
        <v>308</v>
      </c>
      <c r="H54" s="10">
        <f t="shared" si="0"/>
        <v>2.2247413915261527E-2</v>
      </c>
    </row>
    <row r="55" spans="2:8">
      <c r="B55" s="3">
        <v>71.040000000000006</v>
      </c>
      <c r="C55" s="3">
        <v>71.25</v>
      </c>
      <c r="D55" s="3">
        <v>69.569999999999993</v>
      </c>
      <c r="E55" s="3">
        <v>70.150000000000006</v>
      </c>
      <c r="F55" s="3">
        <v>1056097</v>
      </c>
      <c r="G55" s="3" t="s">
        <v>307</v>
      </c>
      <c r="H55" s="10">
        <f t="shared" si="0"/>
        <v>1.2687099073414032E-2</v>
      </c>
    </row>
    <row r="56" spans="2:8">
      <c r="B56" s="3">
        <v>69.680000000000007</v>
      </c>
      <c r="C56" s="3">
        <v>72.150000000000006</v>
      </c>
      <c r="D56" s="3">
        <v>68.88</v>
      </c>
      <c r="E56" s="3">
        <v>71.37</v>
      </c>
      <c r="F56" s="3">
        <v>1886552</v>
      </c>
      <c r="G56" s="3" t="s">
        <v>306</v>
      </c>
      <c r="H56" s="10">
        <f t="shared" si="0"/>
        <v>-2.3679417122040025E-2</v>
      </c>
    </row>
    <row r="57" spans="2:8">
      <c r="B57" s="3">
        <v>71.3</v>
      </c>
      <c r="C57" s="3">
        <v>74.73</v>
      </c>
      <c r="D57" s="3">
        <v>70.59</v>
      </c>
      <c r="E57" s="3">
        <v>74.72</v>
      </c>
      <c r="F57" s="3">
        <v>2469317</v>
      </c>
      <c r="G57" s="3" t="s">
        <v>305</v>
      </c>
      <c r="H57" s="10">
        <f t="shared" si="0"/>
        <v>-4.577087794432555E-2</v>
      </c>
    </row>
    <row r="58" spans="2:8">
      <c r="B58" s="3">
        <v>73.489999999999995</v>
      </c>
      <c r="C58" s="3">
        <v>75.349999999999994</v>
      </c>
      <c r="D58" s="3">
        <v>73.23</v>
      </c>
      <c r="E58" s="3">
        <v>75.349999999999994</v>
      </c>
      <c r="F58" s="3">
        <v>2067785</v>
      </c>
      <c r="G58" s="3" t="s">
        <v>304</v>
      </c>
      <c r="H58" s="10">
        <f t="shared" si="0"/>
        <v>-2.4684804246848047E-2</v>
      </c>
    </row>
    <row r="59" spans="2:8">
      <c r="B59" s="3">
        <v>75.459999999999994</v>
      </c>
      <c r="C59" s="3">
        <v>76.790000000000006</v>
      </c>
      <c r="D59" s="3">
        <v>75.034999999999997</v>
      </c>
      <c r="E59" s="3">
        <v>75.930000000000007</v>
      </c>
      <c r="F59" s="3">
        <v>1898300</v>
      </c>
      <c r="G59" s="3" t="s">
        <v>303</v>
      </c>
      <c r="H59" s="10">
        <f t="shared" si="0"/>
        <v>-6.1899117608325005E-3</v>
      </c>
    </row>
    <row r="60" spans="2:8">
      <c r="B60" s="3">
        <v>77.41</v>
      </c>
      <c r="C60" s="3">
        <v>78.09</v>
      </c>
      <c r="D60" s="3">
        <v>75.069999999999993</v>
      </c>
      <c r="E60" s="3">
        <v>76</v>
      </c>
      <c r="F60" s="3">
        <v>1230429</v>
      </c>
      <c r="G60" s="3" t="s">
        <v>302</v>
      </c>
      <c r="H60" s="10">
        <f t="shared" si="0"/>
        <v>1.8552631578947265E-2</v>
      </c>
    </row>
    <row r="61" spans="2:8">
      <c r="B61" s="3">
        <v>76.31</v>
      </c>
      <c r="C61" s="3">
        <v>78.34</v>
      </c>
      <c r="D61" s="3">
        <v>76.260000000000005</v>
      </c>
      <c r="E61" s="3">
        <v>77.83</v>
      </c>
      <c r="F61" s="3">
        <v>1405908</v>
      </c>
      <c r="G61" s="3" t="s">
        <v>301</v>
      </c>
      <c r="H61" s="10">
        <f t="shared" si="0"/>
        <v>-1.9529744314531583E-2</v>
      </c>
    </row>
    <row r="62" spans="2:8">
      <c r="B62" s="3">
        <v>78.819999999999993</v>
      </c>
      <c r="C62" s="3">
        <v>79.19</v>
      </c>
      <c r="D62" s="3">
        <v>77.7059</v>
      </c>
      <c r="E62" s="3">
        <v>78</v>
      </c>
      <c r="F62" s="3">
        <v>844753</v>
      </c>
      <c r="G62" s="3" t="s">
        <v>300</v>
      </c>
      <c r="H62" s="10">
        <f t="shared" si="0"/>
        <v>1.0512820512820431E-2</v>
      </c>
    </row>
    <row r="63" spans="2:8">
      <c r="B63" s="3">
        <v>78.069999999999993</v>
      </c>
      <c r="C63" s="3">
        <v>79.28</v>
      </c>
      <c r="D63" s="3">
        <v>77.36</v>
      </c>
      <c r="E63" s="3">
        <v>78.77</v>
      </c>
      <c r="F63" s="3">
        <v>805824</v>
      </c>
      <c r="G63" s="3" t="s">
        <v>299</v>
      </c>
      <c r="H63" s="10">
        <f t="shared" si="0"/>
        <v>-8.8866319664847593E-3</v>
      </c>
    </row>
    <row r="64" spans="2:8">
      <c r="B64" s="3">
        <v>79.25</v>
      </c>
      <c r="C64" s="3">
        <v>81.23</v>
      </c>
      <c r="D64" s="3">
        <v>78.86</v>
      </c>
      <c r="E64" s="3">
        <v>80.375</v>
      </c>
      <c r="F64" s="3">
        <v>742629</v>
      </c>
      <c r="G64" s="3" t="s">
        <v>298</v>
      </c>
      <c r="H64" s="10">
        <f t="shared" si="0"/>
        <v>-1.3996889580093264E-2</v>
      </c>
    </row>
    <row r="65" spans="2:8">
      <c r="B65" s="3">
        <v>80.319999999999993</v>
      </c>
      <c r="C65" s="3">
        <v>80.459999999999994</v>
      </c>
      <c r="D65" s="3">
        <v>78.27</v>
      </c>
      <c r="E65" s="3">
        <v>78.680000000000007</v>
      </c>
      <c r="F65" s="3">
        <v>984676</v>
      </c>
      <c r="G65" s="3" t="s">
        <v>297</v>
      </c>
      <c r="H65" s="10">
        <f t="shared" si="0"/>
        <v>2.0843924758515264E-2</v>
      </c>
    </row>
    <row r="66" spans="2:8">
      <c r="B66" s="3">
        <v>78.67</v>
      </c>
      <c r="C66" s="3">
        <v>80.459999999999994</v>
      </c>
      <c r="D66" s="3">
        <v>78.319999999999993</v>
      </c>
      <c r="E66" s="3">
        <v>79.900000000000006</v>
      </c>
      <c r="F66" s="3">
        <v>960841</v>
      </c>
      <c r="G66" s="3" t="s">
        <v>296</v>
      </c>
      <c r="H66" s="10">
        <f t="shared" si="0"/>
        <v>-1.5394242803504432E-2</v>
      </c>
    </row>
    <row r="67" spans="2:8">
      <c r="B67" s="3">
        <v>80.010000000000005</v>
      </c>
      <c r="C67" s="3">
        <v>80.989999999999995</v>
      </c>
      <c r="D67" s="3">
        <v>79.19</v>
      </c>
      <c r="E67" s="3">
        <v>79.75</v>
      </c>
      <c r="F67" s="3">
        <v>894534</v>
      </c>
      <c r="G67" s="3" t="s">
        <v>295</v>
      </c>
      <c r="H67" s="10">
        <f t="shared" si="0"/>
        <v>3.260188087774285E-3</v>
      </c>
    </row>
    <row r="68" spans="2:8">
      <c r="B68" s="3">
        <v>79.58</v>
      </c>
      <c r="C68" s="3">
        <v>80.540000000000006</v>
      </c>
      <c r="D68" s="3">
        <v>78.19</v>
      </c>
      <c r="E68" s="3">
        <v>79.69</v>
      </c>
      <c r="F68" s="3">
        <v>1693996</v>
      </c>
      <c r="G68" s="3" t="s">
        <v>294</v>
      </c>
      <c r="H68" s="10">
        <f t="shared" si="0"/>
        <v>-1.3803488518007168E-3</v>
      </c>
    </row>
    <row r="69" spans="2:8">
      <c r="B69" s="3">
        <v>80.02</v>
      </c>
      <c r="C69" s="3">
        <v>81.069900000000004</v>
      </c>
      <c r="D69" s="3">
        <v>78.69</v>
      </c>
      <c r="E69" s="3">
        <v>79.900000000000006</v>
      </c>
      <c r="F69" s="3">
        <v>2083836</v>
      </c>
      <c r="G69" s="3" t="s">
        <v>293</v>
      </c>
      <c r="H69" s="10">
        <f t="shared" si="0"/>
        <v>1.501877346683278E-3</v>
      </c>
    </row>
    <row r="70" spans="2:8">
      <c r="B70" s="3">
        <v>80.28</v>
      </c>
      <c r="C70" s="3">
        <v>82.82</v>
      </c>
      <c r="D70" s="3">
        <v>79.5</v>
      </c>
      <c r="E70" s="3">
        <v>82.82</v>
      </c>
      <c r="F70" s="3">
        <v>3351068</v>
      </c>
      <c r="G70" s="3" t="s">
        <v>292</v>
      </c>
      <c r="H70" s="10">
        <f t="shared" si="0"/>
        <v>-3.0668920550591561E-2</v>
      </c>
    </row>
    <row r="71" spans="2:8">
      <c r="B71" s="3">
        <v>84.12</v>
      </c>
      <c r="C71" s="3">
        <v>84.59</v>
      </c>
      <c r="D71" s="3">
        <v>83.19</v>
      </c>
      <c r="E71" s="3">
        <v>83.61</v>
      </c>
      <c r="F71" s="3">
        <v>1142264</v>
      </c>
      <c r="G71" s="3" t="s">
        <v>291</v>
      </c>
      <c r="H71" s="10">
        <f t="shared" si="0"/>
        <v>6.0997488338716543E-3</v>
      </c>
    </row>
    <row r="72" spans="2:8">
      <c r="B72" s="3">
        <v>84.09</v>
      </c>
      <c r="C72" s="3">
        <v>85.5</v>
      </c>
      <c r="D72" s="3">
        <v>84.06</v>
      </c>
      <c r="E72" s="3">
        <v>84.51</v>
      </c>
      <c r="F72" s="3">
        <v>895167</v>
      </c>
      <c r="G72" s="3" t="s">
        <v>290</v>
      </c>
      <c r="H72" s="10">
        <f t="shared" si="0"/>
        <v>-4.9698260560880891E-3</v>
      </c>
    </row>
    <row r="73" spans="2:8">
      <c r="B73" s="3">
        <v>84.83</v>
      </c>
      <c r="C73" s="3">
        <v>84.99</v>
      </c>
      <c r="D73" s="3">
        <v>83.33</v>
      </c>
      <c r="E73" s="3">
        <v>83.89</v>
      </c>
      <c r="F73" s="3">
        <v>858942</v>
      </c>
      <c r="G73" s="3" t="s">
        <v>289</v>
      </c>
      <c r="H73" s="10">
        <f t="shared" si="0"/>
        <v>1.1205149600667541E-2</v>
      </c>
    </row>
    <row r="74" spans="2:8">
      <c r="B74" s="3">
        <v>83.93</v>
      </c>
      <c r="C74" s="3">
        <v>84.84</v>
      </c>
      <c r="D74" s="3">
        <v>83.87</v>
      </c>
      <c r="E74" s="3">
        <v>84.42</v>
      </c>
      <c r="F74" s="3">
        <v>671715</v>
      </c>
      <c r="G74" s="3" t="s">
        <v>288</v>
      </c>
      <c r="H74" s="10">
        <f t="shared" si="0"/>
        <v>-5.8043117744609463E-3</v>
      </c>
    </row>
    <row r="75" spans="2:8">
      <c r="B75" s="3">
        <v>84.13</v>
      </c>
      <c r="C75" s="3">
        <v>84.379900000000006</v>
      </c>
      <c r="D75" s="3">
        <v>83.07</v>
      </c>
      <c r="E75" s="3">
        <v>84.19</v>
      </c>
      <c r="F75" s="3">
        <v>1269890</v>
      </c>
      <c r="G75" s="3" t="s">
        <v>287</v>
      </c>
      <c r="H75" s="10">
        <f t="shared" si="0"/>
        <v>-7.1267371421790404E-4</v>
      </c>
    </row>
    <row r="76" spans="2:8">
      <c r="B76" s="3">
        <v>84.01</v>
      </c>
      <c r="C76" s="3">
        <v>84.34</v>
      </c>
      <c r="D76" s="3">
        <v>83.21</v>
      </c>
      <c r="E76" s="3">
        <v>83.64</v>
      </c>
      <c r="F76" s="3">
        <v>913641</v>
      </c>
      <c r="G76" s="3" t="s">
        <v>286</v>
      </c>
      <c r="H76" s="10">
        <f t="shared" si="0"/>
        <v>4.4237207077952867E-3</v>
      </c>
    </row>
    <row r="77" spans="2:8">
      <c r="B77" s="3">
        <v>84.28</v>
      </c>
      <c r="C77" s="3">
        <v>87.034999999999997</v>
      </c>
      <c r="D77" s="3">
        <v>84.23</v>
      </c>
      <c r="E77" s="3">
        <v>86.75</v>
      </c>
      <c r="F77" s="3">
        <v>1105538</v>
      </c>
      <c r="G77" s="3" t="s">
        <v>285</v>
      </c>
      <c r="H77" s="10">
        <f t="shared" si="0"/>
        <v>-2.8472622478386111E-2</v>
      </c>
    </row>
    <row r="78" spans="2:8">
      <c r="B78" s="3">
        <v>87.38</v>
      </c>
      <c r="C78" s="3">
        <v>88.224999999999994</v>
      </c>
      <c r="D78" s="3">
        <v>87</v>
      </c>
      <c r="E78" s="3">
        <v>87.96</v>
      </c>
      <c r="F78" s="3">
        <v>804185</v>
      </c>
      <c r="G78" s="3" t="s">
        <v>284</v>
      </c>
      <c r="H78" s="10">
        <f t="shared" si="0"/>
        <v>-6.5939063210550541E-3</v>
      </c>
    </row>
    <row r="79" spans="2:8">
      <c r="B79" s="3">
        <v>87.62</v>
      </c>
      <c r="C79" s="3">
        <v>89.39</v>
      </c>
      <c r="D79" s="3">
        <v>87.09</v>
      </c>
      <c r="E79" s="3">
        <v>88.3</v>
      </c>
      <c r="F79" s="3">
        <v>1212000</v>
      </c>
      <c r="G79" s="3" t="s">
        <v>283</v>
      </c>
      <c r="H79" s="10">
        <f t="shared" si="0"/>
        <v>-7.7010192525480692E-3</v>
      </c>
    </row>
    <row r="80" spans="2:8">
      <c r="B80" s="3">
        <v>87.95</v>
      </c>
      <c r="C80" s="3">
        <v>92.41</v>
      </c>
      <c r="D80" s="3">
        <v>84</v>
      </c>
      <c r="E80" s="3">
        <v>92.41</v>
      </c>
      <c r="F80" s="3">
        <v>4419810</v>
      </c>
      <c r="G80" s="3" t="s">
        <v>282</v>
      </c>
      <c r="H80" s="10">
        <f t="shared" si="0"/>
        <v>-4.8263174981062584E-2</v>
      </c>
    </row>
    <row r="81" spans="2:8">
      <c r="B81" s="3">
        <v>92.4</v>
      </c>
      <c r="C81" s="3">
        <v>93.13</v>
      </c>
      <c r="D81" s="3">
        <v>91.611599999999996</v>
      </c>
      <c r="E81" s="3">
        <v>92.77</v>
      </c>
      <c r="F81" s="3">
        <v>1190215</v>
      </c>
      <c r="G81" s="3" t="s">
        <v>281</v>
      </c>
      <c r="H81" s="10">
        <f t="shared" si="0"/>
        <v>-3.9883583054866056E-3</v>
      </c>
    </row>
    <row r="82" spans="2:8">
      <c r="B82" s="3">
        <v>92.18</v>
      </c>
      <c r="C82" s="3">
        <v>93.35</v>
      </c>
      <c r="D82" s="3">
        <v>91.54</v>
      </c>
      <c r="E82" s="3">
        <v>92.58</v>
      </c>
      <c r="F82" s="3">
        <v>920157</v>
      </c>
      <c r="G82" s="3" t="s">
        <v>280</v>
      </c>
      <c r="H82" s="10">
        <f t="shared" si="0"/>
        <v>-4.3205875999134946E-3</v>
      </c>
    </row>
    <row r="83" spans="2:8">
      <c r="B83" s="3">
        <v>92.59</v>
      </c>
      <c r="C83" s="3">
        <v>93.92</v>
      </c>
      <c r="D83" s="3">
        <v>91.21</v>
      </c>
      <c r="E83" s="3">
        <v>91.41</v>
      </c>
      <c r="F83" s="3">
        <v>1007987</v>
      </c>
      <c r="G83" s="3" t="s">
        <v>279</v>
      </c>
      <c r="H83" s="10">
        <f t="shared" si="0"/>
        <v>1.2908872114648418E-2</v>
      </c>
    </row>
    <row r="84" spans="2:8">
      <c r="B84" s="3">
        <v>92.72</v>
      </c>
      <c r="C84" s="3">
        <v>94.56</v>
      </c>
      <c r="D84" s="3">
        <v>92.68</v>
      </c>
      <c r="E84" s="3">
        <v>93.57</v>
      </c>
      <c r="F84" s="3">
        <v>1120816</v>
      </c>
      <c r="G84" s="3" t="s">
        <v>278</v>
      </c>
      <c r="H84" s="10">
        <f t="shared" si="0"/>
        <v>-9.084108154322923E-3</v>
      </c>
    </row>
    <row r="85" spans="2:8">
      <c r="B85" s="3">
        <v>93.12</v>
      </c>
      <c r="C85" s="3">
        <v>94.93</v>
      </c>
      <c r="D85" s="3">
        <v>92.54</v>
      </c>
      <c r="E85" s="3">
        <v>93.42</v>
      </c>
      <c r="F85" s="3">
        <v>873011</v>
      </c>
      <c r="G85" s="3" t="s">
        <v>277</v>
      </c>
      <c r="H85" s="10">
        <f t="shared" si="0"/>
        <v>-3.2113037893384266E-3</v>
      </c>
    </row>
    <row r="86" spans="2:8">
      <c r="B86" s="3">
        <v>92.79</v>
      </c>
      <c r="C86" s="3">
        <v>93.87</v>
      </c>
      <c r="D86" s="3">
        <v>92.37</v>
      </c>
      <c r="E86" s="3">
        <v>93.41</v>
      </c>
      <c r="F86" s="3">
        <v>804883</v>
      </c>
      <c r="G86" s="3" t="s">
        <v>276</v>
      </c>
      <c r="H86" s="10">
        <f t="shared" si="0"/>
        <v>-6.637404988759088E-3</v>
      </c>
    </row>
    <row r="87" spans="2:8">
      <c r="B87" s="3">
        <v>92.94</v>
      </c>
      <c r="C87" s="3">
        <v>92.99</v>
      </c>
      <c r="D87" s="3">
        <v>90.954999999999998</v>
      </c>
      <c r="E87" s="3">
        <v>91.98</v>
      </c>
      <c r="F87" s="3">
        <v>960590</v>
      </c>
      <c r="G87" s="3" t="s">
        <v>275</v>
      </c>
      <c r="H87" s="10">
        <f t="shared" si="0"/>
        <v>1.0437051532941943E-2</v>
      </c>
    </row>
    <row r="88" spans="2:8">
      <c r="B88" s="3">
        <v>91.98</v>
      </c>
      <c r="C88" s="3">
        <v>92.66</v>
      </c>
      <c r="D88" s="3">
        <v>91.12</v>
      </c>
      <c r="E88" s="3">
        <v>92.15</v>
      </c>
      <c r="F88" s="3">
        <v>780463</v>
      </c>
      <c r="G88" s="3" t="s">
        <v>274</v>
      </c>
      <c r="H88" s="10">
        <f t="shared" si="0"/>
        <v>-1.8448182311449068E-3</v>
      </c>
    </row>
    <row r="89" spans="2:8">
      <c r="B89" s="3">
        <v>92.84</v>
      </c>
      <c r="C89" s="3">
        <v>93.09</v>
      </c>
      <c r="D89" s="3">
        <v>91.47</v>
      </c>
      <c r="E89" s="3">
        <v>91.87</v>
      </c>
      <c r="F89" s="3">
        <v>890488</v>
      </c>
      <c r="G89" s="3" t="s">
        <v>273</v>
      </c>
      <c r="H89" s="10">
        <f t="shared" si="0"/>
        <v>1.0558397735931146E-2</v>
      </c>
    </row>
    <row r="90" spans="2:8">
      <c r="B90" s="3">
        <v>92.42</v>
      </c>
      <c r="C90" s="3">
        <v>93.32</v>
      </c>
      <c r="D90" s="3">
        <v>91.56</v>
      </c>
      <c r="E90" s="3">
        <v>93.24</v>
      </c>
      <c r="F90" s="3">
        <v>950932</v>
      </c>
      <c r="G90" s="3" t="s">
        <v>272</v>
      </c>
      <c r="H90" s="10">
        <f t="shared" si="0"/>
        <v>-8.7945087945087153E-3</v>
      </c>
    </row>
    <row r="91" spans="2:8">
      <c r="B91" s="3">
        <v>93.32</v>
      </c>
      <c r="C91" s="3">
        <v>93.67</v>
      </c>
      <c r="D91" s="3">
        <v>91.57</v>
      </c>
      <c r="E91" s="3">
        <v>92.04</v>
      </c>
      <c r="F91" s="3">
        <v>1039060</v>
      </c>
      <c r="G91" s="3" t="s">
        <v>271</v>
      </c>
      <c r="H91" s="10">
        <f t="shared" si="0"/>
        <v>1.3906996957844253E-2</v>
      </c>
    </row>
    <row r="92" spans="2:8">
      <c r="B92" s="3">
        <v>92.41</v>
      </c>
      <c r="C92" s="3">
        <v>92.42</v>
      </c>
      <c r="D92" s="3">
        <v>91.46</v>
      </c>
      <c r="E92" s="3">
        <v>91.75</v>
      </c>
      <c r="F92" s="3">
        <v>1546560</v>
      </c>
      <c r="G92" s="3" t="s">
        <v>270</v>
      </c>
      <c r="H92" s="10">
        <f t="shared" si="0"/>
        <v>7.1934604904630994E-3</v>
      </c>
    </row>
    <row r="93" spans="2:8">
      <c r="B93" s="3">
        <v>90.8</v>
      </c>
      <c r="C93" s="3">
        <v>91.039000000000001</v>
      </c>
      <c r="D93" s="3">
        <v>89.337500000000006</v>
      </c>
      <c r="E93" s="3">
        <v>90.62</v>
      </c>
      <c r="F93" s="3">
        <v>1863940</v>
      </c>
      <c r="G93" s="3" t="s">
        <v>269</v>
      </c>
      <c r="H93" s="10">
        <f t="shared" si="0"/>
        <v>1.9863164864266647E-3</v>
      </c>
    </row>
    <row r="94" spans="2:8">
      <c r="B94" s="3">
        <v>90.47</v>
      </c>
      <c r="C94" s="3">
        <v>91.439899999999994</v>
      </c>
      <c r="D94" s="3">
        <v>90.11</v>
      </c>
      <c r="E94" s="3">
        <v>90.65</v>
      </c>
      <c r="F94" s="3">
        <v>1705115</v>
      </c>
      <c r="G94" s="3" t="s">
        <v>268</v>
      </c>
      <c r="H94" s="10">
        <f t="shared" si="0"/>
        <v>-1.9856591285163372E-3</v>
      </c>
    </row>
    <row r="95" spans="2:8">
      <c r="B95" s="3">
        <v>90.65</v>
      </c>
      <c r="C95" s="3">
        <v>90.95</v>
      </c>
      <c r="D95" s="3">
        <v>88.51</v>
      </c>
      <c r="E95" s="3">
        <v>88.69</v>
      </c>
      <c r="F95" s="3">
        <v>1676703</v>
      </c>
      <c r="G95" s="3" t="s">
        <v>267</v>
      </c>
      <c r="H95" s="10">
        <f t="shared" si="0"/>
        <v>2.209944751381232E-2</v>
      </c>
    </row>
    <row r="96" spans="2:8">
      <c r="B96" s="3">
        <v>88.18</v>
      </c>
      <c r="C96" s="3">
        <v>88.55</v>
      </c>
      <c r="D96" s="3">
        <v>86.45</v>
      </c>
      <c r="E96" s="3">
        <v>87.55</v>
      </c>
      <c r="F96" s="3">
        <v>1022957</v>
      </c>
      <c r="G96" s="3" t="s">
        <v>266</v>
      </c>
      <c r="H96" s="10">
        <f t="shared" si="0"/>
        <v>7.1958880639635403E-3</v>
      </c>
    </row>
    <row r="97" spans="2:8">
      <c r="B97" s="3">
        <v>87.18</v>
      </c>
      <c r="C97" s="3">
        <v>87.62</v>
      </c>
      <c r="D97" s="3">
        <v>86.275000000000006</v>
      </c>
      <c r="E97" s="3">
        <v>87.07</v>
      </c>
      <c r="F97" s="3">
        <v>1510108</v>
      </c>
      <c r="G97" s="3" t="s">
        <v>265</v>
      </c>
      <c r="H97" s="10">
        <f t="shared" si="0"/>
        <v>1.2633513265190022E-3</v>
      </c>
    </row>
    <row r="98" spans="2:8">
      <c r="B98" s="3">
        <v>87.07</v>
      </c>
      <c r="C98" s="3">
        <v>90.48</v>
      </c>
      <c r="D98" s="3">
        <v>86.41</v>
      </c>
      <c r="E98" s="3">
        <v>88.67</v>
      </c>
      <c r="F98" s="3">
        <v>2977280</v>
      </c>
      <c r="G98" s="3" t="s">
        <v>264</v>
      </c>
      <c r="H98" s="10">
        <f t="shared" si="0"/>
        <v>-1.8044434419758781E-2</v>
      </c>
    </row>
    <row r="99" spans="2:8">
      <c r="B99" s="3">
        <v>86.55</v>
      </c>
      <c r="C99" s="3">
        <v>86.86</v>
      </c>
      <c r="D99" s="3">
        <v>83.12</v>
      </c>
      <c r="E99" s="3">
        <v>83.45</v>
      </c>
      <c r="F99" s="3">
        <v>1474726</v>
      </c>
      <c r="G99" s="3" t="s">
        <v>263</v>
      </c>
      <c r="H99" s="10">
        <f t="shared" ref="H99:H162" si="1">B99/E99-1</f>
        <v>3.7147992810065755E-2</v>
      </c>
    </row>
    <row r="100" spans="2:8">
      <c r="B100" s="3">
        <v>83.45</v>
      </c>
      <c r="C100" s="3">
        <v>84.55</v>
      </c>
      <c r="D100" s="3">
        <v>83.194999999999993</v>
      </c>
      <c r="E100" s="3">
        <v>84.1</v>
      </c>
      <c r="F100" s="3">
        <v>1066508</v>
      </c>
      <c r="G100" s="3" t="s">
        <v>262</v>
      </c>
      <c r="H100" s="10">
        <f t="shared" si="1"/>
        <v>-7.728894173602785E-3</v>
      </c>
    </row>
    <row r="101" spans="2:8">
      <c r="B101" s="3">
        <v>83.93</v>
      </c>
      <c r="C101" s="3">
        <v>84.245000000000005</v>
      </c>
      <c r="D101" s="3">
        <v>82.29</v>
      </c>
      <c r="E101" s="3">
        <v>83</v>
      </c>
      <c r="F101" s="3">
        <v>794594</v>
      </c>
      <c r="G101" s="3" t="s">
        <v>261</v>
      </c>
      <c r="H101" s="10">
        <f t="shared" si="1"/>
        <v>1.1204819277108591E-2</v>
      </c>
    </row>
    <row r="102" spans="2:8">
      <c r="B102" s="3">
        <v>82.79</v>
      </c>
      <c r="C102" s="3">
        <v>82.9</v>
      </c>
      <c r="D102" s="3">
        <v>81.489999999999995</v>
      </c>
      <c r="E102" s="3">
        <v>81.99</v>
      </c>
      <c r="F102" s="3">
        <v>646568</v>
      </c>
      <c r="G102" s="3" t="s">
        <v>260</v>
      </c>
      <c r="H102" s="10">
        <f t="shared" si="1"/>
        <v>9.7572874740823323E-3</v>
      </c>
    </row>
    <row r="103" spans="2:8">
      <c r="B103" s="3">
        <v>81.83</v>
      </c>
      <c r="C103" s="3">
        <v>83.75</v>
      </c>
      <c r="D103" s="3">
        <v>81.37</v>
      </c>
      <c r="E103" s="3">
        <v>82.65</v>
      </c>
      <c r="F103" s="3">
        <v>987474</v>
      </c>
      <c r="G103" s="3" t="s">
        <v>259</v>
      </c>
      <c r="H103" s="10">
        <f t="shared" si="1"/>
        <v>-9.9213551119178289E-3</v>
      </c>
    </row>
    <row r="104" spans="2:8">
      <c r="B104" s="3">
        <v>82.71</v>
      </c>
      <c r="C104" s="3">
        <v>83.174199999999999</v>
      </c>
      <c r="D104" s="3">
        <v>82.49</v>
      </c>
      <c r="E104" s="3">
        <v>82.89</v>
      </c>
      <c r="F104" s="3">
        <v>425526</v>
      </c>
      <c r="G104" s="3" t="s">
        <v>258</v>
      </c>
      <c r="H104" s="10">
        <f t="shared" si="1"/>
        <v>-2.1715526601521207E-3</v>
      </c>
    </row>
    <row r="105" spans="2:8">
      <c r="B105" s="3">
        <v>82.67</v>
      </c>
      <c r="C105" s="3">
        <v>83.44</v>
      </c>
      <c r="D105" s="3">
        <v>82.29</v>
      </c>
      <c r="E105" s="3">
        <v>82.89</v>
      </c>
      <c r="F105" s="3">
        <v>490328</v>
      </c>
      <c r="G105" s="3" t="s">
        <v>257</v>
      </c>
      <c r="H105" s="10">
        <f t="shared" si="1"/>
        <v>-2.6541199179636044E-3</v>
      </c>
    </row>
    <row r="106" spans="2:8">
      <c r="B106" s="3">
        <v>83.56</v>
      </c>
      <c r="C106" s="3">
        <v>84.839500000000001</v>
      </c>
      <c r="D106" s="3">
        <v>82.674999999999997</v>
      </c>
      <c r="E106" s="3">
        <v>84.08</v>
      </c>
      <c r="F106" s="3">
        <v>611314</v>
      </c>
      <c r="G106" s="3" t="s">
        <v>256</v>
      </c>
      <c r="H106" s="10">
        <f t="shared" si="1"/>
        <v>-6.1845861084680598E-3</v>
      </c>
    </row>
    <row r="107" spans="2:8">
      <c r="B107" s="3">
        <v>84.42</v>
      </c>
      <c r="C107" s="3">
        <v>84.44</v>
      </c>
      <c r="D107" s="3">
        <v>83.066000000000003</v>
      </c>
      <c r="E107" s="3">
        <v>83.07</v>
      </c>
      <c r="F107" s="3">
        <v>349037</v>
      </c>
      <c r="G107" s="3" t="s">
        <v>255</v>
      </c>
      <c r="H107" s="10">
        <f t="shared" si="1"/>
        <v>1.6251354279523289E-2</v>
      </c>
    </row>
    <row r="108" spans="2:8">
      <c r="B108" s="3">
        <v>83.47</v>
      </c>
      <c r="C108" s="3">
        <v>83.679900000000004</v>
      </c>
      <c r="D108" s="3">
        <v>82.76</v>
      </c>
      <c r="E108" s="3">
        <v>83.36</v>
      </c>
      <c r="F108" s="3">
        <v>287270</v>
      </c>
      <c r="G108" s="3" t="s">
        <v>254</v>
      </c>
      <c r="H108" s="10">
        <f t="shared" si="1"/>
        <v>1.3195777351246996E-3</v>
      </c>
    </row>
    <row r="109" spans="2:8">
      <c r="B109" s="3">
        <v>83.1</v>
      </c>
      <c r="C109" s="3">
        <v>83.39</v>
      </c>
      <c r="D109" s="3">
        <v>82.004999999999995</v>
      </c>
      <c r="E109" s="3">
        <v>82.57</v>
      </c>
      <c r="F109" s="3">
        <v>793810</v>
      </c>
      <c r="G109" s="3" t="s">
        <v>253</v>
      </c>
      <c r="H109" s="10">
        <f t="shared" si="1"/>
        <v>6.4187961729442744E-3</v>
      </c>
    </row>
    <row r="110" spans="2:8">
      <c r="B110" s="3">
        <v>82.63</v>
      </c>
      <c r="C110" s="3">
        <v>83.27</v>
      </c>
      <c r="D110" s="3">
        <v>81.27</v>
      </c>
      <c r="E110" s="3">
        <v>81.64</v>
      </c>
      <c r="F110" s="3">
        <v>2828721</v>
      </c>
      <c r="G110" s="3" t="s">
        <v>252</v>
      </c>
      <c r="H110" s="10">
        <f t="shared" si="1"/>
        <v>1.2126408623223783E-2</v>
      </c>
    </row>
    <row r="111" spans="2:8">
      <c r="B111" s="3">
        <v>81.94</v>
      </c>
      <c r="C111" s="3">
        <v>83.46</v>
      </c>
      <c r="D111" s="3">
        <v>81.680000000000007</v>
      </c>
      <c r="E111" s="3">
        <v>82.56</v>
      </c>
      <c r="F111" s="3">
        <v>931314</v>
      </c>
      <c r="G111" s="3" t="s">
        <v>251</v>
      </c>
      <c r="H111" s="10">
        <f t="shared" si="1"/>
        <v>-7.509689922480689E-3</v>
      </c>
    </row>
    <row r="112" spans="2:8">
      <c r="B112" s="3">
        <v>81.78</v>
      </c>
      <c r="C112" s="3">
        <v>85.44</v>
      </c>
      <c r="D112" s="3">
        <v>81.760000000000005</v>
      </c>
      <c r="E112" s="3">
        <v>84.68</v>
      </c>
      <c r="F112" s="3">
        <v>1347719</v>
      </c>
      <c r="G112" s="3" t="s">
        <v>250</v>
      </c>
      <c r="H112" s="10">
        <f t="shared" si="1"/>
        <v>-3.4246575342465779E-2</v>
      </c>
    </row>
    <row r="113" spans="2:8">
      <c r="B113" s="3">
        <v>83.42</v>
      </c>
      <c r="C113" s="3">
        <v>84.135000000000005</v>
      </c>
      <c r="D113" s="3">
        <v>81.42</v>
      </c>
      <c r="E113" s="3">
        <v>81.7</v>
      </c>
      <c r="F113" s="3">
        <v>1407074</v>
      </c>
      <c r="G113" s="3" t="s">
        <v>249</v>
      </c>
      <c r="H113" s="10">
        <f t="shared" si="1"/>
        <v>2.1052631578947434E-2</v>
      </c>
    </row>
    <row r="114" spans="2:8">
      <c r="B114" s="3">
        <v>81.7</v>
      </c>
      <c r="C114" s="3">
        <v>82.97</v>
      </c>
      <c r="D114" s="3">
        <v>81.56</v>
      </c>
      <c r="E114" s="3">
        <v>82.47</v>
      </c>
      <c r="F114" s="3">
        <v>760434</v>
      </c>
      <c r="G114" s="3" t="s">
        <v>248</v>
      </c>
      <c r="H114" s="10">
        <f t="shared" si="1"/>
        <v>-9.3367285073359119E-3</v>
      </c>
    </row>
    <row r="115" spans="2:8">
      <c r="B115" s="3">
        <v>82.42</v>
      </c>
      <c r="C115" s="3">
        <v>82.745000000000005</v>
      </c>
      <c r="D115" s="3">
        <v>81.59</v>
      </c>
      <c r="E115" s="3">
        <v>82.71</v>
      </c>
      <c r="F115" s="3">
        <v>990293</v>
      </c>
      <c r="G115" s="3" t="s">
        <v>247</v>
      </c>
      <c r="H115" s="10">
        <f t="shared" si="1"/>
        <v>-3.5062265747792809E-3</v>
      </c>
    </row>
    <row r="116" spans="2:8">
      <c r="B116" s="3">
        <v>82.71</v>
      </c>
      <c r="C116" s="3">
        <v>84.16</v>
      </c>
      <c r="D116" s="3">
        <v>82.555000000000007</v>
      </c>
      <c r="E116" s="3">
        <v>83.11</v>
      </c>
      <c r="F116" s="3">
        <v>836458</v>
      </c>
      <c r="G116" s="3" t="s">
        <v>246</v>
      </c>
      <c r="H116" s="10">
        <f t="shared" si="1"/>
        <v>-4.8128985681626935E-3</v>
      </c>
    </row>
    <row r="117" spans="2:8">
      <c r="B117" s="3">
        <v>82.94</v>
      </c>
      <c r="C117" s="3">
        <v>83.81</v>
      </c>
      <c r="D117" s="3">
        <v>82.605000000000004</v>
      </c>
      <c r="E117" s="3">
        <v>83.43</v>
      </c>
      <c r="F117" s="3">
        <v>613150</v>
      </c>
      <c r="G117" s="3" t="s">
        <v>245</v>
      </c>
      <c r="H117" s="10">
        <f t="shared" si="1"/>
        <v>-5.8731871029606975E-3</v>
      </c>
    </row>
    <row r="118" spans="2:8">
      <c r="B118" s="3">
        <v>82.89</v>
      </c>
      <c r="C118" s="3">
        <v>83.9</v>
      </c>
      <c r="D118" s="3">
        <v>82.34</v>
      </c>
      <c r="E118" s="3">
        <v>83.02</v>
      </c>
      <c r="F118" s="3">
        <v>556894</v>
      </c>
      <c r="G118" s="3" t="s">
        <v>244</v>
      </c>
      <c r="H118" s="10">
        <f t="shared" si="1"/>
        <v>-1.5658877378944558E-3</v>
      </c>
    </row>
    <row r="119" spans="2:8">
      <c r="B119" s="3">
        <v>82.92</v>
      </c>
      <c r="C119" s="3">
        <v>83.647300000000001</v>
      </c>
      <c r="D119" s="3">
        <v>82.57</v>
      </c>
      <c r="E119" s="3">
        <v>83.47</v>
      </c>
      <c r="F119" s="3">
        <v>628145</v>
      </c>
      <c r="G119" s="3" t="s">
        <v>243</v>
      </c>
      <c r="H119" s="10">
        <f t="shared" si="1"/>
        <v>-6.5891937222953834E-3</v>
      </c>
    </row>
    <row r="120" spans="2:8">
      <c r="B120" s="3">
        <v>83.32</v>
      </c>
      <c r="C120" s="3">
        <v>83.72</v>
      </c>
      <c r="D120" s="3">
        <v>82.87</v>
      </c>
      <c r="E120" s="3">
        <v>83.03</v>
      </c>
      <c r="F120" s="3">
        <v>472187</v>
      </c>
      <c r="G120" s="3" t="s">
        <v>242</v>
      </c>
      <c r="H120" s="10">
        <f t="shared" si="1"/>
        <v>3.492713477056375E-3</v>
      </c>
    </row>
    <row r="121" spans="2:8">
      <c r="B121" s="3">
        <v>83.09</v>
      </c>
      <c r="C121" s="3">
        <v>84.13</v>
      </c>
      <c r="D121" s="3">
        <v>83.01</v>
      </c>
      <c r="E121" s="3">
        <v>83.57</v>
      </c>
      <c r="F121" s="3">
        <v>594712</v>
      </c>
      <c r="G121" s="3" t="s">
        <v>241</v>
      </c>
      <c r="H121" s="10">
        <f t="shared" si="1"/>
        <v>-5.7436879262892093E-3</v>
      </c>
    </row>
    <row r="122" spans="2:8">
      <c r="B122" s="3">
        <v>84.41</v>
      </c>
      <c r="C122" s="3">
        <v>85.92</v>
      </c>
      <c r="D122" s="3">
        <v>83.96</v>
      </c>
      <c r="E122" s="3">
        <v>85</v>
      </c>
      <c r="F122" s="3">
        <v>680497</v>
      </c>
      <c r="G122" s="3" t="s">
        <v>240</v>
      </c>
      <c r="H122" s="10">
        <f t="shared" si="1"/>
        <v>-6.9411764705882284E-3</v>
      </c>
    </row>
    <row r="123" spans="2:8">
      <c r="B123" s="3">
        <v>85.1</v>
      </c>
      <c r="C123" s="3">
        <v>85.31</v>
      </c>
      <c r="D123" s="3">
        <v>81.84</v>
      </c>
      <c r="E123" s="3">
        <v>83.65</v>
      </c>
      <c r="F123" s="3">
        <v>1016513</v>
      </c>
      <c r="G123" s="3" t="s">
        <v>239</v>
      </c>
      <c r="H123" s="10">
        <f t="shared" si="1"/>
        <v>1.7334130304841544E-2</v>
      </c>
    </row>
    <row r="124" spans="2:8">
      <c r="B124" s="3">
        <v>83.9</v>
      </c>
      <c r="C124" s="3">
        <v>87.22</v>
      </c>
      <c r="D124" s="3">
        <v>83.57</v>
      </c>
      <c r="E124" s="3">
        <v>87</v>
      </c>
      <c r="F124" s="3">
        <v>1149053</v>
      </c>
      <c r="G124" s="3" t="s">
        <v>238</v>
      </c>
      <c r="H124" s="10">
        <f t="shared" si="1"/>
        <v>-3.56321839080459E-2</v>
      </c>
    </row>
    <row r="125" spans="2:8">
      <c r="B125" s="3">
        <v>85.61</v>
      </c>
      <c r="C125" s="3">
        <v>86</v>
      </c>
      <c r="D125" s="3">
        <v>85.24</v>
      </c>
      <c r="E125" s="3">
        <v>85.46</v>
      </c>
      <c r="F125" s="3">
        <v>341367</v>
      </c>
      <c r="G125" s="3" t="s">
        <v>237</v>
      </c>
      <c r="H125" s="10">
        <f t="shared" si="1"/>
        <v>1.7552071144395498E-3</v>
      </c>
    </row>
    <row r="126" spans="2:8">
      <c r="B126" s="3">
        <v>85.29</v>
      </c>
      <c r="C126" s="3">
        <v>85.74</v>
      </c>
      <c r="D126" s="3">
        <v>84.44</v>
      </c>
      <c r="E126" s="3">
        <v>84.85</v>
      </c>
      <c r="F126" s="3">
        <v>711825</v>
      </c>
      <c r="G126" s="3" t="s">
        <v>236</v>
      </c>
      <c r="H126" s="10">
        <f t="shared" si="1"/>
        <v>5.185621685327213E-3</v>
      </c>
    </row>
    <row r="127" spans="2:8">
      <c r="B127" s="3">
        <v>84.53</v>
      </c>
      <c r="C127" s="3">
        <v>84.92</v>
      </c>
      <c r="D127" s="3">
        <v>83.76</v>
      </c>
      <c r="E127" s="3">
        <v>84.92</v>
      </c>
      <c r="F127" s="3">
        <v>594220</v>
      </c>
      <c r="G127" s="3" t="s">
        <v>235</v>
      </c>
      <c r="H127" s="10">
        <f t="shared" si="1"/>
        <v>-4.5925577013660179E-3</v>
      </c>
    </row>
    <row r="128" spans="2:8">
      <c r="B128" s="3">
        <v>84.49</v>
      </c>
      <c r="C128" s="3">
        <v>85.33</v>
      </c>
      <c r="D128" s="3">
        <v>84.1</v>
      </c>
      <c r="E128" s="3">
        <v>84.48</v>
      </c>
      <c r="F128" s="3">
        <v>1138187</v>
      </c>
      <c r="G128" s="3" t="s">
        <v>234</v>
      </c>
      <c r="H128" s="10">
        <f t="shared" si="1"/>
        <v>1.1837121212110446E-4</v>
      </c>
    </row>
    <row r="129" spans="2:8">
      <c r="B129" s="3">
        <v>84.72</v>
      </c>
      <c r="C129" s="3">
        <v>85.3</v>
      </c>
      <c r="D129" s="3">
        <v>84.16</v>
      </c>
      <c r="E129" s="3">
        <v>85</v>
      </c>
      <c r="F129" s="3">
        <v>966796</v>
      </c>
      <c r="G129" s="3" t="s">
        <v>233</v>
      </c>
      <c r="H129" s="10">
        <f t="shared" si="1"/>
        <v>-3.2941176470588918E-3</v>
      </c>
    </row>
    <row r="130" spans="2:8">
      <c r="B130" s="3">
        <v>84.91</v>
      </c>
      <c r="C130" s="3">
        <v>85.01</v>
      </c>
      <c r="D130" s="3">
        <v>83.08</v>
      </c>
      <c r="E130" s="3">
        <v>83.55</v>
      </c>
      <c r="F130" s="3">
        <v>1750251</v>
      </c>
      <c r="G130" s="3" t="s">
        <v>232</v>
      </c>
      <c r="H130" s="10">
        <f t="shared" si="1"/>
        <v>1.6277678037103449E-2</v>
      </c>
    </row>
    <row r="131" spans="2:8">
      <c r="B131" s="3">
        <v>83.59</v>
      </c>
      <c r="C131" s="3">
        <v>83.91</v>
      </c>
      <c r="D131" s="3">
        <v>82.350099999999998</v>
      </c>
      <c r="E131" s="3">
        <v>83.23</v>
      </c>
      <c r="F131" s="3">
        <v>1038268</v>
      </c>
      <c r="G131" s="3" t="s">
        <v>231</v>
      </c>
      <c r="H131" s="10">
        <f t="shared" si="1"/>
        <v>4.3253634506787986E-3</v>
      </c>
    </row>
    <row r="132" spans="2:8">
      <c r="B132" s="3">
        <v>83.32</v>
      </c>
      <c r="C132" s="3">
        <v>83.38</v>
      </c>
      <c r="D132" s="3">
        <v>80.760000000000005</v>
      </c>
      <c r="E132" s="3">
        <v>80.760000000000005</v>
      </c>
      <c r="F132" s="3">
        <v>888750</v>
      </c>
      <c r="G132" s="3" t="s">
        <v>230</v>
      </c>
      <c r="H132" s="10">
        <f t="shared" si="1"/>
        <v>3.169886082218909E-2</v>
      </c>
    </row>
    <row r="133" spans="2:8">
      <c r="B133" s="3">
        <v>81.83</v>
      </c>
      <c r="C133" s="3">
        <v>82.39</v>
      </c>
      <c r="D133" s="3">
        <v>80.69</v>
      </c>
      <c r="E133" s="3">
        <v>80.92</v>
      </c>
      <c r="F133" s="3">
        <v>760506</v>
      </c>
      <c r="G133" s="3" t="s">
        <v>229</v>
      </c>
      <c r="H133" s="10">
        <f t="shared" si="1"/>
        <v>1.1245674740484324E-2</v>
      </c>
    </row>
    <row r="134" spans="2:8">
      <c r="B134" s="3">
        <v>81.099999999999994</v>
      </c>
      <c r="C134" s="3">
        <v>81.760000000000005</v>
      </c>
      <c r="D134" s="3">
        <v>80.59</v>
      </c>
      <c r="E134" s="3">
        <v>80.849999999999994</v>
      </c>
      <c r="F134" s="3">
        <v>982026</v>
      </c>
      <c r="G134" s="3" t="s">
        <v>228</v>
      </c>
      <c r="H134" s="10">
        <f t="shared" si="1"/>
        <v>3.0921459492887493E-3</v>
      </c>
    </row>
    <row r="135" spans="2:8">
      <c r="B135" s="3">
        <v>81.099999999999994</v>
      </c>
      <c r="C135" s="3">
        <v>82.79</v>
      </c>
      <c r="D135" s="3">
        <v>80.87</v>
      </c>
      <c r="E135" s="3">
        <v>82.06</v>
      </c>
      <c r="F135" s="3">
        <v>709353</v>
      </c>
      <c r="G135" s="3" t="s">
        <v>227</v>
      </c>
      <c r="H135" s="10">
        <f t="shared" si="1"/>
        <v>-1.1698757007068128E-2</v>
      </c>
    </row>
    <row r="136" spans="2:8">
      <c r="B136" s="3">
        <v>82.54</v>
      </c>
      <c r="C136" s="3">
        <v>83.74</v>
      </c>
      <c r="D136" s="3">
        <v>82.18</v>
      </c>
      <c r="E136" s="3">
        <v>83.23</v>
      </c>
      <c r="F136" s="3">
        <v>955300</v>
      </c>
      <c r="G136" s="3" t="s">
        <v>226</v>
      </c>
      <c r="H136" s="10">
        <f t="shared" si="1"/>
        <v>-8.2902799471343824E-3</v>
      </c>
    </row>
    <row r="137" spans="2:8">
      <c r="B137" s="3">
        <v>83.42</v>
      </c>
      <c r="C137" s="3">
        <v>83.51</v>
      </c>
      <c r="D137" s="3">
        <v>81.63</v>
      </c>
      <c r="E137" s="3">
        <v>81.900000000000006</v>
      </c>
      <c r="F137" s="3">
        <v>1444116</v>
      </c>
      <c r="G137" s="3" t="s">
        <v>225</v>
      </c>
      <c r="H137" s="10">
        <f t="shared" si="1"/>
        <v>1.8559218559218493E-2</v>
      </c>
    </row>
    <row r="138" spans="2:8">
      <c r="B138" s="3">
        <v>81.99</v>
      </c>
      <c r="C138" s="3">
        <v>82.58</v>
      </c>
      <c r="D138" s="3">
        <v>81.41</v>
      </c>
      <c r="E138" s="3">
        <v>82.18</v>
      </c>
      <c r="F138" s="3">
        <v>1634192</v>
      </c>
      <c r="G138" s="3" t="s">
        <v>224</v>
      </c>
      <c r="H138" s="10">
        <f t="shared" si="1"/>
        <v>-2.311998053054376E-3</v>
      </c>
    </row>
    <row r="139" spans="2:8">
      <c r="B139" s="3">
        <v>80.88</v>
      </c>
      <c r="C139" s="3">
        <v>81.894999999999996</v>
      </c>
      <c r="D139" s="3">
        <v>79.94</v>
      </c>
      <c r="E139" s="3">
        <v>81</v>
      </c>
      <c r="F139" s="3">
        <v>1804199</v>
      </c>
      <c r="G139" s="3" t="s">
        <v>223</v>
      </c>
      <c r="H139" s="10">
        <f t="shared" si="1"/>
        <v>-1.481481481481528E-3</v>
      </c>
    </row>
    <row r="140" spans="2:8">
      <c r="B140" s="3">
        <v>81.97</v>
      </c>
      <c r="C140" s="3">
        <v>82.93</v>
      </c>
      <c r="D140" s="3">
        <v>81.459999999999994</v>
      </c>
      <c r="E140" s="3">
        <v>81.95</v>
      </c>
      <c r="F140" s="3">
        <v>1414133</v>
      </c>
      <c r="G140" s="3" t="s">
        <v>222</v>
      </c>
      <c r="H140" s="10">
        <f t="shared" si="1"/>
        <v>2.4405125076265577E-4</v>
      </c>
    </row>
    <row r="141" spans="2:8">
      <c r="B141" s="3">
        <v>82.71</v>
      </c>
      <c r="C141" s="3">
        <v>84.87</v>
      </c>
      <c r="D141" s="3">
        <v>79.69</v>
      </c>
      <c r="E141" s="3">
        <v>81.510000000000005</v>
      </c>
      <c r="F141" s="3">
        <v>3866306</v>
      </c>
      <c r="G141" s="3" t="s">
        <v>221</v>
      </c>
      <c r="H141" s="10">
        <f t="shared" si="1"/>
        <v>1.4722119985277837E-2</v>
      </c>
    </row>
    <row r="142" spans="2:8">
      <c r="B142" s="3">
        <v>75.58</v>
      </c>
      <c r="C142" s="3">
        <v>76.13</v>
      </c>
      <c r="D142" s="3">
        <v>74.23</v>
      </c>
      <c r="E142" s="3">
        <v>74.34</v>
      </c>
      <c r="F142" s="3">
        <v>1275306</v>
      </c>
      <c r="G142" s="3" t="s">
        <v>220</v>
      </c>
      <c r="H142" s="10">
        <f t="shared" si="1"/>
        <v>1.6680118375033581E-2</v>
      </c>
    </row>
    <row r="143" spans="2:8">
      <c r="B143" s="3">
        <v>74.72</v>
      </c>
      <c r="C143" s="3">
        <v>75.81</v>
      </c>
      <c r="D143" s="3">
        <v>74.209999999999994</v>
      </c>
      <c r="E143" s="3">
        <v>74.77</v>
      </c>
      <c r="F143" s="3">
        <v>713179</v>
      </c>
      <c r="G143" s="3" t="s">
        <v>219</v>
      </c>
      <c r="H143" s="10">
        <f t="shared" si="1"/>
        <v>-6.6871740002671931E-4</v>
      </c>
    </row>
    <row r="144" spans="2:8">
      <c r="B144" s="3">
        <v>74.88</v>
      </c>
      <c r="C144" s="3">
        <v>75.52</v>
      </c>
      <c r="D144" s="3">
        <v>73.31</v>
      </c>
      <c r="E144" s="3">
        <v>73.61</v>
      </c>
      <c r="F144" s="3">
        <v>686225</v>
      </c>
      <c r="G144" s="3" t="s">
        <v>218</v>
      </c>
      <c r="H144" s="10">
        <f t="shared" si="1"/>
        <v>1.7253090612688426E-2</v>
      </c>
    </row>
    <row r="145" spans="2:8">
      <c r="B145" s="3">
        <v>73.540000000000006</v>
      </c>
      <c r="C145" s="3">
        <v>74.721500000000006</v>
      </c>
      <c r="D145" s="3">
        <v>73.459999999999994</v>
      </c>
      <c r="E145" s="3">
        <v>74.41</v>
      </c>
      <c r="F145" s="3">
        <v>602015</v>
      </c>
      <c r="G145" s="3" t="s">
        <v>217</v>
      </c>
      <c r="H145" s="10">
        <f t="shared" si="1"/>
        <v>-1.1691976884827149E-2</v>
      </c>
    </row>
    <row r="146" spans="2:8">
      <c r="B146" s="3">
        <v>75.069999999999993</v>
      </c>
      <c r="C146" s="3">
        <v>75.91</v>
      </c>
      <c r="D146" s="3">
        <v>74.215000000000003</v>
      </c>
      <c r="E146" s="3">
        <v>74.400000000000006</v>
      </c>
      <c r="F146" s="3">
        <v>860414</v>
      </c>
      <c r="G146" s="3" t="s">
        <v>216</v>
      </c>
      <c r="H146" s="10">
        <f t="shared" si="1"/>
        <v>9.0053763440858248E-3</v>
      </c>
    </row>
    <row r="147" spans="2:8">
      <c r="B147" s="3">
        <v>74.290000000000006</v>
      </c>
      <c r="C147" s="3">
        <v>74.364999999999995</v>
      </c>
      <c r="D147" s="3">
        <v>73.42</v>
      </c>
      <c r="E147" s="3">
        <v>74.09</v>
      </c>
      <c r="F147" s="3">
        <v>534198</v>
      </c>
      <c r="G147" s="3" t="s">
        <v>215</v>
      </c>
      <c r="H147" s="10">
        <f t="shared" si="1"/>
        <v>2.6994196247807078E-3</v>
      </c>
    </row>
    <row r="148" spans="2:8">
      <c r="B148" s="3">
        <v>74.2</v>
      </c>
      <c r="C148" s="3">
        <v>74.33</v>
      </c>
      <c r="D148" s="3">
        <v>73.53</v>
      </c>
      <c r="E148" s="3">
        <v>73.53</v>
      </c>
      <c r="F148" s="3">
        <v>547278</v>
      </c>
      <c r="G148" s="3" t="s">
        <v>214</v>
      </c>
      <c r="H148" s="10">
        <f t="shared" si="1"/>
        <v>9.1119271045831951E-3</v>
      </c>
    </row>
    <row r="149" spans="2:8">
      <c r="B149" s="3">
        <v>73.17</v>
      </c>
      <c r="C149" s="3">
        <v>73.959999999999994</v>
      </c>
      <c r="D149" s="3">
        <v>73.1023</v>
      </c>
      <c r="E149" s="3">
        <v>73.62</v>
      </c>
      <c r="F149" s="3">
        <v>420464</v>
      </c>
      <c r="G149" s="3" t="s">
        <v>213</v>
      </c>
      <c r="H149" s="10">
        <f t="shared" si="1"/>
        <v>-6.1124694376528677E-3</v>
      </c>
    </row>
    <row r="150" spans="2:8">
      <c r="B150" s="3">
        <v>73.64</v>
      </c>
      <c r="C150" s="3">
        <v>74.459999999999994</v>
      </c>
      <c r="D150" s="3">
        <v>73.459999999999994</v>
      </c>
      <c r="E150" s="3">
        <v>73.88</v>
      </c>
      <c r="F150" s="3">
        <v>416184</v>
      </c>
      <c r="G150" s="3" t="s">
        <v>212</v>
      </c>
      <c r="H150" s="10">
        <f t="shared" si="1"/>
        <v>-3.2485110990795318E-3</v>
      </c>
    </row>
    <row r="151" spans="2:8">
      <c r="B151" s="3">
        <v>73.89</v>
      </c>
      <c r="C151" s="3">
        <v>73.95</v>
      </c>
      <c r="D151" s="3">
        <v>72.81</v>
      </c>
      <c r="E151" s="3">
        <v>73.19</v>
      </c>
      <c r="F151" s="3">
        <v>616160</v>
      </c>
      <c r="G151" s="3" t="s">
        <v>211</v>
      </c>
      <c r="H151" s="10">
        <f t="shared" si="1"/>
        <v>9.5641481076649271E-3</v>
      </c>
    </row>
    <row r="152" spans="2:8">
      <c r="B152" s="3">
        <v>73.33</v>
      </c>
      <c r="C152" s="3">
        <v>73.534999999999997</v>
      </c>
      <c r="D152" s="3">
        <v>72.19</v>
      </c>
      <c r="E152" s="3">
        <v>73.14</v>
      </c>
      <c r="F152" s="3">
        <v>470913</v>
      </c>
      <c r="G152" s="3" t="s">
        <v>210</v>
      </c>
      <c r="H152" s="10">
        <f t="shared" si="1"/>
        <v>2.5977577249109984E-3</v>
      </c>
    </row>
    <row r="153" spans="2:8">
      <c r="B153" s="3">
        <v>73.489999999999995</v>
      </c>
      <c r="C153" s="3">
        <v>74</v>
      </c>
      <c r="D153" s="3">
        <v>72.718800000000002</v>
      </c>
      <c r="E153" s="3">
        <v>72.849999999999994</v>
      </c>
      <c r="F153" s="3">
        <v>606212</v>
      </c>
      <c r="G153" s="3" t="s">
        <v>209</v>
      </c>
      <c r="H153" s="10">
        <f t="shared" si="1"/>
        <v>8.7851750171585863E-3</v>
      </c>
    </row>
    <row r="154" spans="2:8">
      <c r="B154" s="3">
        <v>72.849999999999994</v>
      </c>
      <c r="C154" s="3">
        <v>74.150000000000006</v>
      </c>
      <c r="D154" s="3">
        <v>71.930000000000007</v>
      </c>
      <c r="E154" s="3">
        <v>74.150000000000006</v>
      </c>
      <c r="F154" s="3">
        <v>1112080</v>
      </c>
      <c r="G154" s="3" t="s">
        <v>208</v>
      </c>
      <c r="H154" s="10">
        <f t="shared" si="1"/>
        <v>-1.7532029669588778E-2</v>
      </c>
    </row>
    <row r="155" spans="2:8">
      <c r="B155" s="3">
        <v>73.92</v>
      </c>
      <c r="C155" s="3">
        <v>74.86</v>
      </c>
      <c r="D155" s="3">
        <v>73.33</v>
      </c>
      <c r="E155" s="3">
        <v>74.5</v>
      </c>
      <c r="F155" s="3">
        <v>970470</v>
      </c>
      <c r="G155" s="3" t="s">
        <v>207</v>
      </c>
      <c r="H155" s="10">
        <f t="shared" si="1"/>
        <v>-7.7852348993288079E-3</v>
      </c>
    </row>
    <row r="156" spans="2:8">
      <c r="B156" s="3">
        <v>74.88</v>
      </c>
      <c r="C156" s="3">
        <v>75.98</v>
      </c>
      <c r="D156" s="3">
        <v>74.12</v>
      </c>
      <c r="E156" s="3">
        <v>74.37</v>
      </c>
      <c r="F156" s="3">
        <v>1480335</v>
      </c>
      <c r="G156" s="3" t="s">
        <v>206</v>
      </c>
      <c r="H156" s="10">
        <f t="shared" si="1"/>
        <v>6.8576038725292054E-3</v>
      </c>
    </row>
    <row r="157" spans="2:8">
      <c r="B157" s="3">
        <v>74.05</v>
      </c>
      <c r="C157" s="3">
        <v>74.125</v>
      </c>
      <c r="D157" s="3">
        <v>71.040000000000006</v>
      </c>
      <c r="E157" s="3">
        <v>71.44</v>
      </c>
      <c r="F157" s="3">
        <v>1755886</v>
      </c>
      <c r="G157" s="3" t="s">
        <v>205</v>
      </c>
      <c r="H157" s="10">
        <f t="shared" si="1"/>
        <v>3.6534154535274421E-2</v>
      </c>
    </row>
    <row r="158" spans="2:8">
      <c r="B158" s="3">
        <v>71.19</v>
      </c>
      <c r="C158" s="3">
        <v>71.239999999999995</v>
      </c>
      <c r="D158" s="3">
        <v>70.3</v>
      </c>
      <c r="E158" s="3">
        <v>70.94</v>
      </c>
      <c r="F158" s="3">
        <v>403919</v>
      </c>
      <c r="G158" s="3" t="s">
        <v>204</v>
      </c>
      <c r="H158" s="10">
        <f t="shared" si="1"/>
        <v>3.5241048773611006E-3</v>
      </c>
    </row>
    <row r="159" spans="2:8">
      <c r="B159" s="3">
        <v>70.569999999999993</v>
      </c>
      <c r="C159" s="3">
        <v>71.599999999999994</v>
      </c>
      <c r="D159" s="3">
        <v>69.95</v>
      </c>
      <c r="E159" s="3">
        <v>70.23</v>
      </c>
      <c r="F159" s="3">
        <v>758023</v>
      </c>
      <c r="G159" s="3" t="s">
        <v>203</v>
      </c>
      <c r="H159" s="10">
        <f t="shared" si="1"/>
        <v>4.8412359390572757E-3</v>
      </c>
    </row>
    <row r="160" spans="2:8">
      <c r="B160" s="3">
        <v>69.790000000000006</v>
      </c>
      <c r="C160" s="3">
        <v>70.219899999999996</v>
      </c>
      <c r="D160" s="3">
        <v>69.209999999999994</v>
      </c>
      <c r="E160" s="3">
        <v>69.86</v>
      </c>
      <c r="F160" s="3">
        <v>592717</v>
      </c>
      <c r="G160" s="3" t="s">
        <v>202</v>
      </c>
      <c r="H160" s="10">
        <f t="shared" si="1"/>
        <v>-1.0020040080159776E-3</v>
      </c>
    </row>
    <row r="161" spans="2:8">
      <c r="B161" s="3">
        <v>70.44</v>
      </c>
      <c r="C161" s="3">
        <v>70.84</v>
      </c>
      <c r="D161" s="3">
        <v>69.44</v>
      </c>
      <c r="E161" s="3">
        <v>70.06</v>
      </c>
      <c r="F161" s="3">
        <v>363752</v>
      </c>
      <c r="G161" s="3" t="s">
        <v>201</v>
      </c>
      <c r="H161" s="10">
        <f t="shared" si="1"/>
        <v>5.4239223522694058E-3</v>
      </c>
    </row>
    <row r="162" spans="2:8">
      <c r="B162" s="3">
        <v>70.06</v>
      </c>
      <c r="C162" s="3">
        <v>70.540000000000006</v>
      </c>
      <c r="D162" s="3">
        <v>69.92</v>
      </c>
      <c r="E162" s="3">
        <v>70.180000000000007</v>
      </c>
      <c r="F162" s="3">
        <v>305808</v>
      </c>
      <c r="G162" s="3" t="s">
        <v>200</v>
      </c>
      <c r="H162" s="10">
        <f t="shared" si="1"/>
        <v>-1.7098888572243398E-3</v>
      </c>
    </row>
    <row r="163" spans="2:8">
      <c r="B163" s="3">
        <v>69.900000000000006</v>
      </c>
      <c r="C163" s="3">
        <v>70.534999999999997</v>
      </c>
      <c r="D163" s="3">
        <v>69.680000000000007</v>
      </c>
      <c r="E163" s="3">
        <v>70.319999999999993</v>
      </c>
      <c r="F163" s="3">
        <v>556104</v>
      </c>
      <c r="G163" s="3" t="s">
        <v>199</v>
      </c>
      <c r="H163" s="10">
        <f t="shared" ref="H163:H226" si="2">B163/E163-1</f>
        <v>-5.9726962457335997E-3</v>
      </c>
    </row>
    <row r="164" spans="2:8">
      <c r="B164" s="3">
        <v>70.66</v>
      </c>
      <c r="C164" s="3">
        <v>70.989999999999995</v>
      </c>
      <c r="D164" s="3">
        <v>70.17</v>
      </c>
      <c r="E164" s="3">
        <v>70.48</v>
      </c>
      <c r="F164" s="3">
        <v>461793</v>
      </c>
      <c r="G164" s="3" t="s">
        <v>198</v>
      </c>
      <c r="H164" s="10">
        <f t="shared" si="2"/>
        <v>2.5539160045402465E-3</v>
      </c>
    </row>
    <row r="165" spans="2:8">
      <c r="B165" s="3">
        <v>70.040000000000006</v>
      </c>
      <c r="C165" s="3">
        <v>70.575500000000005</v>
      </c>
      <c r="D165" s="3">
        <v>69.569999999999993</v>
      </c>
      <c r="E165" s="3">
        <v>70</v>
      </c>
      <c r="F165" s="3">
        <v>512831</v>
      </c>
      <c r="G165" s="3" t="s">
        <v>197</v>
      </c>
      <c r="H165" s="10">
        <f t="shared" si="2"/>
        <v>5.714285714286671E-4</v>
      </c>
    </row>
    <row r="166" spans="2:8">
      <c r="B166" s="3">
        <v>69.98</v>
      </c>
      <c r="C166" s="3">
        <v>70.150000000000006</v>
      </c>
      <c r="D166" s="3">
        <v>69.014799999999994</v>
      </c>
      <c r="E166" s="3">
        <v>70.13</v>
      </c>
      <c r="F166" s="3">
        <v>474644</v>
      </c>
      <c r="G166" s="3" t="s">
        <v>196</v>
      </c>
      <c r="H166" s="10">
        <f t="shared" si="2"/>
        <v>-2.1388849279907474E-3</v>
      </c>
    </row>
    <row r="167" spans="2:8">
      <c r="B167" s="3">
        <v>70.400000000000006</v>
      </c>
      <c r="C167" s="3">
        <v>72.47</v>
      </c>
      <c r="D167" s="3">
        <v>69.78</v>
      </c>
      <c r="E167" s="3">
        <v>71.92</v>
      </c>
      <c r="F167" s="3">
        <v>537194</v>
      </c>
      <c r="G167" s="3" t="s">
        <v>195</v>
      </c>
      <c r="H167" s="10">
        <f t="shared" si="2"/>
        <v>-2.1134593993325845E-2</v>
      </c>
    </row>
    <row r="168" spans="2:8">
      <c r="B168" s="3">
        <v>71.540000000000006</v>
      </c>
      <c r="C168" s="3">
        <v>71.58</v>
      </c>
      <c r="D168" s="3">
        <v>70.44</v>
      </c>
      <c r="E168" s="3">
        <v>70.47</v>
      </c>
      <c r="F168" s="3">
        <v>607814</v>
      </c>
      <c r="G168" s="3" t="s">
        <v>194</v>
      </c>
      <c r="H168" s="10">
        <f t="shared" si="2"/>
        <v>1.5183766141620758E-2</v>
      </c>
    </row>
    <row r="169" spans="2:8">
      <c r="B169" s="3">
        <v>70.61</v>
      </c>
      <c r="C169" s="3">
        <v>72.245000000000005</v>
      </c>
      <c r="D169" s="3">
        <v>70.28</v>
      </c>
      <c r="E169" s="3">
        <v>70.989999999999995</v>
      </c>
      <c r="F169" s="3">
        <v>662095</v>
      </c>
      <c r="G169" s="3" t="s">
        <v>193</v>
      </c>
      <c r="H169" s="10">
        <f t="shared" si="2"/>
        <v>-5.3528666009295955E-3</v>
      </c>
    </row>
    <row r="170" spans="2:8">
      <c r="B170" s="3">
        <v>70.52</v>
      </c>
      <c r="C170" s="3">
        <v>71</v>
      </c>
      <c r="D170" s="3">
        <v>69.672700000000006</v>
      </c>
      <c r="E170" s="3">
        <v>70.849999999999994</v>
      </c>
      <c r="F170" s="3">
        <v>519472</v>
      </c>
      <c r="G170" s="3" t="s">
        <v>192</v>
      </c>
      <c r="H170" s="10">
        <f t="shared" si="2"/>
        <v>-4.6577275935073548E-3</v>
      </c>
    </row>
    <row r="171" spans="2:8">
      <c r="B171" s="3">
        <v>70.349999999999994</v>
      </c>
      <c r="C171" s="3">
        <v>71.62</v>
      </c>
      <c r="D171" s="3">
        <v>69.7607</v>
      </c>
      <c r="E171" s="3">
        <v>71.239999999999995</v>
      </c>
      <c r="F171" s="3">
        <v>599786</v>
      </c>
      <c r="G171" s="3" t="s">
        <v>191</v>
      </c>
      <c r="H171" s="10">
        <f t="shared" si="2"/>
        <v>-1.2492981471083686E-2</v>
      </c>
    </row>
    <row r="172" spans="2:8">
      <c r="B172" s="3">
        <v>70.989999999999995</v>
      </c>
      <c r="C172" s="3">
        <v>71.97</v>
      </c>
      <c r="D172" s="3">
        <v>70.8</v>
      </c>
      <c r="E172" s="3">
        <v>71.42</v>
      </c>
      <c r="F172" s="3">
        <v>510982</v>
      </c>
      <c r="G172" s="3" t="s">
        <v>190</v>
      </c>
      <c r="H172" s="10">
        <f t="shared" si="2"/>
        <v>-6.0207224866984932E-3</v>
      </c>
    </row>
    <row r="173" spans="2:8">
      <c r="B173" s="3">
        <v>71.22</v>
      </c>
      <c r="C173" s="3">
        <v>71.66</v>
      </c>
      <c r="D173" s="3">
        <v>70.8</v>
      </c>
      <c r="E173" s="3">
        <v>70.8</v>
      </c>
      <c r="F173" s="3">
        <v>840064</v>
      </c>
      <c r="G173" s="3" t="s">
        <v>189</v>
      </c>
      <c r="H173" s="10">
        <f t="shared" si="2"/>
        <v>5.9322033898305815E-3</v>
      </c>
    </row>
    <row r="174" spans="2:8">
      <c r="B174" s="3">
        <v>70.64</v>
      </c>
      <c r="C174" s="3">
        <v>70.7</v>
      </c>
      <c r="D174" s="3">
        <v>69.8</v>
      </c>
      <c r="E174" s="3">
        <v>70.38</v>
      </c>
      <c r="F174" s="3">
        <v>1552067</v>
      </c>
      <c r="G174" s="3" t="s">
        <v>188</v>
      </c>
      <c r="H174" s="10">
        <f t="shared" si="2"/>
        <v>3.6942313157146689E-3</v>
      </c>
    </row>
    <row r="175" spans="2:8">
      <c r="B175" s="3">
        <v>70.599999999999994</v>
      </c>
      <c r="C175" s="3">
        <v>70.989999999999995</v>
      </c>
      <c r="D175" s="3">
        <v>69.344999999999999</v>
      </c>
      <c r="E175" s="3">
        <v>70.38</v>
      </c>
      <c r="F175" s="3">
        <v>592677</v>
      </c>
      <c r="G175" s="3" t="s">
        <v>187</v>
      </c>
      <c r="H175" s="10">
        <f t="shared" si="2"/>
        <v>3.125888036374036E-3</v>
      </c>
    </row>
    <row r="176" spans="2:8">
      <c r="B176" s="3">
        <v>69.59</v>
      </c>
      <c r="C176" s="3">
        <v>70.33</v>
      </c>
      <c r="D176" s="3">
        <v>68.58</v>
      </c>
      <c r="E176" s="3">
        <v>69</v>
      </c>
      <c r="F176" s="3">
        <v>513762</v>
      </c>
      <c r="G176" s="3" t="s">
        <v>186</v>
      </c>
      <c r="H176" s="10">
        <f t="shared" si="2"/>
        <v>8.5507246376812507E-3</v>
      </c>
    </row>
    <row r="177" spans="2:8">
      <c r="B177" s="3">
        <v>69.34</v>
      </c>
      <c r="C177" s="3">
        <v>70.900000000000006</v>
      </c>
      <c r="D177" s="3">
        <v>69.047499999999999</v>
      </c>
      <c r="E177" s="3">
        <v>69.97</v>
      </c>
      <c r="F177" s="3">
        <v>478424</v>
      </c>
      <c r="G177" s="3" t="s">
        <v>185</v>
      </c>
      <c r="H177" s="10">
        <f t="shared" si="2"/>
        <v>-9.0038587966270178E-3</v>
      </c>
    </row>
    <row r="178" spans="2:8">
      <c r="B178" s="3">
        <v>69.97</v>
      </c>
      <c r="C178" s="3">
        <v>70.67</v>
      </c>
      <c r="D178" s="3">
        <v>69.665000000000006</v>
      </c>
      <c r="E178" s="3">
        <v>70.010000000000005</v>
      </c>
      <c r="F178" s="3">
        <v>673961</v>
      </c>
      <c r="G178" s="3" t="s">
        <v>184</v>
      </c>
      <c r="H178" s="10">
        <f t="shared" si="2"/>
        <v>-5.7134695043570272E-4</v>
      </c>
    </row>
    <row r="179" spans="2:8">
      <c r="B179" s="3">
        <v>69.75</v>
      </c>
      <c r="C179" s="3">
        <v>70.849999999999994</v>
      </c>
      <c r="D179" s="3">
        <v>69.55</v>
      </c>
      <c r="E179" s="3">
        <v>70.23</v>
      </c>
      <c r="F179" s="3">
        <v>469303</v>
      </c>
      <c r="G179" s="3" t="s">
        <v>183</v>
      </c>
      <c r="H179" s="10">
        <f t="shared" si="2"/>
        <v>-6.8346860316105262E-3</v>
      </c>
    </row>
    <row r="180" spans="2:8">
      <c r="B180" s="3">
        <v>70.06</v>
      </c>
      <c r="C180" s="3">
        <v>70.23</v>
      </c>
      <c r="D180" s="3">
        <v>68.760000000000005</v>
      </c>
      <c r="E180" s="3">
        <v>69.19</v>
      </c>
      <c r="F180" s="3">
        <v>403199</v>
      </c>
      <c r="G180" s="3" t="s">
        <v>182</v>
      </c>
      <c r="H180" s="10">
        <f t="shared" si="2"/>
        <v>1.2574071397600806E-2</v>
      </c>
    </row>
    <row r="181" spans="2:8">
      <c r="B181" s="3">
        <v>69.27</v>
      </c>
      <c r="C181" s="3">
        <v>69.430000000000007</v>
      </c>
      <c r="D181" s="3">
        <v>67.73</v>
      </c>
      <c r="E181" s="3">
        <v>68.64</v>
      </c>
      <c r="F181" s="3">
        <v>419007</v>
      </c>
      <c r="G181" s="3" t="s">
        <v>181</v>
      </c>
      <c r="H181" s="10">
        <f t="shared" si="2"/>
        <v>9.1783216783216659E-3</v>
      </c>
    </row>
    <row r="182" spans="2:8">
      <c r="B182" s="3">
        <v>69.38</v>
      </c>
      <c r="C182" s="3">
        <v>70.13</v>
      </c>
      <c r="D182" s="3">
        <v>68.88</v>
      </c>
      <c r="E182" s="3">
        <v>69.97</v>
      </c>
      <c r="F182" s="3">
        <v>434592</v>
      </c>
      <c r="G182" s="3" t="s">
        <v>180</v>
      </c>
      <c r="H182" s="10">
        <f t="shared" si="2"/>
        <v>-8.4321852222380977E-3</v>
      </c>
    </row>
    <row r="183" spans="2:8">
      <c r="B183" s="3">
        <v>70.02</v>
      </c>
      <c r="C183" s="3">
        <v>71.069999999999993</v>
      </c>
      <c r="D183" s="3">
        <v>69.78</v>
      </c>
      <c r="E183" s="3">
        <v>70.23</v>
      </c>
      <c r="F183" s="3">
        <v>434937</v>
      </c>
      <c r="G183" s="3" t="s">
        <v>179</v>
      </c>
      <c r="H183" s="10">
        <f t="shared" si="2"/>
        <v>-2.9901751388297093E-3</v>
      </c>
    </row>
    <row r="184" spans="2:8">
      <c r="B184" s="3">
        <v>69.989999999999995</v>
      </c>
      <c r="C184" s="3">
        <v>71.290000000000006</v>
      </c>
      <c r="D184" s="3">
        <v>69.87</v>
      </c>
      <c r="E184" s="3">
        <v>70.8</v>
      </c>
      <c r="F184" s="3">
        <v>403147</v>
      </c>
      <c r="G184" s="3" t="s">
        <v>178</v>
      </c>
      <c r="H184" s="10">
        <f t="shared" si="2"/>
        <v>-1.1440677966101709E-2</v>
      </c>
    </row>
    <row r="185" spans="2:8">
      <c r="B185" s="3">
        <v>70.8</v>
      </c>
      <c r="C185" s="3">
        <v>71.25</v>
      </c>
      <c r="D185" s="3">
        <v>69.25</v>
      </c>
      <c r="E185" s="3">
        <v>70.25</v>
      </c>
      <c r="F185" s="3">
        <v>531223</v>
      </c>
      <c r="G185" s="3" t="s">
        <v>177</v>
      </c>
      <c r="H185" s="10">
        <f t="shared" si="2"/>
        <v>7.8291814946618299E-3</v>
      </c>
    </row>
    <row r="186" spans="2:8">
      <c r="B186" s="3">
        <v>70.37</v>
      </c>
      <c r="C186" s="3">
        <v>72.02</v>
      </c>
      <c r="D186" s="3">
        <v>69.555000000000007</v>
      </c>
      <c r="E186" s="3">
        <v>72</v>
      </c>
      <c r="F186" s="3">
        <v>555356</v>
      </c>
      <c r="G186" s="3" t="s">
        <v>176</v>
      </c>
      <c r="H186" s="10">
        <f t="shared" si="2"/>
        <v>-2.2638888888888875E-2</v>
      </c>
    </row>
    <row r="187" spans="2:8">
      <c r="B187" s="3">
        <v>72.180000000000007</v>
      </c>
      <c r="C187" s="3">
        <v>72.94</v>
      </c>
      <c r="D187" s="3">
        <v>71.790000000000006</v>
      </c>
      <c r="E187" s="3">
        <v>72.290000000000006</v>
      </c>
      <c r="F187" s="3">
        <v>826861</v>
      </c>
      <c r="G187" s="3" t="s">
        <v>175</v>
      </c>
      <c r="H187" s="10">
        <f t="shared" si="2"/>
        <v>-1.5216489140960077E-3</v>
      </c>
    </row>
    <row r="188" spans="2:8">
      <c r="B188" s="3">
        <v>72.7</v>
      </c>
      <c r="C188" s="3">
        <v>72.790000000000006</v>
      </c>
      <c r="D188" s="3">
        <v>71.88</v>
      </c>
      <c r="E188" s="3">
        <v>72.12</v>
      </c>
      <c r="F188" s="3">
        <v>731688</v>
      </c>
      <c r="G188" s="3" t="s">
        <v>174</v>
      </c>
      <c r="H188" s="10">
        <f t="shared" si="2"/>
        <v>8.0421519689406473E-3</v>
      </c>
    </row>
    <row r="189" spans="2:8">
      <c r="B189" s="3">
        <v>72.09</v>
      </c>
      <c r="C189" s="3">
        <v>72.53</v>
      </c>
      <c r="D189" s="3">
        <v>71.45</v>
      </c>
      <c r="E189" s="3">
        <v>71.98</v>
      </c>
      <c r="F189" s="3">
        <v>637682</v>
      </c>
      <c r="G189" s="3" t="s">
        <v>173</v>
      </c>
      <c r="H189" s="10">
        <f t="shared" si="2"/>
        <v>1.5282022784106619E-3</v>
      </c>
    </row>
    <row r="190" spans="2:8">
      <c r="B190" s="3">
        <v>71.36</v>
      </c>
      <c r="C190" s="3">
        <v>71.97</v>
      </c>
      <c r="D190" s="3">
        <v>70.930000000000007</v>
      </c>
      <c r="E190" s="3">
        <v>71.849999999999994</v>
      </c>
      <c r="F190" s="3">
        <v>493808</v>
      </c>
      <c r="G190" s="3" t="s">
        <v>172</v>
      </c>
      <c r="H190" s="10">
        <f t="shared" si="2"/>
        <v>-6.819763395963796E-3</v>
      </c>
    </row>
    <row r="191" spans="2:8">
      <c r="B191" s="3">
        <v>71.73</v>
      </c>
      <c r="C191" s="3">
        <v>72.16</v>
      </c>
      <c r="D191" s="3">
        <v>71.37</v>
      </c>
      <c r="E191" s="3">
        <v>71.680000000000007</v>
      </c>
      <c r="F191" s="3">
        <v>558043</v>
      </c>
      <c r="G191" s="3" t="s">
        <v>171</v>
      </c>
      <c r="H191" s="10">
        <f t="shared" si="2"/>
        <v>6.975446428572063E-4</v>
      </c>
    </row>
    <row r="192" spans="2:8">
      <c r="B192" s="3">
        <v>71.88</v>
      </c>
      <c r="C192" s="3">
        <v>72.5</v>
      </c>
      <c r="D192" s="3">
        <v>71.661299999999997</v>
      </c>
      <c r="E192" s="3">
        <v>72</v>
      </c>
      <c r="F192" s="3">
        <v>471396</v>
      </c>
      <c r="G192" s="3" t="s">
        <v>170</v>
      </c>
      <c r="H192" s="10">
        <f t="shared" si="2"/>
        <v>-1.6666666666667052E-3</v>
      </c>
    </row>
    <row r="193" spans="2:8">
      <c r="B193" s="3">
        <v>72.05</v>
      </c>
      <c r="C193" s="3">
        <v>72.19</v>
      </c>
      <c r="D193" s="3">
        <v>69.569999999999993</v>
      </c>
      <c r="E193" s="3">
        <v>70</v>
      </c>
      <c r="F193" s="3">
        <v>623777</v>
      </c>
      <c r="G193" s="3" t="s">
        <v>169</v>
      </c>
      <c r="H193" s="10">
        <f t="shared" si="2"/>
        <v>2.9285714285714137E-2</v>
      </c>
    </row>
    <row r="194" spans="2:8">
      <c r="B194" s="3">
        <v>69.680000000000007</v>
      </c>
      <c r="C194" s="3">
        <v>70.239999999999995</v>
      </c>
      <c r="D194" s="3">
        <v>69.430000000000007</v>
      </c>
      <c r="E194" s="3">
        <v>70</v>
      </c>
      <c r="F194" s="3">
        <v>415058</v>
      </c>
      <c r="G194" s="3" t="s">
        <v>168</v>
      </c>
      <c r="H194" s="10">
        <f t="shared" si="2"/>
        <v>-4.5714285714284486E-3</v>
      </c>
    </row>
    <row r="195" spans="2:8">
      <c r="B195" s="3">
        <v>69.59</v>
      </c>
      <c r="C195" s="3">
        <v>69.62</v>
      </c>
      <c r="D195" s="3">
        <v>68.515000000000001</v>
      </c>
      <c r="E195" s="3">
        <v>69.36</v>
      </c>
      <c r="F195" s="3">
        <v>522479</v>
      </c>
      <c r="G195" s="3" t="s">
        <v>167</v>
      </c>
      <c r="H195" s="10">
        <f t="shared" si="2"/>
        <v>3.3160322952709986E-3</v>
      </c>
    </row>
    <row r="196" spans="2:8">
      <c r="B196" s="3">
        <v>69.14</v>
      </c>
      <c r="C196" s="3">
        <v>70.27</v>
      </c>
      <c r="D196" s="3">
        <v>69.069999999999993</v>
      </c>
      <c r="E196" s="3">
        <v>69.89</v>
      </c>
      <c r="F196" s="3">
        <v>448706</v>
      </c>
      <c r="G196" s="3" t="s">
        <v>166</v>
      </c>
      <c r="H196" s="10">
        <f t="shared" si="2"/>
        <v>-1.0731148948347369E-2</v>
      </c>
    </row>
    <row r="197" spans="2:8">
      <c r="B197" s="3">
        <v>70.010000000000005</v>
      </c>
      <c r="C197" s="3">
        <v>70.34</v>
      </c>
      <c r="D197" s="3">
        <v>69.16</v>
      </c>
      <c r="E197" s="3">
        <v>69.86</v>
      </c>
      <c r="F197" s="3">
        <v>713793</v>
      </c>
      <c r="G197" s="3" t="s">
        <v>165</v>
      </c>
      <c r="H197" s="10">
        <f t="shared" si="2"/>
        <v>2.1471514457487295E-3</v>
      </c>
    </row>
    <row r="198" spans="2:8">
      <c r="B198" s="3">
        <v>69.86</v>
      </c>
      <c r="C198" s="3">
        <v>70.319999999999993</v>
      </c>
      <c r="D198" s="3">
        <v>68.599999999999994</v>
      </c>
      <c r="E198" s="3">
        <v>68.790000000000006</v>
      </c>
      <c r="F198" s="3">
        <v>870131</v>
      </c>
      <c r="G198" s="3" t="s">
        <v>164</v>
      </c>
      <c r="H198" s="10">
        <f t="shared" si="2"/>
        <v>1.5554586422445116E-2</v>
      </c>
    </row>
    <row r="199" spans="2:8">
      <c r="B199" s="3">
        <v>68.790000000000006</v>
      </c>
      <c r="C199" s="3">
        <v>70.64</v>
      </c>
      <c r="D199" s="3">
        <v>67.545000000000002</v>
      </c>
      <c r="E199" s="3">
        <v>67.78</v>
      </c>
      <c r="F199" s="3">
        <v>1449166</v>
      </c>
      <c r="G199" s="3" t="s">
        <v>163</v>
      </c>
      <c r="H199" s="10">
        <f t="shared" si="2"/>
        <v>1.4901150781941652E-2</v>
      </c>
    </row>
    <row r="200" spans="2:8">
      <c r="B200" s="3">
        <v>67.08</v>
      </c>
      <c r="C200" s="3">
        <v>67.81</v>
      </c>
      <c r="D200" s="3">
        <v>66.66</v>
      </c>
      <c r="E200" s="3">
        <v>67.34</v>
      </c>
      <c r="F200" s="3">
        <v>1380568</v>
      </c>
      <c r="G200" s="3" t="s">
        <v>162</v>
      </c>
      <c r="H200" s="10">
        <f t="shared" si="2"/>
        <v>-3.8610038610039643E-3</v>
      </c>
    </row>
    <row r="201" spans="2:8">
      <c r="B201" s="3">
        <v>67.319999999999993</v>
      </c>
      <c r="C201" s="3">
        <v>72.650000000000006</v>
      </c>
      <c r="D201" s="3">
        <v>63.61</v>
      </c>
      <c r="E201" s="3">
        <v>72.5</v>
      </c>
      <c r="F201" s="3">
        <v>4808853</v>
      </c>
      <c r="G201" s="3" t="s">
        <v>161</v>
      </c>
      <c r="H201" s="10">
        <f t="shared" si="2"/>
        <v>-7.1448275862069033E-2</v>
      </c>
    </row>
    <row r="202" spans="2:8">
      <c r="B202" s="3">
        <v>73.05</v>
      </c>
      <c r="C202" s="3">
        <v>73.659899999999993</v>
      </c>
      <c r="D202" s="3">
        <v>72.3</v>
      </c>
      <c r="E202" s="3">
        <v>73.58</v>
      </c>
      <c r="F202" s="3">
        <v>618228</v>
      </c>
      <c r="G202" s="3" t="s">
        <v>160</v>
      </c>
      <c r="H202" s="10">
        <f t="shared" si="2"/>
        <v>-7.2030443055177695E-3</v>
      </c>
    </row>
    <row r="203" spans="2:8">
      <c r="B203" s="3">
        <v>73.2</v>
      </c>
      <c r="C203" s="3">
        <v>74.173000000000002</v>
      </c>
      <c r="D203" s="3">
        <v>72.180000000000007</v>
      </c>
      <c r="E203" s="3">
        <v>72.55</v>
      </c>
      <c r="F203" s="3">
        <v>1164814</v>
      </c>
      <c r="G203" s="3" t="s">
        <v>159</v>
      </c>
      <c r="H203" s="10">
        <f t="shared" si="2"/>
        <v>8.9593383873192156E-3</v>
      </c>
    </row>
    <row r="204" spans="2:8">
      <c r="B204" s="3">
        <v>73.92</v>
      </c>
      <c r="C204" s="3">
        <v>73.95</v>
      </c>
      <c r="D204" s="3">
        <v>71.040000000000006</v>
      </c>
      <c r="E204" s="3">
        <v>71.25</v>
      </c>
      <c r="F204" s="3">
        <v>1446515</v>
      </c>
      <c r="G204" s="3" t="s">
        <v>158</v>
      </c>
      <c r="H204" s="10">
        <f t="shared" si="2"/>
        <v>3.7473684210526326E-2</v>
      </c>
    </row>
    <row r="205" spans="2:8">
      <c r="B205" s="3">
        <v>70.53</v>
      </c>
      <c r="C205" s="3">
        <v>74.209999999999994</v>
      </c>
      <c r="D205" s="3">
        <v>69.819999999999993</v>
      </c>
      <c r="E205" s="3">
        <v>74.2</v>
      </c>
      <c r="F205" s="3">
        <v>2108536</v>
      </c>
      <c r="G205" s="3" t="s">
        <v>157</v>
      </c>
      <c r="H205" s="10">
        <f t="shared" si="2"/>
        <v>-4.946091644204853E-2</v>
      </c>
    </row>
    <row r="206" spans="2:8">
      <c r="B206" s="3">
        <v>69.05</v>
      </c>
      <c r="C206" s="3">
        <v>69.754999999999995</v>
      </c>
      <c r="D206" s="3">
        <v>67.52</v>
      </c>
      <c r="E206" s="3">
        <v>67.819999999999993</v>
      </c>
      <c r="F206" s="3">
        <v>1066325</v>
      </c>
      <c r="G206" s="3" t="s">
        <v>156</v>
      </c>
      <c r="H206" s="10">
        <f t="shared" si="2"/>
        <v>1.8136242996166452E-2</v>
      </c>
    </row>
    <row r="207" spans="2:8">
      <c r="B207" s="3">
        <v>67.8</v>
      </c>
      <c r="C207" s="3">
        <v>68.394999999999996</v>
      </c>
      <c r="D207" s="3">
        <v>66.02</v>
      </c>
      <c r="E207" s="3">
        <v>66.819999999999993</v>
      </c>
      <c r="F207" s="3">
        <v>1149043</v>
      </c>
      <c r="G207" s="3" t="s">
        <v>155</v>
      </c>
      <c r="H207" s="10">
        <f t="shared" si="2"/>
        <v>1.4666267584555692E-2</v>
      </c>
    </row>
    <row r="208" spans="2:8">
      <c r="B208" s="3">
        <v>69.099999999999994</v>
      </c>
      <c r="C208" s="3">
        <v>69.8</v>
      </c>
      <c r="D208" s="3">
        <v>68.14</v>
      </c>
      <c r="E208" s="3">
        <v>69</v>
      </c>
      <c r="F208" s="3">
        <v>777828</v>
      </c>
      <c r="G208" s="3" t="s">
        <v>154</v>
      </c>
      <c r="H208" s="10">
        <f t="shared" si="2"/>
        <v>1.4492753623187582E-3</v>
      </c>
    </row>
    <row r="209" spans="2:8">
      <c r="B209" s="3">
        <v>70.099999999999994</v>
      </c>
      <c r="C209" s="3">
        <v>71.897499999999994</v>
      </c>
      <c r="D209" s="3">
        <v>68.88</v>
      </c>
      <c r="E209" s="3">
        <v>71.569999999999993</v>
      </c>
      <c r="F209" s="3">
        <v>1083006</v>
      </c>
      <c r="G209" s="3" t="s">
        <v>153</v>
      </c>
      <c r="H209" s="10">
        <f t="shared" si="2"/>
        <v>-2.0539332122397669E-2</v>
      </c>
    </row>
    <row r="210" spans="2:8">
      <c r="B210" s="3">
        <v>71.959999999999994</v>
      </c>
      <c r="C210" s="3">
        <v>72.78</v>
      </c>
      <c r="D210" s="3">
        <v>70.53</v>
      </c>
      <c r="E210" s="3">
        <v>71.03</v>
      </c>
      <c r="F210" s="3">
        <v>724209</v>
      </c>
      <c r="G210" s="3" t="s">
        <v>152</v>
      </c>
      <c r="H210" s="10">
        <f t="shared" si="2"/>
        <v>1.3093059270730567E-2</v>
      </c>
    </row>
    <row r="211" spans="2:8">
      <c r="B211" s="3">
        <v>71</v>
      </c>
      <c r="C211" s="3">
        <v>72.08</v>
      </c>
      <c r="D211" s="3">
        <v>70.650000000000006</v>
      </c>
      <c r="E211" s="3">
        <v>71.62</v>
      </c>
      <c r="F211" s="3">
        <v>771769</v>
      </c>
      <c r="G211" s="3" t="s">
        <v>151</v>
      </c>
      <c r="H211" s="10">
        <f t="shared" si="2"/>
        <v>-8.6567997765988336E-3</v>
      </c>
    </row>
    <row r="212" spans="2:8">
      <c r="B212" s="3">
        <v>71.58</v>
      </c>
      <c r="C212" s="3">
        <v>72.680000000000007</v>
      </c>
      <c r="D212" s="3">
        <v>71.515000000000001</v>
      </c>
      <c r="E212" s="3">
        <v>71.89</v>
      </c>
      <c r="F212" s="3">
        <v>985201</v>
      </c>
      <c r="G212" s="3" t="s">
        <v>150</v>
      </c>
      <c r="H212" s="10">
        <f t="shared" si="2"/>
        <v>-4.3121435526498608E-3</v>
      </c>
    </row>
    <row r="213" spans="2:8">
      <c r="B213" s="3">
        <v>71.89</v>
      </c>
      <c r="C213" s="3">
        <v>73.09</v>
      </c>
      <c r="D213" s="3">
        <v>71.650000000000006</v>
      </c>
      <c r="E213" s="3">
        <v>72.260000000000005</v>
      </c>
      <c r="F213" s="3">
        <v>786116</v>
      </c>
      <c r="G213" s="3" t="s">
        <v>149</v>
      </c>
      <c r="H213" s="10">
        <f t="shared" si="2"/>
        <v>-5.120398560752859E-3</v>
      </c>
    </row>
    <row r="214" spans="2:8">
      <c r="B214" s="3">
        <v>71.75</v>
      </c>
      <c r="C214" s="3">
        <v>73.28</v>
      </c>
      <c r="D214" s="3">
        <v>71.510000000000005</v>
      </c>
      <c r="E214" s="3">
        <v>72.23</v>
      </c>
      <c r="F214" s="3">
        <v>989010</v>
      </c>
      <c r="G214" s="3" t="s">
        <v>148</v>
      </c>
      <c r="H214" s="10">
        <f t="shared" si="2"/>
        <v>-6.6454381835803211E-3</v>
      </c>
    </row>
    <row r="215" spans="2:8">
      <c r="B215" s="3">
        <v>72.66</v>
      </c>
      <c r="C215" s="3">
        <v>74.153000000000006</v>
      </c>
      <c r="D215" s="3">
        <v>72.62</v>
      </c>
      <c r="E215" s="3">
        <v>73.3</v>
      </c>
      <c r="F215" s="3">
        <v>948162</v>
      </c>
      <c r="G215" s="3" t="s">
        <v>147</v>
      </c>
      <c r="H215" s="10">
        <f t="shared" si="2"/>
        <v>-8.731241473396989E-3</v>
      </c>
    </row>
    <row r="216" spans="2:8">
      <c r="B216" s="3">
        <v>73.38</v>
      </c>
      <c r="C216" s="3">
        <v>74.16</v>
      </c>
      <c r="D216" s="3">
        <v>73.36</v>
      </c>
      <c r="E216" s="3">
        <v>73.5</v>
      </c>
      <c r="F216" s="3">
        <v>642555</v>
      </c>
      <c r="G216" s="3" t="s">
        <v>146</v>
      </c>
      <c r="H216" s="10">
        <f t="shared" si="2"/>
        <v>-1.6326530612245094E-3</v>
      </c>
    </row>
    <row r="217" spans="2:8">
      <c r="B217" s="3">
        <v>73.430000000000007</v>
      </c>
      <c r="C217" s="3">
        <v>73.73</v>
      </c>
      <c r="D217" s="3">
        <v>72.36</v>
      </c>
      <c r="E217" s="3">
        <v>72.94</v>
      </c>
      <c r="F217" s="3">
        <v>699925</v>
      </c>
      <c r="G217" s="3" t="s">
        <v>145</v>
      </c>
      <c r="H217" s="10">
        <f t="shared" si="2"/>
        <v>6.7178502879079449E-3</v>
      </c>
    </row>
    <row r="218" spans="2:8">
      <c r="B218" s="3">
        <v>72.63</v>
      </c>
      <c r="C218" s="3">
        <v>72.75</v>
      </c>
      <c r="D218" s="3">
        <v>71.42</v>
      </c>
      <c r="E218" s="3">
        <v>72.39</v>
      </c>
      <c r="F218" s="3">
        <v>765516</v>
      </c>
      <c r="G218" s="3" t="s">
        <v>144</v>
      </c>
      <c r="H218" s="10">
        <f t="shared" si="2"/>
        <v>3.3153750518026825E-3</v>
      </c>
    </row>
    <row r="219" spans="2:8">
      <c r="B219" s="3">
        <v>71.930000000000007</v>
      </c>
      <c r="C219" s="3">
        <v>73.89</v>
      </c>
      <c r="D219" s="3">
        <v>71.209999999999994</v>
      </c>
      <c r="E219" s="3">
        <v>72.61</v>
      </c>
      <c r="F219" s="3">
        <v>1262732</v>
      </c>
      <c r="G219" s="3" t="s">
        <v>143</v>
      </c>
      <c r="H219" s="10">
        <f t="shared" si="2"/>
        <v>-9.3651012257264243E-3</v>
      </c>
    </row>
    <row r="220" spans="2:8">
      <c r="B220" s="3">
        <v>72.81</v>
      </c>
      <c r="C220" s="3">
        <v>73.28</v>
      </c>
      <c r="D220" s="3">
        <v>72.17</v>
      </c>
      <c r="E220" s="3">
        <v>72.3</v>
      </c>
      <c r="F220" s="3">
        <v>1020828</v>
      </c>
      <c r="G220" s="3" t="s">
        <v>142</v>
      </c>
      <c r="H220" s="10">
        <f t="shared" si="2"/>
        <v>7.0539419087136679E-3</v>
      </c>
    </row>
    <row r="221" spans="2:8">
      <c r="B221" s="3">
        <v>72.14</v>
      </c>
      <c r="C221" s="3">
        <v>73.069999999999993</v>
      </c>
      <c r="D221" s="3">
        <v>71.510000000000005</v>
      </c>
      <c r="E221" s="3">
        <v>72.22</v>
      </c>
      <c r="F221" s="3">
        <v>1098925</v>
      </c>
      <c r="G221" s="3" t="s">
        <v>141</v>
      </c>
      <c r="H221" s="10">
        <f t="shared" si="2"/>
        <v>-1.1077263915812985E-3</v>
      </c>
    </row>
    <row r="222" spans="2:8">
      <c r="B222" s="3">
        <v>72</v>
      </c>
      <c r="C222" s="3">
        <v>72.099999999999994</v>
      </c>
      <c r="D222" s="3">
        <v>70.674999999999997</v>
      </c>
      <c r="E222" s="3">
        <v>71.13</v>
      </c>
      <c r="F222" s="3">
        <v>833184</v>
      </c>
      <c r="G222" s="3" t="s">
        <v>140</v>
      </c>
      <c r="H222" s="10">
        <f t="shared" si="2"/>
        <v>1.2231126107127954E-2</v>
      </c>
    </row>
    <row r="223" spans="2:8">
      <c r="B223" s="3">
        <v>71.069999999999993</v>
      </c>
      <c r="C223" s="3">
        <v>71.23</v>
      </c>
      <c r="D223" s="3">
        <v>70.39</v>
      </c>
      <c r="E223" s="3">
        <v>71</v>
      </c>
      <c r="F223" s="3">
        <v>608765</v>
      </c>
      <c r="G223" s="3" t="s">
        <v>139</v>
      </c>
      <c r="H223" s="10">
        <f t="shared" si="2"/>
        <v>9.8591549295767855E-4</v>
      </c>
    </row>
    <row r="224" spans="2:8">
      <c r="B224" s="3">
        <v>70.75</v>
      </c>
      <c r="C224" s="3">
        <v>70.838999999999999</v>
      </c>
      <c r="D224" s="3">
        <v>69.715000000000003</v>
      </c>
      <c r="E224" s="3">
        <v>69.89</v>
      </c>
      <c r="F224" s="3">
        <v>737308</v>
      </c>
      <c r="G224" s="3" t="s">
        <v>138</v>
      </c>
      <c r="H224" s="10">
        <f t="shared" si="2"/>
        <v>1.2305050794104933E-2</v>
      </c>
    </row>
    <row r="225" spans="2:8">
      <c r="B225" s="3">
        <v>69.430000000000007</v>
      </c>
      <c r="C225" s="3">
        <v>69.52</v>
      </c>
      <c r="D225" s="3">
        <v>68.040000000000006</v>
      </c>
      <c r="E225" s="3">
        <v>68.349999999999994</v>
      </c>
      <c r="F225" s="3">
        <v>472838</v>
      </c>
      <c r="G225" s="3" t="s">
        <v>137</v>
      </c>
      <c r="H225" s="10">
        <f t="shared" si="2"/>
        <v>1.5801024140453812E-2</v>
      </c>
    </row>
    <row r="226" spans="2:8">
      <c r="B226" s="3">
        <v>68.33</v>
      </c>
      <c r="C226" s="3">
        <v>68.849999999999994</v>
      </c>
      <c r="D226" s="3">
        <v>68.13</v>
      </c>
      <c r="E226" s="3">
        <v>68.599999999999994</v>
      </c>
      <c r="F226" s="3">
        <v>433508</v>
      </c>
      <c r="G226" s="3" t="s">
        <v>136</v>
      </c>
      <c r="H226" s="10">
        <f t="shared" si="2"/>
        <v>-3.9358600583089265E-3</v>
      </c>
    </row>
    <row r="227" spans="2:8">
      <c r="B227" s="3">
        <v>68.599999999999994</v>
      </c>
      <c r="C227" s="3">
        <v>69.545000000000002</v>
      </c>
      <c r="D227" s="3">
        <v>68.55</v>
      </c>
      <c r="E227" s="3">
        <v>69.12</v>
      </c>
      <c r="F227" s="3">
        <v>912333</v>
      </c>
      <c r="G227" s="3" t="s">
        <v>135</v>
      </c>
      <c r="H227" s="10">
        <f t="shared" ref="H227:H284" si="3">B227/E227-1</f>
        <v>-7.5231481481482509E-3</v>
      </c>
    </row>
    <row r="228" spans="2:8">
      <c r="B228" s="3">
        <v>68.760000000000005</v>
      </c>
      <c r="C228" s="3">
        <v>68.98</v>
      </c>
      <c r="D228" s="3">
        <v>68.08</v>
      </c>
      <c r="E228" s="3">
        <v>68.5</v>
      </c>
      <c r="F228" s="3">
        <v>505867</v>
      </c>
      <c r="G228" s="3" t="s">
        <v>134</v>
      </c>
      <c r="H228" s="10">
        <f t="shared" si="3"/>
        <v>3.7956204379563374E-3</v>
      </c>
    </row>
    <row r="229" spans="2:8">
      <c r="B229" s="3">
        <v>68.62</v>
      </c>
      <c r="C229" s="3">
        <v>68.64</v>
      </c>
      <c r="D229" s="3">
        <v>67.36</v>
      </c>
      <c r="E229" s="3">
        <v>68.09</v>
      </c>
      <c r="F229" s="3">
        <v>389893</v>
      </c>
      <c r="G229" s="3" t="s">
        <v>133</v>
      </c>
      <c r="H229" s="10">
        <f t="shared" si="3"/>
        <v>7.783815538258132E-3</v>
      </c>
    </row>
    <row r="230" spans="2:8">
      <c r="B230" s="3">
        <v>68.05</v>
      </c>
      <c r="C230" s="3">
        <v>68.680000000000007</v>
      </c>
      <c r="D230" s="3">
        <v>67.459999999999994</v>
      </c>
      <c r="E230" s="3">
        <v>67.91</v>
      </c>
      <c r="F230" s="3">
        <v>693167</v>
      </c>
      <c r="G230" s="3" t="s">
        <v>132</v>
      </c>
      <c r="H230" s="10">
        <f t="shared" si="3"/>
        <v>2.0615520541893417E-3</v>
      </c>
    </row>
    <row r="231" spans="2:8">
      <c r="B231" s="3">
        <v>67.92</v>
      </c>
      <c r="C231" s="3">
        <v>69.77</v>
      </c>
      <c r="D231" s="3">
        <v>67.849999999999994</v>
      </c>
      <c r="E231" s="3">
        <v>68.75</v>
      </c>
      <c r="F231" s="3">
        <v>848793</v>
      </c>
      <c r="G231" s="3" t="s">
        <v>131</v>
      </c>
      <c r="H231" s="10">
        <f t="shared" si="3"/>
        <v>-1.2072727272727235E-2</v>
      </c>
    </row>
    <row r="232" spans="2:8">
      <c r="B232" s="3">
        <v>68.489999999999995</v>
      </c>
      <c r="C232" s="3">
        <v>69.12</v>
      </c>
      <c r="D232" s="3">
        <v>68.015000000000001</v>
      </c>
      <c r="E232" s="3">
        <v>68.930000000000007</v>
      </c>
      <c r="F232" s="3">
        <v>2187437</v>
      </c>
      <c r="G232" s="3" t="s">
        <v>130</v>
      </c>
      <c r="H232" s="10">
        <f t="shared" si="3"/>
        <v>-6.3832873930075307E-3</v>
      </c>
    </row>
    <row r="233" spans="2:8">
      <c r="B233" s="3">
        <v>68.849999999999994</v>
      </c>
      <c r="C233" s="3">
        <v>68.94</v>
      </c>
      <c r="D233" s="3">
        <v>67.510000000000005</v>
      </c>
      <c r="E233" s="3">
        <v>68.09</v>
      </c>
      <c r="F233" s="3">
        <v>1265750</v>
      </c>
      <c r="G233" s="3" t="s">
        <v>129</v>
      </c>
      <c r="H233" s="10">
        <f t="shared" si="3"/>
        <v>1.116169775297382E-2</v>
      </c>
    </row>
    <row r="234" spans="2:8">
      <c r="B234" s="3">
        <v>68.06</v>
      </c>
      <c r="C234" s="3">
        <v>68.16</v>
      </c>
      <c r="D234" s="3">
        <v>66.94</v>
      </c>
      <c r="E234" s="3">
        <v>67.010000000000005</v>
      </c>
      <c r="F234" s="3">
        <v>768276</v>
      </c>
      <c r="G234" s="3" t="s">
        <v>128</v>
      </c>
      <c r="H234" s="10">
        <f t="shared" si="3"/>
        <v>1.5669303089091091E-2</v>
      </c>
    </row>
    <row r="235" spans="2:8">
      <c r="B235" s="3">
        <v>67.41</v>
      </c>
      <c r="C235" s="3">
        <v>67.47</v>
      </c>
      <c r="D235" s="3">
        <v>66.33</v>
      </c>
      <c r="E235" s="3">
        <v>67.09</v>
      </c>
      <c r="F235" s="3">
        <v>643201</v>
      </c>
      <c r="G235" s="3" t="s">
        <v>127</v>
      </c>
      <c r="H235" s="10">
        <f t="shared" si="3"/>
        <v>4.769712326725184E-3</v>
      </c>
    </row>
    <row r="236" spans="2:8">
      <c r="B236" s="3">
        <v>67.23</v>
      </c>
      <c r="C236" s="3">
        <v>67.48</v>
      </c>
      <c r="D236" s="3">
        <v>66.010000000000005</v>
      </c>
      <c r="E236" s="3">
        <v>66.650000000000006</v>
      </c>
      <c r="F236" s="3">
        <v>781130</v>
      </c>
      <c r="G236" s="3" t="s">
        <v>126</v>
      </c>
      <c r="H236" s="10">
        <f t="shared" si="3"/>
        <v>8.7021755438858595E-3</v>
      </c>
    </row>
    <row r="237" spans="2:8">
      <c r="B237" s="3">
        <v>66.52</v>
      </c>
      <c r="C237" s="3">
        <v>67.889899999999997</v>
      </c>
      <c r="D237" s="3">
        <v>66.33</v>
      </c>
      <c r="E237" s="3">
        <v>67</v>
      </c>
      <c r="F237" s="3">
        <v>2115456</v>
      </c>
      <c r="G237" s="3" t="s">
        <v>125</v>
      </c>
      <c r="H237" s="10">
        <f t="shared" si="3"/>
        <v>-7.1641791044776415E-3</v>
      </c>
    </row>
    <row r="238" spans="2:8">
      <c r="B238" s="3">
        <v>67</v>
      </c>
      <c r="C238" s="3">
        <v>67.444999999999993</v>
      </c>
      <c r="D238" s="3">
        <v>66.58</v>
      </c>
      <c r="E238" s="3">
        <v>66.72</v>
      </c>
      <c r="F238" s="3">
        <v>945357</v>
      </c>
      <c r="G238" s="3" t="s">
        <v>124</v>
      </c>
      <c r="H238" s="10">
        <f t="shared" si="3"/>
        <v>4.1966426858512929E-3</v>
      </c>
    </row>
    <row r="239" spans="2:8">
      <c r="B239" s="3">
        <v>67.02</v>
      </c>
      <c r="C239" s="3">
        <v>67.349999999999994</v>
      </c>
      <c r="D239" s="3">
        <v>66.099999999999994</v>
      </c>
      <c r="E239" s="3">
        <v>66.23</v>
      </c>
      <c r="F239" s="3">
        <v>1189365</v>
      </c>
      <c r="G239" s="3" t="s">
        <v>123</v>
      </c>
      <c r="H239" s="10">
        <f t="shared" si="3"/>
        <v>1.1928129246564945E-2</v>
      </c>
    </row>
    <row r="240" spans="2:8">
      <c r="B240" s="3">
        <v>66.680000000000007</v>
      </c>
      <c r="C240" s="3">
        <v>67.069999999999993</v>
      </c>
      <c r="D240" s="3">
        <v>65.13</v>
      </c>
      <c r="E240" s="3">
        <v>65.13</v>
      </c>
      <c r="F240" s="3">
        <v>1109626</v>
      </c>
      <c r="G240" s="3" t="s">
        <v>122</v>
      </c>
      <c r="H240" s="10">
        <f t="shared" si="3"/>
        <v>2.3798556732688603E-2</v>
      </c>
    </row>
    <row r="241" spans="2:8">
      <c r="B241" s="3">
        <v>65.61</v>
      </c>
      <c r="C241" s="3">
        <v>65.989999999999995</v>
      </c>
      <c r="D241" s="3">
        <v>65.28</v>
      </c>
      <c r="E241" s="3">
        <v>65.52</v>
      </c>
      <c r="F241" s="3">
        <v>590455</v>
      </c>
      <c r="G241" s="3" t="s">
        <v>121</v>
      </c>
      <c r="H241" s="10">
        <f t="shared" si="3"/>
        <v>1.3736263736263687E-3</v>
      </c>
    </row>
    <row r="242" spans="2:8">
      <c r="B242" s="3">
        <v>65.91</v>
      </c>
      <c r="C242" s="3">
        <v>66.319999999999993</v>
      </c>
      <c r="D242" s="3">
        <v>64.86</v>
      </c>
      <c r="E242" s="3">
        <v>66.23</v>
      </c>
      <c r="F242" s="3">
        <v>1056994</v>
      </c>
      <c r="G242" s="3" t="s">
        <v>120</v>
      </c>
      <c r="H242" s="10">
        <f t="shared" si="3"/>
        <v>-4.8316472897479423E-3</v>
      </c>
    </row>
    <row r="243" spans="2:8">
      <c r="B243" s="3">
        <v>66.2</v>
      </c>
      <c r="C243" s="3">
        <v>67.5</v>
      </c>
      <c r="D243" s="3">
        <v>66.06</v>
      </c>
      <c r="E243" s="3">
        <v>66.81</v>
      </c>
      <c r="F243" s="3">
        <v>806455</v>
      </c>
      <c r="G243" s="3" t="s">
        <v>119</v>
      </c>
      <c r="H243" s="10">
        <f t="shared" si="3"/>
        <v>-9.1303697051339228E-3</v>
      </c>
    </row>
    <row r="244" spans="2:8">
      <c r="B244" s="3">
        <v>66.14</v>
      </c>
      <c r="C244" s="3">
        <v>67.19</v>
      </c>
      <c r="D244" s="3">
        <v>65.59</v>
      </c>
      <c r="E244" s="3">
        <v>65.95</v>
      </c>
      <c r="F244" s="3">
        <v>1327662</v>
      </c>
      <c r="G244" s="3" t="s">
        <v>118</v>
      </c>
      <c r="H244" s="10">
        <f t="shared" si="3"/>
        <v>2.8809704321455243E-3</v>
      </c>
    </row>
    <row r="245" spans="2:8">
      <c r="B245" s="3">
        <v>66.19</v>
      </c>
      <c r="C245" s="3">
        <v>66.375</v>
      </c>
      <c r="D245" s="3">
        <v>64.19</v>
      </c>
      <c r="E245" s="3">
        <v>64.540000000000006</v>
      </c>
      <c r="F245" s="3">
        <v>967867</v>
      </c>
      <c r="G245" s="3" t="s">
        <v>117</v>
      </c>
      <c r="H245" s="10">
        <f t="shared" si="3"/>
        <v>2.5565540749922455E-2</v>
      </c>
    </row>
    <row r="246" spans="2:8">
      <c r="B246" s="3">
        <v>65.12</v>
      </c>
      <c r="C246" s="3">
        <v>66.03</v>
      </c>
      <c r="D246" s="3">
        <v>64.91</v>
      </c>
      <c r="E246" s="3">
        <v>65.12</v>
      </c>
      <c r="F246" s="3">
        <v>594657</v>
      </c>
      <c r="G246" s="3" t="s">
        <v>116</v>
      </c>
      <c r="H246" s="10">
        <f t="shared" si="3"/>
        <v>0</v>
      </c>
    </row>
    <row r="247" spans="2:8">
      <c r="B247" s="3">
        <v>66.180000000000007</v>
      </c>
      <c r="C247" s="3">
        <v>66.659899999999993</v>
      </c>
      <c r="D247" s="3">
        <v>65.12</v>
      </c>
      <c r="E247" s="3">
        <v>65.92</v>
      </c>
      <c r="F247" s="3">
        <v>592735</v>
      </c>
      <c r="G247" s="3" t="s">
        <v>115</v>
      </c>
      <c r="H247" s="10">
        <f t="shared" si="3"/>
        <v>3.9441747572817043E-3</v>
      </c>
    </row>
    <row r="248" spans="2:8">
      <c r="B248" s="3">
        <v>66.31</v>
      </c>
      <c r="C248" s="3">
        <v>66.48</v>
      </c>
      <c r="D248" s="3">
        <v>65.42</v>
      </c>
      <c r="E248" s="3">
        <v>66.430000000000007</v>
      </c>
      <c r="F248" s="3">
        <v>667331</v>
      </c>
      <c r="G248" s="3" t="s">
        <v>114</v>
      </c>
      <c r="H248" s="10">
        <f t="shared" si="3"/>
        <v>-1.8064127653169004E-3</v>
      </c>
    </row>
    <row r="249" spans="2:8">
      <c r="B249" s="3">
        <v>66.2</v>
      </c>
      <c r="C249" s="3">
        <v>66.89</v>
      </c>
      <c r="D249" s="3">
        <v>65.73</v>
      </c>
      <c r="E249" s="3">
        <v>66.5</v>
      </c>
      <c r="F249" s="3">
        <v>920997</v>
      </c>
      <c r="G249" s="3" t="s">
        <v>113</v>
      </c>
      <c r="H249" s="10">
        <f t="shared" si="3"/>
        <v>-4.5112781954886882E-3</v>
      </c>
    </row>
    <row r="250" spans="2:8">
      <c r="B250" s="3">
        <v>66.7</v>
      </c>
      <c r="C250" s="3">
        <v>67.889899999999997</v>
      </c>
      <c r="D250" s="3">
        <v>66.06</v>
      </c>
      <c r="E250" s="3">
        <v>67.040000000000006</v>
      </c>
      <c r="F250" s="3">
        <v>1063743</v>
      </c>
      <c r="G250" s="3" t="s">
        <v>112</v>
      </c>
      <c r="H250" s="10">
        <f t="shared" si="3"/>
        <v>-5.0715990453461535E-3</v>
      </c>
    </row>
    <row r="251" spans="2:8">
      <c r="B251" s="3">
        <v>67.11</v>
      </c>
      <c r="C251" s="3">
        <v>67.519900000000007</v>
      </c>
      <c r="D251" s="3">
        <v>66.650000000000006</v>
      </c>
      <c r="E251" s="3">
        <v>66.75</v>
      </c>
      <c r="F251" s="3">
        <v>977582</v>
      </c>
      <c r="G251" s="3" t="s">
        <v>111</v>
      </c>
      <c r="H251" s="10">
        <f t="shared" si="3"/>
        <v>5.393258426966252E-3</v>
      </c>
    </row>
    <row r="252" spans="2:8">
      <c r="B252" s="3">
        <v>66.59</v>
      </c>
      <c r="C252" s="3">
        <v>66.88</v>
      </c>
      <c r="D252" s="3">
        <v>65.36</v>
      </c>
      <c r="E252" s="3">
        <v>65.45</v>
      </c>
      <c r="F252" s="3">
        <v>853511</v>
      </c>
      <c r="G252" s="3" t="s">
        <v>110</v>
      </c>
      <c r="H252" s="10">
        <f t="shared" si="3"/>
        <v>1.7417876241405672E-2</v>
      </c>
    </row>
    <row r="253" spans="2:8">
      <c r="B253" s="3">
        <v>65.27</v>
      </c>
      <c r="C253" s="3">
        <v>65.53</v>
      </c>
      <c r="D253" s="3">
        <v>64.430099999999996</v>
      </c>
      <c r="E253" s="3">
        <v>64.91</v>
      </c>
      <c r="F253" s="3">
        <v>625992</v>
      </c>
      <c r="G253" s="3" t="s">
        <v>109</v>
      </c>
      <c r="H253" s="10">
        <f t="shared" si="3"/>
        <v>5.5461408103527621E-3</v>
      </c>
    </row>
    <row r="254" spans="2:8">
      <c r="B254" s="3">
        <v>65.489999999999995</v>
      </c>
      <c r="C254" s="3">
        <v>66.180000000000007</v>
      </c>
      <c r="D254" s="3">
        <v>65.47</v>
      </c>
      <c r="E254" s="3">
        <v>65.88</v>
      </c>
      <c r="F254" s="3">
        <v>577402</v>
      </c>
      <c r="G254" s="3" t="s">
        <v>108</v>
      </c>
      <c r="H254" s="10">
        <f t="shared" si="3"/>
        <v>-5.9198542805100063E-3</v>
      </c>
    </row>
    <row r="255" spans="2:8">
      <c r="B255" s="3">
        <v>65.819999999999993</v>
      </c>
      <c r="C255" s="3">
        <v>66.23</v>
      </c>
      <c r="D255" s="3">
        <v>65.209999999999994</v>
      </c>
      <c r="E255" s="3">
        <v>65.48</v>
      </c>
      <c r="F255" s="3">
        <v>636464</v>
      </c>
      <c r="G255" s="3" t="s">
        <v>107</v>
      </c>
      <c r="H255" s="10">
        <f t="shared" si="3"/>
        <v>5.1924251679900113E-3</v>
      </c>
    </row>
    <row r="256" spans="2:8">
      <c r="B256" s="3">
        <v>65.39</v>
      </c>
      <c r="C256" s="3">
        <v>67.260000000000005</v>
      </c>
      <c r="D256" s="3">
        <v>65.05</v>
      </c>
      <c r="E256" s="3">
        <v>67.099999999999994</v>
      </c>
      <c r="F256" s="3">
        <v>627365</v>
      </c>
      <c r="G256" s="3" t="s">
        <v>106</v>
      </c>
      <c r="H256" s="10">
        <f t="shared" si="3"/>
        <v>-2.5484351713859765E-2</v>
      </c>
    </row>
    <row r="257" spans="2:8">
      <c r="B257" s="3">
        <v>67.150000000000006</v>
      </c>
      <c r="C257" s="3">
        <v>67.37</v>
      </c>
      <c r="D257" s="3">
        <v>66.11</v>
      </c>
      <c r="E257" s="3">
        <v>66.34</v>
      </c>
      <c r="F257" s="3">
        <v>959877</v>
      </c>
      <c r="G257" s="3" t="s">
        <v>105</v>
      </c>
      <c r="H257" s="10">
        <f t="shared" si="3"/>
        <v>1.2209828157974112E-2</v>
      </c>
    </row>
    <row r="258" spans="2:8">
      <c r="B258" s="3">
        <v>66.5</v>
      </c>
      <c r="C258" s="3">
        <v>66.63</v>
      </c>
      <c r="D258" s="3">
        <v>65.87</v>
      </c>
      <c r="E258" s="3">
        <v>66.03</v>
      </c>
      <c r="F258" s="3">
        <v>870799</v>
      </c>
      <c r="G258" s="3" t="s">
        <v>104</v>
      </c>
      <c r="H258" s="10">
        <f t="shared" si="3"/>
        <v>7.1179766772679898E-3</v>
      </c>
    </row>
    <row r="259" spans="2:8">
      <c r="B259" s="3">
        <v>66.260000000000005</v>
      </c>
      <c r="C259" s="3">
        <v>67</v>
      </c>
      <c r="D259" s="3">
        <v>65.040000000000006</v>
      </c>
      <c r="E259" s="3">
        <v>66.290000000000006</v>
      </c>
      <c r="F259" s="3">
        <v>1094834</v>
      </c>
      <c r="G259" s="3" t="s">
        <v>103</v>
      </c>
      <c r="H259" s="10">
        <f t="shared" si="3"/>
        <v>-4.5255694674917191E-4</v>
      </c>
    </row>
    <row r="260" spans="2:8">
      <c r="B260" s="3">
        <v>64.400000000000006</v>
      </c>
      <c r="C260" s="3">
        <v>64.515000000000001</v>
      </c>
      <c r="D260" s="3">
        <v>62.881</v>
      </c>
      <c r="E260" s="3">
        <v>63.89</v>
      </c>
      <c r="F260" s="3">
        <v>733075</v>
      </c>
      <c r="G260" s="3" t="s">
        <v>102</v>
      </c>
      <c r="H260" s="10">
        <f t="shared" si="3"/>
        <v>7.9824698700892149E-3</v>
      </c>
    </row>
    <row r="261" spans="2:8">
      <c r="B261" s="3">
        <v>63.95</v>
      </c>
      <c r="C261" s="3">
        <v>65.28</v>
      </c>
      <c r="D261" s="3">
        <v>63.9</v>
      </c>
      <c r="E261" s="3">
        <v>64.38</v>
      </c>
      <c r="F261" s="3">
        <v>853680</v>
      </c>
      <c r="G261" s="3" t="s">
        <v>101</v>
      </c>
      <c r="H261" s="10">
        <f t="shared" si="3"/>
        <v>-6.679092885989335E-3</v>
      </c>
    </row>
    <row r="262" spans="2:8">
      <c r="B262" s="3">
        <v>64.53</v>
      </c>
      <c r="C262" s="3">
        <v>64.78</v>
      </c>
      <c r="D262" s="3">
        <v>63.1</v>
      </c>
      <c r="E262" s="3">
        <v>63.28</v>
      </c>
      <c r="F262" s="3">
        <v>1003929</v>
      </c>
      <c r="G262" s="3" t="s">
        <v>100</v>
      </c>
      <c r="H262" s="10">
        <f t="shared" si="3"/>
        <v>1.9753476611883647E-2</v>
      </c>
    </row>
    <row r="263" spans="2:8">
      <c r="B263" s="3">
        <v>62.84</v>
      </c>
      <c r="C263" s="3">
        <v>64.540000000000006</v>
      </c>
      <c r="D263" s="3">
        <v>62.13</v>
      </c>
      <c r="E263" s="3">
        <v>63.98</v>
      </c>
      <c r="F263" s="3">
        <v>741828</v>
      </c>
      <c r="G263" s="3" t="s">
        <v>99</v>
      </c>
      <c r="H263" s="10">
        <f t="shared" si="3"/>
        <v>-1.7818068146295607E-2</v>
      </c>
    </row>
    <row r="264" spans="2:8">
      <c r="B264" s="3">
        <v>63.75</v>
      </c>
      <c r="C264" s="3">
        <v>64.919899999999998</v>
      </c>
      <c r="D264" s="3">
        <v>63.234999999999999</v>
      </c>
      <c r="E264" s="3">
        <v>64.7</v>
      </c>
      <c r="F264" s="3">
        <v>1216267</v>
      </c>
      <c r="G264" s="3" t="s">
        <v>98</v>
      </c>
      <c r="H264" s="10">
        <f t="shared" si="3"/>
        <v>-1.4683153013910433E-2</v>
      </c>
    </row>
    <row r="265" spans="2:8">
      <c r="B265" s="3">
        <v>64.72</v>
      </c>
      <c r="C265" s="3">
        <v>64.989999999999995</v>
      </c>
      <c r="D265" s="3">
        <v>63.75</v>
      </c>
      <c r="E265" s="3">
        <v>64.2</v>
      </c>
      <c r="F265" s="3">
        <v>1794249</v>
      </c>
      <c r="G265" s="3" t="s">
        <v>97</v>
      </c>
      <c r="H265" s="10">
        <f t="shared" si="3"/>
        <v>8.0996884735202723E-3</v>
      </c>
    </row>
    <row r="266" spans="2:8">
      <c r="B266" s="3">
        <v>64.36</v>
      </c>
      <c r="C266" s="3">
        <v>64.48</v>
      </c>
      <c r="D266" s="3">
        <v>60.85</v>
      </c>
      <c r="E266" s="3">
        <v>62.01</v>
      </c>
      <c r="F266" s="3">
        <v>2366968</v>
      </c>
      <c r="G266" s="3" t="s">
        <v>96</v>
      </c>
      <c r="H266" s="10">
        <f t="shared" si="3"/>
        <v>3.7897113368811519E-2</v>
      </c>
    </row>
    <row r="267" spans="2:8">
      <c r="B267" s="3">
        <v>61.73</v>
      </c>
      <c r="C267" s="3">
        <v>65.739999999999995</v>
      </c>
      <c r="D267" s="3">
        <v>58.2</v>
      </c>
      <c r="E267" s="3">
        <v>58.2</v>
      </c>
      <c r="F267" s="3">
        <v>6662790</v>
      </c>
      <c r="G267" s="3" t="s">
        <v>95</v>
      </c>
      <c r="H267" s="10">
        <f t="shared" si="3"/>
        <v>6.0652920962199097E-2</v>
      </c>
    </row>
    <row r="268" spans="2:8">
      <c r="B268" s="3">
        <v>51.36</v>
      </c>
      <c r="C268" s="3">
        <v>51.87</v>
      </c>
      <c r="D268" s="3">
        <v>50.31</v>
      </c>
      <c r="E268" s="3">
        <v>50.56</v>
      </c>
      <c r="F268" s="3">
        <v>1831092</v>
      </c>
      <c r="G268" s="3" t="s">
        <v>94</v>
      </c>
      <c r="H268" s="10">
        <f t="shared" si="3"/>
        <v>1.5822784810126445E-2</v>
      </c>
    </row>
    <row r="269" spans="2:8">
      <c r="B269" s="3">
        <v>50.27</v>
      </c>
      <c r="C269" s="3">
        <v>52.56</v>
      </c>
      <c r="D269" s="3">
        <v>50</v>
      </c>
      <c r="E269" s="3">
        <v>52.48</v>
      </c>
      <c r="F269" s="3">
        <v>1755937</v>
      </c>
      <c r="G269" s="3" t="s">
        <v>93</v>
      </c>
      <c r="H269" s="10">
        <f t="shared" si="3"/>
        <v>-4.211128048780477E-2</v>
      </c>
    </row>
    <row r="270" spans="2:8">
      <c r="B270" s="3">
        <v>51.95</v>
      </c>
      <c r="C270" s="3">
        <v>51.96</v>
      </c>
      <c r="D270" s="3">
        <v>50.89</v>
      </c>
      <c r="E270" s="3">
        <v>51.19</v>
      </c>
      <c r="F270" s="3">
        <v>1061977</v>
      </c>
      <c r="G270" s="3" t="s">
        <v>92</v>
      </c>
      <c r="H270" s="10">
        <f t="shared" si="3"/>
        <v>1.4846649736276696E-2</v>
      </c>
    </row>
    <row r="271" spans="2:8">
      <c r="B271" s="3">
        <v>50.48</v>
      </c>
      <c r="C271" s="3">
        <v>50.75</v>
      </c>
      <c r="D271" s="3">
        <v>50.05</v>
      </c>
      <c r="E271" s="3">
        <v>50.75</v>
      </c>
      <c r="F271" s="3">
        <v>707973</v>
      </c>
      <c r="G271" s="3" t="s">
        <v>91</v>
      </c>
      <c r="H271" s="10">
        <f t="shared" si="3"/>
        <v>-5.3201970443350621E-3</v>
      </c>
    </row>
    <row r="272" spans="2:8">
      <c r="B272" s="3">
        <v>50.43</v>
      </c>
      <c r="C272" s="3">
        <v>51.29</v>
      </c>
      <c r="D272" s="3">
        <v>49.33</v>
      </c>
      <c r="E272" s="3">
        <v>49.6</v>
      </c>
      <c r="F272" s="3">
        <v>897336</v>
      </c>
      <c r="G272" s="3" t="s">
        <v>90</v>
      </c>
      <c r="H272" s="10">
        <f t="shared" si="3"/>
        <v>1.6733870967741815E-2</v>
      </c>
    </row>
    <row r="273" spans="2:8">
      <c r="B273" s="3">
        <v>49.79</v>
      </c>
      <c r="C273" s="3">
        <v>50.75</v>
      </c>
      <c r="D273" s="3">
        <v>49.77</v>
      </c>
      <c r="E273" s="3">
        <v>50.32</v>
      </c>
      <c r="F273" s="3">
        <v>519896</v>
      </c>
      <c r="G273" s="3" t="s">
        <v>89</v>
      </c>
      <c r="H273" s="10">
        <f t="shared" si="3"/>
        <v>-1.0532591414944337E-2</v>
      </c>
    </row>
    <row r="274" spans="2:8">
      <c r="B274" s="3">
        <v>50.61</v>
      </c>
      <c r="C274" s="3">
        <v>51.27</v>
      </c>
      <c r="D274" s="3">
        <v>50.6</v>
      </c>
      <c r="E274" s="3">
        <v>50.63</v>
      </c>
      <c r="F274" s="3">
        <v>579998</v>
      </c>
      <c r="G274" s="3" t="s">
        <v>88</v>
      </c>
      <c r="H274" s="10">
        <f t="shared" si="3"/>
        <v>-3.9502271380609244E-4</v>
      </c>
    </row>
    <row r="275" spans="2:8">
      <c r="B275" s="3">
        <v>50.55</v>
      </c>
      <c r="C275" s="3">
        <v>51.064999999999998</v>
      </c>
      <c r="D275" s="3">
        <v>50.55</v>
      </c>
      <c r="E275" s="3">
        <v>50.6</v>
      </c>
      <c r="F275" s="3">
        <v>545156</v>
      </c>
      <c r="G275" s="3" t="s">
        <v>87</v>
      </c>
      <c r="H275" s="10">
        <f t="shared" si="3"/>
        <v>-9.8814229249022389E-4</v>
      </c>
    </row>
    <row r="276" spans="2:8">
      <c r="B276" s="3">
        <v>50.37</v>
      </c>
      <c r="C276" s="3">
        <v>51.4</v>
      </c>
      <c r="D276" s="3">
        <v>50.02</v>
      </c>
      <c r="E276" s="3">
        <v>51.34</v>
      </c>
      <c r="F276" s="3">
        <v>613282</v>
      </c>
      <c r="G276" s="3" t="s">
        <v>86</v>
      </c>
      <c r="H276" s="10">
        <f t="shared" si="3"/>
        <v>-1.8893650175301979E-2</v>
      </c>
    </row>
    <row r="277" spans="2:8">
      <c r="B277" s="3">
        <v>51.44</v>
      </c>
      <c r="C277" s="3">
        <v>51.99</v>
      </c>
      <c r="D277" s="3">
        <v>51.05</v>
      </c>
      <c r="E277" s="3">
        <v>51.08</v>
      </c>
      <c r="F277" s="3">
        <v>883839</v>
      </c>
      <c r="G277" s="3" t="s">
        <v>85</v>
      </c>
      <c r="H277" s="10">
        <f t="shared" si="3"/>
        <v>7.0477682067344727E-3</v>
      </c>
    </row>
    <row r="278" spans="2:8">
      <c r="B278" s="3">
        <v>51.27</v>
      </c>
      <c r="C278" s="3">
        <v>51.65</v>
      </c>
      <c r="D278" s="3">
        <v>51.02</v>
      </c>
      <c r="E278" s="3">
        <v>51.52</v>
      </c>
      <c r="F278" s="3">
        <v>900470</v>
      </c>
      <c r="G278" s="3" t="s">
        <v>84</v>
      </c>
      <c r="H278" s="10">
        <f t="shared" si="3"/>
        <v>-4.8524844720496674E-3</v>
      </c>
    </row>
    <row r="279" spans="2:8">
      <c r="B279" s="3">
        <v>51.25</v>
      </c>
      <c r="C279" s="3">
        <v>51.58</v>
      </c>
      <c r="D279" s="3">
        <v>50.462499999999999</v>
      </c>
      <c r="E279" s="3">
        <v>50.66</v>
      </c>
      <c r="F279" s="3">
        <v>967602</v>
      </c>
      <c r="G279" s="3" t="s">
        <v>83</v>
      </c>
      <c r="H279" s="10">
        <f t="shared" si="3"/>
        <v>1.1646269245953578E-2</v>
      </c>
    </row>
    <row r="280" spans="2:8">
      <c r="B280" s="3">
        <v>50.35</v>
      </c>
      <c r="C280" s="3">
        <v>51.56</v>
      </c>
      <c r="D280" s="3">
        <v>49.94</v>
      </c>
      <c r="E280" s="3">
        <v>51.03</v>
      </c>
      <c r="F280" s="3">
        <v>1059314</v>
      </c>
      <c r="G280" s="3" t="s">
        <v>82</v>
      </c>
      <c r="H280" s="10">
        <f t="shared" si="3"/>
        <v>-1.3325494806976312E-2</v>
      </c>
    </row>
    <row r="281" spans="2:8">
      <c r="B281" s="3">
        <v>50.75</v>
      </c>
      <c r="C281" s="3">
        <v>51.54</v>
      </c>
      <c r="D281" s="3">
        <v>50.65</v>
      </c>
      <c r="E281" s="3">
        <v>51.17</v>
      </c>
      <c r="F281" s="3">
        <v>969555</v>
      </c>
      <c r="G281" s="3" t="s">
        <v>81</v>
      </c>
      <c r="H281" s="10">
        <f t="shared" si="3"/>
        <v>-8.2079343365253354E-3</v>
      </c>
    </row>
    <row r="282" spans="2:8">
      <c r="B282" s="3">
        <v>51.2</v>
      </c>
      <c r="C282" s="3">
        <v>52.04</v>
      </c>
      <c r="D282" s="3">
        <v>51.1</v>
      </c>
      <c r="E282" s="3">
        <v>51.74</v>
      </c>
      <c r="F282" s="3">
        <v>1160564</v>
      </c>
      <c r="G282" s="3" t="s">
        <v>80</v>
      </c>
      <c r="H282" s="10">
        <f t="shared" si="3"/>
        <v>-1.0436799381522976E-2</v>
      </c>
    </row>
    <row r="283" spans="2:8">
      <c r="B283" s="3">
        <v>51.79</v>
      </c>
      <c r="C283" s="3">
        <v>52.02</v>
      </c>
      <c r="D283" s="3">
        <v>50.75</v>
      </c>
      <c r="E283" s="3">
        <v>51.74</v>
      </c>
      <c r="F283" s="3">
        <v>1091496</v>
      </c>
      <c r="G283" s="3" t="s">
        <v>79</v>
      </c>
      <c r="H283" s="10">
        <f t="shared" si="3"/>
        <v>9.6637031310398136E-4</v>
      </c>
    </row>
    <row r="284" spans="2:8">
      <c r="B284" s="3">
        <v>51.82</v>
      </c>
      <c r="C284" s="3">
        <v>52.84</v>
      </c>
      <c r="D284" s="3">
        <v>51.58</v>
      </c>
      <c r="E284" s="3">
        <v>52.22</v>
      </c>
      <c r="F284" s="3">
        <v>757042</v>
      </c>
      <c r="G284" s="3" t="s">
        <v>78</v>
      </c>
      <c r="H284" s="10">
        <f t="shared" si="3"/>
        <v>-7.6599004212944966E-3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Notes | Quant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2025-04-20T08:08:38Z</dcterms:modified>
</cp:coreProperties>
</file>