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ser\Desktop\Equity Research\Models\Consumer Staples\"/>
    </mc:Choice>
  </mc:AlternateContent>
  <xr:revisionPtr revIDLastSave="0" documentId="13_ncr:1_{3F8CCFAE-9F75-409D-9371-75E11B8D0402}" xr6:coauthVersionLast="47" xr6:coauthVersionMax="47" xr10:uidLastSave="{00000000-0000-0000-0000-000000000000}"/>
  <bookViews>
    <workbookView minimized="1" xWindow="29295" yWindow="390" windowWidth="14235" windowHeight="11895" xr2:uid="{5A7D76FB-15B0-44D5-93A9-77C743209909}"/>
  </bookViews>
  <sheets>
    <sheet name="Main" sheetId="1" r:id="rId1"/>
  </sheets>
  <definedNames>
    <definedName name="_xlnm._FilterDatabase" localSheetId="0" hidden="1">Main!$O$2:$Y$58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 i="1" l="1"/>
  <c r="V15" i="1"/>
  <c r="T14" i="1"/>
  <c r="U14" i="1"/>
  <c r="W14" i="1"/>
  <c r="X14" i="1"/>
  <c r="W15" i="1" l="1"/>
  <c r="W11" i="1"/>
  <c r="W5" i="1"/>
  <c r="U3" i="1"/>
  <c r="U4" i="1"/>
  <c r="U5" i="1"/>
  <c r="U6" i="1"/>
  <c r="U7" i="1"/>
  <c r="X7" i="1" s="1"/>
  <c r="U8" i="1"/>
  <c r="X8" i="1" s="1"/>
  <c r="U9" i="1"/>
  <c r="X9" i="1" s="1"/>
  <c r="U10" i="1"/>
  <c r="U11" i="1"/>
  <c r="U12" i="1"/>
  <c r="U13" i="1"/>
  <c r="X13" i="1" s="1"/>
  <c r="U15" i="1"/>
  <c r="U16" i="1"/>
  <c r="U17" i="1"/>
  <c r="X17" i="1" s="1"/>
  <c r="U18" i="1"/>
  <c r="U19" i="1"/>
  <c r="U20" i="1"/>
  <c r="X20" i="1" s="1"/>
  <c r="U21" i="1"/>
  <c r="X21" i="1" s="1"/>
  <c r="U22" i="1"/>
  <c r="U23" i="1"/>
  <c r="X23" i="1" s="1"/>
  <c r="U24" i="1"/>
  <c r="U25" i="1"/>
  <c r="X25" i="1" s="1"/>
  <c r="U26" i="1"/>
  <c r="X26" i="1" s="1"/>
  <c r="U27" i="1"/>
  <c r="U28" i="1"/>
  <c r="X28" i="1" s="1"/>
  <c r="U29" i="1"/>
  <c r="X29" i="1" s="1"/>
  <c r="U30" i="1"/>
  <c r="U31" i="1"/>
  <c r="X31" i="1" s="1"/>
  <c r="U32" i="1"/>
  <c r="U33" i="1"/>
  <c r="X33" i="1" s="1"/>
  <c r="U34" i="1"/>
  <c r="U35" i="1"/>
  <c r="U36" i="1"/>
  <c r="X36" i="1" s="1"/>
  <c r="U37" i="1"/>
  <c r="X37" i="1" s="1"/>
  <c r="U38" i="1"/>
  <c r="U39" i="1"/>
  <c r="X39" i="1" s="1"/>
  <c r="U40" i="1"/>
  <c r="X40" i="1" s="1"/>
  <c r="U41" i="1"/>
  <c r="X41" i="1" s="1"/>
  <c r="U42" i="1"/>
  <c r="U43" i="1"/>
  <c r="U44" i="1"/>
  <c r="X44" i="1" s="1"/>
  <c r="U45" i="1"/>
  <c r="X45" i="1" s="1"/>
  <c r="U46" i="1"/>
  <c r="U47" i="1"/>
  <c r="X47" i="1" s="1"/>
  <c r="U48" i="1"/>
  <c r="X48" i="1" s="1"/>
  <c r="U49" i="1"/>
  <c r="X49" i="1" s="1"/>
  <c r="U50" i="1"/>
  <c r="U51" i="1"/>
  <c r="U52" i="1"/>
  <c r="X52" i="1" s="1"/>
  <c r="U53" i="1"/>
  <c r="X53" i="1" s="1"/>
  <c r="U54" i="1"/>
  <c r="U55" i="1"/>
  <c r="X55" i="1" s="1"/>
  <c r="U56" i="1"/>
  <c r="X56" i="1" s="1"/>
  <c r="U57" i="1"/>
  <c r="X57" i="1" s="1"/>
  <c r="U58" i="1"/>
  <c r="E17" i="1"/>
  <c r="E20" i="1" s="1"/>
  <c r="B17" i="1"/>
  <c r="B20" i="1" s="1"/>
  <c r="X15" i="1" l="1"/>
  <c r="X5" i="1"/>
  <c r="X32" i="1"/>
  <c r="X24" i="1"/>
  <c r="X16" i="1"/>
  <c r="X54" i="1"/>
  <c r="X46" i="1"/>
  <c r="X38" i="1"/>
  <c r="X30" i="1"/>
  <c r="X22" i="1"/>
  <c r="X6" i="1"/>
  <c r="X12" i="1"/>
  <c r="X4" i="1"/>
  <c r="X51" i="1"/>
  <c r="X43" i="1"/>
  <c r="X35" i="1"/>
  <c r="X27" i="1"/>
  <c r="X19" i="1"/>
  <c r="X11" i="1"/>
  <c r="X3" i="1"/>
  <c r="X58" i="1"/>
  <c r="X50" i="1"/>
  <c r="X42" i="1"/>
  <c r="X34" i="1"/>
  <c r="X18" i="1"/>
  <c r="X10"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6">
    <bk>
      <extLst>
        <ext uri="{3e2802c4-a4d2-4d8b-9148-e3be6c30e623}">
          <xlrd:rvb i="2"/>
        </ext>
      </extLst>
    </bk>
    <bk>
      <extLst>
        <ext uri="{3e2802c4-a4d2-4d8b-9148-e3be6c30e623}">
          <xlrd:rvb i="5"/>
        </ext>
      </extLst>
    </bk>
    <bk>
      <extLst>
        <ext uri="{3e2802c4-a4d2-4d8b-9148-e3be6c30e623}">
          <xlrd:rvb i="8"/>
        </ext>
      </extLst>
    </bk>
    <bk>
      <extLst>
        <ext uri="{3e2802c4-a4d2-4d8b-9148-e3be6c30e623}">
          <xlrd:rvb i="11"/>
        </ext>
      </extLst>
    </bk>
    <bk>
      <extLst>
        <ext uri="{3e2802c4-a4d2-4d8b-9148-e3be6c30e623}">
          <xlrd:rvb i="14"/>
        </ext>
      </extLst>
    </bk>
    <bk>
      <extLst>
        <ext uri="{3e2802c4-a4d2-4d8b-9148-e3be6c30e623}">
          <xlrd:rvb i="17"/>
        </ext>
      </extLst>
    </bk>
    <bk>
      <extLst>
        <ext uri="{3e2802c4-a4d2-4d8b-9148-e3be6c30e623}">
          <xlrd:rvb i="20"/>
        </ext>
      </extLst>
    </bk>
    <bk>
      <extLst>
        <ext uri="{3e2802c4-a4d2-4d8b-9148-e3be6c30e623}">
          <xlrd:rvb i="23"/>
        </ext>
      </extLst>
    </bk>
    <bk>
      <extLst>
        <ext uri="{3e2802c4-a4d2-4d8b-9148-e3be6c30e623}">
          <xlrd:rvb i="26"/>
        </ext>
      </extLst>
    </bk>
    <bk>
      <extLst>
        <ext uri="{3e2802c4-a4d2-4d8b-9148-e3be6c30e623}">
          <xlrd:rvb i="29"/>
        </ext>
      </extLst>
    </bk>
    <bk>
      <extLst>
        <ext uri="{3e2802c4-a4d2-4d8b-9148-e3be6c30e623}">
          <xlrd:rvb i="32"/>
        </ext>
      </extLst>
    </bk>
    <bk>
      <extLst>
        <ext uri="{3e2802c4-a4d2-4d8b-9148-e3be6c30e623}">
          <xlrd:rvb i="35"/>
        </ext>
      </extLst>
    </bk>
    <bk>
      <extLst>
        <ext uri="{3e2802c4-a4d2-4d8b-9148-e3be6c30e623}">
          <xlrd:rvb i="38"/>
        </ext>
      </extLst>
    </bk>
    <bk>
      <extLst>
        <ext uri="{3e2802c4-a4d2-4d8b-9148-e3be6c30e623}">
          <xlrd:rvb i="45"/>
        </ext>
      </extLst>
    </bk>
    <bk>
      <extLst>
        <ext uri="{3e2802c4-a4d2-4d8b-9148-e3be6c30e623}">
          <xlrd:rvb i="48"/>
        </ext>
      </extLst>
    </bk>
    <bk>
      <extLst>
        <ext uri="{3e2802c4-a4d2-4d8b-9148-e3be6c30e623}">
          <xlrd:rvb i="51"/>
        </ext>
      </extLst>
    </bk>
    <bk>
      <extLst>
        <ext uri="{3e2802c4-a4d2-4d8b-9148-e3be6c30e623}">
          <xlrd:rvb i="54"/>
        </ext>
      </extLst>
    </bk>
    <bk>
      <extLst>
        <ext uri="{3e2802c4-a4d2-4d8b-9148-e3be6c30e623}">
          <xlrd:rvb i="57"/>
        </ext>
      </extLst>
    </bk>
    <bk>
      <extLst>
        <ext uri="{3e2802c4-a4d2-4d8b-9148-e3be6c30e623}">
          <xlrd:rvb i="60"/>
        </ext>
      </extLst>
    </bk>
    <bk>
      <extLst>
        <ext uri="{3e2802c4-a4d2-4d8b-9148-e3be6c30e623}">
          <xlrd:rvb i="63"/>
        </ext>
      </extLst>
    </bk>
    <bk>
      <extLst>
        <ext uri="{3e2802c4-a4d2-4d8b-9148-e3be6c30e623}">
          <xlrd:rvb i="66"/>
        </ext>
      </extLst>
    </bk>
    <bk>
      <extLst>
        <ext uri="{3e2802c4-a4d2-4d8b-9148-e3be6c30e623}">
          <xlrd:rvb i="69"/>
        </ext>
      </extLst>
    </bk>
    <bk>
      <extLst>
        <ext uri="{3e2802c4-a4d2-4d8b-9148-e3be6c30e623}">
          <xlrd:rvb i="72"/>
        </ext>
      </extLst>
    </bk>
    <bk>
      <extLst>
        <ext uri="{3e2802c4-a4d2-4d8b-9148-e3be6c30e623}">
          <xlrd:rvb i="78"/>
        </ext>
      </extLst>
    </bk>
    <bk>
      <extLst>
        <ext uri="{3e2802c4-a4d2-4d8b-9148-e3be6c30e623}">
          <xlrd:rvb i="81"/>
        </ext>
      </extLst>
    </bk>
    <bk>
      <extLst>
        <ext uri="{3e2802c4-a4d2-4d8b-9148-e3be6c30e623}">
          <xlrd:rvb i="84"/>
        </ext>
      </extLst>
    </bk>
    <bk>
      <extLst>
        <ext uri="{3e2802c4-a4d2-4d8b-9148-e3be6c30e623}">
          <xlrd:rvb i="87"/>
        </ext>
      </extLst>
    </bk>
    <bk>
      <extLst>
        <ext uri="{3e2802c4-a4d2-4d8b-9148-e3be6c30e623}">
          <xlrd:rvb i="90"/>
        </ext>
      </extLst>
    </bk>
    <bk>
      <extLst>
        <ext uri="{3e2802c4-a4d2-4d8b-9148-e3be6c30e623}">
          <xlrd:rvb i="93"/>
        </ext>
      </extLst>
    </bk>
    <bk>
      <extLst>
        <ext uri="{3e2802c4-a4d2-4d8b-9148-e3be6c30e623}">
          <xlrd:rvb i="96"/>
        </ext>
      </extLst>
    </bk>
    <bk>
      <extLst>
        <ext uri="{3e2802c4-a4d2-4d8b-9148-e3be6c30e623}">
          <xlrd:rvb i="99"/>
        </ext>
      </extLst>
    </bk>
    <bk>
      <extLst>
        <ext uri="{3e2802c4-a4d2-4d8b-9148-e3be6c30e623}">
          <xlrd:rvb i="101"/>
        </ext>
      </extLst>
    </bk>
    <bk>
      <extLst>
        <ext uri="{3e2802c4-a4d2-4d8b-9148-e3be6c30e623}">
          <xlrd:rvb i="104"/>
        </ext>
      </extLst>
    </bk>
    <bk>
      <extLst>
        <ext uri="{3e2802c4-a4d2-4d8b-9148-e3be6c30e623}">
          <xlrd:rvb i="107"/>
        </ext>
      </extLst>
    </bk>
    <bk>
      <extLst>
        <ext uri="{3e2802c4-a4d2-4d8b-9148-e3be6c30e623}">
          <xlrd:rvb i="110"/>
        </ext>
      </extLst>
    </bk>
    <bk>
      <extLst>
        <ext uri="{3e2802c4-a4d2-4d8b-9148-e3be6c30e623}">
          <xlrd:rvb i="113"/>
        </ext>
      </extLst>
    </bk>
    <bk>
      <extLst>
        <ext uri="{3e2802c4-a4d2-4d8b-9148-e3be6c30e623}">
          <xlrd:rvb i="116"/>
        </ext>
      </extLst>
    </bk>
    <bk>
      <extLst>
        <ext uri="{3e2802c4-a4d2-4d8b-9148-e3be6c30e623}">
          <xlrd:rvb i="119"/>
        </ext>
      </extLst>
    </bk>
    <bk>
      <extLst>
        <ext uri="{3e2802c4-a4d2-4d8b-9148-e3be6c30e623}">
          <xlrd:rvb i="122"/>
        </ext>
      </extLst>
    </bk>
    <bk>
      <extLst>
        <ext uri="{3e2802c4-a4d2-4d8b-9148-e3be6c30e623}">
          <xlrd:rvb i="125"/>
        </ext>
      </extLst>
    </bk>
    <bk>
      <extLst>
        <ext uri="{3e2802c4-a4d2-4d8b-9148-e3be6c30e623}">
          <xlrd:rvb i="128"/>
        </ext>
      </extLst>
    </bk>
    <bk>
      <extLst>
        <ext uri="{3e2802c4-a4d2-4d8b-9148-e3be6c30e623}">
          <xlrd:rvb i="131"/>
        </ext>
      </extLst>
    </bk>
    <bk>
      <extLst>
        <ext uri="{3e2802c4-a4d2-4d8b-9148-e3be6c30e623}">
          <xlrd:rvb i="134"/>
        </ext>
      </extLst>
    </bk>
    <bk>
      <extLst>
        <ext uri="{3e2802c4-a4d2-4d8b-9148-e3be6c30e623}">
          <xlrd:rvb i="137"/>
        </ext>
      </extLst>
    </bk>
    <bk>
      <extLst>
        <ext uri="{3e2802c4-a4d2-4d8b-9148-e3be6c30e623}">
          <xlrd:rvb i="140"/>
        </ext>
      </extLst>
    </bk>
    <bk>
      <extLst>
        <ext uri="{3e2802c4-a4d2-4d8b-9148-e3be6c30e623}">
          <xlrd:rvb i="143"/>
        </ext>
      </extLst>
    </bk>
    <bk>
      <extLst>
        <ext uri="{3e2802c4-a4d2-4d8b-9148-e3be6c30e623}">
          <xlrd:rvb i="146"/>
        </ext>
      </extLst>
    </bk>
    <bk>
      <extLst>
        <ext uri="{3e2802c4-a4d2-4d8b-9148-e3be6c30e623}">
          <xlrd:rvb i="149"/>
        </ext>
      </extLst>
    </bk>
    <bk>
      <extLst>
        <ext uri="{3e2802c4-a4d2-4d8b-9148-e3be6c30e623}">
          <xlrd:rvb i="152"/>
        </ext>
      </extLst>
    </bk>
    <bk>
      <extLst>
        <ext uri="{3e2802c4-a4d2-4d8b-9148-e3be6c30e623}">
          <xlrd:rvb i="158"/>
        </ext>
      </extLst>
    </bk>
    <bk>
      <extLst>
        <ext uri="{3e2802c4-a4d2-4d8b-9148-e3be6c30e623}">
          <xlrd:rvb i="161"/>
        </ext>
      </extLst>
    </bk>
    <bk>
      <extLst>
        <ext uri="{3e2802c4-a4d2-4d8b-9148-e3be6c30e623}">
          <xlrd:rvb i="164"/>
        </ext>
      </extLst>
    </bk>
    <bk>
      <extLst>
        <ext uri="{3e2802c4-a4d2-4d8b-9148-e3be6c30e623}">
          <xlrd:rvb i="167"/>
        </ext>
      </extLst>
    </bk>
    <bk>
      <extLst>
        <ext uri="{3e2802c4-a4d2-4d8b-9148-e3be6c30e623}">
          <xlrd:rvb i="170"/>
        </ext>
      </extLst>
    </bk>
    <bk>
      <extLst>
        <ext uri="{3e2802c4-a4d2-4d8b-9148-e3be6c30e623}">
          <xlrd:rvb i="173"/>
        </ext>
      </extLst>
    </bk>
    <bk>
      <extLst>
        <ext uri="{3e2802c4-a4d2-4d8b-9148-e3be6c30e623}">
          <xlrd:rvb i="176"/>
        </ext>
      </extLst>
    </bk>
  </futureMetadata>
  <valueMetadata count="5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valueMetadata>
</metadata>
</file>

<file path=xl/sharedStrings.xml><?xml version="1.0" encoding="utf-8"?>
<sst xmlns="http://schemas.openxmlformats.org/spreadsheetml/2006/main" count="158" uniqueCount="146">
  <si>
    <t>Share Price</t>
  </si>
  <si>
    <t># of shares</t>
  </si>
  <si>
    <t>Market Cap</t>
  </si>
  <si>
    <t xml:space="preserve">Cash </t>
  </si>
  <si>
    <t>Debt</t>
  </si>
  <si>
    <t>Enterprise Value</t>
  </si>
  <si>
    <t>(in millions)</t>
  </si>
  <si>
    <t>Two main sale categories: (i) bottle/can sales and (ii) other sales</t>
  </si>
  <si>
    <t xml:space="preserve">Notes: </t>
  </si>
  <si>
    <t>Coca Cola Consolidated (COKE)</t>
  </si>
  <si>
    <t xml:space="preserve">Bottled/Canned sales includes products packaged primarily in plastic bottles or aluminium cans </t>
  </si>
  <si>
    <t>"other sales" includes sales to other Coca-Cola bottlers, post-mix sales, transportation revenue and service maintanence revenue</t>
  </si>
  <si>
    <t>most of these "other" revenues are directly from Coca-Cola Co (KO)</t>
  </si>
  <si>
    <t>Q2'24</t>
  </si>
  <si>
    <t>Name</t>
  </si>
  <si>
    <t>Ticker</t>
  </si>
  <si>
    <t>Price</t>
  </si>
  <si>
    <t xml:space="preserve">Updated </t>
  </si>
  <si>
    <t>Coca-Cola Consolidated</t>
  </si>
  <si>
    <t>COKE</t>
  </si>
  <si>
    <t>Coca-Cola Bottlers Jap</t>
  </si>
  <si>
    <t>CCOJY</t>
  </si>
  <si>
    <t>Coca-Cola FEMSA</t>
  </si>
  <si>
    <t>Coca-Cola Europacific</t>
  </si>
  <si>
    <t>KOF</t>
  </si>
  <si>
    <t>CCEP</t>
  </si>
  <si>
    <t>ABEV</t>
  </si>
  <si>
    <t>Anheuser-Busch</t>
  </si>
  <si>
    <t>Black Rifle Coffee</t>
  </si>
  <si>
    <t>BUD</t>
  </si>
  <si>
    <t>BRCC</t>
  </si>
  <si>
    <t>CirTran Corporation</t>
  </si>
  <si>
    <t>KO</t>
  </si>
  <si>
    <t>BTTR</t>
  </si>
  <si>
    <t>BLEG</t>
  </si>
  <si>
    <t>BRBL</t>
  </si>
  <si>
    <t xml:space="preserve">BDWBY </t>
  </si>
  <si>
    <t>CELH</t>
  </si>
  <si>
    <t>CIRX</t>
  </si>
  <si>
    <t>CCU</t>
  </si>
  <si>
    <t>STZ</t>
  </si>
  <si>
    <t>CWGL</t>
  </si>
  <si>
    <t>DEWM</t>
  </si>
  <si>
    <t>DEO</t>
  </si>
  <si>
    <t>DKAM</t>
  </si>
  <si>
    <t>MOJO</t>
  </si>
  <si>
    <t>FBEC</t>
  </si>
  <si>
    <t>FMX</t>
  </si>
  <si>
    <t>INKW</t>
  </si>
  <si>
    <t>IONI</t>
  </si>
  <si>
    <t>ICNB</t>
  </si>
  <si>
    <t>JSDA</t>
  </si>
  <si>
    <t>KDP</t>
  </si>
  <si>
    <t>KNBWY</t>
  </si>
  <si>
    <t>KRED</t>
  </si>
  <si>
    <t>LQR</t>
  </si>
  <si>
    <t>MDWK</t>
  </si>
  <si>
    <t>MENB</t>
  </si>
  <si>
    <t>MNST</t>
  </si>
  <si>
    <t>FIZZ</t>
  </si>
  <si>
    <t>KGKG</t>
  </si>
  <si>
    <t>PACV</t>
  </si>
  <si>
    <t>WDKA</t>
  </si>
  <si>
    <t>PEP</t>
  </si>
  <si>
    <t>PDPG</t>
  </si>
  <si>
    <t>PRNDY</t>
  </si>
  <si>
    <t>RAKR</t>
  </si>
  <si>
    <t>RLBD</t>
  </si>
  <si>
    <t>REED</t>
  </si>
  <si>
    <t>RMHB</t>
  </si>
  <si>
    <t>SBEV</t>
  </si>
  <si>
    <t>TJBH</t>
  </si>
  <si>
    <t>SAM</t>
  </si>
  <si>
    <t>NAPA</t>
  </si>
  <si>
    <t>TGGI</t>
  </si>
  <si>
    <t>VWE</t>
  </si>
  <si>
    <t>VDKB</t>
  </si>
  <si>
    <t>WVVI</t>
  </si>
  <si>
    <t>ZVIA</t>
  </si>
  <si>
    <t>Soft Drink</t>
  </si>
  <si>
    <t>Column1</t>
  </si>
  <si>
    <t>Category</t>
  </si>
  <si>
    <t>Alc. Brewing Company</t>
  </si>
  <si>
    <t>Country</t>
  </si>
  <si>
    <t>BR</t>
  </si>
  <si>
    <t>BE</t>
  </si>
  <si>
    <t>US</t>
  </si>
  <si>
    <t>Coffee</t>
  </si>
  <si>
    <t xml:space="preserve">Share Count </t>
  </si>
  <si>
    <t>Energy Drink</t>
  </si>
  <si>
    <t>Mixed Drink Bottler</t>
  </si>
  <si>
    <t>MC ($M)</t>
  </si>
  <si>
    <t>Cash ($M)</t>
  </si>
  <si>
    <t>Debt ($M)</t>
  </si>
  <si>
    <t>EV ($M)</t>
  </si>
  <si>
    <t xml:space="preserve">Ambev </t>
  </si>
  <si>
    <t>Better Choice</t>
  </si>
  <si>
    <t>Branded Legacy</t>
  </si>
  <si>
    <t xml:space="preserve">BrewBilt Brewing </t>
  </si>
  <si>
    <t>Brown-Forman</t>
  </si>
  <si>
    <t>Budweiser Brewing</t>
  </si>
  <si>
    <t>Celsius Holdings</t>
  </si>
  <si>
    <t>The Coca-Cola Company</t>
  </si>
  <si>
    <t>Compañía Cervecerías Unidas</t>
  </si>
  <si>
    <t>Constellation Brands</t>
  </si>
  <si>
    <t>Crimson Wine Group</t>
  </si>
  <si>
    <t>Dewmar International BMC</t>
  </si>
  <si>
    <t xml:space="preserve">Diageo </t>
  </si>
  <si>
    <t>Drinks Americas Holdings</t>
  </si>
  <si>
    <t>EQUATOR Beverage</t>
  </si>
  <si>
    <t>FBEC Worldwide</t>
  </si>
  <si>
    <t>Fomento Económico Mexicano</t>
  </si>
  <si>
    <t>Greene Concepts</t>
  </si>
  <si>
    <t xml:space="preserve">I-ON Digital </t>
  </si>
  <si>
    <t>Iconic Brands</t>
  </si>
  <si>
    <t>Jones Soda</t>
  </si>
  <si>
    <t>Keurig Doctor Pepper</t>
  </si>
  <si>
    <t>Kirin Holdings Company</t>
  </si>
  <si>
    <t xml:space="preserve">KonaRed </t>
  </si>
  <si>
    <t>LQR House</t>
  </si>
  <si>
    <t>MDWerks</t>
  </si>
  <si>
    <t>Mendocino Brewing</t>
  </si>
  <si>
    <t>Molson Coors Beverage</t>
  </si>
  <si>
    <t xml:space="preserve">Monster Beverage </t>
  </si>
  <si>
    <t xml:space="preserve">National Beverage </t>
  </si>
  <si>
    <t>NuVibe</t>
  </si>
  <si>
    <t>Pacific Ventures Group</t>
  </si>
  <si>
    <t>Panache Beverage</t>
  </si>
  <si>
    <t>PepsiCo</t>
  </si>
  <si>
    <t>Preformance Drink Group</t>
  </si>
  <si>
    <t>Pernod Ricard</t>
  </si>
  <si>
    <t>Rainmaker Worldwide</t>
  </si>
  <si>
    <t>Real Brands</t>
  </si>
  <si>
    <t>Reed's</t>
  </si>
  <si>
    <t>Rocky Mountain High Brands</t>
  </si>
  <si>
    <t>Splash Beverages Group</t>
  </si>
  <si>
    <t>Tengjun Biotechnology</t>
  </si>
  <si>
    <t>The Boston Beer Company</t>
  </si>
  <si>
    <t>The Duckhorn Portfolio</t>
  </si>
  <si>
    <t>Trans Global Group</t>
  </si>
  <si>
    <t>Vintage Wine Estates</t>
  </si>
  <si>
    <t>Vodka Brands</t>
  </si>
  <si>
    <t>Willamette Valley Vineyards</t>
  </si>
  <si>
    <t xml:space="preserve">Zevia </t>
  </si>
  <si>
    <t>BF.A, .B</t>
  </si>
  <si>
    <t>TAP.A,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</si>
</sst>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409]* #,##0.00_);_([$$-409]* \(#,##0.00\);_([$$-409]* &quot;-&quot;??_);_(@_)"/>
    <numFmt numFmtId="165" formatCode="_(* #,##0.000_);_(* \(#,##0.000\);_(* &quot;-&quot;??_);_(@_)"/>
  </numFmts>
  <fonts count="7">
    <font>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sz val="11"/>
      <color theme="1"/>
      <name val="Calibre"/>
    </font>
    <font>
      <b/>
      <sz val="11"/>
      <color theme="0"/>
      <name val="Calibre"/>
    </font>
    <font>
      <u/>
      <sz val="11"/>
      <color rgb="FF00B0F0"/>
      <name val="Calibre"/>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cellStyleXfs>
  <cellXfs count="12">
    <xf numFmtId="0" fontId="0" fillId="0" borderId="0" xfId="0"/>
    <xf numFmtId="0" fontId="4" fillId="0" borderId="0" xfId="0" applyFont="1"/>
    <xf numFmtId="0" fontId="4" fillId="0" borderId="0" xfId="0" applyFont="1" applyAlignment="1">
      <alignment horizontal="left" shrinkToFit="1"/>
    </xf>
    <xf numFmtId="0" fontId="5" fillId="2" borderId="0" xfId="0" applyFont="1" applyFill="1"/>
    <xf numFmtId="44" fontId="4" fillId="0" borderId="0" xfId="0" applyNumberFormat="1" applyFont="1"/>
    <xf numFmtId="14" fontId="4" fillId="0" borderId="0" xfId="0" applyNumberFormat="1" applyFont="1" applyAlignment="1">
      <alignment horizontal="left" shrinkToFit="1"/>
    </xf>
    <xf numFmtId="164" fontId="4" fillId="0" borderId="0" xfId="0" applyNumberFormat="1" applyFont="1"/>
    <xf numFmtId="43" fontId="4" fillId="0" borderId="0" xfId="1" applyFont="1"/>
    <xf numFmtId="44" fontId="4" fillId="0" borderId="0" xfId="2" applyFont="1"/>
    <xf numFmtId="165" fontId="4" fillId="0" borderId="0" xfId="1" applyNumberFormat="1" applyFont="1"/>
    <xf numFmtId="14" fontId="4" fillId="0" borderId="0" xfId="0" applyNumberFormat="1" applyFont="1"/>
    <xf numFmtId="0" fontId="6" fillId="0" borderId="0" xfId="3" applyFont="1"/>
  </cellXfs>
  <cellStyles count="4">
    <cellStyle name="Comma" xfId="1" builtinId="3"/>
    <cellStyle name="Currency" xfId="2" builtinId="4"/>
    <cellStyle name="Hyperlink" xfId="3" builtinId="8"/>
    <cellStyle name="Normal" xfId="0" builtinId="0"/>
  </cellStyles>
  <dxfs count="15">
    <dxf>
      <font>
        <strike val="0"/>
        <outline val="0"/>
        <shadow val="0"/>
        <u val="none"/>
        <vertAlign val="baseline"/>
        <sz val="11"/>
        <color theme="1"/>
        <name val="Calibre"/>
        <scheme val="none"/>
      </font>
      <numFmt numFmtId="34" formatCode="_(&quot;$&quot;* #,##0.00_);_(&quot;$&quot;* \(#,##0.00\);_(&quot;$&quot;* &quot;-&quot;??_);_(@_)"/>
    </dxf>
    <dxf>
      <font>
        <strike val="0"/>
        <outline val="0"/>
        <shadow val="0"/>
        <u val="none"/>
        <vertAlign val="baseline"/>
        <sz val="11"/>
        <color theme="1"/>
        <name val="Calibre"/>
        <scheme val="none"/>
      </font>
    </dxf>
    <dxf>
      <font>
        <strike val="0"/>
        <outline val="0"/>
        <shadow val="0"/>
        <u val="none"/>
        <vertAlign val="baseline"/>
        <sz val="11"/>
        <color theme="1"/>
        <name val="Calibre"/>
        <scheme val="none"/>
      </font>
      <numFmt numFmtId="0" formatCode="General"/>
    </dxf>
    <dxf>
      <font>
        <strike val="0"/>
        <outline val="0"/>
        <shadow val="0"/>
        <u val="none"/>
        <vertAlign val="baseline"/>
        <sz val="11"/>
        <color theme="1"/>
        <name val="Calibre"/>
        <scheme val="none"/>
      </font>
      <numFmt numFmtId="34" formatCode="_(&quot;$&quot;* #,##0.00_);_(&quot;$&quot;* \(#,##0.00\);_(&quot;$&quot;* &quot;-&quot;??_);_(@_)"/>
    </dxf>
    <dxf>
      <font>
        <strike val="0"/>
        <outline val="0"/>
        <shadow val="0"/>
        <u val="none"/>
        <vertAlign val="baseline"/>
        <sz val="11"/>
        <color theme="1"/>
        <name val="Calibre"/>
        <scheme val="none"/>
      </font>
      <numFmt numFmtId="34" formatCode="_(&quot;$&quot;* #,##0.00_);_(&quot;$&quot;* \(#,##0.00\);_(&quot;$&quot;* &quot;-&quot;??_);_(@_)"/>
    </dxf>
    <dxf>
      <font>
        <strike val="0"/>
        <outline val="0"/>
        <shadow val="0"/>
        <u val="none"/>
        <vertAlign val="baseline"/>
        <sz val="11"/>
        <color theme="1"/>
        <name val="Calibre"/>
        <scheme val="none"/>
      </font>
      <numFmt numFmtId="34" formatCode="_(&quot;$&quot;* #,##0.00_);_(&quot;$&quot;* \(#,##0.00\);_(&quot;$&quot;* &quot;-&quot;??_);_(@_)"/>
    </dxf>
    <dxf>
      <font>
        <strike val="0"/>
        <outline val="0"/>
        <shadow val="0"/>
        <u val="none"/>
        <vertAlign val="baseline"/>
        <sz val="11"/>
        <color theme="1"/>
        <name val="Calibre"/>
        <scheme val="none"/>
      </font>
      <numFmt numFmtId="0" formatCode="General"/>
    </dxf>
    <dxf>
      <font>
        <strike val="0"/>
        <outline val="0"/>
        <shadow val="0"/>
        <u val="none"/>
        <vertAlign val="baseline"/>
        <sz val="11"/>
        <color theme="1"/>
        <name val="Calibre"/>
        <scheme val="none"/>
      </font>
      <numFmt numFmtId="34" formatCode="_(&quot;$&quot;* #,##0.00_);_(&quot;$&quot;* \(#,##0.00\);_(&quot;$&quot;* &quot;-&quot;??_);_(@_)"/>
    </dxf>
    <dxf>
      <font>
        <strike val="0"/>
        <outline val="0"/>
        <shadow val="0"/>
        <u val="none"/>
        <vertAlign val="baseline"/>
        <sz val="11"/>
        <color theme="1"/>
        <name val="Calibre"/>
        <scheme val="none"/>
      </font>
    </dxf>
    <dxf>
      <font>
        <strike val="0"/>
        <outline val="0"/>
        <shadow val="0"/>
        <u val="none"/>
        <vertAlign val="baseline"/>
        <sz val="11"/>
        <color theme="1"/>
        <name val="Calibre"/>
        <scheme val="none"/>
      </font>
    </dxf>
    <dxf>
      <font>
        <strike val="0"/>
        <outline val="0"/>
        <shadow val="0"/>
        <u val="none"/>
        <vertAlign val="baseline"/>
        <sz val="11"/>
        <color theme="1"/>
        <name val="Calibre"/>
        <scheme val="none"/>
      </font>
    </dxf>
    <dxf>
      <font>
        <strike val="0"/>
        <outline val="0"/>
        <shadow val="0"/>
        <u val="none"/>
        <vertAlign val="baseline"/>
        <sz val="11"/>
        <color theme="1"/>
        <name val="Calibre"/>
        <scheme val="none"/>
      </font>
    </dxf>
    <dxf>
      <border diagonalUp="0" diagonalDown="0">
        <left/>
        <right/>
        <top/>
        <bottom style="thin">
          <color indexed="64"/>
        </bottom>
      </border>
    </dxf>
    <dxf>
      <font>
        <strike val="0"/>
        <outline val="0"/>
        <shadow val="0"/>
        <u val="none"/>
        <vertAlign val="baseline"/>
        <sz val="11"/>
        <color theme="1"/>
        <name val="Calibre"/>
        <scheme val="none"/>
      </font>
    </dxf>
    <dxf>
      <font>
        <b/>
        <i val="0"/>
        <strike val="0"/>
        <condense val="0"/>
        <extend val="0"/>
        <outline val="0"/>
        <shadow val="0"/>
        <u val="none"/>
        <vertAlign val="baseline"/>
        <sz val="11"/>
        <color theme="0"/>
        <name val="Calibre"/>
        <scheme val="none"/>
      </font>
      <fill>
        <patternFill patternType="solid">
          <fgColor indexed="64"/>
          <bgColor theme="8"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77">
  <rv s="0">
    <v>https://www.bing.com/financeapi/forcetrigger?t=a1mqec&amp;q=XNYS%3aABEV&amp;form=skydnc</v>
    <v>Learn more on Bing</v>
  </rv>
  <rv s="1">
    <v>en-US</v>
    <v>a1mqec</v>
    <v>268435456</v>
    <v>1</v>
    <v>Powered by Refinitiv</v>
    <v>0</v>
    <v>Ambev SA (XNYS:ABEV)</v>
    <v>2</v>
    <v>3</v>
    <v>Finance</v>
    <v>4</v>
    <v>2.56</v>
    <v>1.76</v>
    <v>0.83209999999999995</v>
    <v>-0.01</v>
    <v>4.444E-3</v>
    <v>-4.4250000000000001E-3</v>
    <v>0.01</v>
    <v>USD</v>
    <v>Ambev SA, formerly Inbev Participacoes Societarias SA, is a Brazil-based company engaged in the brewing sector. The Company produces, distributes and sells beer, carbonated soft drinks (CSDs) and other non-alcoholic and non-carbonated (NANC) beverages across the Americas. The Company's activities are divided into three segments: Latin America North, including sell of beer, CSD and NANC drinks in Brazil, as well as operations in the Dominican Republic, Saint Vincent, Antigua, Dominica, Cuba, Guatemala, El Salvador, Honduras, Nicaragua, Barbados and Panama; Latin America South, distributing products in Argentina, Bolivia, Paraguay, Uruguay, Chile; and Canada, represented by Labatt’s operations, which comprises sales in Canada and some exports to the U.S. market. The Company markets products under various brand names, such as Adriatica, Brahma, Leffe, Budweiser, Corona, PepsiCo and Lipton. It is a subsidiary of Interbrew International BV.</v>
    <v>43000</v>
    <v>New York Stock Exchange</v>
    <v>XNYS</v>
    <v>XNYS</v>
    <v>Rua Dr. Renato Paes de Barros, 1.017, 4 andar, Itaim Bibi, SAO PAULO, SAO PAULO, 04.530-001 BR</v>
    <v>2.2786</v>
    <v>Beverages</v>
    <v>Stock</v>
    <v>45758.998841145316</v>
    <v>0</v>
    <v>2.23</v>
    <v>36099450000</v>
    <v>Ambev SA</v>
    <v>Ambev SA</v>
    <v>2.27</v>
    <v>15.2233</v>
    <v>2.2599999999999998</v>
    <v>2.25</v>
    <v>2.2599999999999998</v>
    <v>15761640000</v>
    <v>ABEV</v>
    <v>Ambev SA (XNYS:ABEV)</v>
    <v>23886457</v>
    <v>31119811</v>
    <v>2005</v>
  </rv>
  <rv s="2">
    <v>1</v>
  </rv>
  <rv s="0">
    <v>https://www.bing.com/financeapi/forcetrigger?t=a1oz3m&amp;q=XNYS%3aBUD&amp;form=skydnc</v>
    <v>Learn more on Bing</v>
  </rv>
  <rv s="3">
    <v>en-US</v>
    <v>a1oz3m</v>
    <v>268435456</v>
    <v>1</v>
    <v>Powered by Refinitiv</v>
    <v>5</v>
    <v>Anheuser-Busch Inbev SA (XNYS:BUD)</v>
    <v>2</v>
    <v>6</v>
    <v>Finance</v>
    <v>4</v>
    <v>67.489999999999995</v>
    <v>45.94</v>
    <v>0.81269999999999998</v>
    <v>1.81</v>
    <v>2.8339999999999997E-3</v>
    <v>2.9813999999999997E-2</v>
    <v>0.1772</v>
    <v>USD</v>
    <v>Anheuser-Busch Inbev SA is a Belgium-based company. The Company is primarily engaged in the manufacturing of beer. The Company operates through six segments: North America, Middle Americas, South America, EMEA, Asia Pacific, Global Export and Holding companies. The Company's brand portfolio includes global brands, such as Budweiser, Corona and Stella Artois; international brands, including Beck's, Leffe and Hoegaarden, and local champions, such as Bud Light, Skol, Brahma, Antarctica, Quilmes, Victoria, Modelo Especial, Michelob Ultra, Harbin, Sedrin, Klinskoye, Sibirskaya Korona, Chernigivske, Cass and Jupiler. The Company's soft drinks business consists of both own production and agreements with PepsiCo related to bottling and distribution arrangements between its various subsidiaries and PepsiCo. Ambev, which is a subsidiary of the Company, is a PepsiCo bottler. Brands that are distributed under these agreements are Pepsi, 7UP and Gatorade.</v>
    <v>155000</v>
    <v>New York Stock Exchange</v>
    <v>XNYS</v>
    <v>XNYS</v>
    <v>Brouwerijplein 1B, LEUVEN (LOUVAIN), VLAAMS-BRABANT, 3000 BE</v>
    <v>62.66</v>
    <v>Beverages</v>
    <v>Stock</v>
    <v>45758.993335613282</v>
    <v>3</v>
    <v>61.46</v>
    <v>111186700000</v>
    <v>Anheuser-Busch Inbev SA</v>
    <v>Anheuser-Busch Inbev SA</v>
    <v>62.19</v>
    <v>19.7986</v>
    <v>60.71</v>
    <v>62.52</v>
    <v>62.697200000000002</v>
    <v>1797199000</v>
    <v>BUD</v>
    <v>Anheuser-Busch Inbev SA (XNYS:BUD)</v>
    <v>3444206</v>
    <v>2784700</v>
  </rv>
  <rv s="2">
    <v>4</v>
  </rv>
  <rv s="0">
    <v>https://www.bing.com/financeapi/forcetrigger?t=c1ttim&amp;q=XNYS%3aBRCC&amp;form=skydnc</v>
    <v>Learn more on Bing</v>
  </rv>
  <rv s="4">
    <v>en-US</v>
    <v>c1ttim</v>
    <v>268435456</v>
    <v>1</v>
    <v>Powered by Refinitiv</v>
    <v>7</v>
    <v>BRC Inc. (XNYS:BRCC)</v>
    <v>2</v>
    <v>8</v>
    <v>Finance</v>
    <v>4</v>
    <v>7.14</v>
    <v>1.89</v>
    <v>1.1047</v>
    <v>0.06</v>
    <v>2.3209E-2</v>
    <v>2.8708000000000001E-2</v>
    <v>4.99E-2</v>
    <v>USD</v>
    <v>BRC Inc. is a Veteran-founded and led coffee, energy drink, and media company. The Company purchases, roasts, and sells coffee, coffee accessories, and branded apparel through its online channels and business networks. Its product offerings include roast coffee, single-serve coffee, ready-to-drink (RTD) coffee, and Black Rifle Energy (RTD energy beverage). It offers Black Rifle branded apparel, coffee brewing equipment, and outdoor and lifestyle gear. The Company operates through three primary channels: Wholesale, Direct-to-Consumer (DTC), and Outposts. In its Wholesale channel, it sells packaged coffee and its RTD beverages through Food, Drug, and Mass (FDM) retailers such as Walmart, Sam’s Club, regional and national grocery chains, and convenience stores, such as 7-Eleven, Casey’s General Store, and Circle K. Its Outposts channel offers brewed coffee and Black Rifle Coffee merchandise. The Company also develops and promotes online content for the purpose of growing its brands.</v>
    <v>551</v>
    <v>New York Stock Exchange</v>
    <v>XNYS</v>
    <v>XNYS</v>
    <v>1144 S 500 W, SALT LAKE CITY, UT, 84101 US</v>
    <v>2.2000000000000002</v>
    <v>Food &amp; Tobacco</v>
    <v>Stock</v>
    <v>45758.99965289297</v>
    <v>6</v>
    <v>2.0499999999999998</v>
    <v>458042400</v>
    <v>BRC Inc.</v>
    <v>BRC Inc.</v>
    <v>2.08</v>
    <v>2.09</v>
    <v>2.15</v>
    <v>2.1999</v>
    <v>213043000</v>
    <v>BRCC</v>
    <v>BRC Inc. (XNYS:BRCC)</v>
    <v>521155</v>
    <v>636016</v>
    <v>2021</v>
  </rv>
  <rv s="2">
    <v>7</v>
  </rv>
  <rv s="0">
    <v>https://www.bing.com/financeapi/forcetrigger?t=a2va2w&amp;q=XNYS%3aBTTR&amp;form=skydnc</v>
    <v>Learn more on Bing</v>
  </rv>
  <rv s="4">
    <v>en-US</v>
    <v>a2va2w</v>
    <v>268435456</v>
    <v>1</v>
    <v>Powered by Refinitiv</v>
    <v>7</v>
    <v>BETTER CHOICE COMPANY INC. (XNYS:BTTR)</v>
    <v>2</v>
    <v>8</v>
    <v>Finance</v>
    <v>4</v>
    <v>9.1599000000000004</v>
    <v>1.45</v>
    <v>1.0153000000000001</v>
    <v>0.02</v>
    <v>3.5088000000000001E-2</v>
    <v>1.1834000000000001E-2</v>
    <v>0.06</v>
    <v>USD</v>
    <v>Better Choice Company Inc. is a pet health and wellness company focused on providing pet products and services. The Company offers a broad portfolio of pet health and wellness products for dogs and cats sold under its Halo brand in multiple forms, including foods, treats, toppers, and chews. Its products consist of kibble and canned dog and cat food, freeze-dried raw dog food and treats, vegan dog food and treats, oral care products and supplements. It offers products in different channels, including E-commerce, which includes online retailers such as Amazon and Chewy; Brick &amp; Mortar, which primarily includes the sale of products to Pet Specialty retailers such as Petco, Pet Supplies Plus and neighborhood pet stores, as well as to select grocery chains; Direct to Consumer (DTC) which includes the sale of product through its Website halopets.com; and International, which includes the sale of product to foreign distribution partners and to select international retailers.</v>
    <v>20</v>
    <v>New York Stock Exchange</v>
    <v>XNYS</v>
    <v>XNYS</v>
    <v>4025 Tampa Rd Ste 1117, OLDSMAR, FL, 34677-3214 US</v>
    <v>1.76</v>
    <v>Food &amp; Tobacco</v>
    <v>Stock</v>
    <v>45758.861264351559</v>
    <v>9</v>
    <v>1.59</v>
    <v>4141630</v>
    <v>BETTER CHOICE COMPANY INC.</v>
    <v>BETTER CHOICE COMPANY INC.</v>
    <v>1.74</v>
    <v>1.69</v>
    <v>1.71</v>
    <v>1.77</v>
    <v>2422000</v>
    <v>BTTR</v>
    <v>BETTER CHOICE COMPANY INC. (XNYS:BTTR)</v>
    <v>113405</v>
    <v>86092</v>
    <v>2019</v>
  </rv>
  <rv s="2">
    <v>10</v>
  </rv>
  <rv s="0">
    <v>https://www.bing.com/financeapi/forcetrigger?t=a3114c&amp;q=OTCM%3aBLEG&amp;form=skydnc</v>
    <v>Learn more on Bing</v>
  </rv>
  <rv s="5">
    <v>en-US</v>
    <v>a3114c</v>
    <v>268435456</v>
    <v>1</v>
    <v>Powered by Refinitiv</v>
    <v>9</v>
    <v>BRANDED LEGACY, INC. (OTCM:BLEG)</v>
    <v>2</v>
    <v>10</v>
    <v>Finance</v>
    <v>11</v>
    <v>6.1999999999999998E-3</v>
    <v>4.0000000000000002E-4</v>
    <v>0</v>
    <v>0</v>
    <v>USD</v>
    <v>Branded Legacy, Inc. is a holdings company focused on biotechnology. It specializes in hemp and cannabinoid (CBD). It is focused on the commercial development of hemp and cannabinoid-infused beverages along with an array of CBD topicals and tinctures. The Company is also specializing in botanical extractions, horticulture, mycoculture, and non-specific drug delivery formulations for botanical extracts. Its subsidiaries include Elev8 Hemp LLC, which focuses on the development and marketing of hemp-based food, beverage and health care products; Spikes CBDx, LLC, focuses on the development and marketing of CBD Products that consist of CBD Tinctures, CBD Massage Oil, CBD Salve, CBD CryoGel, Delta 8 Tinctures and Delta 8 Gummies; and Versatile Industries, LLC, focuses on the private label of hemp and CBD products. It offers Web solutions to its subsidiaries and clients through Rocket Web Development and Design. It offers alkaloid and wellness products through Alcannabist LLC.</v>
    <v>OTC Markets</v>
    <v>OTCM</v>
    <v>OTCM</v>
    <v>746 North Dr. Suite A, MELBOURNE, FL, 32934 US</v>
    <v>1E-3</v>
    <v>Stock</v>
    <v>45758.720193900001</v>
    <v>12</v>
    <v>8.0000000000000004E-4</v>
    <v>BRANDED LEGACY, INC.</v>
    <v>BRANDED LEGACY, INC.</v>
    <v>8.9999999999999998E-4</v>
    <v>0</v>
    <v>1E-3</v>
    <v>1E-3</v>
    <v>BLEG</v>
    <v>BRANDED LEGACY, INC. (OTCM:BLEG)</v>
    <v>7836778</v>
  </rv>
  <rv s="2">
    <v>13</v>
  </rv>
  <rv s="0">
    <v>https://www.bing.com/financeapi/forcetrigger?t=a2vrjc&amp;q=OTCM%3aBRBL&amp;form=skydnc</v>
    <v>Learn more on Bing</v>
  </rv>
  <rv s="6">
    <v>en-US</v>
    <v>a2vrjc</v>
    <v>268435456</v>
    <v>1</v>
    <v>Powered by Refinitiv</v>
    <v>12</v>
    <v>BREWBILT BREWING COMPANY (OTCM:BRBL)</v>
    <v>2</v>
    <v>13</v>
    <v>Finance</v>
    <v>14</v>
    <v>1E-4</v>
    <v>9.9999999999999995E-7</v>
    <v>0</v>
    <v>USD</v>
    <v>BrewBilt Brewing Company is a licensed commercial craft brewer in Northern California. The Company produces beers using small-batch California malt. It produces its own line of craft beers. The Company specializes in fermenting their lagers in stacked horizontal lagering tanks. The craft beer is packaged using the counter-pressure Codi canning line. It operates approximately 6,457 square foot commercial facility located in the Wolf Creek Industrial Building at 110 Spring Hill Drive, Grass Valley, California, 95945. Its subsidiary, BrewBilt Brewing LLC, is a Type-23 licensed manufacturer.</v>
    <v>9</v>
    <v>OTC Markets</v>
    <v>OTCM</v>
    <v>OTCM</v>
    <v>175 Joerschke Dr., Suite A, GRASS VALLEY, CA, 94945-5259 US</v>
    <v>9.9999999999999995E-7</v>
    <v>Beverages</v>
    <v>Stock</v>
    <v>45751.681231943752</v>
    <v>15</v>
    <v>9.9999999999999995E-7</v>
    <v>9470</v>
    <v>BREWBILT BREWING COMPANY</v>
    <v>BREWBILT BREWING COMPANY</v>
    <v>9.9999999999999995E-7</v>
    <v>0</v>
    <v>9.9999999999999995E-7</v>
    <v>9.9999999999999995E-7</v>
    <v>9469083000</v>
    <v>BRBL</v>
    <v>BREWBILT BREWING COMPANY (OTCM:BRBL)</v>
    <v>3</v>
    <v>340</v>
    <v>2021</v>
  </rv>
  <rv s="2">
    <v>16</v>
  </rv>
  <rv s="0">
    <v>https://www.bing.com/financeapi/forcetrigger?t=axp4nm&amp;q=XLON%3a0RQY&amp;form=skydnc</v>
    <v>Learn more on Bing</v>
  </rv>
  <rv s="7">
    <v>en-US</v>
    <v>axp4nm</v>
    <v>268435456</v>
    <v>1</v>
    <v>Powered by Refinitiv</v>
    <v>15</v>
    <v>BF SpA (XLON:0RQY)</v>
    <v>2</v>
    <v>16</v>
    <v>Finance</v>
    <v>17</v>
    <v>4.4000000000000004</v>
    <v>4.1500000000000004</v>
    <v>4.3499999999999997E-2</v>
    <v>EUR</v>
    <v>BF SpA, formerly B.F. Holding SpA, is an Italy-based company that provides agricultural activities. The company is active in the cultivation and marketing of agricultural products, including cereals, oilseed crops, horticulture and vegetables and medicinal plants. The Company grows and develops a number food products such as rice, durum wheat, maize and barley, corn, hard wheat and tender, sugar beet, medical herb, sunflower, soybeans, vegetable, herbs and fruit, apples, pears, watermelons, melons, tomatoes, potatoes, beans, fennel, passionflower, and lemon balm, among others. The Company manages approximately 5,500 hectares. In addition, the Company also specializes in animal husbandry such as beef production.</v>
    <v>1220</v>
    <v>London Stock Exchange</v>
    <v>XLON</v>
    <v>XLON</v>
    <v>Via Cavicchini, 2, JOLANDA DI SAVOIA, FERRARA, 44037 IT</v>
    <v>Food &amp; Tobacco</v>
    <v>Stock</v>
    <v>45646.618055555555</v>
    <v>18</v>
    <v>1058009000</v>
    <v>BF SpA</v>
    <v>BF SpA</v>
    <v>4.4000000000000004</v>
    <v>261883400</v>
    <v>0RQY</v>
    <v>BF SpA (XLON:0RQY)</v>
    <v>875460</v>
    <v>7640</v>
  </rv>
  <rv s="2">
    <v>19</v>
  </rv>
  <rv s="0">
    <v>https://www.bing.com/financeapi/forcetrigger?t=bst5im&amp;q=OTCM%3aBDWBY&amp;form=skydnc</v>
    <v>Learn more on Bing</v>
  </rv>
  <rv s="1">
    <v>en-US</v>
    <v>bst5im</v>
    <v>268435456</v>
    <v>1</v>
    <v>Powered by Refinitiv</v>
    <v>0</v>
    <v>Budweiser Brewing Company APAC Limited (OTCM:BDWBY)</v>
    <v>2</v>
    <v>18</v>
    <v>Finance</v>
    <v>19</v>
    <v>6.07</v>
    <v>3.49</v>
    <v>1.0581</v>
    <v>0.09</v>
    <v>-2.8473999999999999E-2</v>
    <v>2.0930000000000001E-2</v>
    <v>-0.125</v>
    <v>USD</v>
    <v>Budweiser Brewing Company APAC Ltd is an investment holding company principally engaged in the brewing and distribution of beer. The Company produces, imports, markets, distributes and sells a portfolio of beer brands owned or licensed by the Company, including Budweiser, Stella Artois, Corona, Hoegaarden, Cass and Harbin. The Company also produces, markets, distributes and sells other non-beer beverages. The Company distributes its products primarily in China, South Korea, India, Vietnam and other Asia Pacific regions.</v>
    <v>24403</v>
    <v>OTC Markets</v>
    <v>OTCM</v>
    <v>OTCM</v>
    <v>Room 2701, 27th Floor, Hysan Place, 500 Hennessy Road, Causeway Bay HK</v>
    <v>4.3899999999999997</v>
    <v>Beverages</v>
    <v>Stock</v>
    <v>45758.834100010936</v>
    <v>21</v>
    <v>4.2</v>
    <v>112436400000</v>
    <v>Budweiser Brewing Company APAC Limited</v>
    <v>Budweiser Brewing Company APAC Limited</v>
    <v>4.25</v>
    <v>0</v>
    <v>4.3</v>
    <v>4.3899999999999997</v>
    <v>4.2649999999999997</v>
    <v>13243400000</v>
    <v>BDWBY</v>
    <v>Budweiser Brewing Company APAC Limited (OTCM:BDWBY)</v>
    <v>71263</v>
    <v>40961700</v>
    <v>2019</v>
  </rv>
  <rv s="2">
    <v>22</v>
  </rv>
  <rv s="0">
    <v>https://www.bing.com/financeapi/forcetrigger?t=a1pghw&amp;q=XNAS%3aCELH&amp;form=skydnc</v>
    <v>Learn more on Bing</v>
  </rv>
  <rv s="1">
    <v>en-US</v>
    <v>a1pghw</v>
    <v>268435456</v>
    <v>1</v>
    <v>Powered by Refinitiv</v>
    <v>0</v>
    <v>CELSIUS HOLDINGS, INC. (XNAS:CELH)</v>
    <v>2</v>
    <v>3</v>
    <v>Finance</v>
    <v>4</v>
    <v>98.847999999999999</v>
    <v>21.1</v>
    <v>1.5976999999999999</v>
    <v>0.76</v>
    <v>-1.0730000000000002E-3</v>
    <v>2.0804999999999997E-2</v>
    <v>-0.04</v>
    <v>USD</v>
    <v>Celsius Holdings, Inc. is engaged in the development, processing, marketing, sale, and distribution of functional energy drinks to a range of consumers. The Company's flagship asset, CELSIUS, is marketed as a lifestyle and energy drink. This product line comes in two versions: a ready-to-drink form and an on-the-go powder form. It also offers a new CELSIUS Essentials line, available in 16-ounce cans and a Hydration line of zero-sugar powders that are infused with electrolytes and are available in a variety of fruit-forward flavors. Celsius products are offered in retail channels across the United States, including conventional grocery, natural, convenience, fitness, mass market, vitamin specialty and e-commerce platforms. Its product's formulation includes ingredients and supplements such as green tea (EGCG), ginger (from the root), calcium, chromium, B vitamins and vitamin C. The Company's product portfolio also includes the health and wellness brand Alani Nu.</v>
    <v>1073</v>
    <v>Nasdaq Stock Market</v>
    <v>XNAS</v>
    <v>XNAS</v>
    <v>2424 N. Federal Hwy, Suite 208, BOCA RATON, FL, 33431 US</v>
    <v>37.67</v>
    <v>Beverages</v>
    <v>Stock</v>
    <v>45758.999916041408</v>
    <v>24</v>
    <v>36</v>
    <v>9605194000</v>
    <v>CELSIUS HOLDINGS, INC.</v>
    <v>CELSIUS HOLDINGS, INC.</v>
    <v>36.840000000000003</v>
    <v>83.236599999999996</v>
    <v>36.53</v>
    <v>37.29</v>
    <v>37.25</v>
    <v>257581000</v>
    <v>CELH</v>
    <v>CELSIUS HOLDINGS, INC. (XNAS:CELH)</v>
    <v>5458098</v>
    <v>9416056</v>
    <v>2005</v>
  </rv>
  <rv s="2">
    <v>25</v>
  </rv>
  <rv s="0">
    <v>https://www.bing.com/financeapi/forcetrigger?t=bri8f2&amp;q=OTCM%3aCIRX&amp;form=skydnc</v>
    <v>Learn more on Bing</v>
  </rv>
  <rv s="8">
    <v>en-US</v>
    <v>bri8f2</v>
    <v>268435456</v>
    <v>1</v>
    <v>Powered by Refinitiv</v>
    <v>20</v>
    <v>CIRTRAN CORPORATION (OTCM:CIRX)</v>
    <v>2</v>
    <v>21</v>
    <v>Finance</v>
    <v>11</v>
    <v>9.7000000000000003E-2</v>
    <v>4.5999999999999999E-3</v>
    <v>-0.93589999999999995</v>
    <v>-1.094E-2</v>
    <v>-0.24343599999999999</v>
    <v>USD</v>
    <v>CirTran Corporation is engaged in manufacturing, marketing, distribution, and technology services in various consumer products, including tobacco products, medical devices, and beverages. The Company provides design, engineering, prototyping, manufacturing, packaging, marketing, inventory control, distribution, shipping, warranty fulfillment and customer service. It also manufactures, distributes, and sells condoms, electronic cigarettes, electronic cigars, cigars, hookahs, hookah tobacco, energy drinks, water beverages and related merchandise, all using the HUSTLER trademark. The Flynt/HUSTLER operates under the HUSTLER brand, including Larry Flynt's HUSTLER Clubs, HUSTLER Hollywood adult retail stores, HUSTLER Casino and Larry Flynt's Lucky Lady Casino, and DVD distribution. Larry Flynt’s HUSTLER Club is located at the south end of The Las Vegas Strip. The Company conducts operations through its three subsidiaries, LBC Products, Inc., CirTran Products Corp. and CirTran - Asia, Inc.</v>
    <v>4</v>
    <v>OTC Markets</v>
    <v>OTCM</v>
    <v>OTCM</v>
    <v>6360 S Pecos Road, Suite 8, LAS VEGAS, NV, 89120 US</v>
    <v>3.4000000000000002E-2</v>
    <v>Beverages</v>
    <v>Stock</v>
    <v>45748.721155601561</v>
    <v>27</v>
    <v>1.0999999999999999E-2</v>
    <v>222230</v>
    <v>CIRTRAN CORPORATION</v>
    <v>CIRTRAN CORPORATION</v>
    <v>1.0999999999999999E-2</v>
    <v>0</v>
    <v>4.4940000000000001E-2</v>
    <v>3.4000000000000002E-2</v>
    <v>4945420</v>
    <v>CIRX</v>
    <v>CIRTRAN CORPORATION (OTCM:CIRX)</v>
    <v>4</v>
    <v>60</v>
    <v>1987</v>
  </rv>
  <rv s="2">
    <v>28</v>
  </rv>
  <rv s="0">
    <v>https://www.bing.com/financeapi/forcetrigger?t=a2bepr&amp;q=OTCM%3aCCOJY&amp;form=skydnc</v>
    <v>Learn more on Bing</v>
  </rv>
  <rv s="8">
    <v>en-US</v>
    <v>a2bepr</v>
    <v>268435456</v>
    <v>1</v>
    <v>Powered by Refinitiv</v>
    <v>20</v>
    <v>Coca-Cola Bottlers Japan Holdings Inc. (OTCM:CCOJY)</v>
    <v>2</v>
    <v>22</v>
    <v>Finance</v>
    <v>11</v>
    <v>8.77</v>
    <v>5.66</v>
    <v>0.62619999999999998</v>
    <v>1.0649999999999999</v>
    <v>0.14324100000000001</v>
    <v>USD</v>
    <v>Coca-Cola Bottlers Japan Holdings Inc is a Japan-based company mainly engaged in the beverage business. The Company operates in two business segments. The Beverages segment is engaged in the purchasing, manufacture, sale, bottling, packaging, distribution and marketing of carbonated drinks such as coca and cola, coffee and tea beverages, and mineral water in Japan, as well as vending machine related business, real estate business, insurance agency, the procurement of raw materials and materials, the development and maintenance of information systems. The Healthcare and Skincare segment is engaged in the manufacture and sale of green juice made from kale, health foods and cosmetics and related products, as well as investment business.</v>
    <v>14084</v>
    <v>OTC Markets</v>
    <v>OTCM</v>
    <v>OTCM</v>
    <v>Midtown Tower, 9-7-1, Akasaka, MINATO-KU, TOKYO-TO, 107-6211 JP</v>
    <v>8.5</v>
    <v>Beverages</v>
    <v>Stock</v>
    <v>45757.820767198435</v>
    <v>30</v>
    <v>8.17</v>
    <v>424450100000</v>
    <v>Coca-Cola Bottlers Japan Holdings Inc.</v>
    <v>Coca-Cola Bottlers Japan Holdings Inc.</v>
    <v>8.17</v>
    <v>0</v>
    <v>7.4349999999999996</v>
    <v>8.5</v>
    <v>183268600</v>
    <v>CCOJY</v>
    <v>Coca-Cola Bottlers Japan Holdings Inc. (OTCM:CCOJY)</v>
    <v>246</v>
    <v>698010</v>
    <v>1960</v>
  </rv>
  <rv s="2">
    <v>31</v>
  </rv>
  <rv s="0">
    <v>https://www.bing.com/financeapi/forcetrigger?t=a1q4im&amp;q=XNAS%3aCOKE&amp;form=skydnc</v>
    <v>Learn more on Bing</v>
  </rv>
  <rv s="1">
    <v>en-US</v>
    <v>a1q4im</v>
    <v>268435456</v>
    <v>1</v>
    <v>Powered by Refinitiv</v>
    <v>0</v>
    <v>COCA-COLA CONSOLIDATED, INC. (XNAS:COKE)</v>
    <v>2</v>
    <v>3</v>
    <v>Finance</v>
    <v>4</v>
    <v>1460.92</v>
    <v>800.76</v>
    <v>0.86550000000000005</v>
    <v>15.22</v>
    <v>-7.1679999999999998E-6</v>
    <v>1.1029000000000001E-2</v>
    <v>-0.01</v>
    <v>USD</v>
    <v>Coca-Cola Consolidated, Inc. distributes, markets and manufactures nonalcoholic beverages, primarily products of The Coca-Cola Company. The Company also distributes products to several other beverage companies, including Keurig Dr Pepper Inc. and Monster Energy Company. The Company offers a range of nonalcoholic beverage products and flavors, including both sparkling and still beverages. Sparkling beverages are carbonated beverages, and the Company's principal sparkling beverage is Coca-Cola. Its still beverages include energy products and noncarbonated beverages such as bottled water, ready to drink tea, ready to drink coffee, enhanced water, juices and sports drinks. Its products are sold and distributed in the United States through various channels, which include selling directly to customers, including grocery stores, mass merchandise stores, club stores, convenience stores and drug stores, and selling to on-premise locations, where products are typically consumed immediately.</v>
    <v>15000</v>
    <v>Nasdaq Stock Market</v>
    <v>XNAS</v>
    <v>XNAS</v>
    <v>4100 COCA COLA PLZ, CHARLOTTE, NC, 28211 US</v>
    <v>1402.01</v>
    <v>Beverages</v>
    <v>Stock</v>
    <v>45758.999525138279</v>
    <v>33</v>
    <v>1362.0900999999999</v>
    <v>12162700000</v>
    <v>COCA-COLA CONSOLIDATED, INC.</v>
    <v>COCA-COLA CONSOLIDATED, INC.</v>
    <v>1390</v>
    <v>20.659600000000001</v>
    <v>1379.94</v>
    <v>1395.16</v>
    <v>1395.15</v>
    <v>8717780</v>
    <v>COKE</v>
    <v>COCA-COLA CONSOLIDATED, INC. (XNAS:COKE)</v>
    <v>37725</v>
    <v>56417</v>
    <v>1980</v>
  </rv>
  <rv s="2">
    <v>34</v>
  </rv>
  <rv s="0">
    <v>https://www.bing.com/financeapi/forcetrigger?t=a1pc9c&amp;q=XNAS%3aCCEP&amp;form=skydnc</v>
    <v>Learn more on Bing</v>
  </rv>
  <rv s="1">
    <v>en-US</v>
    <v>a1pc9c</v>
    <v>268435456</v>
    <v>1</v>
    <v>Powered by Refinitiv</v>
    <v>0</v>
    <v>COCA-COLA EUROPACIFIC PARTNERS PLC (XNAS:CCEP)</v>
    <v>2</v>
    <v>3</v>
    <v>Finance</v>
    <v>4</v>
    <v>91.29</v>
    <v>65.94</v>
    <v>0.72940000000000005</v>
    <v>1.61</v>
    <v>0.05</v>
    <v>1.8943000000000002E-2</v>
    <v>4.33</v>
    <v>USD</v>
    <v>Coca-Cola Europacific Partners plc is a United Kingdom-based consumer goods company. The Company is engaged in making, selling, and distributing a range of non-alcoholic ready-to-drink beverages. Its brands include Coca-Cola, Diet Coke/Coca-Cola Light, Coca-Cola Zero Sugar, Fanta, Sprite and Monster. The Company’s portfolio offerings include energy drinks, flavors, mixers and energy, waters, juices, sports drinks and ready-to-drink tea, coffee, and juices. The Company also offers low and no sugar options. The Company serves consumers across various geographical segments, which include Iberia (Spain, Portugal, and Andorra), Germany, Great Britain, France and Monaco, Belgium and Luxembourg, Netherlands, Norway, Sweden, Iceland, Australia, New Zealand and Pacific Islands, and Indonesia and Papua New Guinea. It serves approximately 600 million consumers and helps two million customers across 31 countries.</v>
    <v>41000</v>
    <v>Nasdaq Stock Market</v>
    <v>XNAS</v>
    <v>XNAS</v>
    <v>Pemberton House, Bakers Road, UXBRIDGE, MIDDLESEX, UB8 1EZ GB</v>
    <v>87.15</v>
    <v>Beverages</v>
    <v>Stock</v>
    <v>45758.857994501559</v>
    <v>36</v>
    <v>85.600200000000001</v>
    <v>39862330000</v>
    <v>COCA-COLA EUROPACIFIC PARTNERS PLC</v>
    <v>COCA-COLA EUROPACIFIC PARTNERS PLC</v>
    <v>86.56</v>
    <v>27.186499999999999</v>
    <v>84.99</v>
    <v>86.6</v>
    <v>90.93</v>
    <v>460304000</v>
    <v>CCEP</v>
    <v>COCA-COLA EUROPACIFIC PARTNERS PLC (XNAS:CCEP)</v>
    <v>2756288</v>
    <v>3800592</v>
    <v>2015</v>
  </rv>
  <rv s="2">
    <v>37</v>
  </rv>
  <rv s="0">
    <v>http://en.wikipedia.org/wiki/Public_domain</v>
    <v>Public domain</v>
  </rv>
  <rv s="0">
    <v>http://en.wikipedia.org/wiki/Coca-Cola_FEMSA</v>
    <v>Wikipedia</v>
  </rv>
  <rv s="9">
    <v>39</v>
    <v>40</v>
  </rv>
  <rv s="10">
    <v>27</v>
    <v>https://www.bing.com/th?id=AMMS_5b57595f69cb36430b017f913a72165f&amp;qlt=95</v>
    <v>41</v>
    <v>0</v>
    <v>https://www.bing.com/images/search?form=xlimg&amp;q=coca-cola+femsa</v>
    <v>Image of Coca-Cola Femsa SAB de CV</v>
  </rv>
  <rv s="0">
    <v>https://www.bing.com/financeapi/forcetrigger?t=a1wlp2&amp;q=XNYS%3aKOF&amp;form=skydnc</v>
    <v>Learn more on Bing</v>
  </rv>
  <rv s="11">
    <v>en-US</v>
    <v>a1wlp2</v>
    <v>268435456</v>
    <v>1</v>
    <v>Powered by Refinitiv</v>
    <v>23</v>
    <v>Coca-Cola Femsa SAB de CV (XNYS:KOF)</v>
    <v>25</v>
    <v>26</v>
    <v>Finance</v>
    <v>4</v>
    <v>102.28</v>
    <v>72.680000000000007</v>
    <v>0.62160000000000004</v>
    <v>-0.64</v>
    <v>2.043E-2</v>
    <v>-6.7989999999999995E-3</v>
    <v>1.91</v>
    <v>USD</v>
    <v>Coca-Cola FEMSA, S.A.B. de C.V. is a franchise bottler of Coca-Cola trademark beverages across the world. The Company and its subsidiaries are engaged in the production, distribution and marketing of certain Coca-Cola beverages. It is also engaged in acquiring, holding and transferring all types of bonds, shares and marketable securities. The Company's segments include Mexico and Central America division, which comprises Mexico (including corporate operations), Guatemala, Nicaragua, Costa Rica and Panama; the South America division, which consists of Brazil, Argentina and Colombia; Venezuela, which operates in an economy with exchange control and hyper-inflation, and the Asian division, which consists of the Company's equity method investment in Coca-Cola FEMSA Philippines, Inc. The Coca-Cola trademark beverages include sparkling beverages (colas and flavored sparkling beverages), waters and still beverages (including juice drinks, coffee, teas, milk, dairy and isotonic drinks).</v>
    <v>116719</v>
    <v>New York Stock Exchange</v>
    <v>XNYS</v>
    <v>XNYS</v>
    <v>Mario Pani #100.,Col. Santa Fe Cuajimalpa, Deleg. Cuajimalpa, MEXICO, D.F., MEXICO, D.F., 05348 MX</v>
    <v>95.27</v>
    <v>42</v>
    <v>Beverages</v>
    <v>Stock</v>
    <v>45758.958333356248</v>
    <v>43</v>
    <v>92.155000000000001</v>
    <v>19590530000</v>
    <v>Coca-Cola Femsa SAB de CV</v>
    <v>Coca-Cola Femsa SAB de CV</v>
    <v>94.96</v>
    <v>94.13</v>
    <v>93.49</v>
    <v>95.4</v>
    <v>164127500</v>
    <v>KOF</v>
    <v>Coca-Cola Femsa SAB de CV (XNYS:KOF)</v>
    <v>205634</v>
    <v>191901</v>
    <v>1991</v>
  </rv>
  <rv s="2">
    <v>44</v>
  </rv>
  <rv s="0">
    <v>https://www.bing.com/financeapi/forcetrigger?t=a1wljc&amp;q=XNYS%3aKO&amp;form=skydnc</v>
    <v>Learn more on Bing</v>
  </rv>
  <rv s="1">
    <v>en-US</v>
    <v>a1wljc</v>
    <v>268435456</v>
    <v>1</v>
    <v>Powered by Refinitiv</v>
    <v>0</v>
    <v>THE COCA-COLA COMPANY (XNYS:KO)</v>
    <v>2</v>
    <v>3</v>
    <v>Finance</v>
    <v>4</v>
    <v>73.95</v>
    <v>57.93</v>
    <v>0.46929999999999999</v>
    <v>0.67</v>
    <v>-2.5200000000000001E-3</v>
    <v>9.469E-3</v>
    <v>-0.18</v>
    <v>USD</v>
    <v>The Coca-Cola Company is a beverage company. The Company's segments include Europe, Middle East and Africa; Latin America; North America; Asia Pacific; Global Ventures; and Bottling Investments. It sells multiple brands across several beverage categories worldwide. Its portfolio of sparkling soft drink brands includes Coca-Cola, Sprite and Fanta. Its water, sports, coffee and tea brands include Dasani, smartwater, vitaminwater, Topo Chico, BODYARMOR, Powerade, Costa, Georgia, Fuze Tea, Gold Peak and Ayataka. Its juice, value-added dairy and plant-based beverage brands include Minute Maid, Simply, innocent, Del Valle, fairlife and AdeS. It operates in two lines of business: concentrate operations and finished product operations. Its concentrate operations sell beverage concentrates, syrups, including fountain syrups, and certain finished beverages to authorized bottling operations. Its finished product operations sell sparkling soft drinks and a variety of other finished beverages.</v>
    <v>69700</v>
    <v>New York Stock Exchange</v>
    <v>XNYS</v>
    <v>XNYS</v>
    <v>1 Coca Cola Plz NW, ATLANTA, GA, 30313-2420 US</v>
    <v>71.849999999999994</v>
    <v>Beverages</v>
    <v>Stock</v>
    <v>45758.999426249997</v>
    <v>46</v>
    <v>70.540000000000006</v>
    <v>307403800000</v>
    <v>THE COCA-COLA COMPANY</v>
    <v>THE COCA-COLA COMPANY</v>
    <v>70.905000000000001</v>
    <v>29.026</v>
    <v>70.760000000000005</v>
    <v>71.430000000000007</v>
    <v>71.25</v>
    <v>4303567000</v>
    <v>KO</v>
    <v>THE COCA-COLA COMPANY (XNYS:KO)</v>
    <v>19988203</v>
    <v>20756096</v>
    <v>1919</v>
  </rv>
  <rv s="2">
    <v>47</v>
  </rv>
  <rv s="0">
    <v>https://www.bing.com/financeapi/forcetrigger?t=a1pdpr&amp;q=XNYS%3aCCU&amp;form=skydnc</v>
    <v>Learn more on Bing</v>
  </rv>
  <rv s="1">
    <v>en-US</v>
    <v>a1pdpr</v>
    <v>268435456</v>
    <v>1</v>
    <v>Powered by Refinitiv</v>
    <v>0</v>
    <v>Compania Cervecerias Unidas SA (XNYS:CCU)</v>
    <v>2</v>
    <v>3</v>
    <v>Finance</v>
    <v>4</v>
    <v>15.67</v>
    <v>10</v>
    <v>0.75090000000000001</v>
    <v>0.61</v>
    <v>0</v>
    <v>4.2628000000000006E-2</v>
    <v>0</v>
    <v>USD</v>
    <v>Compania Cervecerias Unidas SA is a diversified beverage company operating principally in Chile, Argentina, Bolivia, Colombia, Paraguay and Uruguay. The Company operates as a brewer, soft drinks producer, water and nectar producer, wine producer and pisco distributor. The Company's segments include Chile, International Business and Wine. The Company carries a portfolio of products, which includes a range of brands of alcoholic and non-alcoholic beer, with Cristal as its primary brand in Chile. In addition, it produces and distributes Heineken beer; distributes Sol beer and Budweiser beer, and distributes and produces Kunstmann and Austral beer in Chile. The International Business segment includes operations in Argentina, Paraguay and Uruguay. The Company, through Vina San Pedro Tarapaca S.A. (VSPT), produces and markets a range of wine products for the domestic and mainly the export market.</v>
    <v>9638</v>
    <v>New York Stock Exchange</v>
    <v>XNYS</v>
    <v>XNYS</v>
    <v>Vitacura 2670, Las Condes, SANTIAGO, SANTIAGO CL</v>
    <v>14.96</v>
    <v>Beverages</v>
    <v>Stock</v>
    <v>45758.958333367969</v>
    <v>49</v>
    <v>14.21</v>
    <v>2696041000</v>
    <v>Compania Cervecerias Unidas SA</v>
    <v>Compania Cervecerias Unidas SA</v>
    <v>14.49</v>
    <v>17.000900000000001</v>
    <v>14.31</v>
    <v>14.92</v>
    <v>14.92</v>
    <v>184751400</v>
    <v>CCU</v>
    <v>Compania Cervecerias Unidas SA (XNYS:CCU)</v>
    <v>265520</v>
    <v>317421</v>
    <v>1902</v>
  </rv>
  <rv s="2">
    <v>50</v>
  </rv>
  <rv s="0">
    <v>https://www.bing.com/financeapi/forcetrigger?t=a23rm7&amp;q=XNYS%3aSTZ&amp;form=skydnc</v>
    <v>Learn more on Bing</v>
  </rv>
  <rv s="4">
    <v>en-US</v>
    <v>a23rm7</v>
    <v>268435456</v>
    <v>1</v>
    <v>Powered by Refinitiv</v>
    <v>7</v>
    <v>CONSTELLATION BRANDS, INC. (XNYS:STZ)</v>
    <v>2</v>
    <v>8</v>
    <v>Finance</v>
    <v>4</v>
    <v>265.7</v>
    <v>160.46</v>
    <v>0.72019999999999995</v>
    <v>0.88</v>
    <v>-3.3400000000000001E-3</v>
    <v>4.7629999999999999E-3</v>
    <v>-0.62</v>
    <v>USD</v>
    <v>Constellation Brands, Inc. is a producer and marketer of beer, wine, and spirits with operations in the United States, Mexico, New Zealand, and Italy with brands, such as Corona Extra, Modelo Especial, Robert Mondavi Winery, Kim Crawford, Meiomi, The Prisoner Wine Company, High West, Casa Noble, and Mi CAMPO. Its segments include Beer, Wine and Spirits, and Corporate Operations and Other. In the Beer segment, its portfolio consists of high-end imported beer brands and ABAs. It has a perpetual brand license to produce its Mexican beer portfolio and to import, market, and sell such portfolio in the United States. In the Wine and Spirits segment, it sells a portfolio that includes higher-end wine brands complemented by certain higher-end spirits brands. Its Corporate Operations and Other segment consist of costs of corporate development, corporate finance, corporate strategy, executive management, growth, human resources, internal audit, investor relations, IT, legal and public relations.</v>
    <v>10600</v>
    <v>New York Stock Exchange</v>
    <v>XNYS</v>
    <v>XNYS</v>
    <v>50 East Broad Street, ROCHESTER, NY, 14614 US</v>
    <v>187.34</v>
    <v>Beverages</v>
    <v>Stock</v>
    <v>45758.990678645314</v>
    <v>52</v>
    <v>179.08</v>
    <v>33548970000</v>
    <v>CONSTELLATION BRANDS, INC.</v>
    <v>CONSTELLATION BRANDS, INC.</v>
    <v>180.88</v>
    <v>184.75</v>
    <v>185.63</v>
    <v>185.01</v>
    <v>180730300</v>
    <v>STZ</v>
    <v>CONSTELLATION BRANDS, INC. (XNYS:STZ)</v>
    <v>3759236</v>
    <v>2688167</v>
    <v>1972</v>
  </rv>
  <rv s="2">
    <v>53</v>
  </rv>
  <rv s="0">
    <v>https://www.bing.com/financeapi/forcetrigger?t=a2dpm7&amp;q=OTCM%3aCWGL&amp;form=skydnc</v>
    <v>Learn more on Bing</v>
  </rv>
  <rv s="8">
    <v>en-US</v>
    <v>a2dpm7</v>
    <v>268435456</v>
    <v>1</v>
    <v>Powered by Refinitiv</v>
    <v>20</v>
    <v>CRIMSON WINE GROUP, LTD. (OTCM:CWGL)</v>
    <v>2</v>
    <v>21</v>
    <v>Finance</v>
    <v>11</v>
    <v>7</v>
    <v>5.39</v>
    <v>0.46920000000000001</v>
    <v>-0.3</v>
    <v>-5.1546000000000002E-2</v>
    <v>USD</v>
    <v>Crimson Wine Group, Ltd. is engaged in the business of producing and selling luxury wines. The Company's segments include Wholesale and Direct to Consumer. The Wholesale segment includes all sales through a third party where prices are given at a wholesale rate. The Direct to Consumer segment includes retail sales in the tasting room, remote sites and on-site events, wine club net sales, direct phone sales, and other sales made directly to the consumer without the use of an intermediary. Through its wholly owned subsidiaries, it owns seven primary wine estates and brands: Pine Ridge Vineyards, Archery Summit, Chamisal Vineyards, Seghesio Family Vineyards, Double Canyon, Seven Hills Winery and Malene Wines. Chamisal Vineyards owns 92 acres of vineyards in the Edna Valley, California, of which 52 acres are planted. Archery Summit owns 92 acres of estate vineyards in the Willamette Valley, Oregon. Seven Hills Winery owns 74 acres of estate vineyards in the Walla Walla Valley, Washington.</v>
    <v>164</v>
    <v>OTC Markets</v>
    <v>OTCM</v>
    <v>OTCM</v>
    <v>5901 Silverado Trail, NAPA, CA, 94558 US</v>
    <v>5.52</v>
    <v>Beverages</v>
    <v>Stock</v>
    <v>45758.808921885939</v>
    <v>55</v>
    <v>5.5069999999999997</v>
    <v>113752000</v>
    <v>CRIMSON WINE GROUP, LTD.</v>
    <v>CRIMSON WINE GROUP, LTD.</v>
    <v>5.52</v>
    <v>132.97999999999999</v>
    <v>5.82</v>
    <v>5.52</v>
    <v>20607250</v>
    <v>CWGL</v>
    <v>CRIMSON WINE GROUP, LTD. (OTCM:CWGL)</v>
    <v>1800</v>
    <v>9380</v>
    <v>1991</v>
  </rv>
  <rv s="2">
    <v>56</v>
  </rv>
  <rv s="0">
    <v>https://www.bing.com/financeapi/forcetrigger?t=a2e652&amp;q=OTCM%3aDEWM&amp;form=skydnc</v>
    <v>Learn more on Bing</v>
  </rv>
  <rv s="12">
    <v>en-US</v>
    <v>a2e652</v>
    <v>268435456</v>
    <v>1</v>
    <v>Powered by Refinitiv</v>
    <v>28</v>
    <v>DEWMAR INTERNATIONAL BMC, INC. (OTCM:DEWM)</v>
    <v>2</v>
    <v>29</v>
    <v>Finance</v>
    <v>14</v>
    <v>1E-4</v>
    <v>9.9999999999999995E-7</v>
    <v>2.1587999999999998</v>
    <v>0</v>
    <v>USD</v>
    <v>Dewmar International BMC, Inc. is a processer of hemp products in the United States. The Company is also the owner, manufacturer and marketer of Kush Cakes, a range of baked goods. The Company is primarily engaged in the process of reformulating its product while also offering it in a gluten free option. The Company's third Kush Cakes product intends to be a protein brownie fueled with hemp protein.</v>
    <v>OTC Markets</v>
    <v>OTCM</v>
    <v>OTCM</v>
    <v>132 Old Sib Rd., RIDGEFIELD, CT, 06877 US</v>
    <v>9.9999999999999995E-7</v>
    <v>Food &amp; Tobacco</v>
    <v>Stock</v>
    <v>45750.562511446093</v>
    <v>58</v>
    <v>9.9999999999999995E-7</v>
    <v>3550</v>
    <v>DEWMAR INTERNATIONAL BMC, INC.</v>
    <v>DEWMAR INTERNATIONAL BMC, INC.</v>
    <v>9.9999999999999995E-7</v>
    <v>0</v>
    <v>9.9999999999999995E-7</v>
    <v>9.9999999999999995E-7</v>
    <v>3545007000</v>
    <v>DEWM</v>
    <v>DEWMAR INTERNATIONAL BMC, INC. (OTCM:DEWM)</v>
    <v>415750</v>
    <v>41580</v>
    <v>2003</v>
  </rv>
  <rv s="2">
    <v>59</v>
  </rv>
  <rv s="0">
    <v>https://www.bing.com/financeapi/forcetrigger?t=a1qwoc&amp;q=XNYS%3aDEO&amp;form=skydnc</v>
    <v>Learn more on Bing</v>
  </rv>
  <rv s="1">
    <v>en-US</v>
    <v>a1qwoc</v>
    <v>268435456</v>
    <v>1</v>
    <v>Powered by Refinitiv</v>
    <v>0</v>
    <v>DIAGEO PLC (XNYS:DEO)</v>
    <v>2</v>
    <v>3</v>
    <v>Finance</v>
    <v>4</v>
    <v>144.27000000000001</v>
    <v>100.72</v>
    <v>0.57830000000000004</v>
    <v>2.4900000000000002</v>
    <v>6.117E-3</v>
    <v>2.3262000000000001E-2</v>
    <v>0.67</v>
    <v>USD</v>
    <v>Diageo plc is a United Kingdom-based international manufacturer and distributor of premium drinks. It also owns various investments in associates and joint ventures. The Company has a portfolio of approximately 200 brands and sales in 180 countries. Its segments include North America, Europe, Asia Pacific, Latin America and Caribbean, Africa, Supply Chain and Procurement (SC&amp;P), and Corporate and other. The SC&amp;P segment manufactures products and includes production sites in the United Kingdom, Ireland, Italy, Guatemala and Mexico, as well as comprises the global procurement function. Its principal products include scotch whisky, other whisk(e)y, vodka, tequila, gin, rum, liqueurs, beer, wine, and no and low alcohol. The Company’s collection of brands includes Johnnie Walker, Crown Royal, J&amp;B and Buchanan's whiskies, Smirnoff, Ciroc and Ketel One vodkas, Captain Morgan, Baileys, Don Julio, and Tanqueray, among others. It also offers Ritual Zero Proof Non-Alcoholic Spirits (Ritual).</v>
    <v>30092</v>
    <v>New York Stock Exchange</v>
    <v>XNYS</v>
    <v>XNYS</v>
    <v>16 Great Marlborough Street, LONDON, W1F 7HS GB</v>
    <v>109.72</v>
    <v>Beverages</v>
    <v>Stock</v>
    <v>45758.958333344533</v>
    <v>61</v>
    <v>106.76049999999999</v>
    <v>59239390000</v>
    <v>DIAGEO PLC</v>
    <v>DIAGEO PLC</v>
    <v>107.27</v>
    <v>16.980899999999998</v>
    <v>107.04</v>
    <v>109.53</v>
    <v>110.2</v>
    <v>556317900</v>
    <v>DEO</v>
    <v>DIAGEO PLC (XNYS:DEO)</v>
    <v>998186</v>
    <v>1401007</v>
    <v>1886</v>
  </rv>
  <rv s="2">
    <v>62</v>
  </rv>
  <rv s="0">
    <v>https://www.bing.com/financeapi/forcetrigger?t=a2ecc7&amp;q=OTCM%3aDKAM&amp;form=skydnc</v>
    <v>Learn more on Bing</v>
  </rv>
  <rv s="6">
    <v>en-US</v>
    <v>a2ecc7</v>
    <v>268435456</v>
    <v>1</v>
    <v>Powered by Refinitiv</v>
    <v>12</v>
    <v>DRINKS AMERICAS HOLDINGS, LTD. (OTCM:DKAM)</v>
    <v>2</v>
    <v>13</v>
    <v>Finance</v>
    <v>14</v>
    <v>1E-4</v>
    <v>9.9999999999999995E-7</v>
    <v>0</v>
    <v>USD</v>
    <v>Drinks Americas Holdings, Ltd. (Drinks Americas) is a broker for Mexican beers and spirits. The Company identifies and invests its brand-building resources on beers and spirits. The Company’s Mexican beer brands include craft beer Day of the Dead, Mexicali, Rio Bravo, Crazy Pig and Chili Devil. Drinks Americas sells Mexican beers that are currently available in over 32 states, hundreds of chain retailers and restaurants in North America. All the Company’s beers are brewed in Mexico’s brewery, Cerveceria Mexicana. Cerveceria Mexicana brewery uses processes, fermentation and aging systems. Drinks Americas produces over 40 labels of beer beers under the brand Mexicali.</v>
    <v>2</v>
    <v>OTC Markets</v>
    <v>OTCM</v>
    <v>OTCM</v>
    <v>372 Danbury Road, Suite 163, WILTON, CT, 06897 US</v>
    <v>9.9999999999999995E-7</v>
    <v>Food &amp; Drug Retailing</v>
    <v>Stock</v>
    <v>45749.562501758592</v>
    <v>64</v>
    <v>9.9999999999999995E-7</v>
    <v>2780</v>
    <v>DRINKS AMERICAS HOLDINGS, LTD.</v>
    <v>DRINKS AMERICAS HOLDINGS, LTD.</v>
    <v>9.9999999999999995E-7</v>
    <v>0</v>
    <v>9.9999999999999995E-7</v>
    <v>9.9999999999999995E-7</v>
    <v>2782983000</v>
    <v>DKAM</v>
    <v>DRINKS AMERICAS HOLDINGS, LTD. (OTCM:DKAM)</v>
    <v>4500</v>
    <v>450</v>
    <v>2005</v>
  </rv>
  <rv s="2">
    <v>65</v>
  </rv>
  <rv s="0">
    <v>https://www.bing.com/financeapi/forcetrigger?t=a2osdm&amp;q=OTCM%3aMOJOD&amp;form=skydnc</v>
    <v>Learn more on Bing</v>
  </rv>
  <rv s="8">
    <v>en-US</v>
    <v>a2osdm</v>
    <v>268435456</v>
    <v>1</v>
    <v>Powered by Refinitiv</v>
    <v>20</v>
    <v>EQUATOR BEVERAGE COMPANY (OTCM:MOJO)</v>
    <v>2</v>
    <v>21</v>
    <v>Finance</v>
    <v>11</v>
    <v>0.89</v>
    <v>0.28999999999999998</v>
    <v>0.62329999999999997</v>
    <v>-4.9000000000000002E-2</v>
    <v>-0.111364</v>
    <v>USD</v>
    <v>EQUATOR Beverage Company is a beverage company. The Company specializes in developing, producing, distributing, and marketing beverage products. The Company's flagship product is MOJO Coconut Water. In addition to Coconut Water, the Company produces Coconut Water + Pineapple Juice, Organic Coconut Water, Sparkling Coconut Water Citrus, Sparkling Coconut Water Blood Orange, Sparkling Coconut Water Pink Grapefruit, Energy Sparkling Citrus, Energy Sparkling Blood Orange, Energy Sparkling Pink Grapefruit, Cubano Blue Agave Tequila Organic Sparkling Coconut Water Citrus and Cubano Blue Agave Tequila Organic Sparkling Coconut Water Blood Orange. The Company's beverages are Non-GMO Project Verified, and USDA Organic. It produces both non-alcoholic and ready to drink alcoholic beverages. It also has a line of sparkling energy beverages that are focused on the female consumer. The Company’s beverages are available in North America, the Caribbean and Bermuda.</v>
    <v>2</v>
    <v>OTC Markets</v>
    <v>OTCM</v>
    <v>OTCM</v>
    <v>185 Hudson Street, Floor 25, JERSEY CITY, NJ, 07302 US</v>
    <v>0.39100000000000001</v>
    <v>Beverages</v>
    <v>Stock</v>
    <v>45757.006944444445</v>
    <v>67</v>
    <v>0.39100000000000001</v>
    <v>7202736</v>
    <v>EQUATOR BEVERAGE COMPANY</v>
    <v>EQUATOR BEVERAGE COMPANY</v>
    <v>0.39100000000000001</v>
    <v>0</v>
    <v>0.44</v>
    <v>0.39100000000000001</v>
    <v>18421320</v>
    <v>MOJO</v>
    <v>EQUATOR BEVERAGE COMPANY (OTCM:MOJO)</v>
    <v>5</v>
    <v>1690</v>
    <v>2007</v>
  </rv>
  <rv s="2">
    <v>68</v>
  </rv>
  <rv s="0">
    <v>https://www.bing.com/financeapi/forcetrigger?t=a2ge9c&amp;q=OTCM%3aFBEC&amp;form=skydnc</v>
    <v>Learn more on Bing</v>
  </rv>
  <rv s="13">
    <v>en-US</v>
    <v>a2ge9c</v>
    <v>268435456</v>
    <v>1</v>
    <v>Powered by Refinitiv</v>
    <v>30</v>
    <v>FBEC Worldwide, Inc. (OTCM:FBEC)</v>
    <v>2</v>
    <v>31</v>
    <v>Finance</v>
    <v>11</v>
    <v>2.8999999999999998E-3</v>
    <v>9.9999999999999995E-7</v>
    <v>0</v>
    <v>0</v>
    <v>USD</v>
    <v>FBEC Worldwide, Inc. is seeking an operating partner. The Company has no operation nor generated any revenue.</v>
    <v>1</v>
    <v>OTC Markets</v>
    <v>OTCM</v>
    <v>OTCM</v>
    <v>9732 Santa Monica Blvd., BEVERLY HILLS, CA, 90210 US</v>
    <v>2.0000000000000001E-4</v>
    <v>Beverages</v>
    <v>Stock</v>
    <v>45756.794421342187</v>
    <v>70</v>
    <v>2.0000000000000001E-4</v>
    <v>1171280</v>
    <v>FBEC Worldwide, Inc.</v>
    <v>FBEC Worldwide, Inc.</v>
    <v>2.0000000000000001E-4</v>
    <v>9.2999999999999999E-2</v>
    <v>2.0000000000000001E-4</v>
    <v>2.0000000000000001E-4</v>
    <v>5856417000</v>
    <v>FBEC</v>
    <v>FBEC Worldwide, Inc. (OTCM:FBEC)</v>
    <v>140000</v>
    <v>710160</v>
    <v>2014</v>
  </rv>
  <rv s="2">
    <v>71</v>
  </rv>
  <rv s="0">
    <v>http://en.wikipedia.org/wiki/FEMSA</v>
    <v>Wikipedia</v>
  </rv>
  <rv s="9">
    <v>39</v>
    <v>73</v>
  </rv>
  <rv s="10">
    <v>27</v>
    <v>https://www.bing.com/th?id=AMMS_4b730d9cecb44be59e68823ffd671a6a&amp;qlt=95</v>
    <v>74</v>
    <v>0</v>
    <v>https://www.bing.com/images/search?form=xlimg&amp;q=femsa</v>
    <v>Image of Mexican Economic Development, Inc.</v>
  </rv>
  <rv s="0">
    <v>https://www.bing.com/financeapi/forcetrigger?t=a1t5ec&amp;q=XNYS%3aFMX&amp;form=skydnc</v>
    <v>Learn more on Bing</v>
  </rv>
  <rv s="14">
    <v>en-US</v>
    <v>a1t5ec</v>
    <v>268435456</v>
    <v>1</v>
    <v>Powered by Refinitiv</v>
    <v>32</v>
    <v>Mexican Economic Development, Inc. (XNYS:FMX)</v>
    <v>25</v>
    <v>33</v>
    <v>Finance</v>
    <v>4</v>
    <v>124.2252</v>
    <v>80.701599999999999</v>
    <v>0.6694</v>
    <v>1.69</v>
    <v>1.8388999999999999E-2</v>
    <v>1.7469999999999999E-2</v>
    <v>1.81</v>
    <v>USD</v>
    <v>Fomento Economico Mexicano SAB de CV, formerly known as Valores Industriales SA, is a Mexico-based holding company. The Company’s scope of activities is divided into three primary business divisions based on the Firm’s subsidiaries’ operations: Coca-Cola FEMSA, which focuses on manufacturing, marketing, selling, and distributing of various kinds of beverages primarily through Coca-Cola FEMSA SAB de CV as well as its subsidiaries; Proximidad &amp; Salud, which is related to retail-sale operations conducted in American countries such as Mexico, Brasil, Colombia, and European countries, including Germany, Switzerland, among others, as well as running a chain of gasoline stations in Mexico; Digital@FEMSA, which is engaged in providing digital-ecosystem solutions connected with virtual payments, issuing gift cards, and other financial services. Additionally, through its other subsidiaries, the Firm is also involved in industries such as logistics and foodservice.</v>
    <v>392287</v>
    <v>New York Stock Exchange</v>
    <v>XNYS</v>
    <v>XNYS</v>
    <v>General Anaya 601, PonienteCol. Bella Vista, MONTERREY, NUEVO LEON, 64410 MX</v>
    <v>98.9</v>
    <v>75</v>
    <v>Food &amp; Drug Retailing</v>
    <v>Stock</v>
    <v>45758.958333367969</v>
    <v>76</v>
    <v>96.69</v>
    <v>30989520000</v>
    <v>Mexican Economic Development, Inc.</v>
    <v>Mexican Economic Development, Inc.</v>
    <v>97.51</v>
    <v>17.850899999999999</v>
    <v>96.74</v>
    <v>98.43</v>
    <v>100.24</v>
    <v>346947000</v>
    <v>FMX</v>
    <v>Mexican Economic Development, Inc. (XNYS:FMX)</v>
    <v>660576</v>
    <v>559753</v>
    <v>1936</v>
  </rv>
  <rv s="2">
    <v>77</v>
  </rv>
  <rv s="0">
    <v>https://www.bing.com/financeapi/forcetrigger?t=a2kzk2&amp;q=OTCM%3aINKW&amp;form=skydnc</v>
    <v>Learn more on Bing</v>
  </rv>
  <rv s="5">
    <v>en-US</v>
    <v>a2kzk2</v>
    <v>268435456</v>
    <v>1</v>
    <v>Powered by Refinitiv</v>
    <v>9</v>
    <v>GREENE CONCEPTS, INCORPORATED (OTCM:INKW)</v>
    <v>2</v>
    <v>10</v>
    <v>Finance</v>
    <v>11</v>
    <v>7.9000000000000008E-3</v>
    <v>8.0000000000000004E-4</v>
    <v>5.0000000000000002E-5</v>
    <v>0.05</v>
    <v>USD</v>
    <v>Greene Concepts, Inc. primarily owns and operates a bottling and beverage facility. The Company provides quality, healthy and enhanced beverage choices that meet the nutritional needs of its consumers while refreshing their mind, body and spirit. The Company's flagship product, BE WATER, is an artesian bottled water that supports total body health and wellness. It also offers Cannabidiol (CBD) infused beverages under Happy Mellow brand, which include Be Well Blood Orange Acai with Vitamin C, Be Energized Lemon Lime with Caffeine and Vitamin D-3 and Be Balanced Plum Punch with Vitamin B-12. The Company’s bottling facility has its water sources as a combination of approximately seven spring and artesian wells that are fed from a natural aquifer, which is located deep below the Blue Ridge Mountains. Its beverage and bottling plant are located in Marion, North Carolina. Its bottled water is available in six-pack, 12-pack and 24-pack configurations.</v>
    <v>OTC Markets</v>
    <v>OTCM</v>
    <v>OTCM</v>
    <v>SUITE K358, 1865 HERNDON AVENUE, CLOVIS, CA, 93611 US</v>
    <v>1.1000000000000001E-3</v>
    <v>Stock</v>
    <v>45758.79767532344</v>
    <v>79</v>
    <v>1E-3</v>
    <v>GREENE CONCEPTS, INCORPORATED</v>
    <v>GREENE CONCEPTS, INCORPORATED</v>
    <v>1.1000000000000001E-3</v>
    <v>0</v>
    <v>1E-3</v>
    <v>1.0499999999999999E-3</v>
    <v>INKW</v>
    <v>GREENE CONCEPTS, INCORPORATED (OTCM:INKW)</v>
    <v>14382205</v>
  </rv>
  <rv s="2">
    <v>80</v>
  </rv>
  <rv s="0">
    <v>https://www.bing.com/financeapi/forcetrigger?t=a27k4c&amp;q=OTCM%3aIONI&amp;form=skydnc</v>
    <v>Learn more on Bing</v>
  </rv>
  <rv s="8">
    <v>en-US</v>
    <v>a27k4c</v>
    <v>268435456</v>
    <v>1</v>
    <v>Powered by Refinitiv</v>
    <v>20</v>
    <v>I-ON DIGITAL CORP. (OTCM:IONI)</v>
    <v>2</v>
    <v>21</v>
    <v>Finance</v>
    <v>11</v>
    <v>2.0699999999999998</v>
    <v>0.15</v>
    <v>4.0350999999999999</v>
    <v>-1.4999999999999999E-2</v>
    <v>-4.6154000000000001E-2</v>
    <v>USD</v>
    <v>On Digital Corp is a Korea-based company mainly engaged in the software business. The Company is engaged in the development and operation of application software for enterprise content management systems (CMSs), digital marketing as well as other fields and provision of software as a service (SAAS). The Company is also engaged in the provision of information technology (IT) convergence, IT consultancy and other related technical services.</v>
    <v>1</v>
    <v>OTC Markets</v>
    <v>OTCM</v>
    <v>OTCM</v>
    <v>I-On Building, 15, Teheran-ro 10-gil, Gangnam-gu, SEOUL, SEOUL, 06234 KR</v>
    <v>0.33100000000000002</v>
    <v>Software &amp; IT Services</v>
    <v>Stock</v>
    <v>45758.769287013281</v>
    <v>82</v>
    <v>0.31</v>
    <v>8497170</v>
    <v>I-ON DIGITAL CORP.</v>
    <v>I-ON DIGITAL CORP.</v>
    <v>0.32500000000000001</v>
    <v>0</v>
    <v>0.32500000000000001</v>
    <v>0.31</v>
    <v>27410230</v>
    <v>IONI</v>
    <v>I-ON DIGITAL CORP. (OTCM:IONI)</v>
    <v>18413</v>
    <v>18990</v>
    <v>2013</v>
  </rv>
  <rv s="2">
    <v>83</v>
  </rv>
  <rv s="0">
    <v>https://www.bing.com/financeapi/forcetrigger?t=a2kfsm&amp;q=OTCM%3aICNB&amp;form=skydnc</v>
    <v>Learn more on Bing</v>
  </rv>
  <rv s="6">
    <v>en-US</v>
    <v>a2kfsm</v>
    <v>268435456</v>
    <v>1</v>
    <v>Powered by Refinitiv</v>
    <v>12</v>
    <v>ICONIC BRANDS, INC. (OTCM:ICNB)</v>
    <v>2</v>
    <v>13</v>
    <v>Finance</v>
    <v>14</v>
    <v>1E-3</v>
    <v>9.9999999999999995E-7</v>
    <v>9.8999999999999994E-5</v>
    <v>USD</v>
    <v>Iconic Brands, Inc. together with its wholly owned subsidiary, TopPop LLC, develops brands, products, and creates sustainable packaging solutions for the alcohol and non-alcohol beverage market. The Company is focused on Better-For-You and Better-for-the-Planet categories. It offers a collection of brands in the wine &amp; spirits, ready-to-drink cocktail, ready-to-freeze ice pop, and pre-mixed ready-to-go categories. In addition, it offers turnkey solutions, from design to delivery, in sustainable packaging for major alcohol and non-alcohol beverage and frozen food brands. It also produces cocktails-to-go pouches and alcohol ice-pops. Its brands include Bellissima by Christie Brinkley, a premium Better-For-You collection of Prosecco, Sparkling Wines, and Still Wines, all certified vegan and made with organic grapes. United Spirits Inc. is its 100% owned subsidiary that sells its Bellissima, Bella, Sonja Sangria and other alcohol beverages to state distributors. It also sells BiVi Vodka.</v>
    <v>42</v>
    <v>OTC Markets</v>
    <v>OTCM</v>
    <v>OTCM</v>
    <v>44 Seabro Ave, AMITYVILLE, NY, 11701 US</v>
    <v>1E-4</v>
    <v>Beverages</v>
    <v>Stock</v>
    <v>45755.72883344844</v>
    <v>85</v>
    <v>1E-4</v>
    <v>110</v>
    <v>ICONIC BRANDS, INC.</v>
    <v>ICONIC BRANDS, INC.</v>
    <v>1E-4</v>
    <v>0</v>
    <v>9.9999999999999995E-7</v>
    <v>1E-4</v>
    <v>107616100</v>
    <v>ICNB</v>
    <v>ICONIC BRANDS, INC. (OTCM:ICNB)</v>
    <v>172</v>
    <v>20</v>
    <v>2005</v>
  </rv>
  <rv s="2">
    <v>86</v>
  </rv>
  <rv s="0">
    <v>https://www.bing.com/financeapi/forcetrigger?t=a2lvc7&amp;q=OTCM%3aJSDA&amp;form=skydnc</v>
    <v>Learn more on Bing</v>
  </rv>
  <rv s="8">
    <v>en-US</v>
    <v>a2lvc7</v>
    <v>268435456</v>
    <v>1</v>
    <v>Powered by Refinitiv</v>
    <v>20</v>
    <v>JONES SODA CO. (OTCM:JSDA)</v>
    <v>2</v>
    <v>21</v>
    <v>Finance</v>
    <v>11</v>
    <v>0.6</v>
    <v>0.153</v>
    <v>1.5125999999999999</v>
    <v>1.4E-3</v>
    <v>7.4270000000000004E-3</v>
    <v>USD</v>
    <v>Jones Soda Co. develops, produces, markets, and distributes premium beverages that it sells and distribute primarily in the United States and Canada through its network of independent distributors. The Company focus on its core brand, Jones Soda, while also investing additional initiatives, including fountain related beverages and the Mary Jones brand for cannabis infused sodas, edibles, and syrups. The Company’s product line-up consists of Jones Soda, Jones Soda, Fountain, and Mary Jones. Jones Soda is its premium carbonated soft drink. It sells Jones Soda in premium glass bottles and cans, with labels featuring photos, such as a photo sent by its consumers. Fountain offerings include traditional flavors, such as cane sugar cola, sugar free cola, as well as cane sugar sweetened ginger ale, orange and cream, root beer, and lemon lime. Mary Jones includes licensed products, including 10 mg Cannabis-Infused sodas and 100 mg cannabis-infused soda packaged in a 16oz, 10-serving can.</v>
    <v>27</v>
    <v>OTC Markets</v>
    <v>OTCM</v>
    <v>OTCM</v>
    <v>4786 1St Avenue South, Suite D4, SEATTLE, WA, 98134 US</v>
    <v>0.19489999999999999</v>
    <v>Beverages</v>
    <v>Stock</v>
    <v>45758.807498078124</v>
    <v>88</v>
    <v>0.18010000000000001</v>
    <v>22003270</v>
    <v>JONES SODA CO.</v>
    <v>JONES SODA CO.</v>
    <v>0.18010000000000001</v>
    <v>0</v>
    <v>0.1885</v>
    <v>0.18990000000000001</v>
    <v>115867700</v>
    <v>JSDA</v>
    <v>JONES SODA CO. (OTCM:JSDA)</v>
    <v>20076</v>
    <v>114180</v>
    <v>2000</v>
  </rv>
  <rv s="2">
    <v>89</v>
  </rv>
  <rv s="0">
    <v>https://www.bing.com/financeapi/forcetrigger?t=a1r9cw&amp;q=XNAS%3aKDP&amp;form=skydnc</v>
    <v>Learn more on Bing</v>
  </rv>
  <rv s="1">
    <v>en-US</v>
    <v>a1r9cw</v>
    <v>268435456</v>
    <v>1</v>
    <v>Powered by Refinitiv</v>
    <v>0</v>
    <v>KEURIG DR PEPPER INC. (XNAS:KDP)</v>
    <v>2</v>
    <v>3</v>
    <v>Finance</v>
    <v>4</v>
    <v>38.28</v>
    <v>30.12</v>
    <v>0.5071</v>
    <v>0.41</v>
    <v>-1.7060000000000001E-3</v>
    <v>1.1798999999999999E-2</v>
    <v>-0.06</v>
    <v>USD</v>
    <v>Keurig Dr Pepper Inc. is a beverage company in North America that manufactures, markets, distributes and sells hot and cold beverages and single serve brewing systems. It has a portfolio of beverage brands, including Dr Pepper, Canada Dry, Green Mountain Coffee Roasters, Snapple, Mott's, The Original Donut Shop, Clamato, and Core Hydration, as well as the Keurig brewing system. Its segments include U.S. Refreshment Beverages, U.S. Coffee, and International. The U.S. Refreshment Beverages segment is a manufacturer, and distributor of liquid refreshment beverages (LRBs). It manufactures and distributes concentrates, syrup and finished beverages of its brands to third-party bottlers, distributors, retailers, and end consumer. The U.S. Coffee segment is a manufacturer, and distributor of single serve brewers, specialty coffee (including hot and iced varieties), and ready to drink (RTD) coffee. The International segment includes sales in Canada, Mexico, and other international markets.</v>
    <v>29400</v>
    <v>Nasdaq Stock Market</v>
    <v>XNAS</v>
    <v>XNAS</v>
    <v>53 South Avenue, BURLINGTON, MA, 01803 US</v>
    <v>35.414999999999999</v>
    <v>Beverages</v>
    <v>Stock</v>
    <v>45758.988290543748</v>
    <v>91</v>
    <v>34.49</v>
    <v>47703360000</v>
    <v>KEURIG DR PEPPER INC.</v>
    <v>KEURIG DR PEPPER INC.</v>
    <v>35</v>
    <v>21.278099999999998</v>
    <v>34.75</v>
    <v>35.159999999999997</v>
    <v>35.1</v>
    <v>1356751000</v>
    <v>KDP</v>
    <v>KEURIG DR PEPPER INC. (XNAS:KDP)</v>
    <v>11237258</v>
    <v>15002563</v>
    <v>2007</v>
  </rv>
  <rv s="2">
    <v>92</v>
  </rv>
  <rv s="0">
    <v>https://www.bing.com/financeapi/forcetrigger?t=a2mb77&amp;q=OTCM%3aKNBWY&amp;form=skydnc</v>
    <v>Learn more on Bing</v>
  </rv>
  <rv s="1">
    <v>en-US</v>
    <v>a2mb77</v>
    <v>268435456</v>
    <v>1</v>
    <v>Powered by Refinitiv</v>
    <v>0</v>
    <v>Kirin Holdings Company, Limited (OTCM:KNBWY)</v>
    <v>2</v>
    <v>3</v>
    <v>Finance</v>
    <v>19</v>
    <v>16.25</v>
    <v>12.25</v>
    <v>0.14680000000000001</v>
    <v>0.33</v>
    <v>-2.738E-3</v>
    <v>2.3109000000000001E-2</v>
    <v>-0.04</v>
    <v>USD</v>
    <v>Kirin Holdings Co Ltd is a Japan-based company mainly engaged in the integrated beverage business and the pharmaceutical business. The Company operates in four business segments. The Domestic Beer and Spirits segment is engaged in the manufacture and sale of beer, low-malt beer, new genre products, wines and other liquor products in Japan. The Domestic Beverages segment is engaged in the manufacture and sale of soft drinks in Japan. The Oceania Alcoholic Beverages segment manufactures and sells beer, Western-style liquors in Oceania and other regions. The Pharmaceuticals segment is engaged in the manufacture and sale of pharmaceutical products. The Company is also engaged in the domestic wine business, North American beverage business, and the biochemical business.</v>
    <v>30183</v>
    <v>OTC Markets</v>
    <v>OTCM</v>
    <v>OTCM</v>
    <v>Nakano Central Park South, 4-10-2, Nakano, NAKANO-KU, TOKYO-TO, 164-0001 JP</v>
    <v>14.61</v>
    <v>Beverages</v>
    <v>Stock</v>
    <v>45758.861690416408</v>
    <v>94</v>
    <v>14.27</v>
    <v>13145280000</v>
    <v>Kirin Holdings Company, Limited</v>
    <v>Kirin Holdings Company, Limited</v>
    <v>14.27</v>
    <v>31.948499999999999</v>
    <v>14.28</v>
    <v>14.61</v>
    <v>14.57</v>
    <v>914000000</v>
    <v>KNBWY</v>
    <v>Kirin Holdings Company, Limited (OTCM:KNBWY)</v>
    <v>110939</v>
    <v>47260</v>
    <v>1907</v>
  </rv>
  <rv s="2">
    <v>95</v>
  </rv>
  <rv s="0">
    <v>https://www.bing.com/financeapi/forcetrigger?t=a2mfa2&amp;q=OTCM%3aKRED&amp;form=skydnc</v>
    <v>Learn more on Bing</v>
  </rv>
  <rv s="13">
    <v>en-US</v>
    <v>a2mfa2</v>
    <v>268435456</v>
    <v>1</v>
    <v>Powered by Refinitiv</v>
    <v>30</v>
    <v>KONARED CORPORATION (OTCM:KRED)</v>
    <v>2</v>
    <v>31</v>
    <v>Finance</v>
    <v>11</v>
    <v>0.75009999999999999</v>
    <v>9.9999999999999995E-7</v>
    <v>-0.75</v>
    <v>-0.99986699999999995</v>
    <v>USD</v>
    <v>KonaRed Corporation (KonaRed) offers consumer products. The Company's principal product line is its coffee fruit wellness drinks. KonaRed's anti-oxidant beverage products consist of various formulations, such as 16 oz. KonaRed Original Antioxidant Juice; 10.5 oz. KonaRed Original Antioxidant Juice; 10.5 oz. KonaRed Antioxidant additional flavor combinations, including organic green tea and coconut water, and 12oz. Ready-to-Drink (RTD) Cold Brew Coffees. KonaRed Original Antioxidant Juice, Cold Brew Coffees and Kona coffees are offered to retail consumers across the United States, Canada and Asia. Its RTD Cold Brew Coffees include the flavors of Original, Hawaiian Vanilla and Espresso. The Company produces wellness nutritional products, which include antioxidant KonaRed Hawaiian Superfruit Powder Tub and its Wake-up Performance Powder Packets. The Company's wellness nutritional products are available at select locations of Vitamin Shoppe nationwide and in various chains in Hawaii.</v>
    <v>7</v>
    <v>OTC Markets</v>
    <v>OTCM</v>
    <v>OTCM</v>
    <v>1101 Via Callejon #200, SAN CLEMENTE, CA, 92673 US</v>
    <v>1E-4</v>
    <v>Beverages</v>
    <v>Stock</v>
    <v>45758.588166897658</v>
    <v>97</v>
    <v>1E-4</v>
    <v>22640</v>
    <v>KONARED CORPORATION</v>
    <v>KONARED CORPORATION</v>
    <v>1E-4</v>
    <v>0</v>
    <v>0.75009999999999999</v>
    <v>1E-4</v>
    <v>226366600</v>
    <v>KRED</v>
    <v>KONARED CORPORATION (OTCM:KRED)</v>
    <v>71565</v>
    <v>199530</v>
    <v>2010</v>
  </rv>
  <rv s="2">
    <v>98</v>
  </rv>
  <rv s="15">
    <v>en-US</v>
    <v>ca4kc7</v>
    <v>268435456</v>
    <v>1</v>
    <v>Powered by Refinitiv</v>
    <v>34</v>
    <v>LQR HOUSE INC. (XNAS:YHC)</v>
    <v>35</v>
    <v>3</v>
    <v>Finance</v>
    <v>4</v>
    <v>2.8</v>
    <v>0.13</v>
    <v>0.501</v>
    <v>4.3E-3</v>
    <v>-1.6484000000000002E-2</v>
    <v>2.4198000000000001E-2</v>
    <v>-3.0000000000000001E-3</v>
    <v>USD</v>
    <v>LQR House Inc. provides an ecommerce platform. The Company is a full-service digital marketing and brand development Company that operates in the alcoholic beverage space. Its primary business includes the development of premium limited batch spirit brands, establishing an exclusive wine club, and marketing internal and external brands through an exclusive agreement with a United States-based e-commerce portal, CWS Platform. The Company’s brands include SWOL Tequila, Vault, Soleil Vino and LQR House Marketing. SWOL Tequila is a limited-edition blend of Anejo Tequila. Vault is an exclusive membership program for the CWS Platform. Soleil Vino offers a wine subscription service that is marketed on the CWS Platform and offers a selection of vintage and limited production wines. LQR House Marketing is a marketing service in which it utilizes its marketing expertise to help its wholly owned brands and third-party clients market their products to consumers.</v>
    <v>4</v>
    <v>Nasdaq Stock Market</v>
    <v>XNAS</v>
    <v>XNAS</v>
    <v>6538 Collins Ave Suite 344, MIAMI BEACH, FL, 33141 US</v>
    <v>0.18859999999999999</v>
    <v>Food &amp; Drug Retailing</v>
    <v>Stock</v>
    <v>45758.980940705471</v>
    <v>0.1716</v>
    <v>6624930</v>
    <v>LQR HOUSE INC.</v>
    <v>LQR HOUSE INC.</v>
    <v>0.17299999999999999</v>
    <v>0</v>
    <v>0.1777</v>
    <v>0.182</v>
    <v>0.17899999999999999</v>
    <v>36400710</v>
    <v>YHC</v>
    <v>LQR HOUSE INC. (XNAS:YHC)</v>
    <v>800479</v>
    <v>4983833</v>
    <v>2023</v>
  </rv>
  <rv s="2">
    <v>100</v>
  </rv>
  <rv s="0">
    <v>https://www.bing.com/financeapi/forcetrigger?t=a2o1oc&amp;q=OTCM%3aMDWK&amp;form=skydnc</v>
    <v>Learn more on Bing</v>
  </rv>
  <rv s="13">
    <v>en-US</v>
    <v>a2o1oc</v>
    <v>268435456</v>
    <v>1</v>
    <v>Powered by Refinitiv</v>
    <v>30</v>
    <v>MDWERKS, INC (OTCM:MDWK)</v>
    <v>2</v>
    <v>31</v>
    <v>Finance</v>
    <v>11</v>
    <v>0.32200000000000001</v>
    <v>7.0000000000000001E-3</v>
    <v>0.06</v>
    <v>0.3</v>
    <v>USD</v>
    <v>MDwerks, Inc. is a technology company. The Company is engaged in the development of energy wave solutions for industrial and other commercial enterprises. Its wholly owned subsidiary, Two Trees Beverage Company (Two Trees), utilizes its Spirits Rapid Aging System, validating the use of its patented energy wave technology within the premium craft spirits industry. Its patented molecular targeting system swiftly and sustainably transforms distillate to maturity, delivering traditional flavors in a fraction of the time. Two Trees has built a portfolio of more than 30 spirit brands, which primarily includes Two Trees and Tim Smith Spirits. Two Trees also produces a wood-crafted portfolio of American whiskey. Its wholly owned subsidiary, RF Specialties, LLC (RFS), addresses companies’ challenges by implementing automated radio frequency technology systems in a sustainable way and increasing speed to market when compared to traditional methods.</v>
    <v>14</v>
    <v>OTC Markets</v>
    <v>OTCM</v>
    <v>OTCM</v>
    <v>411 Walnut Street,, Suite 20125, GREEN COVE SPRINGS, FL, 32043 US</v>
    <v>0.26</v>
    <v>Holding Companies</v>
    <v>Stock</v>
    <v>45758.766791296097</v>
    <v>102</v>
    <v>0.21</v>
    <v>55964410</v>
    <v>MDWERKS, INC</v>
    <v>MDWERKS, INC</v>
    <v>0.21</v>
    <v>0</v>
    <v>0.2</v>
    <v>0.26</v>
    <v>215247700</v>
    <v>MDWK</v>
    <v>MDWERKS, INC (OTCM:MDWK)</v>
    <v>2600</v>
    <v>3660</v>
    <v>2003</v>
  </rv>
  <rv s="2">
    <v>103</v>
  </rv>
  <rv s="0">
    <v>https://www.bing.com/financeapi/forcetrigger?t=a2o3pr&amp;q=OTCM%3aMENB&amp;form=skydnc</v>
    <v>Learn more on Bing</v>
  </rv>
  <rv s="6">
    <v>en-US</v>
    <v>a2o3pr</v>
    <v>268435456</v>
    <v>1</v>
    <v>Powered by Refinitiv</v>
    <v>12</v>
    <v>MENDOCINO BREWING COMPANY, INC. (OTCM:MENB)</v>
    <v>2</v>
    <v>13</v>
    <v>Finance</v>
    <v>14</v>
    <v>1.6699999999999999E-4</v>
    <v>1E-4</v>
    <v>0</v>
    <v>USD</v>
    <v>Mendocino Brewing Company, Inc. (MBC) is a craft brewer. The Company produces ales and lagers in its breweries in the United States. The Company operates through two segments: brewing operations, tavern and tasting room operations in the United States and Canada (the North American Territory), and distributor operations in Europe (including Austria, Belgium, Denmark, Ireland, Italy, the Netherlands, France, Finland, Germany, Greece, Iceland, Liechtenstein, Luxembourg, Norway, Portugal, Spain, Sweden, Switzerland, and the United Kingdom) (the Foreign Territory). The Company's operations in the North American Territory consist primarily of brewing and marketing craft beers. The Company's operations in the Foreign Territory consist primarily of the marketing and distribution of Kingfisher Premium Lager in the Foreign Territory through Indian restaurants, chain retail grocers, liquor stores and other retail outlets (such as convenience stores).</v>
    <v>80</v>
    <v>OTC Markets</v>
    <v>OTCM</v>
    <v>OTCM</v>
    <v>1601 Airport Rd, UKIAH, CA, 95482 US</v>
    <v>1E-4</v>
    <v>Beverages</v>
    <v>Stock</v>
    <v>45751.715431515622</v>
    <v>105</v>
    <v>1E-4</v>
    <v>1260</v>
    <v>MENDOCINO BREWING COMPANY, INC.</v>
    <v>MENDOCINO BREWING COMPANY, INC.</v>
    <v>1E-4</v>
    <v>0</v>
    <v>1E-4</v>
    <v>1E-4</v>
    <v>12611130</v>
    <v>MENB</v>
    <v>MENDOCINO BREWING COMPANY, INC. (OTCM:MENB)</v>
    <v>1560</v>
    <v>160</v>
    <v>1993</v>
  </rv>
  <rv s="2">
    <v>106</v>
  </rv>
  <rv s="0">
    <v>https://www.bing.com/financeapi/forcetrigger?t=a23xz2&amp;q=XNYS%3aTAP&amp;form=skydnc</v>
    <v>Learn more on Bing</v>
  </rv>
  <rv s="1">
    <v>en-US</v>
    <v>a23xz2</v>
    <v>268435456</v>
    <v>1</v>
    <v>Powered by Refinitiv</v>
    <v>0</v>
    <v>MOLSON COORS BEVERAGE COMPANY (XNYS:TAP)</v>
    <v>2</v>
    <v>3</v>
    <v>Finance</v>
    <v>4</v>
    <v>66.87</v>
    <v>49.19</v>
    <v>0.71799999999999997</v>
    <v>0.74</v>
    <v>1.1864E-2</v>
    <v>1.2343999999999999E-2</v>
    <v>0.72</v>
    <v>USD</v>
    <v>Molson Coors Beverage Company is a holding company. The Company operates in two segments: Americas and EMEA&amp;APAC. The Americas segment consists of the production, importing, marketing, distribution and sales of its owned brands and partner brands and licensed brands in the United States, Canada and various countries in Latin America. It operates nine primary breweries, three craft breweries and two container operations. It also includes partnership arrangements for the distribution of beer in Ontario and the western provinces of Canada. The EMEA&amp;APAC segment consists of the production, marketing and sales of its primary brands as well as other owned and licensed brands in Bulgaria, Croatia, Czech Republic, Hungary, Montenegro, the Republic of Ireland, Romania, Serbia, the United Kingdom, various other European countries and certain countries within the Middle East, Africa and Asia Pacific regions. It operates approximately 11 primary breweries, four craft breweries and one cidery.</v>
    <v>16800</v>
    <v>New York Stock Exchange</v>
    <v>XNYS</v>
    <v>XNYS</v>
    <v>P.O. Box 4030, Bc555, GOLDEN, CO, 80401 US</v>
    <v>60.93</v>
    <v>Beverages</v>
    <v>Stock</v>
    <v>45758.996225508592</v>
    <v>108</v>
    <v>58.76</v>
    <v>11856210000</v>
    <v>MOLSON COORS BEVERAGE COMPANY</v>
    <v>MOLSON COORS BEVERAGE COMPANY</v>
    <v>59.78</v>
    <v>11.3452</v>
    <v>59.95</v>
    <v>60.69</v>
    <v>61.41</v>
    <v>195418100</v>
    <v>TAP</v>
    <v>MOLSON COORS BEVERAGE COMPANY (XNYS:TAP)</v>
    <v>2582987</v>
    <v>2667524</v>
    <v>2003</v>
  </rv>
  <rv s="2">
    <v>109</v>
  </rv>
  <rv s="0">
    <v>https://www.bing.com/financeapi/forcetrigger?t=a1xth7&amp;q=XNAS%3aMNST&amp;form=skydnc</v>
    <v>Learn more on Bing</v>
  </rv>
  <rv s="1">
    <v>en-US</v>
    <v>a1xth7</v>
    <v>268435456</v>
    <v>1</v>
    <v>Powered by Refinitiv</v>
    <v>0</v>
    <v>MONSTER BEVERAGE CORPORATION (XNAS:MNST)</v>
    <v>2</v>
    <v>3</v>
    <v>Finance</v>
    <v>4</v>
    <v>60.34</v>
    <v>43.32</v>
    <v>0.62519999999999998</v>
    <v>0.38</v>
    <v>6.7069999999999994E-3</v>
    <v>6.5780000000000005E-3</v>
    <v>0.39</v>
    <v>USD</v>
    <v>Monster Beverage Corporation is a holding company. The Company, through its subsidiaries, develops, markets, sells and distributes energy drink beverages and concentrates for energy drink beverages under various brand names. Its Monster Energy Drinks segment is primarily consisting of its Monster Energy drinks, Reign Total Body Fuel high performance energy drinks, Reign Storm total wellness energy drinks and Bang Energy drinks. Its Strategic Brands segment is primarily consisting of various energy drink brands acquired from the Coca-Cola Company as well as its affordable energy brands, Predator and Fury. Its Alcohol Brands segment consists of various craft beers, hard seltzers and flavored malt beverages. Its Other segment consists of certain products sold by American Fruits and Flavors LLC, a wholly owned subsidiary of the Company, to independent third-party customers. It also develops, markets, sells and distributes still and sparkling waters under the Monster Tour Water brand name.</v>
    <v>6558</v>
    <v>Nasdaq Stock Market</v>
    <v>XNAS</v>
    <v>XNAS</v>
    <v>1 Monster Way, CORONA, CA, 92879-7101 US</v>
    <v>58.45</v>
    <v>Beverages</v>
    <v>Stock</v>
    <v>45758.996623506253</v>
    <v>111</v>
    <v>57.17</v>
    <v>56589190000</v>
    <v>MONSTER BEVERAGE CORPORATION</v>
    <v>MONSTER BEVERAGE CORPORATION</v>
    <v>57.87</v>
    <v>39.189900000000002</v>
    <v>57.77</v>
    <v>58.15</v>
    <v>58.54</v>
    <v>973158900</v>
    <v>MNST</v>
    <v>MONSTER BEVERAGE CORPORATION (XNAS:MNST)</v>
    <v>5655981</v>
    <v>6666363</v>
    <v>2014</v>
  </rv>
  <rv s="2">
    <v>112</v>
  </rv>
  <rv s="0">
    <v>https://www.bing.com/financeapi/forcetrigger?t=a1sxur&amp;q=XNAS%3aFIZZ&amp;form=skydnc</v>
    <v>Learn more on Bing</v>
  </rv>
  <rv s="1">
    <v>en-US</v>
    <v>a1sxur</v>
    <v>268435456</v>
    <v>1</v>
    <v>Powered by Refinitiv</v>
    <v>0</v>
    <v>NATIONAL BEVERAGE CORP. (XNAS:FIZZ)</v>
    <v>2</v>
    <v>3</v>
    <v>Finance</v>
    <v>4</v>
    <v>53.48</v>
    <v>38.25</v>
    <v>0.85329999999999995</v>
    <v>0.36</v>
    <v>1.7408999999999997E-2</v>
    <v>8.2059999999999998E-3</v>
    <v>0.77</v>
    <v>USD</v>
    <v>National Beverage Corp. is a holding company. The Company is engaged in developing, producing, marketing, and selling a portfolio of sparkling waters, juices, energy drinks and carbonated soft drinks. Its brands consist of beverages geared to the active and health-conscious consumer (Power+ Brands) including sparkling waters, energy drinks, and juices. Its portfolio of Power+ Brands includes LaCroix, LaCroix Curate and LaCroix NiCola sparkling water products; Clear Fruit; Rip It energy drinks and shots; and Everfresh, Everfresh Premier Varietals and Mr. Pure 100% juice and juice- based products. The Company also produces and distribute carbonated soft drinks (CSDs) including Shasta, and Faygo. It distributes service to the customer base that includes national retailers, as well as smaller up-and-down-the-street accounts, it utilizes a hybrid distribution system to deliver its products through three primary distribution channels: take-home, convenience, and food service.</v>
    <v>1559</v>
    <v>Nasdaq Stock Market</v>
    <v>XNAS</v>
    <v>XNAS</v>
    <v>8100 Sw 10Th Street, Suite 4000, FORT LAUDERDALE, FL, 33324 US</v>
    <v>44.669899999999998</v>
    <v>Beverages</v>
    <v>Stock</v>
    <v>45758.974919837499</v>
    <v>114</v>
    <v>43.22</v>
    <v>4140823000</v>
    <v>NATIONAL BEVERAGE CORP.</v>
    <v>NATIONAL BEVERAGE CORP.</v>
    <v>44.16</v>
    <v>22.259699999999999</v>
    <v>43.87</v>
    <v>44.23</v>
    <v>45</v>
    <v>93620250</v>
    <v>FIZZ</v>
    <v>NATIONAL BEVERAGE CORP. (XNAS:FIZZ)</v>
    <v>165504</v>
    <v>240738</v>
    <v>1985</v>
  </rv>
  <rv s="2">
    <v>115</v>
  </rv>
  <rv s="0">
    <v>https://www.bing.com/financeapi/forcetrigger?t=a2m5ec&amp;q=OTCM%3aKGKG&amp;form=skydnc</v>
    <v>Learn more on Bing</v>
  </rv>
  <rv s="16">
    <v>en-US</v>
    <v>a2m5ec</v>
    <v>268435456</v>
    <v>1</v>
    <v>Powered by Refinitiv</v>
    <v>36</v>
    <v>Kona Gold Beverage, Inc (OTCM:KGKG)</v>
    <v>2</v>
    <v>37</v>
    <v>Finance</v>
    <v>14</v>
    <v>2.3999999999999998E-3</v>
    <v>9.9999999999999995E-7</v>
    <v>0.61180000000000001</v>
    <v>1E-4</v>
    <v>USD</v>
    <v>Kona Gold Beverage, Inc. operates as a holding company for innovative brands. The Company, through its subsidiaries: Covert LLC and Surge Distribution, LLC, which offers a diverse range of healthy energy drinks and other premium products and distribution services. Covert LLC, operating out of Charlotte, North Carolina, that specializes in high-quality products, including Delta-8, THCa, THC-P, and Kratom. Surge Distribution, LLC, operating out of Melbourne, Florida, which is a diverse distribution company offering beverage and consumer packaged goods (CPG) products to a variety of retail locations from big box grocery stores to small family-owned specialty shops. The Company sells its products through resellers. The Company is also focused on expanding its market presence through strategic acquisitions.</v>
    <v>21</v>
    <v>OTC Markets</v>
    <v>OTCM</v>
    <v>OTCM</v>
    <v>746 North Drive, Suite A, MELBOURNE, FL, 32934 US</v>
    <v>2.0000000000000001E-4</v>
    <v>Beverages</v>
    <v>Stock</v>
    <v>45758.829138772657</v>
    <v>117</v>
    <v>1E-4</v>
    <v>917730</v>
    <v>Kona Gold Beverage, Inc</v>
    <v>Kona Gold Beverage, Inc</v>
    <v>1E-4</v>
    <v>0</v>
    <v>1E-4</v>
    <v>2.0000000000000001E-4</v>
    <v>4588649000</v>
    <v>KGKG</v>
    <v>Kona Gold Beverage, Inc (OTCM:KGKG)</v>
    <v>32733819</v>
    <v>61343840</v>
    <v>2004</v>
  </rv>
  <rv s="2">
    <v>118</v>
  </rv>
  <rv s="0">
    <v>https://www.bing.com/financeapi/forcetrigger?t=a2rhnm&amp;q=OTCM%3aPACV&amp;form=skydnc</v>
    <v>Learn more on Bing</v>
  </rv>
  <rv s="6">
    <v>en-US</v>
    <v>a2rhnm</v>
    <v>268435456</v>
    <v>1</v>
    <v>Powered by Refinitiv</v>
    <v>12</v>
    <v>PACIFIC VENTURES GROUP, INC. (OTCM:PACV)</v>
    <v>2</v>
    <v>13</v>
    <v>Finance</v>
    <v>14</v>
    <v>5.0000000000000001E-3</v>
    <v>9.9999999999999995E-7</v>
    <v>0</v>
    <v>USD</v>
    <v>Pacific Ventures Group, Inc. is a food and beverage holding company specializing in the distribution of consumer food, beverage and alcohol-related products. It provides more than 1,500 fresh, frozen, and dry food stock-keeping units (SKUs), as well as non-food items, sourced from multiple suppliers. Its subsidiaries include San Diego Farmers Outlet, Seaport Meat Company, and Snobar Holdings, Inc. (Snobar). San Diego Farmers Outlet is a supplier of fresh fruits and vegetables and specialty groceries for retail customers and wholesale restaurants. Seaport Meat Company manufactures custom processed beef, pork, chicken, lamb, veal and seafood. Snobar offers Snobar Frozen Cocktails, an alcohol infused ice-pops, ice cream and sorbet. Snobar offers three types of ice-pops: Margarita, Mojito, and Cosmopolitan. Its customer includes independently owned single and multi-unit restaurants, hospitals, hotels and motels, country clubs, government and military organizations, and universities.</v>
    <v>3</v>
    <v>OTC Markets</v>
    <v>OTCM</v>
    <v>OTCM</v>
    <v>117 West 9Th Street Suite 316, LOS ANGELES, CA, 90015 US</v>
    <v>1E-4</v>
    <v>Food &amp; Drug Retailing</v>
    <v>Stock</v>
    <v>45755.820095728908</v>
    <v>120</v>
    <v>1E-4</v>
    <v>360</v>
    <v>PACIFIC VENTURES GROUP, INC.</v>
    <v>PACIFIC VENTURES GROUP, INC.</v>
    <v>1E-4</v>
    <v>0</v>
    <v>1E-4</v>
    <v>1E-4</v>
    <v>3626090</v>
    <v>PACV</v>
    <v>PACIFIC VENTURES GROUP, INC. (OTCM:PACV)</v>
    <v>70000</v>
    <v>32080</v>
    <v>1986</v>
  </rv>
  <rv s="2">
    <v>121</v>
  </rv>
  <rv s="0">
    <v>https://www.bing.com/financeapi/forcetrigger?t=a31qqh&amp;q=OTCM%3aWDKA&amp;form=skydnc</v>
    <v>Learn more on Bing</v>
  </rv>
  <rv s="17">
    <v>en-US</v>
    <v>a31qqh</v>
    <v>268435456</v>
    <v>1</v>
    <v>Powered by Refinitiv</v>
    <v>38</v>
    <v>PANACHE BEVERAGE, INC. (OTCM:WDKA)</v>
    <v>2</v>
    <v>39</v>
    <v>Finance</v>
    <v>14</v>
    <v>9.9999999999999995E-7</v>
    <v>9.9999999999999995E-7</v>
    <v>0</v>
    <v>USD</v>
    <v>Panache Beverage, Inc. is an alcoholic beverage company. The Company is focused on importing, developing, and marketing liquor. The Company is engaged in manufacturing of vodka. It is primarily in the business of beverages.</v>
    <v>9</v>
    <v>OTC Markets</v>
    <v>OTCM</v>
    <v>OTCM</v>
    <v>150 5Th Ave 3Rd Fl, NEW YORK, NY, 10011 US</v>
    <v>9.9999999999999995E-7</v>
    <v>Food &amp; Drug Retailing</v>
    <v>Stock</v>
    <v>45700.048611111109</v>
    <v>123</v>
    <v>9.9999999999999995E-7</v>
    <v>30</v>
    <v>PANACHE BEVERAGE, INC.</v>
    <v>PANACHE BEVERAGE, INC.</v>
    <v>9.9999999999999995E-7</v>
    <v>0</v>
    <v>9.9999999999999995E-7</v>
    <v>9.9999999999999995E-7</v>
    <v>27355890</v>
    <v>WDKA</v>
    <v>PANACHE BEVERAGE, INC. (OTCM:WDKA)</v>
    <v>186950</v>
    <v>2013</v>
  </rv>
  <rv s="2">
    <v>124</v>
  </rv>
  <rv s="0">
    <v>https://www.bing.com/financeapi/forcetrigger?t=axyhnm&amp;q=XNAS%3aPEP&amp;form=skydnc</v>
    <v>Learn more on Bing</v>
  </rv>
  <rv s="1">
    <v>en-US</v>
    <v>axyhnm</v>
    <v>268435456</v>
    <v>1</v>
    <v>Powered by Refinitiv</v>
    <v>0</v>
    <v>PEPSICO, INC. (XNAS:PEP)</v>
    <v>2</v>
    <v>3</v>
    <v>Finance</v>
    <v>4</v>
    <v>183.41</v>
    <v>138.33000000000001</v>
    <v>0.47299999999999998</v>
    <v>0.28999999999999998</v>
    <v>-1.2459999999999999E-3</v>
    <v>2.0119999999999999E-3</v>
    <v>-0.18</v>
    <v>USD</v>
    <v>PepsiCo, Inc. is a global beverage and convenient food company. It has a portfolio of brands, including Lay’s, Doritos, Cheetos, Gatorade, Pepsi-Cola, Mountain Dew, Quaker and SodaStream. Its segments include Frito-Lay North America (FLNA); Quaker Foods North America (QFNA); PepsiCo Beverages North America (PBNA); Latin America (LatAm); Europe; Africa, Middle East and South Asia (AMESA), and Asia Pacific, Australia and New Zealand and China Region (APAC). FLNA makes, markets, distributes and sells branded convenient foods, which include branded dips, Cheetos cheese-flavored snacks, Doritos tortilla chips, Fritos corn chips, Lay’s potato chips, and others. QFNA’s products include Cap’n Crunch cereal, Life cereal, Pearl Milling Company syrups and mixes, Quaker Chewy granola bars, Quaker grits, Quaker oatmeal, and others. PBNA makes, markets and sells beverage concentrates and fountain syrups under various beverage brands, including Aquafina, Bubly, Diet Pepsi, Gatorade, and others.</v>
    <v>319000</v>
    <v>Nasdaq Stock Market</v>
    <v>XNAS</v>
    <v>XNAS</v>
    <v>700 ANDERSON HILL RD, PURCHASE, NY, 10577 US</v>
    <v>145.29</v>
    <v>Beverages</v>
    <v>Stock</v>
    <v>45758.996957592186</v>
    <v>126</v>
    <v>142.12</v>
    <v>198085700000</v>
    <v>PEPSICO, INC.</v>
    <v>PEPSICO, INC.</v>
    <v>145.15</v>
    <v>20.779199999999999</v>
    <v>144.13999999999999</v>
    <v>144.43</v>
    <v>144.25</v>
    <v>1371500000</v>
    <v>PEP</v>
    <v>PEPSICO, INC. (XNAS:PEP)</v>
    <v>8563304</v>
    <v>8218883</v>
    <v>1986</v>
  </rv>
  <rv s="2">
    <v>127</v>
  </rv>
  <rv s="0">
    <v>https://www.bing.com/financeapi/forcetrigger?t=azm6im&amp;q=OTCM%3aPDPG&amp;form=skydnc</v>
    <v>Learn more on Bing</v>
  </rv>
  <rv s="18">
    <v>en-US</v>
    <v>azm6im</v>
    <v>268435456</v>
    <v>1</v>
    <v>Powered by Refinitiv</v>
    <v>40</v>
    <v>Liberty International Holding Corp (OTCM:PDPG)</v>
    <v>2</v>
    <v>10</v>
    <v>Finance</v>
    <v>11</v>
    <v>4.0000000000000002E-4</v>
    <v>9.9999999999999995E-7</v>
    <v>-5.0000000000000002E-5</v>
    <v>-0.25</v>
    <v>USD</v>
    <v>OTC Markets</v>
    <v>OTCM</v>
    <v>OTCM</v>
    <v>1732 1st Ave., Suite 25955, NEW YORK, NY, 10128 US</v>
    <v>1.4999999999999999E-4</v>
    <v>Stock</v>
    <v>45758.771508575781</v>
    <v>129</v>
    <v>1.4999999999999999E-4</v>
    <v>Liberty International Holding Corp</v>
    <v>Liberty International Holding Corp</v>
    <v>1.4999999999999999E-4</v>
    <v>0</v>
    <v>2.0000000000000001E-4</v>
    <v>1.4999999999999999E-4</v>
    <v>PDPG</v>
    <v>Liberty International Holding Corp (OTCM:PDPG)</v>
    <v>510000</v>
  </rv>
  <rv s="2">
    <v>130</v>
  </rv>
  <rv s="0">
    <v>https://www.bing.com/financeapi/forcetrigger?t=a2rrxm&amp;q=OTCM%3aPRNDY&amp;form=skydnc</v>
    <v>Learn more on Bing</v>
  </rv>
  <rv s="1">
    <v>en-US</v>
    <v>a2rrxm</v>
    <v>268435456</v>
    <v>1</v>
    <v>Powered by Refinitiv</v>
    <v>0</v>
    <v>Pernod Ricard SA (OTCM:PRNDY)</v>
    <v>2</v>
    <v>41</v>
    <v>Finance</v>
    <v>19</v>
    <v>32.72</v>
    <v>18.8</v>
    <v>0.5403</v>
    <v>0.48</v>
    <v>-1.902E-3</v>
    <v>2.3358E-2</v>
    <v>-0.04</v>
    <v>USD</v>
    <v>Pernod Ricard SA is a France-based worldwide producer of wines and spirits. It operates through three geographical segments: America, Europe, and Asia/Rest of the World. The Company holds a portfolio of brands, including Absolut Vodka, Ricard pastis, Ballantine’s, Chivas Regal, Royal Salute, and The Glenlivet Scotch whiskies, Jameson Irish whiskey, Martell cognac, Havana Club rum, Beefeater gin, Malibu liqueur, Mumm and Perrier-Jouet champagnes, as well Jacob’s Creek, Brancott Estate, Campo Viejo, and Kenwood wines, among others.</v>
    <v>19557</v>
    <v>OTC Markets</v>
    <v>OTCM</v>
    <v>OTCM</v>
    <v>5 Cours Paul Ricard, Paris Cedex 08, PARIS, ILE-DE-FRANCE, 75380 FR</v>
    <v>21.03</v>
    <v>Beverages</v>
    <v>Stock</v>
    <v>45758.862511816405</v>
    <v>132</v>
    <v>20.55</v>
    <v>22875770000</v>
    <v>Pernod Ricard SA</v>
    <v>Pernod Ricard SA</v>
    <v>20.65</v>
    <v>0</v>
    <v>20.55</v>
    <v>21.03</v>
    <v>20.99</v>
    <v>252269200</v>
    <v>PRNDY</v>
    <v>Pernod Ricard SA (OTCM:PRNDY)</v>
    <v>618814</v>
    <v>805010</v>
    <v>1958</v>
  </rv>
  <rv s="2">
    <v>133</v>
  </rv>
  <rv s="0">
    <v>https://www.bing.com/financeapi/forcetrigger?t=a2tmzr&amp;q=OTCM%3aRAKR&amp;form=skydnc</v>
    <v>Learn more on Bing</v>
  </rv>
  <rv s="19">
    <v>en-US</v>
    <v>a2tmzr</v>
    <v>268435456</v>
    <v>1</v>
    <v>Powered by Refinitiv</v>
    <v>42</v>
    <v>RAINMAKER WORLDWIDE INC. (OTCM:RAKR)</v>
    <v>2</v>
    <v>43</v>
    <v>Finance</v>
    <v>11</v>
    <v>0.7</v>
    <v>4.4999999999999997E-3</v>
    <v>0.40629999999999999</v>
    <v>-1E-4</v>
    <v>-9.9010000000000001E-3</v>
    <v>USD</v>
    <v>Rainmaker Worldwide Inc. is engaged in offering water solutions. The Company provides economical drinking water at scale wherever it is needed. It has developed two types of energy-efficient, fresh water-producing/purification technologies, including Air-to-Water (AW) and Water-to-Water (WW). The Air-to-Water, which harvests fresh water from humidity and heat in the atmosphere. The Water-to-Water, which transforms contaminated water (saltwater, sewage, polluted) into safe, clean water by using environmentally sustainable processes. The Company’s technologies can be wind driven, solar based, or can use conventional power sources, such as a grid or generator. It is deployable anywhere and leaves no carbon trace. Miranda Water Treatment Systems is a subsidiary of the Company focusing on the deployment of water solutions including water production from air, wastewater treatment and complex water purification systems in the Americas and globally.</v>
    <v>OTC Markets</v>
    <v>OTCM</v>
    <v>OTCM</v>
    <v>271 Brock St, PETERBOROUGH, ON, K9H 2P8 CA</v>
    <v>1.2E-2</v>
    <v>Water Utilities</v>
    <v>Stock</v>
    <v>45758.823637060159</v>
    <v>135</v>
    <v>0.01</v>
    <v>469230</v>
    <v>RAINMAKER WORLDWIDE INC.</v>
    <v>RAINMAKER WORLDWIDE INC.</v>
    <v>1.2E-2</v>
    <v>0</v>
    <v>1.01E-2</v>
    <v>0.01</v>
    <v>46922670</v>
    <v>RAKR</v>
    <v>RAINMAKER WORLDWIDE INC. (OTCM:RAKR)</v>
    <v>2000</v>
    <v>27610</v>
    <v>1998</v>
  </rv>
  <rv s="2">
    <v>136</v>
  </rv>
  <rv s="0">
    <v>https://www.bing.com/financeapi/forcetrigger?t=a2u6ar&amp;q=OTCM%3aRLBD&amp;form=skydnc</v>
    <v>Learn more on Bing</v>
  </rv>
  <rv s="6">
    <v>en-US</v>
    <v>a2u6ar</v>
    <v>268435456</v>
    <v>1</v>
    <v>Powered by Refinitiv</v>
    <v>12</v>
    <v>REAL BRANDS, INC. (OTCM:RLBD)</v>
    <v>2</v>
    <v>13</v>
    <v>Finance</v>
    <v>14</v>
    <v>9.7999999999999997E-3</v>
    <v>9.9999999999999995E-7</v>
    <v>0</v>
    <v>USD</v>
    <v>Real Brands, Inc. is engaged in the business of hemp and cannabis industry. The Company’s primary business is hemp cannabinoids (CBD) oil/isolate extraction, wholesaling of CBD oils and isolate, and manufacturing, production and sales of hemp-derived CBD consumer brands and white label products. It is extracting and refining oils and compounds of interest from hemp cultivars using its processing technology and methodology. Its products consist of oils, tinctures, capsules, topicals, edibles, and pet products. The Company acquires and/or develops brands that CBD and minor cannabinoids are complementary ingredients, and which are conducive to hemp derived infusion or micro encapsulation that is chocolates, cosmetics, edibles, drinks, sprays, tinctures, sub-lingual strips, cooking condiments, powders, vapes, and others. The Company’s HALO.5 simulated moving bed chromatography system (SMB) is an integrated six-column SMB system designed for isolation and purification of chemical compounds.</v>
    <v>1</v>
    <v>OTC Markets</v>
    <v>OTCM</v>
    <v>OTCM</v>
    <v>2401 E Atlantic Blvd Ste 201, POMPANO BEACH, FL, 33062 US</v>
    <v>9.9999999999999995E-7</v>
    <v>Food &amp; Tobacco</v>
    <v>Stock</v>
    <v>45758.707330126563</v>
    <v>138</v>
    <v>9.9999999999999995E-7</v>
    <v>2690</v>
    <v>REAL BRANDS, INC.</v>
    <v>REAL BRANDS, INC.</v>
    <v>9.9999999999999995E-7</v>
    <v>0</v>
    <v>9.9999999999999995E-7</v>
    <v>9.9999999999999995E-7</v>
    <v>2690640000</v>
    <v>RLBD</v>
    <v>REAL BRANDS, INC. (OTCM:RLBD)</v>
    <v>1006</v>
    <v>310</v>
    <v>1992</v>
  </rv>
  <rv s="2">
    <v>139</v>
  </rv>
  <rv s="0">
    <v>https://www.bing.com/financeapi/forcetrigger?t=a21tur&amp;q=XNAS%3aREED&amp;form=skydnc</v>
    <v>Learn more on Bing</v>
  </rv>
  <rv s="8">
    <v>en-US</v>
    <v>a21tur</v>
    <v>268435456</v>
    <v>1</v>
    <v>Powered by Refinitiv</v>
    <v>20</v>
    <v>REED'S, INC. (OTCM:REED)</v>
    <v>2</v>
    <v>21</v>
    <v>Finance</v>
    <v>11</v>
    <v>2.42</v>
    <v>0.51</v>
    <v>0.51829999999999998</v>
    <v>0.15</v>
    <v>0.12</v>
    <v>USD</v>
    <v>Reed’s, Inc. owns a portfolio of handcrafted, natural beverages, which sells in over 45,000 outlets nationwide. These outlets include the natural and specialty food channel, grocery stores, mass merchants, drug stores, convenience stores, club stores, liquor stores, and on-premises locations including bars and restaurants. The Company provides craft beverages under the Reed’s, Virgil’s, and Flying Cauldron brand names. Reed’s portfolio includes ginger beers, ginger ales, ready-to-drink ginger mules and hard ginger ales. The Virgil's brand offers an array of flavored sodas, including Root Beer, Vanilla Cream, Black Cherry, Orange Cream, and more. These flavors are also available in six zero-sugar varieties. Flying Cauldron is a non-alcoholic butterscotch beer. Reed’s Craft Ginger Beer line includes varieties with a mix of bottles and cans, including Reed’s Original Ginger Beer, Reed’s Premium Ginger Beer, Reed’s Extra Ginger Beer, Reed’s Strongest Ginger Beer, and others.</v>
    <v>21</v>
    <v>OTC Markets</v>
    <v>OTCM</v>
    <v>OTCM</v>
    <v>501 Merritt 7, NORWALK, CT, 06851 US</v>
    <v>1.43</v>
    <v>Beverages</v>
    <v>Stock</v>
    <v>45758.822293101563</v>
    <v>141</v>
    <v>1.2</v>
    <v>63519750</v>
    <v>REED'S, INC.</v>
    <v>REED'S, INC.</v>
    <v>1.2</v>
    <v>0</v>
    <v>1.25</v>
    <v>1.4</v>
    <v>45371250</v>
    <v>REED</v>
    <v>REED'S, INC. (OTCM:REED)</v>
    <v>5231</v>
    <v>4830</v>
    <v>2001</v>
  </rv>
  <rv s="2">
    <v>142</v>
  </rv>
  <rv s="0">
    <v>https://www.bing.com/financeapi/forcetrigger?t=a2u98m&amp;q=OTCM%3aRMHB&amp;form=skydnc</v>
    <v>Learn more on Bing</v>
  </rv>
  <rv s="19">
    <v>en-US</v>
    <v>a2u98m</v>
    <v>268435456</v>
    <v>1</v>
    <v>Powered by Refinitiv</v>
    <v>42</v>
    <v>ROCKY MOUNTAIN HIGH BRANDS INC. (OTCM:RMHB)</v>
    <v>2</v>
    <v>43</v>
    <v>Finance</v>
    <v>11</v>
    <v>0.02</v>
    <v>1E-4</v>
    <v>1.593</v>
    <v>2.9999999999999997E-4</v>
    <v>6.3829999999999998E-2</v>
    <v>USD</v>
    <v>Rocky Mountain High Brands, Inc. is a consumer goods company. The Company specializes in the developing, manufacturing, marketing, and distributing health conscious, hemp oil and hemp extract-infused beverages. It also markets naturally high alkaline spring water as part of its brand portfolio. All its products contain 0.0% tetrahydrocannabinol (THC), the psychoactive constituent of cannabis. The Company is also engaged in the business of bottling pediatric electrolyte solution. Through its subsidiary, Wellness For Life, Inc., the Company markets a lineup of CBD-infused products under the HEMPd brand. The Company’s subsidiaries include Rocky Mountain Productions, Inc., Rocky Mountain NextBev, Inc., Eagle Spirit Land &amp; Water Company, Rocky Mountain High Water Company, LLC, FitWhey Brands, Inc., and others.</v>
    <v>OTC Markets</v>
    <v>OTCM</v>
    <v>OTCM</v>
    <v>1000 SHILOH rd, Ste 200, PLANO, TX, 75074 US</v>
    <v>5.0000000000000001E-3</v>
    <v>Beverages</v>
    <v>Stock</v>
    <v>45758.816226122653</v>
    <v>144</v>
    <v>5.0000000000000001E-3</v>
    <v>4497330</v>
    <v>ROCKY MOUNTAIN HIGH BRANDS INC.</v>
    <v>ROCKY MOUNTAIN HIGH BRANDS INC.</v>
    <v>5.0000000000000001E-3</v>
    <v>0</v>
    <v>4.7000000000000002E-3</v>
    <v>5.0000000000000001E-3</v>
    <v>899466000</v>
    <v>RMHB</v>
    <v>ROCKY MOUNTAIN HIGH BRANDS INC. (OTCM:RMHB)</v>
    <v>34296</v>
    <v>67580</v>
    <v>2000</v>
  </rv>
  <rv s="2">
    <v>145</v>
  </rv>
  <rv s="0">
    <v>https://www.bing.com/financeapi/forcetrigger?t=bh3jf2&amp;q=XNYS%3aSBEV&amp;form=skydnc</v>
    <v>Learn more on Bing</v>
  </rv>
  <rv s="4">
    <v>en-US</v>
    <v>bh3jf2</v>
    <v>268435456</v>
    <v>1</v>
    <v>Powered by Refinitiv</v>
    <v>7</v>
    <v>SPLASH BEVERAGE GROUP, INC. (XNYS:SBEV)</v>
    <v>2</v>
    <v>8</v>
    <v>Finance</v>
    <v>4</v>
    <v>20.827999999999999</v>
    <v>0.96209999999999996</v>
    <v>2.0030999999999999</v>
    <v>0.09</v>
    <v>-6.9930000000000006E-2</v>
    <v>6.7164000000000001E-2</v>
    <v>-0.1</v>
    <v>USD</v>
    <v>Splash Beverage Group, Inc. is a portfolio company of beverage brands. The Company seeks to identify, acquire, and build early stage or under-valued beverage brands that have growth potential within its distribution system. Through its division Qplash, the Company offers e-commerce access to both business-to-business (B2B) and business-to-consumer (B2C) customers. Its segments are Splash Beverage Group and E-Commerce. The Company's Splash Beverage Group segment includes the manufacture and distribution of non-alcoholic and alcoholic branded beverages. The E-commerce segment is engaged in the e-commerce sale of beverages. Its brands include TapouT Performance Drink, Copa di Vino single-serve wine, Pulpoloco Sangria and SALT Tequila. Its Pulpoloco Sangria is crafted and imported from Spain. Copa di Vino is a producer of premium wine by the glass in the United States. SALT Tequila is a naturally flavored 100% blue agave blanco style 80 proof tequila.</v>
    <v>32</v>
    <v>New York Stock Exchange</v>
    <v>XNYS</v>
    <v>XNYS</v>
    <v>1314 East Las Olas Blvd, Suite, 221 Fort, LAUDERDALE LAKES, FL, 33301 US</v>
    <v>1.53</v>
    <v>Beverages</v>
    <v>Stock</v>
    <v>45758.979899073434</v>
    <v>147</v>
    <v>1.34</v>
    <v>2706010</v>
    <v>SPLASH BEVERAGE GROUP, INC.</v>
    <v>SPLASH BEVERAGE GROUP, INC.</v>
    <v>1.38</v>
    <v>1.34</v>
    <v>1.43</v>
    <v>1.33</v>
    <v>1892320</v>
    <v>SBEV</v>
    <v>SPLASH BEVERAGE GROUP, INC. (XNYS:SBEV)</v>
    <v>46742</v>
    <v>83288</v>
    <v>2021</v>
  </rv>
  <rv s="2">
    <v>148</v>
  </rv>
  <rv s="0">
    <v>https://www.bing.com/financeapi/forcetrigger?t=b14jfr&amp;q=OTCM%3aTJBH&amp;form=skydnc</v>
    <v>Learn more on Bing</v>
  </rv>
  <rv s="20">
    <v>en-US</v>
    <v>b14jfr</v>
    <v>268435456</v>
    <v>1</v>
    <v>Powered by Refinitiv</v>
    <v>44</v>
    <v>TENGJUN BIOTECHNOLOGY CORP. (OTCM:TJBH)</v>
    <v>2</v>
    <v>45</v>
    <v>Finance</v>
    <v>11</v>
    <v>2</v>
    <v>2</v>
    <v>-1</v>
    <v>-0.33333299999999999</v>
    <v>USD</v>
    <v>Tengjun Biotechnology Corp, formerly China Herb Group Holdings Corp, is a holding company mainly engaged in the Chinese tea and water purifier businesses. The Company operates its businesses through two segments. The Dandelion Teas segment produces two types of teas, green dandelion tea and black dandelion tea. The Water Purifier segment is engaged in manufacturing and selling consumer water purifiers. The Company conducts its businesses in the domestic market.</v>
    <v>27</v>
    <v>OTC Markets</v>
    <v>OTCM</v>
    <v>OTCM</v>
    <v>Food Industry Economic And Technology, Development District, JINING, SHANDONG, 214028 CN</v>
    <v>2</v>
    <v>Household Goods</v>
    <v>Stock</v>
    <v>45309.048611111109</v>
    <v>150</v>
    <v>2</v>
    <v>201422400</v>
    <v>TENGJUN BIOTECHNOLOGY CORP.</v>
    <v>TENGJUN BIOTECHNOLOGY CORP.</v>
    <v>2</v>
    <v>0</v>
    <v>3</v>
    <v>2</v>
    <v>100711200</v>
    <v>TJBH</v>
    <v>TENGJUN BIOTECHNOLOGY CORP. (OTCM:TJBH)</v>
    <v>1</v>
    <v>2010</v>
  </rv>
  <rv s="2">
    <v>151</v>
  </rv>
  <rv s="0">
    <v>http://en.wikipedia.org/wiki/Boston_Beer_Company</v>
    <v>Wikipedia</v>
  </rv>
  <rv s="9">
    <v>39</v>
    <v>153</v>
  </rv>
  <rv s="10">
    <v>27</v>
    <v>https://www.bing.com/th?id=AMMS_666650f54a7b75ffc11db9a52a139033&amp;qlt=95</v>
    <v>154</v>
    <v>0</v>
    <v>https://www.bing.com/images/search?form=xlimg&amp;q=boston+beer+company</v>
    <v>Image of THE BOSTON BEER COMPANY, INC.</v>
  </rv>
  <rv s="0">
    <v>https://www.bing.com/financeapi/forcetrigger?t=a22gnm&amp;q=XNYS%3aSAM&amp;form=skydnc</v>
    <v>Learn more on Bing</v>
  </rv>
  <rv s="14">
    <v>en-US</v>
    <v>a22gnm</v>
    <v>268435456</v>
    <v>1</v>
    <v>Powered by Refinitiv</v>
    <v>32</v>
    <v>THE BOSTON BEER COMPANY, INC. (XNYS:SAM)</v>
    <v>25</v>
    <v>33</v>
    <v>Finance</v>
    <v>4</v>
    <v>339.76990000000001</v>
    <v>215.1</v>
    <v>1.1071</v>
    <v>2.61</v>
    <v>-1.1727000000000001E-2</v>
    <v>1.0742E-2</v>
    <v>-2.88</v>
    <v>USD</v>
    <v>The Boston Beer Company, Inc. is engaged in the business of selling alcohol beverages throughout the United States and in selected international markets, under various trademarks. The trademarks include The Boston Beer Company, Twisted Tea Brewing Company, Hard Seltzer Beverage Company, Angry Orchard Cider Company, Dogfish Head Craft Brewery, Dogfish Head Distilling Co., Angel City Brewing Company, Coney Island Brewing Company, Green Rebel Brewing Co., and Sun Cruiser Beverage Co. It produces alcohol beverages, including hard seltzer, flavored malt beverages, and hard cider at Company-owned breweries and its cidery and under contract arrangements at other production facilities. The four primary Company-owned breweries are focused on production and research and development. It also owns three smaller local breweries that are mainly focused on brewing and packaging beers for retail sales on site at tap rooms and gift shops, and other. The Company sells its beverages in various packages.</v>
    <v>2537</v>
    <v>New York Stock Exchange</v>
    <v>XNYS</v>
    <v>XNYS</v>
    <v>One Design Center Place, Suite 850 C/O The Boston Beer Company, BOSTON, MA, 02210 US</v>
    <v>249.5299</v>
    <v>155</v>
    <v>Beverages</v>
    <v>Stock</v>
    <v>45758.958333344533</v>
    <v>156</v>
    <v>237.7</v>
    <v>2752310000</v>
    <v>THE BOSTON BEER COMPANY, INC.</v>
    <v>THE BOSTON BEER COMPANY, INC.</v>
    <v>242.4</v>
    <v>50.410499999999999</v>
    <v>242.97</v>
    <v>245.58</v>
    <v>242.7</v>
    <v>11207390</v>
    <v>SAM</v>
    <v>THE BOSTON BEER COMPANY, INC. (XNYS:SAM)</v>
    <v>145917</v>
    <v>218419</v>
    <v>1995</v>
  </rv>
  <rv s="2">
    <v>157</v>
  </rv>
  <rv s="0">
    <v>https://www.bing.com/financeapi/forcetrigger?t=bztar7&amp;q=XNYS%3aNAPA&amp;form=skydnc</v>
    <v>Learn more on Bing</v>
  </rv>
  <rv s="21">
    <v>en-US</v>
    <v>bztar7</v>
    <v>268435456</v>
    <v>1</v>
    <v>1</v>
    <v>Powered by Refinitiv</v>
    <v>46</v>
    <v>THE DUCKHORN PORTFOLIO, INC. (XNYS:NAPA)</v>
    <v>2</v>
    <v>21</v>
    <v>Finance</v>
    <v>47</v>
    <v>11.1</v>
    <v>5.38</v>
    <v>2.75E-2</v>
    <v>0</v>
    <v>0</v>
    <v>USD</v>
    <v>The Duckhorn Portfolio, Inc. is a luxury wine company. The Company makes a curated and comprehensive portfolio of luxury wines across multiple varieties, appellations, brands and price points. It has eleven wineries, 10 winemaking facilities, eight tasting rooms and over 2,200 coveted acres of vineyards spanning 38 estate properties. It sells its wines in all 50 states, the District of Columbia and over 50 countries at prices ranging from $20 to $230 per bottle under a portfolio of winery brands, including Duckhorn Vineyards, Decoy, Sonoma-Cutrer, Goldeneye, Paraduxx, Migration, Canvasback, Calera, Kosta Browne, Greenwing, and Postmark. It sources grapes from its own estate vineyards and fine growers in Napa Valley, Sonoma County, Anderson Valley, California’s North and Central coasts, Oregon, and Washington State. It sells wines in its wholesale channel, to distributors and directly to trade accounts in California, and to consumers in its direct to consumer (DTC) channel.</v>
    <v>560</v>
    <v>New York Stock Exchange</v>
    <v>XNYS</v>
    <v>XNYS</v>
    <v>1201 Dowdell Lane, Saint Helena, CA, 94574 US</v>
    <v>11</v>
    <v>Beverages</v>
    <v>Stock</v>
    <v>45623.919720717189</v>
    <v>159</v>
    <v>10.98</v>
    <v>1617734000</v>
    <v>THE DUCKHORN PORTFOLIO, INC.</v>
    <v>THE DUCKHORN PORTFOLIO, INC.</v>
    <v>10.99</v>
    <v>23.679099999999998</v>
    <v>10.98</v>
    <v>10.98</v>
    <v>147200600</v>
    <v>NAPA</v>
    <v>THE DUCKHORN PORTFOLIO, INC. (XNYS:NAPA)</v>
    <v>1254305</v>
    <v>1430951</v>
    <v>2016</v>
  </rv>
  <rv s="2">
    <v>160</v>
  </rv>
  <rv s="0">
    <v>https://www.bing.com/financeapi/forcetrigger?t=a2y5mw&amp;q=OTCM%3aTGGI&amp;form=skydnc</v>
    <v>Learn more on Bing</v>
  </rv>
  <rv s="8">
    <v>en-US</v>
    <v>a2y5mw</v>
    <v>268435456</v>
    <v>1</v>
    <v>Powered by Refinitiv</v>
    <v>20</v>
    <v>TRANS GLOBAL GROUP, INC. (OTCM:TGGI)</v>
    <v>2</v>
    <v>21</v>
    <v>Finance</v>
    <v>11</v>
    <v>2.5500000000000002E-3</v>
    <v>9.9999999999999995E-7</v>
    <v>-0.31940000000000002</v>
    <v>-5.0000000000000002E-5</v>
    <v>-0.33333299999999999</v>
    <v>USD</v>
    <v>Trans Global Group Inc is a China-based holding company principally engaged in wine distribution and retail sales. The Company conducts its business through its Chinese subsidiary Shenzhen Zui Xian Gui Brewery Technology Limited. The Company's products include Zui Xian Gui International Classic, Zui Xian Gui International Premium, Zui Xian Gui International Collection, MOGU DAXIA and DangBing DeRen. The Company distributes its products within domestic and overseas markets.</v>
    <v>22</v>
    <v>OTC Markets</v>
    <v>OTCM</v>
    <v>OTCM</v>
    <v>Unit 5B Block 5 Zhonghai Rihui Terrance, Bantian Street, SHENZHEN, GUANGDONG, 518000 CN</v>
    <v>1E-4</v>
    <v>Food &amp; Drug Retailing</v>
    <v>Stock</v>
    <v>45758.800754421092</v>
    <v>162</v>
    <v>1E-4</v>
    <v>2213130</v>
    <v>TRANS GLOBAL GROUP, INC.</v>
    <v>TRANS GLOBAL GROUP, INC.</v>
    <v>1E-4</v>
    <v>0</v>
    <v>1.4999999999999999E-4</v>
    <v>1E-4</v>
    <v>22131340000</v>
    <v>TGGI</v>
    <v>TRANS GLOBAL GROUP, INC. (OTCM:TGGI)</v>
    <v>251250</v>
    <v>2276130</v>
    <v>1993</v>
  </rv>
  <rv s="2">
    <v>163</v>
  </rv>
  <rv s="0">
    <v>https://www.bing.com/financeapi/forcetrigger?t=bsmk2w&amp;q=XNAS%3aVWE&amp;form=skydnc</v>
    <v>Learn more on Bing</v>
  </rv>
  <rv s="6">
    <v>en-US</v>
    <v>bsmk2w</v>
    <v>268435456</v>
    <v>1</v>
    <v>Powered by Refinitiv</v>
    <v>12</v>
    <v>VINTAGE WINE ESTATES, INC. (OTCM:VWESQ)</v>
    <v>2</v>
    <v>13</v>
    <v>Finance</v>
    <v>14</v>
    <v>0.4</v>
    <v>9.9999999999999995E-7</v>
    <v>-9.8999999999999994E-5</v>
    <v>USD</v>
    <v>Vintage Wine Estates, Inc. is a vintner in the United States, offering wines produced by its heritage wineries, as well as several lifestyle wines. Its brands include Bar Dog, B.R. Cohn, Cameron Hughes, Cherry Pie, Firesteed, Kunde, and others. It also produces hard cider, another form of wine, under the ACE Cider brand. Its segments include Direct-to-Consumer (DTC), Business-to-Business (B2B), and Wholesale. DTC segment sells wine and other merchandise directly to consumers through wine club memberships, at wineries’ tasting rooms, at wine tasting events, and through eCommerce. B2B segment generates revenue primarily from the sale of private label wines and spirits and custom services, such as fermentation, barrel aging, winemaking, procurement of dry goods, bottling and cased goods storage. Wholesale segment generates revenue from products sold to distributors, who then sell them to off-premises retail locations such as grocery stores, specialty and multi-national retail chains.</v>
    <v>568</v>
    <v>OTC Markets</v>
    <v>OTCM</v>
    <v>OTCM</v>
    <v>205 Concourse Boulevard, SANTA ROSA, CA, 95403 US</v>
    <v>1.9E-3</v>
    <v>Beverages</v>
    <v>Stock</v>
    <v>45758.006944444445</v>
    <v>165</v>
    <v>9.9999999999999995E-7</v>
    <v>6280</v>
    <v>VINTAGE WINE ESTATES, INC.</v>
    <v>VINTAGE WINE ESTATES, INC.</v>
    <v>9.9999999999999995E-7</v>
    <v>0</v>
    <v>1E-4</v>
    <v>9.9999999999999995E-7</v>
    <v>62814390</v>
    <v>VWESQ</v>
    <v>VINTAGE WINE ESTATES, INC. (OTCM:VWESQ)</v>
    <v>1</v>
    <v>9568158</v>
    <v>2021</v>
  </rv>
  <rv s="2">
    <v>166</v>
  </rv>
  <rv s="0">
    <v>https://www.bing.com/financeapi/forcetrigger?t=a3132w&amp;q=OTCM%3aVDKB&amp;form=skydnc</v>
    <v>Learn more on Bing</v>
  </rv>
  <rv s="19">
    <v>en-US</v>
    <v>a3132w</v>
    <v>268435456</v>
    <v>1</v>
    <v>Powered by Refinitiv</v>
    <v>42</v>
    <v>Vodka Brands Corp (OTCM:VDKB)</v>
    <v>2</v>
    <v>43</v>
    <v>Finance</v>
    <v>11</v>
    <v>1.75</v>
    <v>0.85</v>
    <v>-1.4812000000000001</v>
    <v>-0.63</v>
    <v>-0.41176499999999999</v>
    <v>USD</v>
    <v>Vodka Brands Corp is a developer and producer of beverage alcohol brands. The Company is primarily engaged in the manufacturing, importation, distribution and sale of alcohol-based beverages. The Company distributes in the United States. Its products are primarily sold to wholesale distributors, as well as to state alcohol control agencies. The Company’s brands include Blue Diamond Vodka, White Diamond Vodka, and Diamond Girl Vodka.</v>
    <v>OTC Markets</v>
    <v>OTCM</v>
    <v>OTCM</v>
    <v>554 33Rd Street, PITTSBURGH, PA, 15201 US</v>
    <v>0.9</v>
    <v>Beverages</v>
    <v>Stock</v>
    <v>45758.578358957813</v>
    <v>168</v>
    <v>0.9</v>
    <v>75139980</v>
    <v>Vodka Brands Corp</v>
    <v>Vodka Brands Corp</v>
    <v>0.9</v>
    <v>0</v>
    <v>1.53</v>
    <v>0.9</v>
    <v>83488870</v>
    <v>VDKB</v>
    <v>Vodka Brands Corp (OTCM:VDKB)</v>
    <v>814</v>
    <v>0</v>
    <v>2014</v>
  </rv>
  <rv s="2">
    <v>169</v>
  </rv>
  <rv s="0">
    <v>https://www.bing.com/financeapi/forcetrigger?t=a2649c&amp;q=XNAS%3aWVVI&amp;form=skydnc</v>
    <v>Learn more on Bing</v>
  </rv>
  <rv s="1">
    <v>en-US</v>
    <v>a2649c</v>
    <v>268435456</v>
    <v>1</v>
    <v>Powered by Refinitiv</v>
    <v>0</v>
    <v>WILLAMETTE VALLEY VINEYARDS, INC. (XNAS:WVVI)</v>
    <v>2</v>
    <v>3</v>
    <v>Finance</v>
    <v>4</v>
    <v>6.3299000000000003</v>
    <v>3.17</v>
    <v>0.47939999999999999</v>
    <v>0.1</v>
    <v>-1.5125999999999999E-2</v>
    <v>1.7094000000000002E-2</v>
    <v>-0.09</v>
    <v>USD</v>
    <v>Willamette Valley Vineyards, Inc. owns and operates vineyards, wineries and tasting rooms, and produces and distributes premium, super premium, and ultra-premium wines, primarily Pinot Noir, Pinot Gris, Chardonnay, Riesling and Sparkling wine. The Company has two segments: direct sales and distributor sales. The Direct sales segment includes retail sales in the tasting rooms, wine club sales, online sales, on-site events, kitchen and catering sales and other sales made directly to the consumer without the use of an intermediary. The Distributor sales segment includes all sales through a third party where prices are given at a wholesale rate. The grapes are harvested, fermented and made into wine primarily at the Company's winery in Turner, Oregon and the wines are sold principally under its Willamette Valley Vineyards label, but also under the Domaine Willamette, Griffin Creek, Tualatin Estate, Pambrun, Maison Bleue, Natoma, Metis, Pere Ami and Elton labels.</v>
    <v>161</v>
    <v>Nasdaq Stock Market</v>
    <v>XNAS</v>
    <v>XNAS</v>
    <v>8800 Enchanted Way S E, TURNER, OR, 97392 US</v>
    <v>5.9989999999999997</v>
    <v>Beverages</v>
    <v>Stock</v>
    <v>45758.836944085153</v>
    <v>171</v>
    <v>5.8426</v>
    <v>29538950</v>
    <v>WILLAMETTE VALLEY VINEYARDS, INC.</v>
    <v>WILLAMETTE VALLEY VINEYARDS, INC.</v>
    <v>5.9035000000000002</v>
    <v>0</v>
    <v>5.85</v>
    <v>5.95</v>
    <v>5.86</v>
    <v>4964530</v>
    <v>WVVI</v>
    <v>WILLAMETTE VALLEY VINEYARDS, INC. (XNAS:WVVI)</v>
    <v>1552</v>
    <v>6608</v>
    <v>1988</v>
  </rv>
  <rv s="2">
    <v>172</v>
  </rv>
  <rv s="0">
    <v>https://www.bing.com/financeapi/forcetrigger?t=c2k8kr&amp;q=XNYS%3aZVIA&amp;form=skydnc</v>
    <v>Learn more on Bing</v>
  </rv>
  <rv s="4">
    <v>en-US</v>
    <v>c2k8kr</v>
    <v>268435456</v>
    <v>1</v>
    <v>Powered by Refinitiv</v>
    <v>7</v>
    <v>Zevia PBC (XNYS:ZVIA)</v>
    <v>2</v>
    <v>8</v>
    <v>Finance</v>
    <v>4</v>
    <v>4.99</v>
    <v>0.61499999999999999</v>
    <v>0.72940000000000005</v>
    <v>-0.02</v>
    <v>-4.4640000000000001E-3</v>
    <v>-8.8500000000000002E-3</v>
    <v>-0.01</v>
    <v>USD</v>
    <v>Zevia PBC is a beverage company. It develops, markets, sells, and distributes naturally delicious, zero-sugar beverages. The Company’s beverages are plant-based ingredients, contain no artificial sweeteners, and are non-GMO project verified, gluten-free, Kosher, and vegan. It markets its products under the Zevia brand across multiple beverage categories, including Soda, Energy Drinks and Organic Teas. Its flagship product, Soda, is available in 18 flavors across multiple packs, variety packs, and in limited time-offer flavors. It offers Energy drinks in eight flavors. Organic Tea is a zero-calorie, naturally sweetened ready-to-drink tea segment. It offers Organic Tea in eight flavors, including one caffeine-free option. Zevia products are distributed in more than 37,000 retail locations in the United States and Canada through a diverse network of retailers in the grocery, drug, warehouse club, mass, natural, convenience and ecommerce channels.</v>
    <v>108</v>
    <v>New York Stock Exchange</v>
    <v>XNYS</v>
    <v>XNYS</v>
    <v>15821 Ventura Blvd., Suite 135, ENCINO, CA, 91436 US</v>
    <v>2.3359999999999999</v>
    <v>Beverages</v>
    <v>Stock</v>
    <v>45758.983391469534</v>
    <v>174</v>
    <v>2.23</v>
    <v>164659500</v>
    <v>Zevia PBC</v>
    <v>Zevia PBC</v>
    <v>2.2599999999999998</v>
    <v>2.2599999999999998</v>
    <v>2.2400000000000002</v>
    <v>2.23</v>
    <v>73508700</v>
    <v>ZVIA</v>
    <v>Zevia PBC (XNYS:ZVIA)</v>
    <v>265278</v>
    <v>432516</v>
    <v>2021</v>
  </rv>
  <rv s="2">
    <v>175</v>
  </rv>
</rvData>
</file>

<file path=xl/richData/rdrichvaluestructure.xml><?xml version="1.0" encoding="utf-8"?>
<rvStructures xmlns="http://schemas.microsoft.com/office/spreadsheetml/2017/richdata" count="22">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Change"/>
    <k n="Change (%)"/>
    <k n="Currency" t="s"/>
    <k n="Description" t="s"/>
    <k n="Exchange" t="s"/>
    <k n="Exchange abbreviation" t="s"/>
    <k n="ExchangeID" t="s"/>
    <k n="Headquarters" t="s"/>
    <k n="High"/>
    <k n="Instrument type" t="s"/>
    <k n="Last trade time"/>
    <k n="LearnMoreOnLink" t="r"/>
    <k n="Low"/>
    <k n="Name" t="s"/>
    <k n="Official name" t="s"/>
    <k n="Open"/>
    <k n="P/E"/>
    <k n="Previous close"/>
    <k n="Price"/>
    <k n="Ticker symbol" t="s"/>
    <k n="UniqueName" t="s"/>
    <k n="Volume"/>
  </s>
  <s t="_linkedentitycore">
    <k n="%EntityCulture" t="s"/>
    <k n="%EntityId" t="s"/>
    <k n="%EntityServiceId"/>
    <k n="%IsRefreshable" t="b"/>
    <k n="%ProviderInfo" t="s"/>
    <k n="_Display" t="spb"/>
    <k n="_DisplayString" t="s"/>
    <k n="_Flags" t="spb"/>
    <k n="_Format" t="spb"/>
    <k n="_Icon" t="s"/>
    <k n="_SubLabel" t="spb"/>
    <k n="52 week high"/>
    <k n="52 week low"/>
    <k n="Change"/>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urrency" t="s"/>
    <k n="Description" t="s"/>
    <k n="Employees"/>
    <k n="Exchange" t="s"/>
    <k n="Exchange abbreviation" t="s"/>
    <k n="ExchangeID" t="s"/>
    <k n="Headquarters" t="s"/>
    <k n="Industry" t="s"/>
    <k n="Instrument type" t="s"/>
    <k n="Last trade time"/>
    <k n="LearnMoreOnLink" t="r"/>
    <k n="Market cap"/>
    <k n="Name" t="s"/>
    <k n="Official name" t="s"/>
    <k n="Price"/>
    <k n="Shares outstanding"/>
    <k n="Ticker symbol" t="s"/>
    <k n="UniqueName" t="s"/>
    <k n="Volume"/>
    <k n="Volume average"/>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hange"/>
    <k n="Currency" t="s"/>
    <k n="Description" t="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Price (Extended hours)"/>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hange"/>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Change"/>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Year incorporated"/>
  </s>
  <s t="_linkedentitycore">
    <k n="%EntityCulture" t="s"/>
    <k n="%EntityId" t="s"/>
    <k n="%EntityServiceId"/>
    <k n="%IsRefreshable" t="b"/>
    <k n="%ProviderInfo" t="s"/>
    <k n="_Display" t="spb"/>
    <k n="_DisplayString" t="s"/>
    <k n="_Flags" t="spb"/>
    <k n="_Format" t="spb"/>
    <k n="_Icon" t="s"/>
    <k n="_SubLabel" t="spb"/>
    <k n="52 week high"/>
    <k n="52 week low"/>
    <k n="Change"/>
    <k n="Change (%)"/>
    <k n="Currency" t="s"/>
    <k n="Exchange" t="s"/>
    <k n="Exchange abbreviation" t="s"/>
    <k n="ExchangeID" t="s"/>
    <k n="Headquarters" t="s"/>
    <k n="High"/>
    <k n="Instrument type" t="s"/>
    <k n="Last trade time"/>
    <k n="LearnMoreOnLink" t="r"/>
    <k n="Low"/>
    <k n="Name" t="s"/>
    <k n="Official name" t="s"/>
    <k n="Open"/>
    <k n="P/E"/>
    <k n="Previous close"/>
    <k n="Price"/>
    <k n="Ticker symbol" t="s"/>
    <k n="UniqueName" t="s"/>
    <k n="Volume"/>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Year incorporated"/>
  </s>
  <s t="_linkedentitycore">
    <k n="%EntityCulture" t="s"/>
    <k n="%EntityId" t="s"/>
    <k n="%EntityServiceId"/>
    <k n="%IsRefreshable" t="b"/>
    <k n="%OutdatedReason" t="i"/>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18">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_Flags</v>
      <v t="s">UniqueName</v>
      <v t="s">_DisplayString</v>
      <v t="s">LearnMoreOnLink</v>
      <v t="s">ExchangeID</v>
      <v t="s">%ProviderInfo</v>
    </a>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a>
    <a count="35">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P/E</v>
      <v t="s">Description</v>
      <v t="s">Headquarters</v>
      <v t="s">Instrument type</v>
      <v t="s">_Flags</v>
      <v t="s">UniqueName</v>
      <v t="s">_DisplayString</v>
      <v t="s">LearnMoreOnLink</v>
      <v t="s">ExchangeID</v>
      <v t="s">%ProviderInfo</v>
    </a>
    <a count="40">
      <v t="s">%EntityServiceId</v>
      <v t="s">_Format</v>
      <v t="s">%IsRefreshable</v>
      <v t="s">%EntityCulture</v>
      <v t="s">%EntityId</v>
      <v t="s">_Icon</v>
      <v t="s">_Display</v>
      <v t="s">Name</v>
      <v t="s">_SubLabel</v>
      <v t="s">Price</v>
      <v t="s">Exchange</v>
      <v t="s">Official name</v>
      <v t="s">Last trade time</v>
      <v t="s">Ticker symbol</v>
      <v t="s">Exchange abbreviation</v>
      <v t="s">Change</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LearnMoreOnLink</v>
      <v t="s">ExchangeID</v>
      <v t="s">%ProviderInfo</v>
    </a>
    <a count="34">
      <v t="s">%EntityServiceId</v>
      <v t="s">_Format</v>
      <v t="s">%IsRefreshable</v>
      <v t="s">%EntityCulture</v>
      <v t="s">%EntityId</v>
      <v t="s">_Icon</v>
      <v t="s">_Display</v>
      <v t="s">Name</v>
      <v t="s">_SubLabel</v>
      <v t="s">Price</v>
      <v t="s">Exchange</v>
      <v t="s">Official name</v>
      <v t="s">Last trade time</v>
      <v t="s">Ticker symbol</v>
      <v t="s">Exchange abbreviation</v>
      <v t="s">Currency</v>
      <v t="s">52 week high</v>
      <v t="s">52 week low</v>
      <v t="s">Volume</v>
      <v t="s">Volume average</v>
      <v t="s">Market cap</v>
      <v t="s">Beta</v>
      <v t="s">Shares outstanding</v>
      <v t="s">Description</v>
      <v t="s">Employees</v>
      <v t="s">Headquarters</v>
      <v t="s">Industry</v>
      <v t="s">Instrument type</v>
      <v t="s">_Flags</v>
      <v t="s">UniqueName</v>
      <v t="s">_DisplayString</v>
      <v t="s">LearnMoreOnLink</v>
      <v t="s">ExchangeID</v>
      <v t="s">%ProviderInfo</v>
    </a>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Image</v>
      <v t="s">ExchangeID</v>
      <v t="s">%ProviderInfo</v>
    </a>
    <a count="40">
      <v t="s">%EntityServiceId</v>
      <v t="s">_Format</v>
      <v t="s">%IsRefreshable</v>
      <v t="s">%EntityCulture</v>
      <v t="s">%EntityId</v>
      <v t="s">_Icon</v>
      <v t="s">_Display</v>
      <v t="s">Name</v>
      <v t="s">_SubLabel</v>
      <v t="s">Price</v>
      <v t="s">Exchange</v>
      <v t="s">Official name</v>
      <v t="s">Last trade time</v>
      <v t="s">Ticker symbol</v>
      <v t="s">Exchange abbreviation</v>
      <v t="s">Change</v>
      <v t="s">Currency</v>
      <v t="s">Previous close</v>
      <v t="s">Open</v>
      <v t="s">High</v>
      <v t="s">Low</v>
      <v t="s">52 week high</v>
      <v t="s">52 week low</v>
      <v t="s">Volume</v>
      <v t="s">Volume average</v>
      <v t="s">Market cap</v>
      <v t="s">Beta</v>
      <v t="s">P/E</v>
      <v t="s">Shares outstanding</v>
      <v t="s">Description</v>
      <v t="s">Headquarters</v>
      <v t="s">Industry</v>
      <v t="s">Instrument type</v>
      <v t="s">Year incorporated</v>
      <v t="s">_Flags</v>
      <v t="s">UniqueName</v>
      <v t="s">_DisplayString</v>
      <v t="s">LearnMoreOnLink</v>
      <v t="s">ExchangeID</v>
      <v t="s">%ProviderInfo</v>
    </a>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LearnMoreOnLink</v>
      <v t="s">ExchangeID</v>
      <v t="s">%ProviderInfo</v>
    </a>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ExchangeID</v>
      <v t="s">%ProviderInfo</v>
    </a>
    <a count="41">
      <v t="s">%EntityServiceId</v>
      <v t="s">_Format</v>
      <v t="s">%IsRefreshable</v>
      <v t="s">%EntityCulture</v>
      <v t="s">%EntityId</v>
      <v t="s">_Icon</v>
      <v t="s">_Display</v>
      <v t="s">Name</v>
      <v t="s">_SubLabel</v>
      <v t="s">Price</v>
      <v t="s">Exchange</v>
      <v t="s">Official name</v>
      <v t="s">Last trade time</v>
      <v t="s">Ticker symbol</v>
      <v t="s">Exchange abbreviation</v>
      <v t="s">Change</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39">
      <v t="s">%EntityServiceId</v>
      <v t="s">_Format</v>
      <v t="s">%IsRefreshable</v>
      <v t="s">%EntityCulture</v>
      <v t="s">%EntityId</v>
      <v t="s">_Icon</v>
      <v t="s">_Display</v>
      <v t="s">Name</v>
      <v t="s">_SubLabel</v>
      <v t="s">Price</v>
      <v t="s">Exchange</v>
      <v t="s">Official name</v>
      <v t="s">Last trade time</v>
      <v t="s">Ticker symbol</v>
      <v t="s">Exchange abbreviation</v>
      <v t="s">Change</v>
      <v t="s">Currency</v>
      <v t="s">Previous close</v>
      <v t="s">Open</v>
      <v t="s">High</v>
      <v t="s">Low</v>
      <v t="s">52 week high</v>
      <v t="s">52 week low</v>
      <v t="s">Volume</v>
      <v t="s">Market cap</v>
      <v t="s">P/E</v>
      <v t="s">Shares outstanding</v>
      <v t="s">Description</v>
      <v t="s">Employees</v>
      <v t="s">Headquarters</v>
      <v t="s">Industry</v>
      <v t="s">Instrument type</v>
      <v t="s">Year incorporated</v>
      <v t="s">_Flags</v>
      <v t="s">UniqueName</v>
      <v t="s">_DisplayString</v>
      <v t="s">LearnMoreOnLink</v>
      <v t="s">ExchangeID</v>
      <v t="s">%ProviderInfo</v>
    </a>
    <a count="34">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P/E</v>
      <v t="s">Headquarters</v>
      <v t="s">Instrument type</v>
      <v t="s">_Flags</v>
      <v t="s">UniqueName</v>
      <v t="s">_DisplayString</v>
      <v t="s">LearnMoreOnLink</v>
      <v t="s">ExchangeID</v>
      <v t="s">%ProviderInfo</v>
    </a>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Headquarters</v>
      <v t="s">Industry</v>
      <v t="s">Instrument type</v>
      <v t="s">Year incorporated</v>
      <v t="s">_Flags</v>
      <v t="s">UniqueName</v>
      <v t="s">_DisplayString</v>
      <v t="s">LearnMoreOnLink</v>
      <v t="s">ExchangeID</v>
      <v t="s">%ProviderInfo</v>
    </a>
    <a count="40">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P/E</v>
      <v t="s">Shares outstanding</v>
      <v t="s">Description</v>
      <v t="s">Employees</v>
      <v t="s">Headquarters</v>
      <v t="s">Industry</v>
      <v t="s">Instrument type</v>
      <v t="s">Year incorporated</v>
      <v t="s">_Flags</v>
      <v t="s">UniqueName</v>
      <v t="s">_DisplayString</v>
      <v t="s">LearnMoreOnLink</v>
      <v t="s">ExchangeID</v>
      <v t="s">%ProviderInfo</v>
    </a>
    <a count="43">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v t="s">%OutdatedReason</v>
    </a>
  </spbArrays>
  <spbData count="48">
    <spb s="0">
      <v>0</v>
      <v>Name</v>
      <v>LearnMoreOnLink</v>
    </spb>
    <spb s="1">
      <v>0</v>
      <v>0</v>
      <v>0</v>
    </spb>
    <spb s="2">
      <v>1</v>
      <v>1</v>
      <v>1</v>
      <v>1</v>
    </spb>
    <spb s="3">
      <v>1</v>
      <v>2</v>
      <v>2</v>
      <v>1</v>
      <v>3</v>
      <v>1</v>
      <v>1</v>
      <v>1</v>
      <v>4</v>
      <v>4</v>
      <v>5</v>
      <v>6</v>
      <v>1</v>
      <v>1</v>
      <v>1</v>
      <v>4</v>
      <v>7</v>
      <v>8</v>
      <v>9</v>
      <v>4</v>
      <v>1</v>
      <v>1</v>
      <v>5</v>
    </spb>
    <spb s="4">
      <v>at close</v>
      <v>from previous close</v>
      <v>from previous close</v>
      <v>Source: Nasdaq</v>
      <v>GMT</v>
      <v>Delayed 15 minutes</v>
      <v>from close</v>
      <v>from close</v>
    </spb>
    <spb s="0">
      <v>1</v>
      <v>Name</v>
      <v>LearnMoreOnLink</v>
    </spb>
    <spb s="5">
      <v>1</v>
      <v>2</v>
      <v>2</v>
      <v>1</v>
      <v>3</v>
      <v>1</v>
      <v>1</v>
      <v>1</v>
      <v>4</v>
      <v>4</v>
      <v>5</v>
      <v>6</v>
      <v>1</v>
      <v>1</v>
      <v>1</v>
      <v>4</v>
      <v>7</v>
      <v>9</v>
      <v>4</v>
      <v>1</v>
      <v>1</v>
      <v>5</v>
    </spb>
    <spb s="0">
      <v>2</v>
      <v>Name</v>
      <v>LearnMoreOnLink</v>
    </spb>
    <spb s="6">
      <v>1</v>
      <v>2</v>
      <v>1</v>
      <v>3</v>
      <v>1</v>
      <v>1</v>
      <v>1</v>
      <v>4</v>
      <v>4</v>
      <v>5</v>
      <v>6</v>
      <v>1</v>
      <v>1</v>
      <v>1</v>
      <v>4</v>
      <v>7</v>
      <v>8</v>
      <v>9</v>
      <v>4</v>
      <v>1</v>
      <v>1</v>
      <v>5</v>
    </spb>
    <spb s="0">
      <v>3</v>
      <v>Name</v>
      <v>LearnMoreOnLink</v>
    </spb>
    <spb s="7">
      <v>1</v>
      <v>2</v>
      <v>1</v>
      <v>3</v>
      <v>1</v>
      <v>1</v>
      <v>1</v>
      <v>4</v>
      <v>5</v>
      <v>1</v>
      <v>1</v>
      <v>1</v>
      <v>7</v>
      <v>9</v>
    </spb>
    <spb s="8">
      <v>Delayed 15 minutes</v>
      <v>from previous close</v>
      <v>from previous close</v>
      <v>GMT</v>
    </spb>
    <spb s="0">
      <v>4</v>
      <v>Name</v>
      <v>LearnMoreOnLink</v>
    </spb>
    <spb s="9">
      <v>1</v>
      <v>2</v>
      <v>1</v>
      <v>3</v>
      <v>1</v>
      <v>1</v>
      <v>1</v>
      <v>4</v>
      <v>4</v>
      <v>6</v>
      <v>1</v>
      <v>1</v>
      <v>1</v>
      <v>4</v>
      <v>7</v>
      <v>8</v>
      <v>9</v>
      <v>4</v>
    </spb>
    <spb s="10">
      <v>Delayed 15 minutes</v>
      <v>from previous close</v>
      <v>GMT</v>
    </spb>
    <spb s="0">
      <v>5</v>
      <v>Name</v>
      <v>LearnMoreOnLink</v>
    </spb>
    <spb s="11">
      <v>2</v>
      <v>3</v>
      <v>10</v>
      <v>4</v>
      <v>4</v>
      <v>11</v>
      <v>10</v>
      <v>10</v>
      <v>4</v>
      <v>7</v>
      <v>9</v>
      <v>4</v>
    </spb>
    <spb s="12">
      <v>Delayed 15 minutes</v>
      <v>LSE</v>
      <v>GMT</v>
    </spb>
    <spb s="3">
      <v>1</v>
      <v>2</v>
      <v>2</v>
      <v>1</v>
      <v>3</v>
      <v>1</v>
      <v>1</v>
      <v>1</v>
      <v>4</v>
      <v>4</v>
      <v>5</v>
      <v>12</v>
      <v>1</v>
      <v>1</v>
      <v>1</v>
      <v>4</v>
      <v>7</v>
      <v>8</v>
      <v>9</v>
      <v>4</v>
      <v>1</v>
      <v>1</v>
      <v>5</v>
    </spb>
    <spb s="13">
      <v>at close</v>
      <v>from previous close</v>
      <v>from previous close</v>
      <v>GMT</v>
      <v>Delayed 15 minutes</v>
      <v>from close</v>
      <v>from close</v>
    </spb>
    <spb s="0">
      <v>6</v>
      <v>Name</v>
      <v>LearnMoreOnLink</v>
    </spb>
    <spb s="14">
      <v>1</v>
      <v>2</v>
      <v>2</v>
      <v>1</v>
      <v>3</v>
      <v>1</v>
      <v>1</v>
      <v>1</v>
      <v>4</v>
      <v>4</v>
      <v>5</v>
      <v>6</v>
      <v>1</v>
      <v>1</v>
      <v>1</v>
      <v>4</v>
      <v>7</v>
      <v>8</v>
      <v>9</v>
      <v>4</v>
    </spb>
    <spb s="14">
      <v>1</v>
      <v>2</v>
      <v>2</v>
      <v>1</v>
      <v>3</v>
      <v>1</v>
      <v>1</v>
      <v>1</v>
      <v>4</v>
      <v>4</v>
      <v>5</v>
      <v>13</v>
      <v>1</v>
      <v>1</v>
      <v>1</v>
      <v>4</v>
      <v>7</v>
      <v>8</v>
      <v>9</v>
      <v>4</v>
    </spb>
    <spb s="0">
      <v>7</v>
      <v>Name</v>
      <v>LearnMoreOnLink</v>
    </spb>
    <spb s="15">
      <v>0</v>
      <v>0</v>
    </spb>
    <spb s="16">
      <v>24</v>
      <v>1</v>
      <v>1</v>
      <v>1</v>
      <v>1</v>
    </spb>
    <spb s="17">
      <v>1</v>
      <v>2</v>
      <v>1</v>
      <v>3</v>
      <v>1</v>
      <v>14</v>
      <v>1</v>
      <v>1</v>
      <v>4</v>
      <v>4</v>
      <v>5</v>
      <v>6</v>
      <v>1</v>
      <v>1</v>
      <v>1</v>
      <v>4</v>
      <v>7</v>
      <v>8</v>
      <v>9</v>
      <v>4</v>
      <v>1</v>
      <v>1</v>
      <v>5</v>
    </spb>
    <spb s="18">
      <v>Powered by Refinitiv</v>
    </spb>
    <spb s="0">
      <v>8</v>
      <v>Name</v>
      <v>LearnMoreOnLink</v>
    </spb>
    <spb s="19">
      <v>1</v>
      <v>2</v>
      <v>2</v>
      <v>1</v>
      <v>3</v>
      <v>1</v>
      <v>1</v>
      <v>1</v>
      <v>4</v>
      <v>6</v>
      <v>1</v>
      <v>1</v>
      <v>1</v>
      <v>4</v>
      <v>7</v>
      <v>8</v>
      <v>9</v>
      <v>4</v>
    </spb>
    <spb s="0">
      <v>9</v>
      <v>Name</v>
      <v>LearnMoreOnLink</v>
    </spb>
    <spb s="20">
      <v>1</v>
      <v>2</v>
      <v>1</v>
      <v>3</v>
      <v>1</v>
      <v>1</v>
      <v>1</v>
      <v>4</v>
      <v>4</v>
      <v>5</v>
      <v>6</v>
      <v>1</v>
      <v>1</v>
      <v>1</v>
      <v>4</v>
      <v>7</v>
      <v>8</v>
      <v>9</v>
      <v>4</v>
    </spb>
    <spb s="0">
      <v>10</v>
      <v>Name</v>
      <v>LearnMoreOnLink</v>
    </spb>
    <spb s="21">
      <v>1</v>
      <v>2</v>
      <v>2</v>
      <v>1</v>
      <v>3</v>
      <v>1</v>
      <v>14</v>
      <v>1</v>
      <v>1</v>
      <v>4</v>
      <v>4</v>
      <v>5</v>
      <v>6</v>
      <v>1</v>
      <v>1</v>
      <v>1</v>
      <v>4</v>
      <v>7</v>
      <v>8</v>
      <v>9</v>
      <v>4</v>
      <v>1</v>
      <v>1</v>
      <v>5</v>
    </spb>
    <spb s="22">
      <v>11</v>
      <v>Name</v>
    </spb>
    <spb s="23">
      <v>1</v>
      <v>1</v>
      <v>1</v>
    </spb>
    <spb s="0">
      <v>12</v>
      <v>Name</v>
      <v>LearnMoreOnLink</v>
    </spb>
    <spb s="24">
      <v>1</v>
      <v>2</v>
      <v>2</v>
      <v>1</v>
      <v>3</v>
      <v>1</v>
      <v>1</v>
      <v>1</v>
      <v>4</v>
      <v>4</v>
      <v>6</v>
      <v>1</v>
      <v>1</v>
      <v>1</v>
      <v>4</v>
      <v>7</v>
      <v>8</v>
      <v>9</v>
      <v>4</v>
    </spb>
    <spb s="0">
      <v>13</v>
      <v>Name</v>
      <v>LearnMoreOnLink</v>
    </spb>
    <spb s="25">
      <v>1</v>
      <v>2</v>
      <v>1</v>
      <v>3</v>
      <v>1</v>
      <v>1</v>
      <v>1</v>
      <v>4</v>
      <v>4</v>
      <v>6</v>
      <v>1</v>
      <v>1</v>
      <v>1</v>
      <v>7</v>
      <v>8</v>
      <v>9</v>
      <v>4</v>
    </spb>
    <spb s="0">
      <v>14</v>
      <v>Name</v>
      <v>LearnMoreOnLink</v>
    </spb>
    <spb s="3">
      <v>1</v>
      <v>2</v>
      <v>2</v>
      <v>1</v>
      <v>3</v>
      <v>1</v>
      <v>1</v>
      <v>1</v>
      <v>4</v>
      <v>4</v>
      <v>5</v>
      <v>11</v>
      <v>1</v>
      <v>1</v>
      <v>1</v>
      <v>4</v>
      <v>7</v>
      <v>8</v>
      <v>9</v>
      <v>4</v>
      <v>1</v>
      <v>1</v>
      <v>5</v>
    </spb>
    <spb s="0">
      <v>15</v>
      <v>Name</v>
      <v>LearnMoreOnLink</v>
    </spb>
    <spb s="26">
      <v>1</v>
      <v>2</v>
      <v>2</v>
      <v>1</v>
      <v>3</v>
      <v>1</v>
      <v>1</v>
      <v>1</v>
      <v>4</v>
      <v>5</v>
      <v>6</v>
      <v>1</v>
      <v>1</v>
      <v>1</v>
      <v>4</v>
      <v>7</v>
      <v>8</v>
      <v>9</v>
      <v>4</v>
    </spb>
    <spb s="0">
      <v>16</v>
      <v>Name</v>
      <v>LearnMoreOnLink</v>
    </spb>
    <spb s="27">
      <v>1</v>
      <v>2</v>
      <v>1</v>
      <v>3</v>
      <v>1</v>
      <v>1</v>
      <v>1</v>
      <v>4</v>
      <v>4</v>
      <v>5</v>
      <v>6</v>
      <v>1</v>
      <v>1</v>
      <v>1</v>
      <v>7</v>
      <v>8</v>
      <v>9</v>
      <v>4</v>
    </spb>
    <spb s="0">
      <v>17</v>
      <v>Name</v>
      <v>LearnMoreOnLink</v>
    </spb>
    <spb s="28">
      <v>Delayed 15 minutes</v>
      <v>from previous close</v>
      <v>from previous close</v>
      <v>Source: Nasdaq</v>
      <v>GMT</v>
    </spb>
  </spbData>
</supportingPropertyBags>
</file>

<file path=xl/richData/rdsupportingpropertybagstructure.xml><?xml version="1.0" encoding="utf-8"?>
<spbStructures xmlns="http://schemas.microsoft.com/office/spreadsheetml/2017/richdata2" count="29">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Low" t="i"/>
    <k n="P/E" t="i"/>
    <k n="Beta" t="i"/>
    <k n="High" t="i"/>
    <k n="Name" t="i"/>
    <k n="Open" t="i"/>
    <k n="Price" t="i"/>
    <k n="Change" t="i"/>
    <k n="Volume" t="i"/>
    <k n="Employees" t="i"/>
    <k n="Change (%)" t="i"/>
    <k n="Market cap" t="i"/>
    <k n="52 week low" t="i"/>
    <k n="52 week high" t="i"/>
    <k n="Previous close" t="i"/>
    <k n="Volume average" t="i"/>
    <k n="Last trade time" t="i"/>
    <k n="`%EntityServiceId" t="i"/>
    <k n="Shares outstanding" t="i"/>
    <k n="Price (Extended hours)" t="i"/>
    <k n="Change (Extended hours)" t="i"/>
    <k n="Change % (Extended hours)" t="i"/>
  </s>
  <s>
    <k n="Low"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Low" t="i"/>
    <k n="P/E" t="i"/>
    <k n="High" t="i"/>
    <k n="Name" t="i"/>
    <k n="Open" t="i"/>
    <k n="Price" t="i"/>
    <k n="Change" t="i"/>
    <k n="Volume" t="i"/>
    <k n="Change (%)" t="i"/>
    <k n="52 week low" t="i"/>
    <k n="52 week high" t="i"/>
    <k n="Previous close" t="i"/>
    <k n="Last trade time" t="i"/>
    <k n="`%EntityServiceId" t="i"/>
  </s>
  <s>
    <k n="Price" t="s"/>
    <k n="Change" t="s"/>
    <k n="Change (%)" t="s"/>
    <k n="Last trade time" t="s"/>
  </s>
  <s>
    <k n="Low" t="i"/>
    <k n="P/E" t="i"/>
    <k n="High" t="i"/>
    <k n="Name" t="i"/>
    <k n="Open" t="i"/>
    <k n="Price" t="i"/>
    <k n="Change" t="i"/>
    <k n="Volume" t="i"/>
    <k n="Employees" t="i"/>
    <k n="Market cap" t="i"/>
    <k n="52 week low" t="i"/>
    <k n="52 week high" t="i"/>
    <k n="Previous close" t="i"/>
    <k n="Volume average" t="i"/>
    <k n="Last trade time" t="i"/>
    <k n="Year incorporated" t="i"/>
    <k n="`%EntityServiceId" t="i"/>
    <k n="Shares outstanding" t="i"/>
  </s>
  <s>
    <k n="Price" t="s"/>
    <k n="Change" t="s"/>
    <k n="Last trade time" t="s"/>
  </s>
  <s>
    <k n="Beta" t="i"/>
    <k n="Name" t="i"/>
    <k n="Price" t="i"/>
    <k n="Volume" t="i"/>
    <k n="Employees" t="i"/>
    <k n="Market cap" t="i"/>
    <k n="52 week low" t="i"/>
    <k n="52 week high" t="i"/>
    <k n="Volume average" t="i"/>
    <k n="Last trade time" t="i"/>
    <k n="`%EntityServiceId" t="i"/>
    <k n="Shares outstanding" t="i"/>
  </s>
  <s>
    <k n="Price" t="s"/>
    <k n="ExchangeID" t="s"/>
    <k n="Last trade time" t="s"/>
  </s>
  <s>
    <k n="Price" t="s"/>
    <k n="Change" t="s"/>
    <k n="Change (%)" t="s"/>
    <k n="Last trade time" t="s"/>
    <k n="Price (Extended hours)" t="s"/>
    <k n="Change (Extended hours)" t="s"/>
    <k n="Change % (Extended hours)" t="s"/>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ShowInDotNotation" t="b"/>
    <k n="ShowInAutoComplete" t="b"/>
  </s>
  <s>
    <k n="Image" t="spb"/>
    <k n="ExchangeID" t="spb"/>
    <k n="UniqueName" t="spb"/>
    <k n="`%ProviderInfo" t="spb"/>
    <k n="LearnMoreOnLink" t="spb"/>
  </s>
  <s>
    <k n="Low"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name" t="s"/>
  </s>
  <s>
    <k n="Low" t="i"/>
    <k n="P/E" t="i"/>
    <k n="Beta" t="i"/>
    <k n="High" t="i"/>
    <k n="Name" t="i"/>
    <k n="Open" t="i"/>
    <k n="Price" t="i"/>
    <k n="Change" t="i"/>
    <k n="Volume" t="i"/>
    <k n="Market cap" t="i"/>
    <k n="52 week low" t="i"/>
    <k n="52 week high" t="i"/>
    <k n="Previous close" t="i"/>
    <k n="Volume average" t="i"/>
    <k n="Last trade time" t="i"/>
    <k n="Year incorporated" t="i"/>
    <k n="`%EntityServiceId" t="i"/>
    <k n="Shares outstanding" t="i"/>
  </s>
  <s>
    <k n="Low" t="i"/>
    <k n="P/E"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Order" t="spba"/>
    <k n="TitleProperty" t="s"/>
  </s>
  <s>
    <k n="ExchangeID" t="spb"/>
    <k n="UniqueName" t="spb"/>
    <k n="`%ProviderInfo" t="spb"/>
  </s>
  <s>
    <k n="Low" t="i"/>
    <k n="P/E" t="i"/>
    <k n="Beta" t="i"/>
    <k n="High" t="i"/>
    <k n="Name" t="i"/>
    <k n="Open" t="i"/>
    <k n="Price" t="i"/>
    <k n="Change" t="i"/>
    <k n="Volume" t="i"/>
    <k n="Employees" t="i"/>
    <k n="Market cap" t="i"/>
    <k n="52 week low" t="i"/>
    <k n="52 week high" t="i"/>
    <k n="Previous close" t="i"/>
    <k n="Volume average" t="i"/>
    <k n="Last trade time" t="i"/>
    <k n="Year incorporated" t="i"/>
    <k n="`%EntityServiceId" t="i"/>
    <k n="Shares outstanding" t="i"/>
  </s>
  <s>
    <k n="Low" t="i"/>
    <k n="P/E" t="i"/>
    <k n="High" t="i"/>
    <k n="Name" t="i"/>
    <k n="Open" t="i"/>
    <k n="Price" t="i"/>
    <k n="Change" t="i"/>
    <k n="Volume" t="i"/>
    <k n="Employees" t="i"/>
    <k n="Market cap" t="i"/>
    <k n="52 week low" t="i"/>
    <k n="52 week high" t="i"/>
    <k n="Previous close" t="i"/>
    <k n="Last trade time" t="i"/>
    <k n="Year incorporated" t="i"/>
    <k n="`%EntityServiceId" t="i"/>
    <k n="Shares outstanding" t="i"/>
  </s>
  <s>
    <k n="Low" t="i"/>
    <k n="P/E" t="i"/>
    <k n="Beta" t="i"/>
    <k n="High" t="i"/>
    <k n="Name" t="i"/>
    <k n="Open" t="i"/>
    <k n="Price" t="i"/>
    <k n="Change" t="i"/>
    <k n="Volume" t="i"/>
    <k n="Change (%)" t="i"/>
    <k n="Market cap" t="i"/>
    <k n="52 week low" t="i"/>
    <k n="52 week high" t="i"/>
    <k n="Previous close" t="i"/>
    <k n="Volume average" t="i"/>
    <k n="Last trade time" t="i"/>
    <k n="Year incorporated" t="i"/>
    <k n="`%EntityServiceId" t="i"/>
    <k n="Shares outstanding" t="i"/>
  </s>
  <s>
    <k n="Low" t="i"/>
    <k n="P/E" t="i"/>
    <k n="High" t="i"/>
    <k n="Name" t="i"/>
    <k n="Open" t="i"/>
    <k n="Price" t="i"/>
    <k n="Change" t="i"/>
    <k n="Volume" t="i"/>
    <k n="Employees" t="i"/>
    <k n="Change (%)" t="i"/>
    <k n="Market cap" t="i"/>
    <k n="52 week low" t="i"/>
    <k n="52 week high" t="i"/>
    <k n="Previous clos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Pr n="IsHero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Sty dxfid="1">
      <rpv i="0">_([$€-x-euro2] * #,##0.00_);_([$€-x-euro2] * (#,##0.00);_([$€-x-euro2] * "-"??_);_(@_)</rpv>
    </rSty>
    <rSty dxfid="1">
      <rpv i="0">_([$€-x-euro2] * #,##0_);_([$€-x-euro2] * (#,##0);_([$€-x-euro2] * "-"_);_(@_)</rpv>
    </rSty>
    <rSty dxfid="1">
      <rpv i="0">_-[$$-en-HK]* #,##0_-;-[$$-en-HK]* #,##0_-;_-[$$-en-HK]* "-"_-;_-@_-</rpv>
    </rSty>
    <rSty dxfid="1">
      <rpv i="0">_-[$¥-ja-JP]* #,##0_-;-[$¥-ja-JP]* #,##0_-;_-[$¥-ja-JP]* "-"_-;_-@_-</rpv>
    </rSty>
    <rSty>
      <rpv i="2">1</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4A2A6F-3ED7-4618-A5A9-C77BBA5012DB}" name="Table4" displayName="Table4" ref="O2:Z58" totalsRowShown="0" headerRowDxfId="14" dataDxfId="13" tableBorderDxfId="12">
  <autoFilter ref="O2:Z58" xr:uid="{624A2A6F-3ED7-4618-A5A9-C77BBA5012DB}"/>
  <tableColumns count="12">
    <tableColumn id="1" xr3:uid="{0EFCC6BF-C0C2-4D2A-A726-0FFF4C12E2CC}" name="Name" dataDxfId="11"/>
    <tableColumn id="2" xr3:uid="{F6BCD920-4B99-4954-B9C6-B5C310FFB6A6}" name="Column1" dataDxfId="10"/>
    <tableColumn id="14" xr3:uid="{C27333F9-5F09-4F57-877E-D3199BB16E6F}" name="Country" dataDxfId="9"/>
    <tableColumn id="3" xr3:uid="{2AC5277A-7C52-4EAF-ACEE-9317396DC4D5}" name="Ticker" dataDxfId="8"/>
    <tableColumn id="4" xr3:uid="{2374FC66-2086-4A4D-AA67-43497C6BB072}" name="Price" dataDxfId="7"/>
    <tableColumn id="12" xr3:uid="{C2BB9F7E-A43B-4F5A-BEDF-A40FB4D260ED}" name="Share Count " dataDxfId="6"/>
    <tableColumn id="5" xr3:uid="{027A2092-90DB-4299-986E-9A50CB8921EC}" name="MC ($M)" dataDxfId="5">
      <calculatedColumnFormula>Table4[[#This Row],[Price]]*Table4[[#This Row],[Share Count ]]</calculatedColumnFormula>
    </tableColumn>
    <tableColumn id="6" xr3:uid="{F0744B2B-BE1B-4CBC-AECD-BAE9BBA95E39}" name="Cash ($M)" dataDxfId="0"/>
    <tableColumn id="7" xr3:uid="{D7358A97-AA73-4E73-927A-6E952EA028CC}" name="Debt ($M)" dataDxfId="4">
      <calculatedColumnFormula>14.037+52.45</calculatedColumnFormula>
    </tableColumn>
    <tableColumn id="8" xr3:uid="{C563F732-C38F-4B3E-9A29-155D4D88094C}" name="EV ($M)" dataDxfId="3">
      <calculatedColumnFormula>Table4[[#This Row],[MC ($M)]]-Table4[[#This Row],[Cash ($M)]]+Table4[[#This Row],[Debt ($M)]]</calculatedColumnFormula>
    </tableColumn>
    <tableColumn id="9" xr3:uid="{DDFBE772-F75A-4181-B052-E453B651A511}" name="Updated " dataDxfId="2"/>
    <tableColumn id="10" xr3:uid="{EEB8834B-AADD-4090-83D7-BE6C6E2E9489}" name="Category"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COKE_Model.xlsx" TargetMode="External"/><Relationship Id="rId2" Type="http://schemas.openxmlformats.org/officeDocument/2006/relationships/hyperlink" Target="KO_Model.xlsx" TargetMode="External"/><Relationship Id="rId1" Type="http://schemas.openxmlformats.org/officeDocument/2006/relationships/hyperlink" Target="PEP_Model.xlsx"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33FF5-BDB7-40C0-A440-FA3721E51D5A}">
  <dimension ref="A2:Z58"/>
  <sheetViews>
    <sheetView tabSelected="1" topLeftCell="N1" zoomScale="85" zoomScaleNormal="85" workbookViewId="0">
      <pane xSplit="3" ySplit="2" topLeftCell="S18" activePane="bottomRight" state="frozen"/>
      <selection activeCell="N1" sqref="N1"/>
      <selection pane="topRight" activeCell="P1" sqref="P1"/>
      <selection pane="bottomLeft" activeCell="N2" sqref="N2"/>
      <selection pane="bottomRight" activeCell="W23" sqref="W23"/>
    </sheetView>
  </sheetViews>
  <sheetFormatPr defaultRowHeight="14.25"/>
  <cols>
    <col min="1" max="1" width="16.28515625" style="1" customWidth="1"/>
    <col min="2" max="2" width="15.5703125" style="1" bestFit="1" customWidth="1"/>
    <col min="3" max="3" width="9.140625" style="1"/>
    <col min="4" max="5" width="16.85546875" style="1" bestFit="1" customWidth="1"/>
    <col min="6" max="6" width="10.5703125" style="1" bestFit="1" customWidth="1"/>
    <col min="7" max="7" width="9.85546875" style="1" customWidth="1"/>
    <col min="8" max="8" width="10.140625" style="1" customWidth="1"/>
    <col min="9" max="9" width="10.140625" style="2" customWidth="1"/>
    <col min="10" max="10" width="9" style="1" customWidth="1"/>
    <col min="11" max="13" width="9.140625" style="1"/>
    <col min="14" max="14" width="3" style="1" customWidth="1"/>
    <col min="15" max="15" width="30.42578125" style="1" bestFit="1" customWidth="1"/>
    <col min="16" max="16" width="4.7109375" style="1" hidden="1" customWidth="1"/>
    <col min="17" max="17" width="5.28515625" style="1" hidden="1" customWidth="1"/>
    <col min="18" max="18" width="10" style="1" bestFit="1" customWidth="1"/>
    <col min="19" max="19" width="12.7109375" style="4" customWidth="1"/>
    <col min="20" max="21" width="12.7109375" style="1" customWidth="1"/>
    <col min="22" max="23" width="12.7109375" style="4" customWidth="1"/>
    <col min="24" max="24" width="12.7109375" style="1" customWidth="1"/>
    <col min="25" max="25" width="11.42578125" style="1" bestFit="1" customWidth="1"/>
    <col min="26" max="26" width="23" style="1" customWidth="1"/>
    <col min="27" max="16384" width="9.140625" style="1"/>
  </cols>
  <sheetData>
    <row r="2" spans="1:26" ht="15">
      <c r="O2" s="3" t="s">
        <v>14</v>
      </c>
      <c r="P2" s="3" t="s">
        <v>80</v>
      </c>
      <c r="Q2" s="3" t="s">
        <v>83</v>
      </c>
      <c r="R2" s="3" t="s">
        <v>15</v>
      </c>
      <c r="S2" s="3" t="s">
        <v>16</v>
      </c>
      <c r="T2" s="3" t="s">
        <v>88</v>
      </c>
      <c r="U2" s="3" t="s">
        <v>91</v>
      </c>
      <c r="V2" s="3" t="s">
        <v>92</v>
      </c>
      <c r="W2" s="3" t="s">
        <v>93</v>
      </c>
      <c r="X2" s="3" t="s">
        <v>94</v>
      </c>
      <c r="Y2" s="3" t="s">
        <v>17</v>
      </c>
      <c r="Z2" s="3" t="s">
        <v>81</v>
      </c>
    </row>
    <row r="3" spans="1:26">
      <c r="A3" s="1" t="s">
        <v>9</v>
      </c>
      <c r="O3" s="1" t="s">
        <v>95</v>
      </c>
      <c r="P3" s="1" t="e" vm="1">
        <v>#VALUE!</v>
      </c>
      <c r="Q3" s="1" t="s">
        <v>84</v>
      </c>
      <c r="R3" s="1" t="s">
        <v>26</v>
      </c>
      <c r="S3" s="4">
        <v>2.4</v>
      </c>
      <c r="T3" s="1">
        <v>15.757999999999999</v>
      </c>
      <c r="U3" s="4">
        <f>Table4[[#This Row],[Price]]*Table4[[#This Row],[Share Count ]]</f>
        <v>37.819199999999995</v>
      </c>
      <c r="X3" s="4">
        <f>Table4[[#This Row],[MC ($M)]]-Table4[[#This Row],[Cash ($M)]]+Table4[[#This Row],[Debt ($M)]]</f>
        <v>37.819199999999995</v>
      </c>
      <c r="Z3" s="1" t="s">
        <v>82</v>
      </c>
    </row>
    <row r="4" spans="1:26">
      <c r="A4" s="1" t="s">
        <v>8</v>
      </c>
      <c r="I4" s="5"/>
      <c r="O4" s="1" t="s">
        <v>27</v>
      </c>
      <c r="P4" s="1" t="e" vm="2">
        <v>#VALUE!</v>
      </c>
      <c r="Q4" s="1" t="s">
        <v>85</v>
      </c>
      <c r="R4" s="1" t="s">
        <v>29</v>
      </c>
      <c r="U4" s="4">
        <f>Table4[[#This Row],[Price]]*Table4[[#This Row],[Share Count ]]</f>
        <v>0</v>
      </c>
      <c r="X4" s="4">
        <f>Table4[[#This Row],[MC ($M)]]-Table4[[#This Row],[Cash ($M)]]+Table4[[#This Row],[Debt ($M)]]</f>
        <v>0</v>
      </c>
      <c r="Z4" s="1" t="s">
        <v>82</v>
      </c>
    </row>
    <row r="5" spans="1:26">
      <c r="A5" s="1" t="s">
        <v>7</v>
      </c>
      <c r="J5" s="2"/>
      <c r="O5" s="1" t="s">
        <v>28</v>
      </c>
      <c r="P5" s="1" t="e" vm="3">
        <v>#VALUE!</v>
      </c>
      <c r="Q5" s="1" t="s">
        <v>86</v>
      </c>
      <c r="R5" s="1" t="s">
        <v>30</v>
      </c>
      <c r="S5" s="4">
        <v>4.3600000000000003</v>
      </c>
      <c r="T5" s="1">
        <v>223.82</v>
      </c>
      <c r="U5" s="4">
        <f>Table4[[#This Row],[Price]]*Table4[[#This Row],[Share Count ]]</f>
        <v>975.85520000000008</v>
      </c>
      <c r="V5" s="4">
        <v>9.6419999999999995</v>
      </c>
      <c r="W5" s="4">
        <f>14.037+52.45+31.743</f>
        <v>98.23</v>
      </c>
      <c r="X5" s="4">
        <f>Table4[[#This Row],[MC ($M)]]-Table4[[#This Row],[Cash ($M)]]+Table4[[#This Row],[Debt ($M)]]</f>
        <v>1064.4431999999999</v>
      </c>
      <c r="Z5" s="1" t="s">
        <v>87</v>
      </c>
    </row>
    <row r="6" spans="1:26">
      <c r="A6" s="1" t="s">
        <v>10</v>
      </c>
      <c r="J6" s="6"/>
      <c r="O6" s="1" t="s">
        <v>96</v>
      </c>
      <c r="P6" s="1" t="e" vm="4">
        <v>#VALUE!</v>
      </c>
      <c r="R6" s="1" t="s">
        <v>33</v>
      </c>
      <c r="U6" s="4">
        <f>Table4[[#This Row],[Price]]*Table4[[#This Row],[Share Count ]]</f>
        <v>0</v>
      </c>
      <c r="X6" s="4">
        <f>Table4[[#This Row],[MC ($M)]]-Table4[[#This Row],[Cash ($M)]]+Table4[[#This Row],[Debt ($M)]]</f>
        <v>0</v>
      </c>
    </row>
    <row r="7" spans="1:26">
      <c r="A7" s="1" t="s">
        <v>11</v>
      </c>
      <c r="J7" s="7"/>
      <c r="O7" s="1" t="s">
        <v>97</v>
      </c>
      <c r="P7" s="1" t="e" vm="5">
        <v>#VALUE!</v>
      </c>
      <c r="R7" s="1" t="s">
        <v>34</v>
      </c>
      <c r="U7" s="4">
        <f>Table4[[#This Row],[Price]]*Table4[[#This Row],[Share Count ]]</f>
        <v>0</v>
      </c>
      <c r="X7" s="4">
        <f>Table4[[#This Row],[MC ($M)]]-Table4[[#This Row],[Cash ($M)]]+Table4[[#This Row],[Debt ($M)]]</f>
        <v>0</v>
      </c>
    </row>
    <row r="8" spans="1:26">
      <c r="A8" s="1" t="s">
        <v>12</v>
      </c>
      <c r="J8" s="8"/>
      <c r="O8" s="1" t="s">
        <v>98</v>
      </c>
      <c r="P8" s="1" t="e" vm="6">
        <v>#VALUE!</v>
      </c>
      <c r="R8" s="1" t="s">
        <v>35</v>
      </c>
      <c r="U8" s="4">
        <f>Table4[[#This Row],[Price]]*Table4[[#This Row],[Share Count ]]</f>
        <v>0</v>
      </c>
      <c r="X8" s="4">
        <f>Table4[[#This Row],[MC ($M)]]-Table4[[#This Row],[Cash ($M)]]+Table4[[#This Row],[Debt ($M)]]</f>
        <v>0</v>
      </c>
    </row>
    <row r="9" spans="1:26">
      <c r="B9" s="2"/>
      <c r="J9" s="8"/>
      <c r="O9" s="1" t="s">
        <v>99</v>
      </c>
      <c r="P9" s="1" t="e" vm="7">
        <v>#VALUE!</v>
      </c>
      <c r="R9" s="1" t="s">
        <v>144</v>
      </c>
      <c r="U9" s="4">
        <f>Table4[[#This Row],[Price]]*Table4[[#This Row],[Share Count ]]</f>
        <v>0</v>
      </c>
      <c r="X9" s="4">
        <f>Table4[[#This Row],[MC ($M)]]-Table4[[#This Row],[Cash ($M)]]+Table4[[#This Row],[Debt ($M)]]</f>
        <v>0</v>
      </c>
    </row>
    <row r="10" spans="1:26">
      <c r="J10" s="8"/>
      <c r="O10" s="1" t="s">
        <v>100</v>
      </c>
      <c r="P10" s="1" t="e" vm="8">
        <v>#VALUE!</v>
      </c>
      <c r="R10" s="1" t="s">
        <v>36</v>
      </c>
      <c r="U10" s="4">
        <f>Table4[[#This Row],[Price]]*Table4[[#This Row],[Share Count ]]</f>
        <v>0</v>
      </c>
      <c r="X10" s="4">
        <f>Table4[[#This Row],[MC ($M)]]-Table4[[#This Row],[Cash ($M)]]+Table4[[#This Row],[Debt ($M)]]</f>
        <v>0</v>
      </c>
    </row>
    <row r="11" spans="1:26">
      <c r="J11" s="8"/>
      <c r="O11" s="1" t="s">
        <v>101</v>
      </c>
      <c r="P11" s="1" t="e" vm="9">
        <v>#VALUE!</v>
      </c>
      <c r="R11" s="1" t="s">
        <v>37</v>
      </c>
      <c r="S11" s="4">
        <v>39.54</v>
      </c>
      <c r="T11" s="1">
        <v>233.06800000000001</v>
      </c>
      <c r="U11" s="4">
        <f>Table4[[#This Row],[Price]]*Table4[[#This Row],[Share Count ]]</f>
        <v>9215.5087199999998</v>
      </c>
      <c r="V11" s="4">
        <v>903.21</v>
      </c>
      <c r="W11" s="4">
        <f>1.8+824.5</f>
        <v>826.3</v>
      </c>
      <c r="X11" s="4">
        <f>Table4[[#This Row],[MC ($M)]]-Table4[[#This Row],[Cash ($M)]]+Table4[[#This Row],[Debt ($M)]]</f>
        <v>9138.5987199999981</v>
      </c>
      <c r="Y11" s="1" t="s">
        <v>13</v>
      </c>
      <c r="Z11" s="1" t="s">
        <v>89</v>
      </c>
    </row>
    <row r="12" spans="1:26">
      <c r="G12" s="9"/>
      <c r="O12" s="1" t="s">
        <v>31</v>
      </c>
      <c r="P12" s="1" t="e" vm="10">
        <v>#VALUE!</v>
      </c>
      <c r="R12" s="1" t="s">
        <v>38</v>
      </c>
      <c r="U12" s="4">
        <f>Table4[[#This Row],[Price]]*Table4[[#This Row],[Share Count ]]</f>
        <v>0</v>
      </c>
      <c r="X12" s="4">
        <f>Table4[[#This Row],[MC ($M)]]-Table4[[#This Row],[Cash ($M)]]+Table4[[#This Row],[Debt ($M)]]</f>
        <v>0</v>
      </c>
    </row>
    <row r="13" spans="1:26">
      <c r="A13" s="5">
        <v>45240</v>
      </c>
      <c r="D13" s="10">
        <v>45507</v>
      </c>
      <c r="E13" s="5"/>
      <c r="I13" s="5"/>
      <c r="O13" s="1" t="s">
        <v>20</v>
      </c>
      <c r="P13" s="1" t="e" vm="11">
        <v>#VALUE!</v>
      </c>
      <c r="R13" s="1" t="s">
        <v>21</v>
      </c>
      <c r="U13" s="4">
        <f>Table4[[#This Row],[Price]]*Table4[[#This Row],[Share Count ]]</f>
        <v>0</v>
      </c>
      <c r="X13" s="4">
        <f>Table4[[#This Row],[MC ($M)]]-Table4[[#This Row],[Cash ($M)]]+Table4[[#This Row],[Debt ($M)]]</f>
        <v>0</v>
      </c>
      <c r="Z13" s="1" t="s">
        <v>90</v>
      </c>
    </row>
    <row r="14" spans="1:26">
      <c r="A14" s="2" t="s">
        <v>6</v>
      </c>
      <c r="B14" s="2"/>
      <c r="D14" s="2" t="s">
        <v>6</v>
      </c>
      <c r="E14" s="2"/>
      <c r="F14" s="2"/>
      <c r="J14" s="2"/>
      <c r="O14" s="1" t="s">
        <v>18</v>
      </c>
      <c r="P14" s="1" t="e" vm="12">
        <v>#VALUE!</v>
      </c>
      <c r="R14" s="11" t="s">
        <v>19</v>
      </c>
      <c r="S14" s="4">
        <v>1350</v>
      </c>
      <c r="T14" s="1">
        <f>7.756+1.005</f>
        <v>8.7609999999999992</v>
      </c>
      <c r="U14" s="4">
        <f>Table4[[#This Row],[Price]]*Table4[[#This Row],[Share Count ]]</f>
        <v>11827.349999999999</v>
      </c>
      <c r="V14" s="4">
        <f>1699.288+198.771</f>
        <v>1898.059</v>
      </c>
      <c r="W14" s="4">
        <f>23.923+2.584+92.248+3.714+1785.102+61.892</f>
        <v>1969.4630000000002</v>
      </c>
      <c r="X14" s="4">
        <f>Table4[[#This Row],[MC ($M)]]-Table4[[#This Row],[Cash ($M)]]+Table4[[#This Row],[Debt ($M)]]</f>
        <v>11898.753999999999</v>
      </c>
      <c r="Y14" s="1" t="s">
        <v>13</v>
      </c>
      <c r="Z14" s="1" t="s">
        <v>90</v>
      </c>
    </row>
    <row r="15" spans="1:26">
      <c r="A15" s="2" t="s">
        <v>0</v>
      </c>
      <c r="B15" s="6">
        <v>680</v>
      </c>
      <c r="D15" s="2" t="s">
        <v>0</v>
      </c>
      <c r="E15" s="6">
        <v>1274.29</v>
      </c>
      <c r="F15" s="6"/>
      <c r="J15" s="6"/>
      <c r="O15" s="1" t="s">
        <v>23</v>
      </c>
      <c r="P15" s="1" t="e" vm="13">
        <v>#VALUE!</v>
      </c>
      <c r="R15" s="1" t="s">
        <v>25</v>
      </c>
      <c r="S15" s="4">
        <v>78.73</v>
      </c>
      <c r="T15" s="1">
        <v>458.846</v>
      </c>
      <c r="U15" s="4">
        <f>Table4[[#This Row],[Price]]*Table4[[#This Row],[Share Count ]]</f>
        <v>36124.94558</v>
      </c>
      <c r="V15" s="4">
        <f>2016.1+1.1</f>
        <v>2017.1999999999998</v>
      </c>
      <c r="W15" s="4">
        <f>1631.5+374.9+158.5+10473.5+201.4+587</f>
        <v>13426.8</v>
      </c>
      <c r="X15" s="4">
        <f>Table4[[#This Row],[MC ($M)]]-Table4[[#This Row],[Cash ($M)]]+Table4[[#This Row],[Debt ($M)]]</f>
        <v>47534.545580000005</v>
      </c>
      <c r="Y15" s="1" t="s">
        <v>13</v>
      </c>
      <c r="Z15" s="1" t="s">
        <v>90</v>
      </c>
    </row>
    <row r="16" spans="1:26">
      <c r="A16" s="2" t="s">
        <v>1</v>
      </c>
      <c r="B16" s="7">
        <v>9.3729999999999993</v>
      </c>
      <c r="D16" s="2" t="s">
        <v>1</v>
      </c>
      <c r="E16" s="7">
        <v>9.3729999999999993</v>
      </c>
      <c r="F16" s="7"/>
      <c r="J16" s="7"/>
      <c r="O16" s="1" t="s">
        <v>22</v>
      </c>
      <c r="P16" s="1" t="e" vm="14">
        <v>#VALUE!</v>
      </c>
      <c r="R16" s="1" t="s">
        <v>24</v>
      </c>
      <c r="S16" s="4">
        <v>85.27</v>
      </c>
      <c r="U16" s="4">
        <f>Table4[[#This Row],[Price]]*Table4[[#This Row],[Share Count ]]</f>
        <v>0</v>
      </c>
      <c r="X16" s="4">
        <f>Table4[[#This Row],[MC ($M)]]-Table4[[#This Row],[Cash ($M)]]+Table4[[#This Row],[Debt ($M)]]</f>
        <v>0</v>
      </c>
    </row>
    <row r="17" spans="1:24">
      <c r="A17" s="2" t="s">
        <v>2</v>
      </c>
      <c r="B17" s="8">
        <f>B15*B16</f>
        <v>6373.6399999999994</v>
      </c>
      <c r="D17" s="2" t="s">
        <v>2</v>
      </c>
      <c r="E17" s="8">
        <f>E15*E16</f>
        <v>11943.920169999999</v>
      </c>
      <c r="F17" s="8"/>
      <c r="J17" s="8"/>
      <c r="O17" s="1" t="s">
        <v>102</v>
      </c>
      <c r="P17" s="1" t="e" vm="15">
        <v>#VALUE!</v>
      </c>
      <c r="R17" s="11" t="s">
        <v>32</v>
      </c>
      <c r="S17" s="4">
        <v>68.05</v>
      </c>
      <c r="U17" s="4">
        <f>Table4[[#This Row],[Price]]*Table4[[#This Row],[Share Count ]]</f>
        <v>0</v>
      </c>
      <c r="X17" s="4">
        <f>Table4[[#This Row],[MC ($M)]]-Table4[[#This Row],[Cash ($M)]]+Table4[[#This Row],[Debt ($M)]]</f>
        <v>0</v>
      </c>
    </row>
    <row r="18" spans="1:24">
      <c r="A18" s="2" t="s">
        <v>3</v>
      </c>
      <c r="B18" s="8">
        <v>616.21699999999998</v>
      </c>
      <c r="D18" s="2" t="s">
        <v>3</v>
      </c>
      <c r="E18" s="8">
        <v>1699.288</v>
      </c>
      <c r="F18" s="8"/>
      <c r="J18" s="8"/>
      <c r="O18" s="1" t="s">
        <v>103</v>
      </c>
      <c r="P18" s="1" t="e" vm="16">
        <v>#VALUE!</v>
      </c>
      <c r="R18" s="1" t="s">
        <v>39</v>
      </c>
      <c r="U18" s="4">
        <f>Table4[[#This Row],[Price]]*Table4[[#This Row],[Share Count ]]</f>
        <v>0</v>
      </c>
      <c r="X18" s="4">
        <f>Table4[[#This Row],[MC ($M)]]-Table4[[#This Row],[Cash ($M)]]+Table4[[#This Row],[Debt ($M)]]</f>
        <v>0</v>
      </c>
    </row>
    <row r="19" spans="1:24">
      <c r="A19" s="2" t="s">
        <v>4</v>
      </c>
      <c r="B19" s="8">
        <v>599.12300000000005</v>
      </c>
      <c r="D19" s="2" t="s">
        <v>4</v>
      </c>
      <c r="E19" s="8">
        <v>1785.1020000000001</v>
      </c>
      <c r="F19" s="8"/>
      <c r="J19" s="8"/>
      <c r="O19" s="1" t="s">
        <v>104</v>
      </c>
      <c r="P19" s="1" t="e" vm="17">
        <v>#VALUE!</v>
      </c>
      <c r="R19" s="1" t="s">
        <v>40</v>
      </c>
      <c r="U19" s="4">
        <f>Table4[[#This Row],[Price]]*Table4[[#This Row],[Share Count ]]</f>
        <v>0</v>
      </c>
      <c r="X19" s="4">
        <f>Table4[[#This Row],[MC ($M)]]-Table4[[#This Row],[Cash ($M)]]+Table4[[#This Row],[Debt ($M)]]</f>
        <v>0</v>
      </c>
    </row>
    <row r="20" spans="1:24">
      <c r="A20" s="2" t="s">
        <v>5</v>
      </c>
      <c r="B20" s="8">
        <f>B17-B18+B19</f>
        <v>6356.5460000000003</v>
      </c>
      <c r="D20" s="2" t="s">
        <v>5</v>
      </c>
      <c r="E20" s="8">
        <f>E17+E18-E19</f>
        <v>11858.106169999999</v>
      </c>
      <c r="F20" s="8"/>
      <c r="J20" s="8"/>
      <c r="O20" s="1" t="s">
        <v>105</v>
      </c>
      <c r="P20" s="1" t="e" vm="18">
        <v>#VALUE!</v>
      </c>
      <c r="R20" s="1" t="s">
        <v>41</v>
      </c>
      <c r="U20" s="4">
        <f>Table4[[#This Row],[Price]]*Table4[[#This Row],[Share Count ]]</f>
        <v>0</v>
      </c>
      <c r="X20" s="4">
        <f>Table4[[#This Row],[MC ($M)]]-Table4[[#This Row],[Cash ($M)]]+Table4[[#This Row],[Debt ($M)]]</f>
        <v>0</v>
      </c>
    </row>
    <row r="21" spans="1:24">
      <c r="O21" s="1" t="s">
        <v>106</v>
      </c>
      <c r="P21" s="1" t="e" vm="19">
        <v>#VALUE!</v>
      </c>
      <c r="R21" s="1" t="s">
        <v>42</v>
      </c>
      <c r="U21" s="4">
        <f>Table4[[#This Row],[Price]]*Table4[[#This Row],[Share Count ]]</f>
        <v>0</v>
      </c>
      <c r="X21" s="4">
        <f>Table4[[#This Row],[MC ($M)]]-Table4[[#This Row],[Cash ($M)]]+Table4[[#This Row],[Debt ($M)]]</f>
        <v>0</v>
      </c>
    </row>
    <row r="22" spans="1:24">
      <c r="O22" s="1" t="s">
        <v>107</v>
      </c>
      <c r="P22" s="1" t="e" vm="20">
        <v>#VALUE!</v>
      </c>
      <c r="R22" s="1" t="s">
        <v>43</v>
      </c>
      <c r="U22" s="4">
        <f>Table4[[#This Row],[Price]]*Table4[[#This Row],[Share Count ]]</f>
        <v>0</v>
      </c>
      <c r="X22" s="4">
        <f>Table4[[#This Row],[MC ($M)]]-Table4[[#This Row],[Cash ($M)]]+Table4[[#This Row],[Debt ($M)]]</f>
        <v>0</v>
      </c>
    </row>
    <row r="23" spans="1:24">
      <c r="O23" s="1" t="s">
        <v>108</v>
      </c>
      <c r="P23" s="1" t="e" vm="21">
        <v>#VALUE!</v>
      </c>
      <c r="R23" s="1" t="s">
        <v>44</v>
      </c>
      <c r="U23" s="4">
        <f>Table4[[#This Row],[Price]]*Table4[[#This Row],[Share Count ]]</f>
        <v>0</v>
      </c>
      <c r="X23" s="4">
        <f>Table4[[#This Row],[MC ($M)]]-Table4[[#This Row],[Cash ($M)]]+Table4[[#This Row],[Debt ($M)]]</f>
        <v>0</v>
      </c>
    </row>
    <row r="24" spans="1:24">
      <c r="O24" s="1" t="s">
        <v>109</v>
      </c>
      <c r="P24" s="1" t="e" vm="22">
        <v>#VALUE!</v>
      </c>
      <c r="R24" s="1" t="s">
        <v>45</v>
      </c>
      <c r="U24" s="4">
        <f>Table4[[#This Row],[Price]]*Table4[[#This Row],[Share Count ]]</f>
        <v>0</v>
      </c>
      <c r="X24" s="4">
        <f>Table4[[#This Row],[MC ($M)]]-Table4[[#This Row],[Cash ($M)]]+Table4[[#This Row],[Debt ($M)]]</f>
        <v>0</v>
      </c>
    </row>
    <row r="25" spans="1:24">
      <c r="O25" s="1" t="s">
        <v>110</v>
      </c>
      <c r="P25" s="1" t="e" vm="23">
        <v>#VALUE!</v>
      </c>
      <c r="R25" s="1" t="s">
        <v>46</v>
      </c>
      <c r="U25" s="4">
        <f>Table4[[#This Row],[Price]]*Table4[[#This Row],[Share Count ]]</f>
        <v>0</v>
      </c>
      <c r="X25" s="4">
        <f>Table4[[#This Row],[MC ($M)]]-Table4[[#This Row],[Cash ($M)]]+Table4[[#This Row],[Debt ($M)]]</f>
        <v>0</v>
      </c>
    </row>
    <row r="26" spans="1:24">
      <c r="O26" s="1" t="s">
        <v>111</v>
      </c>
      <c r="P26" s="1" t="e" vm="24">
        <v>#VALUE!</v>
      </c>
      <c r="R26" s="1" t="s">
        <v>47</v>
      </c>
      <c r="U26" s="4">
        <f>Table4[[#This Row],[Price]]*Table4[[#This Row],[Share Count ]]</f>
        <v>0</v>
      </c>
      <c r="X26" s="4">
        <f>Table4[[#This Row],[MC ($M)]]-Table4[[#This Row],[Cash ($M)]]+Table4[[#This Row],[Debt ($M)]]</f>
        <v>0</v>
      </c>
    </row>
    <row r="27" spans="1:24">
      <c r="O27" s="1" t="s">
        <v>112</v>
      </c>
      <c r="P27" s="1" t="e" vm="25">
        <v>#VALUE!</v>
      </c>
      <c r="R27" s="1" t="s">
        <v>48</v>
      </c>
      <c r="U27" s="4">
        <f>Table4[[#This Row],[Price]]*Table4[[#This Row],[Share Count ]]</f>
        <v>0</v>
      </c>
      <c r="X27" s="4">
        <f>Table4[[#This Row],[MC ($M)]]-Table4[[#This Row],[Cash ($M)]]+Table4[[#This Row],[Debt ($M)]]</f>
        <v>0</v>
      </c>
    </row>
    <row r="28" spans="1:24">
      <c r="O28" s="1" t="s">
        <v>113</v>
      </c>
      <c r="P28" s="1" t="e" vm="26">
        <v>#VALUE!</v>
      </c>
      <c r="R28" s="1" t="s">
        <v>49</v>
      </c>
      <c r="U28" s="4">
        <f>Table4[[#This Row],[Price]]*Table4[[#This Row],[Share Count ]]</f>
        <v>0</v>
      </c>
      <c r="X28" s="4">
        <f>Table4[[#This Row],[MC ($M)]]-Table4[[#This Row],[Cash ($M)]]+Table4[[#This Row],[Debt ($M)]]</f>
        <v>0</v>
      </c>
    </row>
    <row r="29" spans="1:24">
      <c r="O29" s="1" t="s">
        <v>114</v>
      </c>
      <c r="P29" s="1" t="e" vm="27">
        <v>#VALUE!</v>
      </c>
      <c r="R29" s="1" t="s">
        <v>50</v>
      </c>
      <c r="U29" s="4">
        <f>Table4[[#This Row],[Price]]*Table4[[#This Row],[Share Count ]]</f>
        <v>0</v>
      </c>
      <c r="X29" s="4">
        <f>Table4[[#This Row],[MC ($M)]]-Table4[[#This Row],[Cash ($M)]]+Table4[[#This Row],[Debt ($M)]]</f>
        <v>0</v>
      </c>
    </row>
    <row r="30" spans="1:24">
      <c r="O30" s="1" t="s">
        <v>115</v>
      </c>
      <c r="P30" s="1" t="e" vm="28">
        <v>#VALUE!</v>
      </c>
      <c r="R30" s="1" t="s">
        <v>51</v>
      </c>
      <c r="U30" s="4">
        <f>Table4[[#This Row],[Price]]*Table4[[#This Row],[Share Count ]]</f>
        <v>0</v>
      </c>
      <c r="X30" s="4">
        <f>Table4[[#This Row],[MC ($M)]]-Table4[[#This Row],[Cash ($M)]]+Table4[[#This Row],[Debt ($M)]]</f>
        <v>0</v>
      </c>
    </row>
    <row r="31" spans="1:24">
      <c r="O31" s="1" t="s">
        <v>116</v>
      </c>
      <c r="P31" s="1" t="e" vm="29">
        <v>#VALUE!</v>
      </c>
      <c r="R31" s="1" t="s">
        <v>52</v>
      </c>
      <c r="U31" s="4">
        <f>Table4[[#This Row],[Price]]*Table4[[#This Row],[Share Count ]]</f>
        <v>0</v>
      </c>
      <c r="X31" s="4">
        <f>Table4[[#This Row],[MC ($M)]]-Table4[[#This Row],[Cash ($M)]]+Table4[[#This Row],[Debt ($M)]]</f>
        <v>0</v>
      </c>
    </row>
    <row r="32" spans="1:24">
      <c r="O32" s="1" t="s">
        <v>117</v>
      </c>
      <c r="P32" s="1" t="e" vm="30">
        <v>#VALUE!</v>
      </c>
      <c r="R32" s="1" t="s">
        <v>53</v>
      </c>
      <c r="U32" s="4">
        <f>Table4[[#This Row],[Price]]*Table4[[#This Row],[Share Count ]]</f>
        <v>0</v>
      </c>
      <c r="X32" s="4">
        <f>Table4[[#This Row],[MC ($M)]]-Table4[[#This Row],[Cash ($M)]]+Table4[[#This Row],[Debt ($M)]]</f>
        <v>0</v>
      </c>
    </row>
    <row r="33" spans="15:26">
      <c r="O33" s="1" t="s">
        <v>118</v>
      </c>
      <c r="P33" s="1" t="e" vm="31">
        <v>#VALUE!</v>
      </c>
      <c r="R33" s="1" t="s">
        <v>54</v>
      </c>
      <c r="U33" s="4">
        <f>Table4[[#This Row],[Price]]*Table4[[#This Row],[Share Count ]]</f>
        <v>0</v>
      </c>
      <c r="X33" s="4">
        <f>Table4[[#This Row],[MC ($M)]]-Table4[[#This Row],[Cash ($M)]]+Table4[[#This Row],[Debt ($M)]]</f>
        <v>0</v>
      </c>
    </row>
    <row r="34" spans="15:26">
      <c r="O34" s="1" t="s">
        <v>119</v>
      </c>
      <c r="P34" s="1" t="e" vm="32">
        <v>#VALUE!</v>
      </c>
      <c r="R34" s="1" t="s">
        <v>55</v>
      </c>
      <c r="U34" s="4">
        <f>Table4[[#This Row],[Price]]*Table4[[#This Row],[Share Count ]]</f>
        <v>0</v>
      </c>
      <c r="X34" s="4">
        <f>Table4[[#This Row],[MC ($M)]]-Table4[[#This Row],[Cash ($M)]]+Table4[[#This Row],[Debt ($M)]]</f>
        <v>0</v>
      </c>
    </row>
    <row r="35" spans="15:26">
      <c r="O35" s="1" t="s">
        <v>120</v>
      </c>
      <c r="P35" s="1" t="e" vm="33">
        <v>#VALUE!</v>
      </c>
      <c r="R35" s="1" t="s">
        <v>56</v>
      </c>
      <c r="U35" s="4">
        <f>Table4[[#This Row],[Price]]*Table4[[#This Row],[Share Count ]]</f>
        <v>0</v>
      </c>
      <c r="X35" s="4">
        <f>Table4[[#This Row],[MC ($M)]]-Table4[[#This Row],[Cash ($M)]]+Table4[[#This Row],[Debt ($M)]]</f>
        <v>0</v>
      </c>
    </row>
    <row r="36" spans="15:26">
      <c r="O36" s="1" t="s">
        <v>121</v>
      </c>
      <c r="P36" s="1" t="e" vm="34">
        <v>#VALUE!</v>
      </c>
      <c r="R36" s="1" t="s">
        <v>57</v>
      </c>
      <c r="U36" s="4">
        <f>Table4[[#This Row],[Price]]*Table4[[#This Row],[Share Count ]]</f>
        <v>0</v>
      </c>
      <c r="X36" s="4">
        <f>Table4[[#This Row],[MC ($M)]]-Table4[[#This Row],[Cash ($M)]]+Table4[[#This Row],[Debt ($M)]]</f>
        <v>0</v>
      </c>
    </row>
    <row r="37" spans="15:26">
      <c r="O37" s="1" t="s">
        <v>122</v>
      </c>
      <c r="P37" s="1" t="e" vm="35">
        <v>#VALUE!</v>
      </c>
      <c r="R37" s="1" t="s">
        <v>145</v>
      </c>
      <c r="U37" s="4">
        <f>Table4[[#This Row],[Price]]*Table4[[#This Row],[Share Count ]]</f>
        <v>0</v>
      </c>
      <c r="X37" s="4">
        <f>Table4[[#This Row],[MC ($M)]]-Table4[[#This Row],[Cash ($M)]]+Table4[[#This Row],[Debt ($M)]]</f>
        <v>0</v>
      </c>
    </row>
    <row r="38" spans="15:26">
      <c r="O38" s="1" t="s">
        <v>123</v>
      </c>
      <c r="P38" s="1" t="e" vm="36">
        <v>#VALUE!</v>
      </c>
      <c r="R38" s="1" t="s">
        <v>58</v>
      </c>
      <c r="S38" s="4">
        <v>50.8</v>
      </c>
      <c r="U38" s="4">
        <f>Table4[[#This Row],[Price]]*Table4[[#This Row],[Share Count ]]</f>
        <v>0</v>
      </c>
      <c r="X38" s="4">
        <f>Table4[[#This Row],[MC ($M)]]-Table4[[#This Row],[Cash ($M)]]+Table4[[#This Row],[Debt ($M)]]</f>
        <v>0</v>
      </c>
    </row>
    <row r="39" spans="15:26">
      <c r="O39" s="1" t="s">
        <v>124</v>
      </c>
      <c r="P39" s="1" t="e" vm="37">
        <v>#VALUE!</v>
      </c>
      <c r="R39" s="1" t="s">
        <v>59</v>
      </c>
      <c r="U39" s="4">
        <f>Table4[[#This Row],[Price]]*Table4[[#This Row],[Share Count ]]</f>
        <v>0</v>
      </c>
      <c r="X39" s="4">
        <f>Table4[[#This Row],[MC ($M)]]-Table4[[#This Row],[Cash ($M)]]+Table4[[#This Row],[Debt ($M)]]</f>
        <v>0</v>
      </c>
    </row>
    <row r="40" spans="15:26">
      <c r="O40" s="1" t="s">
        <v>125</v>
      </c>
      <c r="P40" s="1" t="e" vm="38">
        <v>#VALUE!</v>
      </c>
      <c r="R40" s="1" t="s">
        <v>60</v>
      </c>
      <c r="U40" s="4">
        <f>Table4[[#This Row],[Price]]*Table4[[#This Row],[Share Count ]]</f>
        <v>0</v>
      </c>
      <c r="X40" s="4">
        <f>Table4[[#This Row],[MC ($M)]]-Table4[[#This Row],[Cash ($M)]]+Table4[[#This Row],[Debt ($M)]]</f>
        <v>0</v>
      </c>
    </row>
    <row r="41" spans="15:26">
      <c r="O41" s="1" t="s">
        <v>126</v>
      </c>
      <c r="P41" s="1" t="e" vm="39">
        <v>#VALUE!</v>
      </c>
      <c r="R41" s="1" t="s">
        <v>61</v>
      </c>
      <c r="U41" s="4">
        <f>Table4[[#This Row],[Price]]*Table4[[#This Row],[Share Count ]]</f>
        <v>0</v>
      </c>
      <c r="X41" s="4">
        <f>Table4[[#This Row],[MC ($M)]]-Table4[[#This Row],[Cash ($M)]]+Table4[[#This Row],[Debt ($M)]]</f>
        <v>0</v>
      </c>
    </row>
    <row r="42" spans="15:26">
      <c r="O42" s="1" t="s">
        <v>127</v>
      </c>
      <c r="P42" s="1" t="e" vm="40">
        <v>#VALUE!</v>
      </c>
      <c r="R42" s="1" t="s">
        <v>62</v>
      </c>
      <c r="U42" s="4">
        <f>Table4[[#This Row],[Price]]*Table4[[#This Row],[Share Count ]]</f>
        <v>0</v>
      </c>
      <c r="X42" s="4">
        <f>Table4[[#This Row],[MC ($M)]]-Table4[[#This Row],[Cash ($M)]]+Table4[[#This Row],[Debt ($M)]]</f>
        <v>0</v>
      </c>
    </row>
    <row r="43" spans="15:26">
      <c r="O43" s="1" t="s">
        <v>128</v>
      </c>
      <c r="P43" s="1" t="e" vm="41">
        <v>#VALUE!</v>
      </c>
      <c r="R43" s="11" t="s">
        <v>63</v>
      </c>
      <c r="S43" s="4">
        <v>172.49</v>
      </c>
      <c r="U43" s="4">
        <f>Table4[[#This Row],[Price]]*Table4[[#This Row],[Share Count ]]</f>
        <v>0</v>
      </c>
      <c r="X43" s="4">
        <f>Table4[[#This Row],[MC ($M)]]-Table4[[#This Row],[Cash ($M)]]+Table4[[#This Row],[Debt ($M)]]</f>
        <v>0</v>
      </c>
      <c r="Z43" s="1" t="s">
        <v>79</v>
      </c>
    </row>
    <row r="44" spans="15:26">
      <c r="O44" s="1" t="s">
        <v>129</v>
      </c>
      <c r="P44" s="1" t="e" vm="42">
        <v>#VALUE!</v>
      </c>
      <c r="R44" s="1" t="s">
        <v>64</v>
      </c>
      <c r="U44" s="4">
        <f>Table4[[#This Row],[Price]]*Table4[[#This Row],[Share Count ]]</f>
        <v>0</v>
      </c>
      <c r="X44" s="4">
        <f>Table4[[#This Row],[MC ($M)]]-Table4[[#This Row],[Cash ($M)]]+Table4[[#This Row],[Debt ($M)]]</f>
        <v>0</v>
      </c>
    </row>
    <row r="45" spans="15:26">
      <c r="O45" s="1" t="s">
        <v>130</v>
      </c>
      <c r="P45" s="1" t="e" vm="43">
        <v>#VALUE!</v>
      </c>
      <c r="R45" s="1" t="s">
        <v>65</v>
      </c>
      <c r="U45" s="4">
        <f>Table4[[#This Row],[Price]]*Table4[[#This Row],[Share Count ]]</f>
        <v>0</v>
      </c>
      <c r="X45" s="4">
        <f>Table4[[#This Row],[MC ($M)]]-Table4[[#This Row],[Cash ($M)]]+Table4[[#This Row],[Debt ($M)]]</f>
        <v>0</v>
      </c>
    </row>
    <row r="46" spans="15:26">
      <c r="O46" s="1" t="s">
        <v>131</v>
      </c>
      <c r="P46" s="1" t="e" vm="44">
        <v>#VALUE!</v>
      </c>
      <c r="R46" s="1" t="s">
        <v>66</v>
      </c>
      <c r="U46" s="4">
        <f>Table4[[#This Row],[Price]]*Table4[[#This Row],[Share Count ]]</f>
        <v>0</v>
      </c>
      <c r="X46" s="4">
        <f>Table4[[#This Row],[MC ($M)]]-Table4[[#This Row],[Cash ($M)]]+Table4[[#This Row],[Debt ($M)]]</f>
        <v>0</v>
      </c>
    </row>
    <row r="47" spans="15:26">
      <c r="O47" s="1" t="s">
        <v>132</v>
      </c>
      <c r="P47" s="1" t="e" vm="45">
        <v>#VALUE!</v>
      </c>
      <c r="R47" s="1" t="s">
        <v>67</v>
      </c>
      <c r="U47" s="4">
        <f>Table4[[#This Row],[Price]]*Table4[[#This Row],[Share Count ]]</f>
        <v>0</v>
      </c>
      <c r="X47" s="4">
        <f>Table4[[#This Row],[MC ($M)]]-Table4[[#This Row],[Cash ($M)]]+Table4[[#This Row],[Debt ($M)]]</f>
        <v>0</v>
      </c>
    </row>
    <row r="48" spans="15:26">
      <c r="O48" s="1" t="s">
        <v>133</v>
      </c>
      <c r="P48" s="1" t="e" vm="46">
        <v>#VALUE!</v>
      </c>
      <c r="R48" s="1" t="s">
        <v>68</v>
      </c>
      <c r="U48" s="4">
        <f>Table4[[#This Row],[Price]]*Table4[[#This Row],[Share Count ]]</f>
        <v>0</v>
      </c>
      <c r="X48" s="4">
        <f>Table4[[#This Row],[MC ($M)]]-Table4[[#This Row],[Cash ($M)]]+Table4[[#This Row],[Debt ($M)]]</f>
        <v>0</v>
      </c>
    </row>
    <row r="49" spans="15:24">
      <c r="O49" s="1" t="s">
        <v>134</v>
      </c>
      <c r="P49" s="1" t="e" vm="47">
        <v>#VALUE!</v>
      </c>
      <c r="R49" s="1" t="s">
        <v>69</v>
      </c>
      <c r="U49" s="4">
        <f>Table4[[#This Row],[Price]]*Table4[[#This Row],[Share Count ]]</f>
        <v>0</v>
      </c>
      <c r="X49" s="4">
        <f>Table4[[#This Row],[MC ($M)]]-Table4[[#This Row],[Cash ($M)]]+Table4[[#This Row],[Debt ($M)]]</f>
        <v>0</v>
      </c>
    </row>
    <row r="50" spans="15:24">
      <c r="O50" s="1" t="s">
        <v>135</v>
      </c>
      <c r="P50" s="1" t="e" vm="48">
        <v>#VALUE!</v>
      </c>
      <c r="R50" s="1" t="s">
        <v>70</v>
      </c>
      <c r="U50" s="4">
        <f>Table4[[#This Row],[Price]]*Table4[[#This Row],[Share Count ]]</f>
        <v>0</v>
      </c>
      <c r="X50" s="4">
        <f>Table4[[#This Row],[MC ($M)]]-Table4[[#This Row],[Cash ($M)]]+Table4[[#This Row],[Debt ($M)]]</f>
        <v>0</v>
      </c>
    </row>
    <row r="51" spans="15:24">
      <c r="O51" s="1" t="s">
        <v>136</v>
      </c>
      <c r="P51" s="1" t="e" vm="49">
        <v>#VALUE!</v>
      </c>
      <c r="R51" s="1" t="s">
        <v>71</v>
      </c>
      <c r="U51" s="4">
        <f>Table4[[#This Row],[Price]]*Table4[[#This Row],[Share Count ]]</f>
        <v>0</v>
      </c>
      <c r="X51" s="4">
        <f>Table4[[#This Row],[MC ($M)]]-Table4[[#This Row],[Cash ($M)]]+Table4[[#This Row],[Debt ($M)]]</f>
        <v>0</v>
      </c>
    </row>
    <row r="52" spans="15:24">
      <c r="O52" s="1" t="s">
        <v>137</v>
      </c>
      <c r="P52" s="1" t="e" vm="50">
        <v>#VALUE!</v>
      </c>
      <c r="R52" s="1" t="s">
        <v>72</v>
      </c>
      <c r="U52" s="4">
        <f>Table4[[#This Row],[Price]]*Table4[[#This Row],[Share Count ]]</f>
        <v>0</v>
      </c>
      <c r="X52" s="4">
        <f>Table4[[#This Row],[MC ($M)]]-Table4[[#This Row],[Cash ($M)]]+Table4[[#This Row],[Debt ($M)]]</f>
        <v>0</v>
      </c>
    </row>
    <row r="53" spans="15:24">
      <c r="O53" s="1" t="s">
        <v>138</v>
      </c>
      <c r="P53" s="1" t="e" vm="51">
        <v>#VALUE!</v>
      </c>
      <c r="R53" s="1" t="s">
        <v>73</v>
      </c>
      <c r="U53" s="4">
        <f>Table4[[#This Row],[Price]]*Table4[[#This Row],[Share Count ]]</f>
        <v>0</v>
      </c>
      <c r="X53" s="4">
        <f>Table4[[#This Row],[MC ($M)]]-Table4[[#This Row],[Cash ($M)]]+Table4[[#This Row],[Debt ($M)]]</f>
        <v>0</v>
      </c>
    </row>
    <row r="54" spans="15:24">
      <c r="O54" s="1" t="s">
        <v>139</v>
      </c>
      <c r="P54" s="1" t="e" vm="52">
        <v>#VALUE!</v>
      </c>
      <c r="R54" s="1" t="s">
        <v>74</v>
      </c>
      <c r="U54" s="4">
        <f>Table4[[#This Row],[Price]]*Table4[[#This Row],[Share Count ]]</f>
        <v>0</v>
      </c>
      <c r="X54" s="4">
        <f>Table4[[#This Row],[MC ($M)]]-Table4[[#This Row],[Cash ($M)]]+Table4[[#This Row],[Debt ($M)]]</f>
        <v>0</v>
      </c>
    </row>
    <row r="55" spans="15:24">
      <c r="O55" s="1" t="s">
        <v>140</v>
      </c>
      <c r="P55" s="1" t="e" vm="53">
        <v>#VALUE!</v>
      </c>
      <c r="R55" s="1" t="s">
        <v>75</v>
      </c>
      <c r="U55" s="4">
        <f>Table4[[#This Row],[Price]]*Table4[[#This Row],[Share Count ]]</f>
        <v>0</v>
      </c>
      <c r="X55" s="4">
        <f>Table4[[#This Row],[MC ($M)]]-Table4[[#This Row],[Cash ($M)]]+Table4[[#This Row],[Debt ($M)]]</f>
        <v>0</v>
      </c>
    </row>
    <row r="56" spans="15:24">
      <c r="O56" s="1" t="s">
        <v>141</v>
      </c>
      <c r="P56" s="1" t="e" vm="54">
        <v>#VALUE!</v>
      </c>
      <c r="R56" s="1" t="s">
        <v>76</v>
      </c>
      <c r="U56" s="4">
        <f>Table4[[#This Row],[Price]]*Table4[[#This Row],[Share Count ]]</f>
        <v>0</v>
      </c>
      <c r="X56" s="4">
        <f>Table4[[#This Row],[MC ($M)]]-Table4[[#This Row],[Cash ($M)]]+Table4[[#This Row],[Debt ($M)]]</f>
        <v>0</v>
      </c>
    </row>
    <row r="57" spans="15:24">
      <c r="O57" s="1" t="s">
        <v>142</v>
      </c>
      <c r="P57" s="1" t="e" vm="55">
        <v>#VALUE!</v>
      </c>
      <c r="R57" s="1" t="s">
        <v>77</v>
      </c>
      <c r="U57" s="4">
        <f>Table4[[#This Row],[Price]]*Table4[[#This Row],[Share Count ]]</f>
        <v>0</v>
      </c>
      <c r="X57" s="4">
        <f>Table4[[#This Row],[MC ($M)]]-Table4[[#This Row],[Cash ($M)]]+Table4[[#This Row],[Debt ($M)]]</f>
        <v>0</v>
      </c>
    </row>
    <row r="58" spans="15:24">
      <c r="O58" s="1" t="s">
        <v>143</v>
      </c>
      <c r="P58" s="1" t="e" vm="56">
        <v>#VALUE!</v>
      </c>
      <c r="R58" s="1" t="s">
        <v>78</v>
      </c>
      <c r="U58" s="4">
        <f>Table4[[#This Row],[Price]]*Table4[[#This Row],[Share Count ]]</f>
        <v>0</v>
      </c>
      <c r="X58" s="4">
        <f>Table4[[#This Row],[MC ($M)]]-Table4[[#This Row],[Cash ($M)]]+Table4[[#This Row],[Debt ($M)]]</f>
        <v>0</v>
      </c>
    </row>
  </sheetData>
  <phoneticPr fontId="2" type="noConversion"/>
  <hyperlinks>
    <hyperlink ref="R43" r:id="rId1" xr:uid="{6FFA1BC7-7A1B-4D80-9DDF-ECA7009787D6}"/>
    <hyperlink ref="R17" r:id="rId2" xr:uid="{361F9976-B56D-421A-9B0F-0880611E4BA6}"/>
    <hyperlink ref="R14" r:id="rId3" xr:uid="{27FAD5AE-5539-430C-92E4-F2683E111C7B}"/>
  </hyperlinks>
  <pageMargins left="0.7" right="0.7" top="0.75" bottom="0.75" header="0.3" footer="0.3"/>
  <ignoredErrors>
    <ignoredError sqref="W5" calculatedColumn="1"/>
  </ignoredErrors>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dc:creator>
  <cp:lastModifiedBy>Jacob H</cp:lastModifiedBy>
  <dcterms:created xsi:type="dcterms:W3CDTF">2023-11-11T20:58:48Z</dcterms:created>
  <dcterms:modified xsi:type="dcterms:W3CDTF">2025-04-14T07:07:45Z</dcterms:modified>
</cp:coreProperties>
</file>