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quity Research\Models\Financials\"/>
    </mc:Choice>
  </mc:AlternateContent>
  <xr:revisionPtr revIDLastSave="0" documentId="13_ncr:1_{AF6B0190-178C-47FE-96C0-959AB8801AFD}" xr6:coauthVersionLast="47" xr6:coauthVersionMax="47" xr10:uidLastSave="{00000000-0000-0000-0000-000000000000}"/>
  <bookViews>
    <workbookView xWindow="7350" yWindow="-30" windowWidth="21570" windowHeight="14010" xr2:uid="{65E4D53C-ABED-40E4-9554-3B26F9BE725C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L39" i="1" s="1"/>
  <c r="M39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</calcChain>
</file>

<file path=xl/sharedStrings.xml><?xml version="1.0" encoding="utf-8"?>
<sst xmlns="http://schemas.openxmlformats.org/spreadsheetml/2006/main" count="232" uniqueCount="209">
  <si>
    <t>Name</t>
  </si>
  <si>
    <t>Country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</si>
  <si>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</si>
  <si>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</si>
  <si>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</si>
  <si>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</si>
  <si>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</si>
  <si>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</si>
  <si>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</si>
  <si>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</si>
  <si>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AFRM</t>
  </si>
  <si>
    <t>AXP</t>
  </si>
  <si>
    <t>BILL</t>
  </si>
  <si>
    <t>BITF</t>
  </si>
  <si>
    <t>BL</t>
  </si>
  <si>
    <t>CIM</t>
  </si>
  <si>
    <t>CLSK</t>
  </si>
  <si>
    <t>COIN</t>
  </si>
  <si>
    <t>DAVE</t>
  </si>
  <si>
    <t>DFS</t>
  </si>
  <si>
    <t>FI</t>
  </si>
  <si>
    <t>FICO</t>
  </si>
  <si>
    <t>FIS</t>
  </si>
  <si>
    <t>FLYW</t>
  </si>
  <si>
    <t>FOUR</t>
  </si>
  <si>
    <t>FUTU</t>
  </si>
  <si>
    <t>GPN</t>
  </si>
  <si>
    <t>HIPO</t>
  </si>
  <si>
    <t>HOOD</t>
  </si>
  <si>
    <t>INTU</t>
  </si>
  <si>
    <t>JKHY</t>
  </si>
  <si>
    <t>LC</t>
  </si>
  <si>
    <t>LMND</t>
  </si>
  <si>
    <t>MA</t>
  </si>
  <si>
    <t>MARA</t>
  </si>
  <si>
    <t>MCO</t>
  </si>
  <si>
    <t>MKTX</t>
  </si>
  <si>
    <t>ML</t>
  </si>
  <si>
    <t>MSTR</t>
  </si>
  <si>
    <t>NRDS</t>
  </si>
  <si>
    <t>NU</t>
  </si>
  <si>
    <t>OPEN</t>
  </si>
  <si>
    <t>OSCR</t>
  </si>
  <si>
    <t>PAY</t>
  </si>
  <si>
    <t>PSFE</t>
  </si>
  <si>
    <t>PYPL</t>
  </si>
  <si>
    <t>RDFN</t>
  </si>
  <si>
    <t>RIOT</t>
  </si>
  <si>
    <t>RKT</t>
  </si>
  <si>
    <t>ROOT</t>
  </si>
  <si>
    <t>RVTY</t>
  </si>
  <si>
    <t>SHOP</t>
  </si>
  <si>
    <t>SNEX</t>
  </si>
  <si>
    <t>SOFI</t>
  </si>
  <si>
    <t>SPGI</t>
  </si>
  <si>
    <t>TOST</t>
  </si>
  <si>
    <t>TW</t>
  </si>
  <si>
    <t>UPST</t>
  </si>
  <si>
    <t>V</t>
  </si>
  <si>
    <t>VRSK</t>
  </si>
  <si>
    <t>XYZ</t>
  </si>
  <si>
    <t>Affirm Holdings, Inc.</t>
  </si>
  <si>
    <t>American Express Company</t>
  </si>
  <si>
    <t>Bill.com Holdings, Inc.</t>
  </si>
  <si>
    <t>Bitfarms Ltd.</t>
  </si>
  <si>
    <t>BlackLine, Inc.</t>
  </si>
  <si>
    <t>Chimera Investment Corporation</t>
  </si>
  <si>
    <t>CleanSpark, Inc.</t>
  </si>
  <si>
    <t>Coinbase Global, Inc.</t>
  </si>
  <si>
    <t>Dave Inc.</t>
  </si>
  <si>
    <t>Discover Financial Services</t>
  </si>
  <si>
    <t>Fiserv, Inc.</t>
  </si>
  <si>
    <t>Fair Isaac Corporation</t>
  </si>
  <si>
    <t>Fidelity National Info Services, Inc.</t>
  </si>
  <si>
    <t>Flywire Corporation</t>
  </si>
  <si>
    <t>Shift4 Payments, Inc.</t>
  </si>
  <si>
    <t>Futu Holdings Limited</t>
  </si>
  <si>
    <t>Global Payments Inc.</t>
  </si>
  <si>
    <t>Hippo Holdings Inc.</t>
  </si>
  <si>
    <t>Robinhood Markets, Inc.</t>
  </si>
  <si>
    <t>IBKR</t>
  </si>
  <si>
    <t>Interactive Brokers Group, Inc.</t>
  </si>
  <si>
    <t>Intuit Inc.</t>
  </si>
  <si>
    <t>Jack Henry &amp; Associates, Inc.</t>
  </si>
  <si>
    <t>LendingClub Corporation</t>
  </si>
  <si>
    <t>Lemonade, Inc. </t>
  </si>
  <si>
    <t>Mastercard Incorporated</t>
  </si>
  <si>
    <t>Marathon Digital Holdings, Inc.</t>
  </si>
  <si>
    <t>Moodys Corporation</t>
  </si>
  <si>
    <t>MarketAxess Holdings Inc.</t>
  </si>
  <si>
    <t>MoneyLion Inc.</t>
  </si>
  <si>
    <t>MicroStrategy Incorporated</t>
  </si>
  <si>
    <t>NerdWallet, Inc.</t>
  </si>
  <si>
    <t>Nu Holdings Ltd.</t>
  </si>
  <si>
    <t>STNE</t>
  </si>
  <si>
    <t>Opendoor Technologies Inc.</t>
  </si>
  <si>
    <t>Oscar Health, Inc.</t>
  </si>
  <si>
    <t>Paymentus Holdings, Inc.</t>
  </si>
  <si>
    <t>Paysafe Limited</t>
  </si>
  <si>
    <t>PayPal Holdings, Inc.</t>
  </si>
  <si>
    <t>Redfin Corporation</t>
  </si>
  <si>
    <t>Riot Blockchain, Inc.</t>
  </si>
  <si>
    <t>Rocket Companies, Inc.</t>
  </si>
  <si>
    <t>Root, Inc.</t>
  </si>
  <si>
    <t>Revvity, Inc.</t>
  </si>
  <si>
    <t>Shopify Inc.</t>
  </si>
  <si>
    <t>StoneX Group Inc.</t>
  </si>
  <si>
    <t>SoFi Technologies, Inc.</t>
  </si>
  <si>
    <t>S&amp;P Global Inc.</t>
  </si>
  <si>
    <t>StoneCo Ltd.</t>
  </si>
  <si>
    <t>Toast, Inc.</t>
  </si>
  <si>
    <t>Tradeweb Markets Inc.</t>
  </si>
  <si>
    <t>Upstart Holdings, Inc.</t>
  </si>
  <si>
    <t>Visa Inc.</t>
  </si>
  <si>
    <t>Verisk Analytics, Inc.</t>
  </si>
  <si>
    <t>Block, Inc.</t>
  </si>
  <si>
    <t>ZG</t>
  </si>
  <si>
    <t>Zillow Group, Inc.</t>
  </si>
  <si>
    <t>NPV</t>
  </si>
  <si>
    <t>FV</t>
  </si>
  <si>
    <t>Upside</t>
  </si>
  <si>
    <t>Q1'25</t>
  </si>
  <si>
    <t>Financial Services</t>
  </si>
  <si>
    <t>Credit Cards, Corporate Payments</t>
  </si>
  <si>
    <t>Payment Processing</t>
  </si>
  <si>
    <t>Global Card Networks, Digital Payments</t>
  </si>
  <si>
    <t>Transaction Infrastructure, Cross-Border</t>
  </si>
  <si>
    <t>FinTech</t>
  </si>
  <si>
    <t>Merchant Acquiring, Core Banking Software</t>
  </si>
  <si>
    <t>SMB Payments, Integrated Solutions</t>
  </si>
  <si>
    <t>Digital Payments</t>
  </si>
  <si>
    <t>P2P Transfers, E-Commerce Checkout</t>
  </si>
  <si>
    <t>SMB Payments, Bitcoin Services (Cash App)</t>
  </si>
  <si>
    <t>Hospitality, Retail POS Systems</t>
  </si>
  <si>
    <t>FinTech (Brazil)</t>
  </si>
  <si>
    <t>Merchant Services, Banking Software</t>
  </si>
  <si>
    <t>Restaurant POS &amp; Payments</t>
  </si>
  <si>
    <t>Category 1</t>
  </si>
  <si>
    <t>Buy Now, Pay Later (BNPL)</t>
  </si>
  <si>
    <t>E-Commerce Financing</t>
  </si>
  <si>
    <t>SMB Billing &amp; AP Automation</t>
  </si>
  <si>
    <t>Neobank</t>
  </si>
  <si>
    <t>Low-Cost Checking, Cash Advances</t>
  </si>
  <si>
    <t>FinTech (Asia)</t>
  </si>
  <si>
    <t>Online Brokerage, Wealth Management</t>
  </si>
  <si>
    <t>Digital Lending</t>
  </si>
  <si>
    <t>Personal Loans, Marketplace Lending</t>
  </si>
  <si>
    <t>Credit-Building, Financial Literacy</t>
  </si>
  <si>
    <t>Digital Bank (LatAm)</t>
  </si>
  <si>
    <t>No-Fee Banking, Credit Cards</t>
  </si>
  <si>
    <t>Student Loans, Investing, Banking</t>
  </si>
  <si>
    <t>AI Lending</t>
  </si>
  <si>
    <t>Credit Underwriting, Personal Loans</t>
  </si>
  <si>
    <t>Cryptocurrency</t>
  </si>
  <si>
    <t>Bitcoin Mining</t>
  </si>
  <si>
    <t>Bitcoin Mining, Energy Efficiency</t>
  </si>
  <si>
    <t>Crypto Exchange, Custody Services</t>
  </si>
  <si>
    <t>Bitcoin Treasury Holdings</t>
  </si>
  <si>
    <t>Credit Scoring</t>
  </si>
  <si>
    <t>FICO Scores, Fraud Detection</t>
  </si>
  <si>
    <t>Credit Ratings</t>
  </si>
  <si>
    <t>Corporate &amp; Sovereign Risk Analysis</t>
  </si>
  <si>
    <t>Financial Data</t>
  </si>
  <si>
    <t>Credit Ratings, Market Intelligence</t>
  </si>
  <si>
    <t>Insurance Analytics</t>
  </si>
  <si>
    <t>Risk Assessment, Claims Processing</t>
  </si>
  <si>
    <t>Online Brokerage</t>
  </si>
  <si>
    <t>Low-Cost Trading, Margin Lending</t>
  </si>
  <si>
    <t>Retail Brokerage</t>
  </si>
  <si>
    <t>Commission-Free Trading, Crypto</t>
  </si>
  <si>
    <t>Electronic Trading</t>
  </si>
  <si>
    <t>Fixed Income, ETFs, Derivatives</t>
  </si>
  <si>
    <t>Corporate Bond Trading Platform</t>
  </si>
  <si>
    <t>Proptech</t>
  </si>
  <si>
    <t>iBuying (Instant Home Sales)</t>
  </si>
  <si>
    <t>Real Estate Tech</t>
  </si>
  <si>
    <t>Online Brokerage, Home Listings</t>
  </si>
  <si>
    <t>Mortgage Tech</t>
  </si>
  <si>
    <t>Digital Mortgage Origination (Quicken Loans)</t>
  </si>
  <si>
    <t>Home Valuation, Listings Marketplace</t>
  </si>
  <si>
    <t>InsurTech</t>
  </si>
  <si>
    <t>Smart Home Insurance</t>
  </si>
  <si>
    <t>AI-Powered Renters/Home Insurance</t>
  </si>
  <si>
    <t>Health InsurTech</t>
  </si>
  <si>
    <t>ACA Marketplace Plans, Telehealth</t>
  </si>
  <si>
    <t>Usage-Based Auto Insurance</t>
  </si>
  <si>
    <t>Accounting Software</t>
  </si>
  <si>
    <t>Financial Close Automation</t>
  </si>
  <si>
    <t>Payment Tech</t>
  </si>
  <si>
    <t>Cross-Border Education/Healthcare Payments</t>
  </si>
  <si>
    <t>Financial Software</t>
  </si>
  <si>
    <t>TurboTax, QuickBooks, Credit Karma</t>
  </si>
  <si>
    <t>Banking Software</t>
  </si>
  <si>
    <t>Core Processing for Community Banks</t>
  </si>
  <si>
    <t>Financial Literacy</t>
  </si>
  <si>
    <t>Credit Card/ Loan Comparison Tools</t>
  </si>
  <si>
    <t>Billing Tech</t>
  </si>
  <si>
    <t>Utility &amp; Healthcare Payment Processing</t>
  </si>
  <si>
    <t>Digital Wallets, Online Gambling Payments</t>
  </si>
  <si>
    <t>Life Sciences/FinTech</t>
  </si>
  <si>
    <t>Health &amp; Financial Analytics (Spin-off from PerkinElmer)</t>
  </si>
  <si>
    <t>E-Commerce</t>
  </si>
  <si>
    <t>Merchant Payments, POS Systems</t>
  </si>
  <si>
    <t>Forex, Commodities, Brokerage</t>
  </si>
  <si>
    <t>Category 2</t>
  </si>
  <si>
    <t>Real Estate Finance</t>
  </si>
  <si>
    <t>Mortgage REIT (Residential/Commercial Loans)</t>
  </si>
  <si>
    <t>Credit Cards, Digital Banking, Student Loans</t>
  </si>
  <si>
    <t>Banking/Payment Processing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</si>
</sst>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sz val="11"/>
      <name val="Calibre"/>
    </font>
    <font>
      <u/>
      <sz val="11"/>
      <color rgb="FF00B0F0"/>
      <name val="Calibre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44" fontId="3" fillId="0" borderId="0" xfId="0" applyNumberFormat="1" applyFont="1"/>
    <xf numFmtId="0" fontId="4" fillId="0" borderId="0" xfId="0" applyFont="1"/>
    <xf numFmtId="0" fontId="2" fillId="2" borderId="0" xfId="0" applyFont="1" applyFill="1"/>
    <xf numFmtId="164" fontId="3" fillId="0" borderId="0" xfId="0" applyNumberFormat="1" applyFont="1"/>
    <xf numFmtId="10" fontId="2" fillId="2" borderId="0" xfId="0" applyNumberFormat="1" applyFont="1" applyFill="1"/>
    <xf numFmtId="10" fontId="3" fillId="0" borderId="0" xfId="0" applyNumberFormat="1" applyFont="1"/>
    <xf numFmtId="0" fontId="5" fillId="0" borderId="0" xfId="1" applyFont="1"/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Financials\PYPL_Model.xlsx" TargetMode="External"/><Relationship Id="rId1" Type="http://schemas.openxmlformats.org/officeDocument/2006/relationships/externalLinkPath" Target="PYP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Balance Sheet Scope"/>
      <sheetName val="Cash Flow Scope"/>
      <sheetName val="PayPal"/>
      <sheetName val="PayPal Credit"/>
      <sheetName val="Braintree"/>
      <sheetName val="Venmo"/>
      <sheetName val="Xoom"/>
      <sheetName val="Hyperwallet"/>
      <sheetName val="Honey"/>
      <sheetName val="Paidy"/>
    </sheetNames>
    <sheetDataSet>
      <sheetData sheetId="0"/>
      <sheetData sheetId="1">
        <row r="52">
          <cell r="AU52">
            <v>92296.583534726611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FCA33-A160-41B2-A363-13964CEB7CA3}" name="Table4" displayName="Table4" ref="B2:P77" totalsRowShown="0" headerRowDxfId="17" dataDxfId="16" tableBorderDxfId="15">
  <autoFilter ref="B2:P77" xr:uid="{BCDFCA33-A160-41B2-A363-13964CEB7CA3}"/>
  <tableColumns count="15">
    <tableColumn id="1" xr3:uid="{4CC0B319-5E94-4867-B6B7-8D7F2B60671D}" name="Name" dataDxfId="14"/>
    <tableColumn id="14" xr3:uid="{1BAF97B1-1112-445A-82E3-358072F16E3A}" name="Country" dataDxfId="13"/>
    <tableColumn id="3" xr3:uid="{B585A45C-8E5A-43D4-B398-E74AC046481A}" name="Ticker" dataDxfId="12"/>
    <tableColumn id="4" xr3:uid="{48469FDD-65DC-4C3F-9EAC-5D056914FB4D}" name="Price" dataDxfId="11"/>
    <tableColumn id="12" xr3:uid="{B164735C-DAA3-4FC8-8F4E-ADAE973513D5}" name="Share Count " dataDxfId="10"/>
    <tableColumn id="5" xr3:uid="{5221E4BB-0C9C-402D-8897-1257DEF63AD5}" name="MC ($M)" dataDxfId="9">
      <calculatedColumnFormula>Table4[[#This Row],[Price]]*Table4[[#This Row],[Share Count ]]</calculatedColumnFormula>
    </tableColumn>
    <tableColumn id="6" xr3:uid="{E220EFB2-9A3D-4FC8-84E4-5CDE8950861F}" name="Cash ($M)" dataDxfId="8"/>
    <tableColumn id="7" xr3:uid="{906E6D79-4AB2-4067-996C-B0067EE3173A}" name="Debt ($M)" dataDxfId="7"/>
    <tableColumn id="8" xr3:uid="{927F948E-3E8E-4D63-8206-D1925A1CA2B2}" name="EV ($M)" dataDxfId="6">
      <calculatedColumnFormula>Table4[[#This Row],[MC ($M)]]-Table4[[#This Row],[Cash ($M)]]+Table4[[#This Row],[Debt ($M)]]</calculatedColumnFormula>
    </tableColumn>
    <tableColumn id="13" xr3:uid="{0EB81209-F267-40E3-91EC-539902660534}" name="NPV" dataDxfId="5">
      <calculatedColumnFormula>[1]Model!$AU$52</calculatedColumnFormula>
    </tableColumn>
    <tableColumn id="11" xr3:uid="{92552276-7FAB-47B6-8366-EB49B7DA6D77}" name="FV" dataDxfId="4">
      <calculatedColumnFormula>Table4[[#This Row],[NPV]]/Table4[[#This Row],[Share Count ]]</calculatedColumnFormula>
    </tableColumn>
    <tableColumn id="2" xr3:uid="{D0CE6D7A-477F-438F-AA29-918E83E2D2ED}" name="Upside" dataDxfId="3">
      <calculatedColumnFormula>Table4[[#This Row],[FV]]/Table4[[#This Row],[Price]]-1</calculatedColumnFormula>
    </tableColumn>
    <tableColumn id="9" xr3:uid="{09CDAE9A-4626-4418-B360-BAD3E9AB85F5}" name="Updated " dataDxfId="2"/>
    <tableColumn id="15" xr3:uid="{BDF7B214-47B2-487A-98C5-6CC133007FBF}" name="Category 1" dataDxfId="1"/>
    <tableColumn id="10" xr3:uid="{32ECB8FB-8024-46C6-82A1-C4A8B2E970D5}" name="Category 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YPL_Model.xlsx" TargetMode="External"/><Relationship Id="rId2" Type="http://schemas.openxmlformats.org/officeDocument/2006/relationships/hyperlink" Target="AXP_Model.xlsx" TargetMode="External"/><Relationship Id="rId1" Type="http://schemas.openxmlformats.org/officeDocument/2006/relationships/hyperlink" Target="AFRM_Model.xls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841B-2975-4F03-9A99-33742986ECC4}">
  <dimension ref="B2:P82"/>
  <sheetViews>
    <sheetView tabSelected="1" topLeftCell="A13" zoomScale="85" zoomScaleNormal="85" workbookViewId="0">
      <selection activeCell="K2" sqref="K2:M2"/>
    </sheetView>
  </sheetViews>
  <sheetFormatPr defaultColWidth="9.140625" defaultRowHeight="14.25"/>
  <cols>
    <col min="1" max="1" width="3.28515625" style="1" customWidth="1"/>
    <col min="2" max="2" width="32.28515625" style="1" customWidth="1"/>
    <col min="3" max="3" width="11.140625" style="1" hidden="1" customWidth="1"/>
    <col min="4" max="4" width="9.85546875" style="1" customWidth="1"/>
    <col min="5" max="10" width="12.7109375" style="1" customWidth="1"/>
    <col min="11" max="12" width="12.140625" style="1" customWidth="1"/>
    <col min="13" max="14" width="12.7109375" style="1" customWidth="1"/>
    <col min="15" max="15" width="34" style="1" customWidth="1"/>
    <col min="16" max="16" width="37" style="1" customWidth="1"/>
    <col min="17" max="19" width="9.140625" style="1"/>
    <col min="20" max="20" width="11.28515625" style="1" customWidth="1"/>
    <col min="21" max="16384" width="9.140625" style="1"/>
  </cols>
  <sheetData>
    <row r="2" spans="2:16" ht="1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118</v>
      </c>
      <c r="L2" s="4" t="s">
        <v>119</v>
      </c>
      <c r="M2" s="6" t="s">
        <v>120</v>
      </c>
      <c r="N2" s="4" t="s">
        <v>9</v>
      </c>
      <c r="O2" s="4" t="s">
        <v>137</v>
      </c>
      <c r="P2" s="4" t="s">
        <v>204</v>
      </c>
    </row>
    <row r="3" spans="2:16" ht="13.9" customHeight="1">
      <c r="B3" s="3" t="s">
        <v>61</v>
      </c>
      <c r="D3" s="8" t="s">
        <v>10</v>
      </c>
      <c r="E3" s="2"/>
      <c r="G3" s="5">
        <f>Table4[[#This Row],[Price]]*Table4[[#This Row],[Share Count ]]</f>
        <v>0</v>
      </c>
      <c r="H3" s="5"/>
      <c r="I3" s="5"/>
      <c r="J3" s="5">
        <f>Table4[[#This Row],[MC ($M)]]-Table4[[#This Row],[Cash ($M)]]+Table4[[#This Row],[Debt ($M)]]</f>
        <v>0</v>
      </c>
      <c r="K3" s="2"/>
      <c r="L3" s="2"/>
      <c r="M3" s="7"/>
      <c r="O3" s="1" t="s">
        <v>138</v>
      </c>
      <c r="P3" s="9" t="s">
        <v>139</v>
      </c>
    </row>
    <row r="4" spans="2:16" ht="13.9" customHeight="1">
      <c r="B4" s="3" t="s">
        <v>62</v>
      </c>
      <c r="D4" s="8" t="s">
        <v>11</v>
      </c>
      <c r="E4" s="2"/>
      <c r="G4" s="5">
        <f>Table4[[#This Row],[Price]]*Table4[[#This Row],[Share Count ]]</f>
        <v>0</v>
      </c>
      <c r="H4" s="5"/>
      <c r="I4" s="5"/>
      <c r="J4" s="5">
        <f>Table4[[#This Row],[MC ($M)]]-Table4[[#This Row],[Cash ($M)]]+Table4[[#This Row],[Debt ($M)]]</f>
        <v>0</v>
      </c>
      <c r="K4" s="2"/>
      <c r="L4" s="2"/>
      <c r="M4" s="7"/>
      <c r="O4" s="1" t="s">
        <v>122</v>
      </c>
      <c r="P4" s="9" t="s">
        <v>123</v>
      </c>
    </row>
    <row r="5" spans="2:16" ht="13.9" customHeight="1">
      <c r="B5" s="3" t="s">
        <v>63</v>
      </c>
      <c r="D5" s="1" t="s">
        <v>12</v>
      </c>
      <c r="E5" s="2"/>
      <c r="G5" s="5">
        <f>Table4[[#This Row],[Price]]*Table4[[#This Row],[Share Count ]]</f>
        <v>0</v>
      </c>
      <c r="H5" s="5"/>
      <c r="I5" s="5"/>
      <c r="J5" s="5">
        <f>Table4[[#This Row],[MC ($M)]]-Table4[[#This Row],[Cash ($M)]]+Table4[[#This Row],[Debt ($M)]]</f>
        <v>0</v>
      </c>
      <c r="K5" s="2"/>
      <c r="L5" s="2"/>
      <c r="M5" s="7"/>
      <c r="O5" s="1" t="s">
        <v>127</v>
      </c>
      <c r="P5" s="9" t="s">
        <v>140</v>
      </c>
    </row>
    <row r="6" spans="2:16" ht="13.9" customHeight="1">
      <c r="B6" s="3" t="s">
        <v>64</v>
      </c>
      <c r="D6" s="1" t="s">
        <v>13</v>
      </c>
      <c r="E6" s="2"/>
      <c r="G6" s="5">
        <f>Table4[[#This Row],[Price]]*Table4[[#This Row],[Share Count ]]</f>
        <v>0</v>
      </c>
      <c r="H6" s="5"/>
      <c r="I6" s="5"/>
      <c r="J6" s="5">
        <f>Table4[[#This Row],[MC ($M)]]-Table4[[#This Row],[Cash ($M)]]+Table4[[#This Row],[Debt ($M)]]</f>
        <v>0</v>
      </c>
      <c r="K6" s="2"/>
      <c r="L6" s="2"/>
      <c r="M6" s="7"/>
      <c r="O6" s="1" t="s">
        <v>153</v>
      </c>
      <c r="P6" s="9" t="s">
        <v>154</v>
      </c>
    </row>
    <row r="7" spans="2:16" ht="13.9" customHeight="1">
      <c r="B7" s="3" t="s">
        <v>65</v>
      </c>
      <c r="D7" s="1" t="s">
        <v>14</v>
      </c>
      <c r="E7" s="2"/>
      <c r="G7" s="5">
        <f>Table4[[#This Row],[Price]]*Table4[[#This Row],[Share Count ]]</f>
        <v>0</v>
      </c>
      <c r="H7" s="5"/>
      <c r="I7" s="5"/>
      <c r="J7" s="5">
        <f>Table4[[#This Row],[MC ($M)]]-Table4[[#This Row],[Cash ($M)]]+Table4[[#This Row],[Debt ($M)]]</f>
        <v>0</v>
      </c>
      <c r="K7" s="2"/>
      <c r="L7" s="2"/>
      <c r="M7" s="7"/>
      <c r="O7" s="1" t="s">
        <v>186</v>
      </c>
      <c r="P7" s="9" t="s">
        <v>187</v>
      </c>
    </row>
    <row r="8" spans="2:16" ht="13.9" customHeight="1">
      <c r="B8" s="3" t="s">
        <v>66</v>
      </c>
      <c r="D8" s="1" t="s">
        <v>15</v>
      </c>
      <c r="E8" s="2"/>
      <c r="G8" s="5">
        <f>Table4[[#This Row],[Price]]*Table4[[#This Row],[Share Count ]]</f>
        <v>0</v>
      </c>
      <c r="H8" s="5"/>
      <c r="I8" s="5"/>
      <c r="J8" s="5">
        <f>Table4[[#This Row],[MC ($M)]]-Table4[[#This Row],[Cash ($M)]]+Table4[[#This Row],[Debt ($M)]]</f>
        <v>0</v>
      </c>
      <c r="K8" s="2"/>
      <c r="L8" s="2"/>
      <c r="M8" s="7"/>
      <c r="O8" s="1" t="s">
        <v>205</v>
      </c>
      <c r="P8" s="9" t="s">
        <v>206</v>
      </c>
    </row>
    <row r="9" spans="2:16" ht="13.9" customHeight="1">
      <c r="B9" s="3" t="s">
        <v>67</v>
      </c>
      <c r="D9" s="1" t="s">
        <v>16</v>
      </c>
      <c r="E9" s="2"/>
      <c r="G9" s="5">
        <f>Table4[[#This Row],[Price]]*Table4[[#This Row],[Share Count ]]</f>
        <v>0</v>
      </c>
      <c r="H9" s="5"/>
      <c r="I9" s="5"/>
      <c r="J9" s="5">
        <f>Table4[[#This Row],[MC ($M)]]-Table4[[#This Row],[Cash ($M)]]+Table4[[#This Row],[Debt ($M)]]</f>
        <v>0</v>
      </c>
      <c r="K9" s="2"/>
      <c r="L9" s="2"/>
      <c r="M9" s="7"/>
      <c r="O9" s="1" t="s">
        <v>153</v>
      </c>
      <c r="P9" s="9" t="s">
        <v>155</v>
      </c>
    </row>
    <row r="10" spans="2:16" ht="13.9" customHeight="1">
      <c r="B10" s="3" t="s">
        <v>68</v>
      </c>
      <c r="D10" s="1" t="s">
        <v>17</v>
      </c>
      <c r="E10" s="2"/>
      <c r="G10" s="5">
        <f>Table4[[#This Row],[Price]]*Table4[[#This Row],[Share Count ]]</f>
        <v>0</v>
      </c>
      <c r="H10" s="5"/>
      <c r="I10" s="5"/>
      <c r="J10" s="5">
        <f>Table4[[#This Row],[MC ($M)]]-Table4[[#This Row],[Cash ($M)]]+Table4[[#This Row],[Debt ($M)]]</f>
        <v>0</v>
      </c>
      <c r="K10" s="2"/>
      <c r="L10" s="2"/>
      <c r="M10" s="7"/>
      <c r="O10" s="1" t="s">
        <v>153</v>
      </c>
      <c r="P10" s="9" t="s">
        <v>156</v>
      </c>
    </row>
    <row r="11" spans="2:16" ht="13.9" customHeight="1">
      <c r="B11" s="3" t="s">
        <v>69</v>
      </c>
      <c r="D11" s="1" t="s">
        <v>18</v>
      </c>
      <c r="E11" s="2"/>
      <c r="G11" s="5">
        <f>Table4[[#This Row],[Price]]*Table4[[#This Row],[Share Count ]]</f>
        <v>0</v>
      </c>
      <c r="H11" s="5"/>
      <c r="I11" s="5"/>
      <c r="J11" s="5">
        <f>Table4[[#This Row],[MC ($M)]]-Table4[[#This Row],[Cash ($M)]]+Table4[[#This Row],[Debt ($M)]]</f>
        <v>0</v>
      </c>
      <c r="K11" s="2"/>
      <c r="L11" s="2"/>
      <c r="M11" s="7"/>
      <c r="O11" s="1" t="s">
        <v>141</v>
      </c>
      <c r="P11" s="9" t="s">
        <v>142</v>
      </c>
    </row>
    <row r="12" spans="2:16" ht="13.9" customHeight="1">
      <c r="B12" s="3" t="s">
        <v>70</v>
      </c>
      <c r="D12" s="1" t="s">
        <v>19</v>
      </c>
      <c r="E12" s="2"/>
      <c r="G12" s="5">
        <f>Table4[[#This Row],[Price]]*Table4[[#This Row],[Share Count ]]</f>
        <v>0</v>
      </c>
      <c r="H12" s="5"/>
      <c r="I12" s="5"/>
      <c r="J12" s="5">
        <f>Table4[[#This Row],[MC ($M)]]-Table4[[#This Row],[Cash ($M)]]+Table4[[#This Row],[Debt ($M)]]</f>
        <v>0</v>
      </c>
      <c r="K12" s="2"/>
      <c r="L12" s="2"/>
      <c r="M12" s="7"/>
      <c r="O12" s="1" t="s">
        <v>122</v>
      </c>
      <c r="P12" s="9" t="s">
        <v>207</v>
      </c>
    </row>
    <row r="13" spans="2:16" ht="13.9" customHeight="1">
      <c r="B13" s="3" t="s">
        <v>71</v>
      </c>
      <c r="D13" s="1" t="s">
        <v>20</v>
      </c>
      <c r="E13" s="2"/>
      <c r="G13" s="5">
        <f>Table4[[#This Row],[Price]]*Table4[[#This Row],[Share Count ]]</f>
        <v>0</v>
      </c>
      <c r="H13" s="5"/>
      <c r="I13" s="5"/>
      <c r="J13" s="5">
        <f>Table4[[#This Row],[MC ($M)]]-Table4[[#This Row],[Cash ($M)]]+Table4[[#This Row],[Debt ($M)]]</f>
        <v>0</v>
      </c>
      <c r="K13" s="2"/>
      <c r="L13" s="2"/>
      <c r="M13" s="7"/>
      <c r="O13" s="1" t="s">
        <v>127</v>
      </c>
      <c r="P13" s="9" t="s">
        <v>128</v>
      </c>
    </row>
    <row r="14" spans="2:16" ht="13.9" customHeight="1">
      <c r="B14" s="3" t="s">
        <v>72</v>
      </c>
      <c r="D14" s="1" t="s">
        <v>21</v>
      </c>
      <c r="E14" s="2"/>
      <c r="G14" s="5">
        <f>Table4[[#This Row],[Price]]*Table4[[#This Row],[Share Count ]]</f>
        <v>0</v>
      </c>
      <c r="H14" s="5"/>
      <c r="I14" s="5"/>
      <c r="J14" s="5">
        <f>Table4[[#This Row],[MC ($M)]]-Table4[[#This Row],[Cash ($M)]]+Table4[[#This Row],[Debt ($M)]]</f>
        <v>0</v>
      </c>
      <c r="K14" s="2"/>
      <c r="L14" s="2"/>
      <c r="M14" s="7"/>
      <c r="O14" s="1" t="s">
        <v>158</v>
      </c>
      <c r="P14" s="9" t="s">
        <v>159</v>
      </c>
    </row>
    <row r="15" spans="2:16" ht="13.9" customHeight="1">
      <c r="B15" s="3" t="s">
        <v>73</v>
      </c>
      <c r="D15" s="1" t="s">
        <v>22</v>
      </c>
      <c r="E15" s="2"/>
      <c r="G15" s="5">
        <f>Table4[[#This Row],[Price]]*Table4[[#This Row],[Share Count ]]</f>
        <v>0</v>
      </c>
      <c r="H15" s="5"/>
      <c r="I15" s="5"/>
      <c r="J15" s="5">
        <f>Table4[[#This Row],[MC ($M)]]-Table4[[#This Row],[Cash ($M)]]+Table4[[#This Row],[Debt ($M)]]</f>
        <v>0</v>
      </c>
      <c r="K15" s="2"/>
      <c r="L15" s="2"/>
      <c r="M15" s="7"/>
      <c r="O15" s="1" t="s">
        <v>127</v>
      </c>
      <c r="P15" s="9" t="s">
        <v>208</v>
      </c>
    </row>
    <row r="16" spans="2:16" ht="13.9" customHeight="1">
      <c r="B16" s="3" t="s">
        <v>74</v>
      </c>
      <c r="D16" s="1" t="s">
        <v>23</v>
      </c>
      <c r="E16" s="2"/>
      <c r="G16" s="5">
        <f>Table4[[#This Row],[Price]]*Table4[[#This Row],[Share Count ]]</f>
        <v>0</v>
      </c>
      <c r="H16" s="5"/>
      <c r="I16" s="5"/>
      <c r="J16" s="5">
        <f>Table4[[#This Row],[MC ($M)]]-Table4[[#This Row],[Cash ($M)]]+Table4[[#This Row],[Debt ($M)]]</f>
        <v>0</v>
      </c>
      <c r="K16" s="2"/>
      <c r="L16" s="2"/>
      <c r="M16" s="7"/>
      <c r="O16" s="1" t="s">
        <v>188</v>
      </c>
      <c r="P16" s="9" t="s">
        <v>189</v>
      </c>
    </row>
    <row r="17" spans="2:16" ht="13.9" customHeight="1">
      <c r="B17" s="3" t="s">
        <v>75</v>
      </c>
      <c r="D17" s="1" t="s">
        <v>24</v>
      </c>
      <c r="E17" s="2"/>
      <c r="G17" s="5">
        <f>Table4[[#This Row],[Price]]*Table4[[#This Row],[Share Count ]]</f>
        <v>0</v>
      </c>
      <c r="H17" s="5"/>
      <c r="I17" s="5"/>
      <c r="J17" s="5">
        <f>Table4[[#This Row],[MC ($M)]]-Table4[[#This Row],[Cash ($M)]]+Table4[[#This Row],[Debt ($M)]]</f>
        <v>0</v>
      </c>
      <c r="K17" s="2"/>
      <c r="L17" s="2"/>
      <c r="M17" s="7"/>
      <c r="O17" s="1" t="s">
        <v>124</v>
      </c>
      <c r="P17" s="9" t="s">
        <v>133</v>
      </c>
    </row>
    <row r="18" spans="2:16" ht="13.9" customHeight="1">
      <c r="B18" s="3" t="s">
        <v>76</v>
      </c>
      <c r="D18" s="1" t="s">
        <v>25</v>
      </c>
      <c r="E18" s="2"/>
      <c r="G18" s="5">
        <f>Table4[[#This Row],[Price]]*Table4[[#This Row],[Share Count ]]</f>
        <v>0</v>
      </c>
      <c r="H18" s="5"/>
      <c r="I18" s="5"/>
      <c r="J18" s="5">
        <f>Table4[[#This Row],[MC ($M)]]-Table4[[#This Row],[Cash ($M)]]+Table4[[#This Row],[Debt ($M)]]</f>
        <v>0</v>
      </c>
      <c r="K18" s="2"/>
      <c r="L18" s="2"/>
      <c r="M18" s="7"/>
      <c r="O18" s="1" t="s">
        <v>143</v>
      </c>
      <c r="P18" s="9" t="s">
        <v>144</v>
      </c>
    </row>
    <row r="19" spans="2:16" ht="13.9" customHeight="1">
      <c r="B19" s="3" t="s">
        <v>77</v>
      </c>
      <c r="D19" s="1" t="s">
        <v>26</v>
      </c>
      <c r="E19" s="2"/>
      <c r="G19" s="5">
        <f>Table4[[#This Row],[Price]]*Table4[[#This Row],[Share Count ]]</f>
        <v>0</v>
      </c>
      <c r="H19" s="5"/>
      <c r="I19" s="5"/>
      <c r="J19" s="5">
        <f>Table4[[#This Row],[MC ($M)]]-Table4[[#This Row],[Cash ($M)]]+Table4[[#This Row],[Debt ($M)]]</f>
        <v>0</v>
      </c>
      <c r="K19" s="2"/>
      <c r="L19" s="2"/>
      <c r="M19" s="7"/>
      <c r="O19" s="1" t="s">
        <v>124</v>
      </c>
      <c r="P19" s="9" t="s">
        <v>129</v>
      </c>
    </row>
    <row r="20" spans="2:16" ht="13.9" customHeight="1">
      <c r="B20" s="3" t="s">
        <v>78</v>
      </c>
      <c r="D20" s="1" t="s">
        <v>27</v>
      </c>
      <c r="E20" s="2"/>
      <c r="G20" s="5">
        <f>Table4[[#This Row],[Price]]*Table4[[#This Row],[Share Count ]]</f>
        <v>0</v>
      </c>
      <c r="H20" s="5"/>
      <c r="I20" s="5"/>
      <c r="J20" s="5">
        <f>Table4[[#This Row],[MC ($M)]]-Table4[[#This Row],[Cash ($M)]]+Table4[[#This Row],[Debt ($M)]]</f>
        <v>0</v>
      </c>
      <c r="K20" s="2"/>
      <c r="L20" s="2"/>
      <c r="M20" s="7"/>
      <c r="O20" s="1" t="s">
        <v>180</v>
      </c>
      <c r="P20" s="9" t="s">
        <v>181</v>
      </c>
    </row>
    <row r="21" spans="2:16" ht="13.9" customHeight="1">
      <c r="B21" s="3" t="s">
        <v>79</v>
      </c>
      <c r="D21" s="1" t="s">
        <v>28</v>
      </c>
      <c r="E21" s="2"/>
      <c r="G21" s="5">
        <f>Table4[[#This Row],[Price]]*Table4[[#This Row],[Share Count ]]</f>
        <v>0</v>
      </c>
      <c r="H21" s="5"/>
      <c r="I21" s="5"/>
      <c r="J21" s="5">
        <f>Table4[[#This Row],[MC ($M)]]-Table4[[#This Row],[Cash ($M)]]+Table4[[#This Row],[Debt ($M)]]</f>
        <v>0</v>
      </c>
      <c r="K21" s="2"/>
      <c r="L21" s="2"/>
      <c r="M21" s="7"/>
      <c r="O21" s="1" t="s">
        <v>168</v>
      </c>
      <c r="P21" s="9" t="s">
        <v>169</v>
      </c>
    </row>
    <row r="22" spans="2:16" ht="13.9" customHeight="1">
      <c r="B22" s="3" t="s">
        <v>81</v>
      </c>
      <c r="D22" s="1" t="s">
        <v>80</v>
      </c>
      <c r="E22" s="2"/>
      <c r="G22" s="5">
        <f>Table4[[#This Row],[Price]]*Table4[[#This Row],[Share Count ]]</f>
        <v>0</v>
      </c>
      <c r="H22" s="5"/>
      <c r="I22" s="5"/>
      <c r="J22" s="5">
        <f>Table4[[#This Row],[MC ($M)]]-Table4[[#This Row],[Cash ($M)]]+Table4[[#This Row],[Debt ($M)]]</f>
        <v>0</v>
      </c>
      <c r="K22" s="2"/>
      <c r="L22" s="2"/>
      <c r="M22" s="7"/>
      <c r="O22" s="1" t="s">
        <v>166</v>
      </c>
      <c r="P22" s="9" t="s">
        <v>167</v>
      </c>
    </row>
    <row r="23" spans="2:16" ht="13.9" customHeight="1">
      <c r="B23" s="3" t="s">
        <v>82</v>
      </c>
      <c r="D23" s="1" t="s">
        <v>29</v>
      </c>
      <c r="E23" s="2"/>
      <c r="G23" s="5">
        <f>Table4[[#This Row],[Price]]*Table4[[#This Row],[Share Count ]]</f>
        <v>0</v>
      </c>
      <c r="H23" s="5"/>
      <c r="I23" s="5"/>
      <c r="J23" s="5">
        <f>Table4[[#This Row],[MC ($M)]]-Table4[[#This Row],[Cash ($M)]]+Table4[[#This Row],[Debt ($M)]]</f>
        <v>0</v>
      </c>
      <c r="K23" s="2"/>
      <c r="L23" s="2"/>
      <c r="M23" s="7"/>
      <c r="O23" s="1" t="s">
        <v>190</v>
      </c>
      <c r="P23" s="9" t="s">
        <v>191</v>
      </c>
    </row>
    <row r="24" spans="2:16" ht="13.9" customHeight="1">
      <c r="B24" s="3" t="s">
        <v>83</v>
      </c>
      <c r="D24" s="1" t="s">
        <v>30</v>
      </c>
      <c r="E24" s="2"/>
      <c r="G24" s="5">
        <f>Table4[[#This Row],[Price]]*Table4[[#This Row],[Share Count ]]</f>
        <v>0</v>
      </c>
      <c r="H24" s="5"/>
      <c r="I24" s="5"/>
      <c r="J24" s="5">
        <f>Table4[[#This Row],[MC ($M)]]-Table4[[#This Row],[Cash ($M)]]+Table4[[#This Row],[Debt ($M)]]</f>
        <v>0</v>
      </c>
      <c r="K24" s="2"/>
      <c r="L24" s="2"/>
      <c r="M24" s="7"/>
      <c r="O24" s="1" t="s">
        <v>192</v>
      </c>
      <c r="P24" s="9" t="s">
        <v>193</v>
      </c>
    </row>
    <row r="25" spans="2:16" ht="13.9" customHeight="1">
      <c r="B25" s="3" t="s">
        <v>84</v>
      </c>
      <c r="D25" s="1" t="s">
        <v>31</v>
      </c>
      <c r="E25" s="2"/>
      <c r="G25" s="5">
        <f>Table4[[#This Row],[Price]]*Table4[[#This Row],[Share Count ]]</f>
        <v>0</v>
      </c>
      <c r="H25" s="5"/>
      <c r="I25" s="5"/>
      <c r="J25" s="5">
        <f>Table4[[#This Row],[MC ($M)]]-Table4[[#This Row],[Cash ($M)]]+Table4[[#This Row],[Debt ($M)]]</f>
        <v>0</v>
      </c>
      <c r="K25" s="2"/>
      <c r="L25" s="2"/>
      <c r="M25" s="7"/>
      <c r="O25" s="1" t="s">
        <v>145</v>
      </c>
      <c r="P25" s="9" t="s">
        <v>146</v>
      </c>
    </row>
    <row r="26" spans="2:16" ht="13.9" customHeight="1">
      <c r="B26" s="3" t="s">
        <v>85</v>
      </c>
      <c r="D26" s="1" t="s">
        <v>32</v>
      </c>
      <c r="E26" s="2"/>
      <c r="G26" s="5">
        <f>Table4[[#This Row],[Price]]*Table4[[#This Row],[Share Count ]]</f>
        <v>0</v>
      </c>
      <c r="H26" s="5"/>
      <c r="I26" s="5"/>
      <c r="J26" s="5">
        <f>Table4[[#This Row],[MC ($M)]]-Table4[[#This Row],[Cash ($M)]]+Table4[[#This Row],[Debt ($M)]]</f>
        <v>0</v>
      </c>
      <c r="K26" s="2"/>
      <c r="L26" s="2"/>
      <c r="M26" s="7"/>
      <c r="O26" s="1" t="s">
        <v>180</v>
      </c>
      <c r="P26" s="9" t="s">
        <v>182</v>
      </c>
    </row>
    <row r="27" spans="2:16" ht="13.9" customHeight="1">
      <c r="B27" s="3" t="s">
        <v>86</v>
      </c>
      <c r="D27" s="1" t="s">
        <v>33</v>
      </c>
      <c r="E27" s="2"/>
      <c r="G27" s="5">
        <f>Table4[[#This Row],[Price]]*Table4[[#This Row],[Share Count ]]</f>
        <v>0</v>
      </c>
      <c r="H27" s="5"/>
      <c r="I27" s="5"/>
      <c r="J27" s="5">
        <f>Table4[[#This Row],[MC ($M)]]-Table4[[#This Row],[Cash ($M)]]+Table4[[#This Row],[Debt ($M)]]</f>
        <v>0</v>
      </c>
      <c r="K27" s="2"/>
      <c r="L27" s="2"/>
      <c r="M27" s="7"/>
      <c r="O27" s="1" t="s">
        <v>124</v>
      </c>
      <c r="P27" s="9" t="s">
        <v>125</v>
      </c>
    </row>
    <row r="28" spans="2:16" ht="13.9" customHeight="1">
      <c r="B28" s="3" t="s">
        <v>87</v>
      </c>
      <c r="D28" s="1" t="s">
        <v>34</v>
      </c>
      <c r="E28" s="2"/>
      <c r="G28" s="5">
        <f>Table4[[#This Row],[Price]]*Table4[[#This Row],[Share Count ]]</f>
        <v>0</v>
      </c>
      <c r="H28" s="5"/>
      <c r="I28" s="5"/>
      <c r="J28" s="5">
        <f>Table4[[#This Row],[MC ($M)]]-Table4[[#This Row],[Cash ($M)]]+Table4[[#This Row],[Debt ($M)]]</f>
        <v>0</v>
      </c>
      <c r="K28" s="2"/>
      <c r="L28" s="2"/>
      <c r="M28" s="7"/>
      <c r="O28" s="1" t="s">
        <v>153</v>
      </c>
      <c r="P28" s="9" t="s">
        <v>154</v>
      </c>
    </row>
    <row r="29" spans="2:16" ht="13.9" customHeight="1">
      <c r="B29" s="3" t="s">
        <v>88</v>
      </c>
      <c r="D29" s="1" t="s">
        <v>35</v>
      </c>
      <c r="E29" s="2"/>
      <c r="G29" s="5">
        <f>Table4[[#This Row],[Price]]*Table4[[#This Row],[Share Count ]]</f>
        <v>0</v>
      </c>
      <c r="H29" s="5"/>
      <c r="I29" s="5"/>
      <c r="J29" s="5">
        <f>Table4[[#This Row],[MC ($M)]]-Table4[[#This Row],[Cash ($M)]]+Table4[[#This Row],[Debt ($M)]]</f>
        <v>0</v>
      </c>
      <c r="K29" s="2"/>
      <c r="L29" s="2"/>
      <c r="M29" s="7"/>
      <c r="O29" s="1" t="s">
        <v>160</v>
      </c>
      <c r="P29" s="9" t="s">
        <v>161</v>
      </c>
    </row>
    <row r="30" spans="2:16" ht="13.9" customHeight="1">
      <c r="B30" s="3" t="s">
        <v>89</v>
      </c>
      <c r="D30" s="1" t="s">
        <v>36</v>
      </c>
      <c r="E30" s="2"/>
      <c r="G30" s="5">
        <f>Table4[[#This Row],[Price]]*Table4[[#This Row],[Share Count ]]</f>
        <v>0</v>
      </c>
      <c r="H30" s="5"/>
      <c r="I30" s="5"/>
      <c r="J30" s="5">
        <f>Table4[[#This Row],[MC ($M)]]-Table4[[#This Row],[Cash ($M)]]+Table4[[#This Row],[Debt ($M)]]</f>
        <v>0</v>
      </c>
      <c r="K30" s="2"/>
      <c r="L30" s="2"/>
      <c r="M30" s="7"/>
      <c r="O30" s="1" t="s">
        <v>170</v>
      </c>
      <c r="P30" s="9" t="s">
        <v>172</v>
      </c>
    </row>
    <row r="31" spans="2:16" ht="13.9" customHeight="1">
      <c r="B31" s="3" t="s">
        <v>90</v>
      </c>
      <c r="D31" s="1" t="s">
        <v>37</v>
      </c>
      <c r="E31" s="2"/>
      <c r="G31" s="5">
        <f>Table4[[#This Row],[Price]]*Table4[[#This Row],[Share Count ]]</f>
        <v>0</v>
      </c>
      <c r="H31" s="5"/>
      <c r="I31" s="5"/>
      <c r="J31" s="5">
        <f>Table4[[#This Row],[MC ($M)]]-Table4[[#This Row],[Cash ($M)]]+Table4[[#This Row],[Debt ($M)]]</f>
        <v>0</v>
      </c>
      <c r="K31" s="2"/>
      <c r="L31" s="2"/>
      <c r="M31" s="7"/>
      <c r="O31" s="1" t="s">
        <v>141</v>
      </c>
      <c r="P31" s="9" t="s">
        <v>147</v>
      </c>
    </row>
    <row r="32" spans="2:16" ht="13.9" customHeight="1">
      <c r="B32" s="3" t="s">
        <v>91</v>
      </c>
      <c r="D32" s="1" t="s">
        <v>38</v>
      </c>
      <c r="E32" s="2"/>
      <c r="G32" s="5">
        <f>Table4[[#This Row],[Price]]*Table4[[#This Row],[Share Count ]]</f>
        <v>0</v>
      </c>
      <c r="H32" s="5"/>
      <c r="I32" s="5"/>
      <c r="J32" s="5">
        <f>Table4[[#This Row],[MC ($M)]]-Table4[[#This Row],[Cash ($M)]]+Table4[[#This Row],[Debt ($M)]]</f>
        <v>0</v>
      </c>
      <c r="K32" s="2"/>
      <c r="L32" s="2"/>
      <c r="M32" s="7"/>
      <c r="O32" s="1" t="s">
        <v>153</v>
      </c>
      <c r="P32" s="9" t="s">
        <v>157</v>
      </c>
    </row>
    <row r="33" spans="2:16" ht="13.9" customHeight="1">
      <c r="B33" s="3" t="s">
        <v>92</v>
      </c>
      <c r="D33" s="1" t="s">
        <v>39</v>
      </c>
      <c r="E33" s="2"/>
      <c r="G33" s="5">
        <f>Table4[[#This Row],[Price]]*Table4[[#This Row],[Share Count ]]</f>
        <v>0</v>
      </c>
      <c r="H33" s="5"/>
      <c r="I33" s="5"/>
      <c r="J33" s="5">
        <f>Table4[[#This Row],[MC ($M)]]-Table4[[#This Row],[Cash ($M)]]+Table4[[#This Row],[Debt ($M)]]</f>
        <v>0</v>
      </c>
      <c r="K33" s="2"/>
      <c r="L33" s="2"/>
      <c r="M33" s="7"/>
      <c r="O33" s="1" t="s">
        <v>194</v>
      </c>
      <c r="P33" s="9" t="s">
        <v>195</v>
      </c>
    </row>
    <row r="34" spans="2:16" ht="13.9" customHeight="1">
      <c r="B34" s="3" t="s">
        <v>93</v>
      </c>
      <c r="D34" s="1" t="s">
        <v>40</v>
      </c>
      <c r="E34" s="2"/>
      <c r="G34" s="5">
        <f>Table4[[#This Row],[Price]]*Table4[[#This Row],[Share Count ]]</f>
        <v>0</v>
      </c>
      <c r="H34" s="5"/>
      <c r="I34" s="5"/>
      <c r="J34" s="5">
        <f>Table4[[#This Row],[MC ($M)]]-Table4[[#This Row],[Cash ($M)]]+Table4[[#This Row],[Debt ($M)]]</f>
        <v>0</v>
      </c>
      <c r="K34" s="2"/>
      <c r="L34" s="2"/>
      <c r="M34" s="7"/>
      <c r="O34" s="1" t="s">
        <v>148</v>
      </c>
      <c r="P34" s="9" t="s">
        <v>149</v>
      </c>
    </row>
    <row r="35" spans="2:16" ht="13.9" customHeight="1">
      <c r="B35" s="3" t="s">
        <v>95</v>
      </c>
      <c r="D35" s="1" t="s">
        <v>41</v>
      </c>
      <c r="E35" s="2"/>
      <c r="G35" s="5">
        <f>Table4[[#This Row],[Price]]*Table4[[#This Row],[Share Count ]]</f>
        <v>0</v>
      </c>
      <c r="H35" s="5"/>
      <c r="I35" s="5"/>
      <c r="J35" s="5">
        <f>Table4[[#This Row],[MC ($M)]]-Table4[[#This Row],[Cash ($M)]]+Table4[[#This Row],[Debt ($M)]]</f>
        <v>0</v>
      </c>
      <c r="K35" s="2"/>
      <c r="L35" s="2"/>
      <c r="M35" s="7"/>
      <c r="O35" s="1" t="s">
        <v>173</v>
      </c>
      <c r="P35" s="9" t="s">
        <v>174</v>
      </c>
    </row>
    <row r="36" spans="2:16" ht="13.9" customHeight="1">
      <c r="B36" s="3" t="s">
        <v>96</v>
      </c>
      <c r="D36" s="1" t="s">
        <v>42</v>
      </c>
      <c r="E36" s="2"/>
      <c r="G36" s="5">
        <f>Table4[[#This Row],[Price]]*Table4[[#This Row],[Share Count ]]</f>
        <v>0</v>
      </c>
      <c r="H36" s="5"/>
      <c r="I36" s="5"/>
      <c r="J36" s="5">
        <f>Table4[[#This Row],[MC ($M)]]-Table4[[#This Row],[Cash ($M)]]+Table4[[#This Row],[Debt ($M)]]</f>
        <v>0</v>
      </c>
      <c r="K36" s="2"/>
      <c r="L36" s="2"/>
      <c r="M36" s="7"/>
      <c r="O36" s="1" t="s">
        <v>183</v>
      </c>
      <c r="P36" s="9" t="s">
        <v>184</v>
      </c>
    </row>
    <row r="37" spans="2:16" ht="13.9" customHeight="1">
      <c r="B37" s="3" t="s">
        <v>97</v>
      </c>
      <c r="D37" s="1" t="s">
        <v>43</v>
      </c>
      <c r="E37" s="2"/>
      <c r="G37" s="5">
        <f>Table4[[#This Row],[Price]]*Table4[[#This Row],[Share Count ]]</f>
        <v>0</v>
      </c>
      <c r="H37" s="5"/>
      <c r="I37" s="5"/>
      <c r="J37" s="5">
        <f>Table4[[#This Row],[MC ($M)]]-Table4[[#This Row],[Cash ($M)]]+Table4[[#This Row],[Debt ($M)]]</f>
        <v>0</v>
      </c>
      <c r="K37" s="2"/>
      <c r="L37" s="2"/>
      <c r="M37" s="7"/>
      <c r="O37" s="1" t="s">
        <v>196</v>
      </c>
      <c r="P37" s="9" t="s">
        <v>197</v>
      </c>
    </row>
    <row r="38" spans="2:16" ht="13.9" customHeight="1">
      <c r="B38" s="3" t="s">
        <v>98</v>
      </c>
      <c r="D38" s="1" t="s">
        <v>44</v>
      </c>
      <c r="E38" s="2"/>
      <c r="G38" s="5">
        <f>Table4[[#This Row],[Price]]*Table4[[#This Row],[Share Count ]]</f>
        <v>0</v>
      </c>
      <c r="H38" s="5"/>
      <c r="I38" s="5"/>
      <c r="J38" s="5">
        <f>Table4[[#This Row],[MC ($M)]]-Table4[[#This Row],[Cash ($M)]]+Table4[[#This Row],[Debt ($M)]]</f>
        <v>0</v>
      </c>
      <c r="K38" s="2"/>
      <c r="L38" s="2"/>
      <c r="M38" s="7"/>
      <c r="O38" s="1" t="s">
        <v>124</v>
      </c>
      <c r="P38" s="9" t="s">
        <v>198</v>
      </c>
    </row>
    <row r="39" spans="2:16" ht="13.9" customHeight="1">
      <c r="B39" s="3" t="s">
        <v>99</v>
      </c>
      <c r="D39" s="8" t="s">
        <v>45</v>
      </c>
      <c r="E39" s="2">
        <v>62.57</v>
      </c>
      <c r="F39" s="1">
        <v>989</v>
      </c>
      <c r="G39" s="5">
        <f>Table4[[#This Row],[Price]]*Table4[[#This Row],[Share Count ]]</f>
        <v>61881.73</v>
      </c>
      <c r="H39" s="5">
        <v>16906</v>
      </c>
      <c r="I39" s="5">
        <v>12570</v>
      </c>
      <c r="J39" s="5">
        <f>Table4[[#This Row],[MC ($M)]]-Table4[[#This Row],[Cash ($M)]]+Table4[[#This Row],[Debt ($M)]]</f>
        <v>57545.73</v>
      </c>
      <c r="K39" s="5">
        <f>[1]Model!$AU$52</f>
        <v>92296.583534726611</v>
      </c>
      <c r="L39" s="2">
        <f>Table4[[#This Row],[NPV]]/Table4[[#This Row],[Share Count ]]</f>
        <v>93.323138053313059</v>
      </c>
      <c r="M39" s="7">
        <f>Table4[[#This Row],[FV]]/Table4[[#This Row],[Price]]-1</f>
        <v>0.49149972915635387</v>
      </c>
      <c r="N39" s="1" t="s">
        <v>121</v>
      </c>
      <c r="O39" s="1" t="s">
        <v>130</v>
      </c>
      <c r="P39" s="9" t="s">
        <v>131</v>
      </c>
    </row>
    <row r="40" spans="2:16" ht="13.9" customHeight="1">
      <c r="B40" s="3" t="s">
        <v>100</v>
      </c>
      <c r="D40" s="1" t="s">
        <v>46</v>
      </c>
      <c r="E40" s="2"/>
      <c r="G40" s="5">
        <f>Table4[[#This Row],[Price]]*Table4[[#This Row],[Share Count ]]</f>
        <v>0</v>
      </c>
      <c r="H40" s="5"/>
      <c r="I40" s="5"/>
      <c r="J40" s="5">
        <f>Table4[[#This Row],[MC ($M)]]-Table4[[#This Row],[Cash ($M)]]+Table4[[#This Row],[Debt ($M)]]</f>
        <v>0</v>
      </c>
      <c r="K40" s="2"/>
      <c r="L40" s="2"/>
      <c r="M40" s="7"/>
      <c r="O40" s="1" t="s">
        <v>175</v>
      </c>
      <c r="P40" s="9" t="s">
        <v>176</v>
      </c>
    </row>
    <row r="41" spans="2:16" ht="13.9" customHeight="1">
      <c r="B41" s="3" t="s">
        <v>101</v>
      </c>
      <c r="D41" s="1" t="s">
        <v>47</v>
      </c>
      <c r="E41" s="2"/>
      <c r="G41" s="5">
        <f>Table4[[#This Row],[Price]]*Table4[[#This Row],[Share Count ]]</f>
        <v>0</v>
      </c>
      <c r="H41" s="5"/>
      <c r="I41" s="5"/>
      <c r="J41" s="5">
        <f>Table4[[#This Row],[MC ($M)]]-Table4[[#This Row],[Cash ($M)]]+Table4[[#This Row],[Debt ($M)]]</f>
        <v>0</v>
      </c>
      <c r="K41" s="2"/>
      <c r="L41" s="2"/>
      <c r="M41" s="7"/>
      <c r="O41" s="1" t="s">
        <v>153</v>
      </c>
      <c r="P41" s="9" t="s">
        <v>154</v>
      </c>
    </row>
    <row r="42" spans="2:16" ht="13.9" customHeight="1">
      <c r="B42" s="3" t="s">
        <v>102</v>
      </c>
      <c r="D42" s="1" t="s">
        <v>48</v>
      </c>
      <c r="E42" s="2"/>
      <c r="G42" s="5">
        <f>Table4[[#This Row],[Price]]*Table4[[#This Row],[Share Count ]]</f>
        <v>0</v>
      </c>
      <c r="H42" s="5"/>
      <c r="I42" s="5"/>
      <c r="J42" s="5">
        <f>Table4[[#This Row],[MC ($M)]]-Table4[[#This Row],[Cash ($M)]]+Table4[[#This Row],[Debt ($M)]]</f>
        <v>0</v>
      </c>
      <c r="K42" s="2"/>
      <c r="L42" s="2"/>
      <c r="M42" s="7"/>
      <c r="O42" s="1" t="s">
        <v>177</v>
      </c>
      <c r="P42" s="9" t="s">
        <v>178</v>
      </c>
    </row>
    <row r="43" spans="2:16" ht="13.9" customHeight="1">
      <c r="B43" s="3" t="s">
        <v>103</v>
      </c>
      <c r="D43" s="1" t="s">
        <v>49</v>
      </c>
      <c r="E43" s="2"/>
      <c r="G43" s="5">
        <f>Table4[[#This Row],[Price]]*Table4[[#This Row],[Share Count ]]</f>
        <v>0</v>
      </c>
      <c r="H43" s="5"/>
      <c r="I43" s="5"/>
      <c r="J43" s="5">
        <f>Table4[[#This Row],[MC ($M)]]-Table4[[#This Row],[Cash ($M)]]+Table4[[#This Row],[Debt ($M)]]</f>
        <v>0</v>
      </c>
      <c r="K43" s="2"/>
      <c r="L43" s="2"/>
      <c r="M43" s="7"/>
      <c r="O43" s="1" t="s">
        <v>180</v>
      </c>
      <c r="P43" s="9" t="s">
        <v>185</v>
      </c>
    </row>
    <row r="44" spans="2:16" ht="13.9" customHeight="1">
      <c r="B44" s="3" t="s">
        <v>104</v>
      </c>
      <c r="D44" s="1" t="s">
        <v>50</v>
      </c>
      <c r="E44" s="2"/>
      <c r="G44" s="5">
        <f>Table4[[#This Row],[Price]]*Table4[[#This Row],[Share Count ]]</f>
        <v>0</v>
      </c>
      <c r="H44" s="5"/>
      <c r="I44" s="5"/>
      <c r="J44" s="5">
        <f>Table4[[#This Row],[MC ($M)]]-Table4[[#This Row],[Cash ($M)]]+Table4[[#This Row],[Debt ($M)]]</f>
        <v>0</v>
      </c>
      <c r="K44" s="2"/>
      <c r="L44" s="2"/>
      <c r="M44" s="7"/>
      <c r="O44" s="1" t="s">
        <v>199</v>
      </c>
      <c r="P44" s="9" t="s">
        <v>200</v>
      </c>
    </row>
    <row r="45" spans="2:16" ht="13.9" customHeight="1">
      <c r="B45" s="3" t="s">
        <v>105</v>
      </c>
      <c r="D45" s="1" t="s">
        <v>51</v>
      </c>
      <c r="E45" s="2"/>
      <c r="G45" s="5">
        <f>Table4[[#This Row],[Price]]*Table4[[#This Row],[Share Count ]]</f>
        <v>0</v>
      </c>
      <c r="H45" s="5"/>
      <c r="I45" s="5"/>
      <c r="J45" s="5">
        <f>Table4[[#This Row],[MC ($M)]]-Table4[[#This Row],[Cash ($M)]]+Table4[[#This Row],[Debt ($M)]]</f>
        <v>0</v>
      </c>
      <c r="K45" s="2"/>
      <c r="L45" s="2"/>
      <c r="M45" s="7"/>
      <c r="O45" s="1" t="s">
        <v>201</v>
      </c>
      <c r="P45" s="9" t="s">
        <v>202</v>
      </c>
    </row>
    <row r="46" spans="2:16" ht="13.9" customHeight="1">
      <c r="B46" s="3" t="s">
        <v>106</v>
      </c>
      <c r="D46" s="1" t="s">
        <v>52</v>
      </c>
      <c r="E46" s="2"/>
      <c r="G46" s="5">
        <f>Table4[[#This Row],[Price]]*Table4[[#This Row],[Share Count ]]</f>
        <v>0</v>
      </c>
      <c r="H46" s="5"/>
      <c r="I46" s="5"/>
      <c r="J46" s="5">
        <f>Table4[[#This Row],[MC ($M)]]-Table4[[#This Row],[Cash ($M)]]+Table4[[#This Row],[Debt ($M)]]</f>
        <v>0</v>
      </c>
      <c r="K46" s="2"/>
      <c r="L46" s="2"/>
      <c r="M46" s="7"/>
      <c r="O46" s="1" t="s">
        <v>122</v>
      </c>
      <c r="P46" s="9" t="s">
        <v>203</v>
      </c>
    </row>
    <row r="47" spans="2:16" ht="13.9" customHeight="1">
      <c r="B47" s="3" t="s">
        <v>107</v>
      </c>
      <c r="D47" s="1" t="s">
        <v>53</v>
      </c>
      <c r="E47" s="2"/>
      <c r="G47" s="5">
        <f>Table4[[#This Row],[Price]]*Table4[[#This Row],[Share Count ]]</f>
        <v>0</v>
      </c>
      <c r="H47" s="5"/>
      <c r="I47" s="5"/>
      <c r="J47" s="5">
        <f>Table4[[#This Row],[MC ($M)]]-Table4[[#This Row],[Cash ($M)]]+Table4[[#This Row],[Debt ($M)]]</f>
        <v>0</v>
      </c>
      <c r="K47" s="2"/>
      <c r="L47" s="2"/>
      <c r="M47" s="7"/>
      <c r="O47" s="1" t="s">
        <v>141</v>
      </c>
      <c r="P47" s="9" t="s">
        <v>150</v>
      </c>
    </row>
    <row r="48" spans="2:16" ht="13.9" customHeight="1">
      <c r="B48" s="3" t="s">
        <v>108</v>
      </c>
      <c r="D48" s="1" t="s">
        <v>54</v>
      </c>
      <c r="E48" s="2"/>
      <c r="G48" s="5">
        <f>Table4[[#This Row],[Price]]*Table4[[#This Row],[Share Count ]]</f>
        <v>0</v>
      </c>
      <c r="H48" s="5"/>
      <c r="I48" s="5"/>
      <c r="J48" s="5">
        <f>Table4[[#This Row],[MC ($M)]]-Table4[[#This Row],[Cash ($M)]]+Table4[[#This Row],[Debt ($M)]]</f>
        <v>0</v>
      </c>
      <c r="K48" s="2"/>
      <c r="L48" s="2"/>
      <c r="M48" s="7"/>
      <c r="O48" s="1" t="s">
        <v>162</v>
      </c>
      <c r="P48" s="9" t="s">
        <v>163</v>
      </c>
    </row>
    <row r="49" spans="2:16" ht="13.9" customHeight="1">
      <c r="B49" s="3" t="s">
        <v>109</v>
      </c>
      <c r="D49" s="1" t="s">
        <v>94</v>
      </c>
      <c r="E49" s="2"/>
      <c r="G49" s="5">
        <f>Table4[[#This Row],[Price]]*Table4[[#This Row],[Share Count ]]</f>
        <v>0</v>
      </c>
      <c r="H49" s="5"/>
      <c r="I49" s="5"/>
      <c r="J49" s="5">
        <f>Table4[[#This Row],[MC ($M)]]-Table4[[#This Row],[Cash ($M)]]+Table4[[#This Row],[Debt ($M)]]</f>
        <v>0</v>
      </c>
      <c r="K49" s="2"/>
      <c r="L49" s="2"/>
      <c r="M49" s="7"/>
      <c r="O49" s="1" t="s">
        <v>134</v>
      </c>
      <c r="P49" s="9" t="s">
        <v>135</v>
      </c>
    </row>
    <row r="50" spans="2:16" ht="13.9" customHeight="1">
      <c r="B50" s="3" t="s">
        <v>110</v>
      </c>
      <c r="D50" s="1" t="s">
        <v>55</v>
      </c>
      <c r="E50" s="2"/>
      <c r="G50" s="5">
        <f>Table4[[#This Row],[Price]]*Table4[[#This Row],[Share Count ]]</f>
        <v>0</v>
      </c>
      <c r="H50" s="5"/>
      <c r="I50" s="5"/>
      <c r="J50" s="5">
        <f>Table4[[#This Row],[MC ($M)]]-Table4[[#This Row],[Cash ($M)]]+Table4[[#This Row],[Debt ($M)]]</f>
        <v>0</v>
      </c>
      <c r="K50" s="2"/>
      <c r="L50" s="2"/>
      <c r="M50" s="7"/>
      <c r="O50" s="1" t="s">
        <v>127</v>
      </c>
      <c r="P50" s="9" t="s">
        <v>136</v>
      </c>
    </row>
    <row r="51" spans="2:16" ht="13.9" customHeight="1">
      <c r="B51" s="3" t="s">
        <v>111</v>
      </c>
      <c r="D51" s="1" t="s">
        <v>56</v>
      </c>
      <c r="E51" s="2"/>
      <c r="G51" s="5">
        <f>Table4[[#This Row],[Price]]*Table4[[#This Row],[Share Count ]]</f>
        <v>0</v>
      </c>
      <c r="H51" s="5"/>
      <c r="I51" s="5"/>
      <c r="J51" s="5">
        <f>Table4[[#This Row],[MC ($M)]]-Table4[[#This Row],[Cash ($M)]]+Table4[[#This Row],[Debt ($M)]]</f>
        <v>0</v>
      </c>
      <c r="K51" s="2"/>
      <c r="L51" s="2"/>
      <c r="M51" s="7"/>
      <c r="O51" s="1" t="s">
        <v>170</v>
      </c>
      <c r="P51" s="9" t="s">
        <v>171</v>
      </c>
    </row>
    <row r="52" spans="2:16" ht="13.9" customHeight="1">
      <c r="B52" s="3" t="s">
        <v>112</v>
      </c>
      <c r="D52" s="1" t="s">
        <v>57</v>
      </c>
      <c r="E52" s="2"/>
      <c r="G52" s="5">
        <f>Table4[[#This Row],[Price]]*Table4[[#This Row],[Share Count ]]</f>
        <v>0</v>
      </c>
      <c r="H52" s="5"/>
      <c r="I52" s="5"/>
      <c r="J52" s="5">
        <f>Table4[[#This Row],[MC ($M)]]-Table4[[#This Row],[Cash ($M)]]+Table4[[#This Row],[Debt ($M)]]</f>
        <v>0</v>
      </c>
      <c r="K52" s="2"/>
      <c r="L52" s="2"/>
      <c r="M52" s="7"/>
      <c r="O52" s="1" t="s">
        <v>151</v>
      </c>
      <c r="P52" s="9" t="s">
        <v>152</v>
      </c>
    </row>
    <row r="53" spans="2:16" ht="13.9" customHeight="1">
      <c r="B53" s="3" t="s">
        <v>113</v>
      </c>
      <c r="D53" s="1" t="s">
        <v>58</v>
      </c>
      <c r="E53" s="2"/>
      <c r="G53" s="5">
        <f>Table4[[#This Row],[Price]]*Table4[[#This Row],[Share Count ]]</f>
        <v>0</v>
      </c>
      <c r="H53" s="5"/>
      <c r="I53" s="5"/>
      <c r="J53" s="5">
        <f>Table4[[#This Row],[MC ($M)]]-Table4[[#This Row],[Cash ($M)]]+Table4[[#This Row],[Debt ($M)]]</f>
        <v>0</v>
      </c>
      <c r="K53" s="2"/>
      <c r="L53" s="2"/>
      <c r="M53" s="7"/>
      <c r="O53" s="1" t="s">
        <v>124</v>
      </c>
      <c r="P53" s="9" t="s">
        <v>126</v>
      </c>
    </row>
    <row r="54" spans="2:16" ht="13.9" customHeight="1">
      <c r="B54" s="3" t="s">
        <v>114</v>
      </c>
      <c r="D54" s="1" t="s">
        <v>59</v>
      </c>
      <c r="E54" s="2"/>
      <c r="G54" s="5">
        <f>Table4[[#This Row],[Price]]*Table4[[#This Row],[Share Count ]]</f>
        <v>0</v>
      </c>
      <c r="H54" s="5"/>
      <c r="I54" s="5"/>
      <c r="J54" s="5">
        <f>Table4[[#This Row],[MC ($M)]]-Table4[[#This Row],[Cash ($M)]]+Table4[[#This Row],[Debt ($M)]]</f>
        <v>0</v>
      </c>
      <c r="K54" s="2"/>
      <c r="L54" s="2"/>
      <c r="M54" s="7"/>
      <c r="O54" s="1" t="s">
        <v>164</v>
      </c>
      <c r="P54" s="9" t="s">
        <v>165</v>
      </c>
    </row>
    <row r="55" spans="2:16" ht="13.9" customHeight="1">
      <c r="B55" s="3" t="s">
        <v>115</v>
      </c>
      <c r="D55" s="1" t="s">
        <v>60</v>
      </c>
      <c r="E55" s="2"/>
      <c r="G55" s="5">
        <f>Table4[[#This Row],[Price]]*Table4[[#This Row],[Share Count ]]</f>
        <v>0</v>
      </c>
      <c r="H55" s="5"/>
      <c r="I55" s="5"/>
      <c r="J55" s="5">
        <f>Table4[[#This Row],[MC ($M)]]-Table4[[#This Row],[Cash ($M)]]+Table4[[#This Row],[Debt ($M)]]</f>
        <v>0</v>
      </c>
      <c r="K55" s="2"/>
      <c r="L55" s="2"/>
      <c r="M55" s="7"/>
      <c r="O55" s="1" t="s">
        <v>127</v>
      </c>
      <c r="P55" s="9" t="s">
        <v>132</v>
      </c>
    </row>
    <row r="56" spans="2:16" ht="13.9" customHeight="1">
      <c r="B56" s="3" t="s">
        <v>117</v>
      </c>
      <c r="D56" s="1" t="s">
        <v>116</v>
      </c>
      <c r="E56" s="2"/>
      <c r="G56" s="5">
        <f>Table4[[#This Row],[Price]]*Table4[[#This Row],[Share Count ]]</f>
        <v>0</v>
      </c>
      <c r="H56" s="5"/>
      <c r="I56" s="5"/>
      <c r="J56" s="5">
        <f>Table4[[#This Row],[MC ($M)]]-Table4[[#This Row],[Cash ($M)]]+Table4[[#This Row],[Debt ($M)]]</f>
        <v>0</v>
      </c>
      <c r="K56" s="2"/>
      <c r="L56" s="2"/>
      <c r="M56" s="7"/>
      <c r="O56" s="1" t="s">
        <v>175</v>
      </c>
      <c r="P56" s="9" t="s">
        <v>179</v>
      </c>
    </row>
    <row r="57" spans="2:16" ht="13.9" customHeight="1">
      <c r="E57" s="2"/>
      <c r="G57" s="5"/>
      <c r="H57" s="5"/>
      <c r="I57" s="5"/>
      <c r="J57" s="5"/>
      <c r="K57" s="2"/>
      <c r="L57" s="2"/>
      <c r="M57" s="7"/>
    </row>
    <row r="58" spans="2:16" ht="13.9" customHeight="1">
      <c r="E58" s="2"/>
      <c r="G58" s="5"/>
      <c r="H58" s="5"/>
      <c r="I58" s="5"/>
      <c r="J58" s="5"/>
      <c r="K58" s="2"/>
      <c r="L58" s="2"/>
      <c r="M58" s="7"/>
    </row>
    <row r="59" spans="2:16" ht="13.9" customHeight="1">
      <c r="E59" s="2"/>
      <c r="G59" s="5"/>
      <c r="H59" s="5"/>
      <c r="I59" s="5"/>
      <c r="J59" s="5"/>
      <c r="K59" s="2"/>
      <c r="L59" s="2"/>
      <c r="M59" s="7"/>
    </row>
    <row r="60" spans="2:16" ht="13.9" customHeight="1">
      <c r="E60" s="2"/>
      <c r="G60" s="5"/>
      <c r="H60" s="5"/>
      <c r="I60" s="5"/>
      <c r="J60" s="5"/>
      <c r="K60" s="2"/>
      <c r="L60" s="2"/>
      <c r="M60" s="7"/>
    </row>
    <row r="61" spans="2:16" ht="13.9" customHeight="1">
      <c r="E61" s="2"/>
      <c r="G61" s="5"/>
      <c r="H61" s="5"/>
      <c r="I61" s="5"/>
      <c r="J61" s="5"/>
      <c r="K61" s="2"/>
      <c r="L61" s="2"/>
      <c r="M61" s="7"/>
    </row>
    <row r="62" spans="2:16" ht="13.9" customHeight="1">
      <c r="E62" s="2"/>
      <c r="G62" s="5"/>
      <c r="H62" s="5"/>
      <c r="I62" s="5"/>
      <c r="J62" s="5"/>
      <c r="K62" s="2"/>
      <c r="L62" s="2"/>
      <c r="M62" s="7"/>
    </row>
    <row r="63" spans="2:16" ht="13.9" customHeight="1">
      <c r="E63" s="2"/>
      <c r="G63" s="5"/>
      <c r="H63" s="5"/>
      <c r="I63" s="5"/>
      <c r="J63" s="5"/>
      <c r="K63" s="2"/>
      <c r="L63" s="2"/>
      <c r="M63" s="7"/>
    </row>
    <row r="64" spans="2:16" ht="13.9" customHeight="1">
      <c r="E64" s="2"/>
      <c r="G64" s="5"/>
      <c r="H64" s="5"/>
      <c r="I64" s="5"/>
      <c r="J64" s="5"/>
      <c r="K64" s="2"/>
      <c r="L64" s="2"/>
      <c r="M64" s="7"/>
    </row>
    <row r="65" spans="5:13" ht="13.9" customHeight="1">
      <c r="E65" s="2"/>
      <c r="G65" s="5"/>
      <c r="H65" s="5"/>
      <c r="I65" s="5"/>
      <c r="J65" s="5"/>
      <c r="K65" s="2"/>
      <c r="L65" s="2"/>
      <c r="M65" s="7"/>
    </row>
    <row r="66" spans="5:13" ht="13.9" customHeight="1">
      <c r="E66" s="2"/>
      <c r="G66" s="5"/>
      <c r="H66" s="5"/>
      <c r="I66" s="5"/>
      <c r="J66" s="5"/>
      <c r="K66" s="2"/>
      <c r="L66" s="2"/>
      <c r="M66" s="7"/>
    </row>
    <row r="67" spans="5:13" ht="13.9" customHeight="1">
      <c r="E67" s="2"/>
      <c r="G67" s="5"/>
      <c r="H67" s="5"/>
      <c r="I67" s="5"/>
      <c r="J67" s="5"/>
      <c r="K67" s="2"/>
      <c r="L67" s="2"/>
      <c r="M67" s="7"/>
    </row>
    <row r="68" spans="5:13" ht="13.9" customHeight="1">
      <c r="E68" s="2"/>
      <c r="G68" s="5"/>
      <c r="H68" s="5"/>
      <c r="I68" s="5"/>
      <c r="J68" s="5"/>
      <c r="K68" s="2"/>
      <c r="L68" s="2"/>
      <c r="M68" s="7"/>
    </row>
    <row r="69" spans="5:13" ht="13.9" customHeight="1">
      <c r="E69" s="2"/>
      <c r="G69" s="5"/>
      <c r="H69" s="5"/>
      <c r="I69" s="5"/>
      <c r="J69" s="5"/>
      <c r="K69" s="2"/>
      <c r="L69" s="2"/>
      <c r="M69" s="7"/>
    </row>
    <row r="70" spans="5:13" ht="13.9" customHeight="1">
      <c r="E70" s="2"/>
      <c r="G70" s="5"/>
      <c r="H70" s="5"/>
      <c r="I70" s="5"/>
      <c r="J70" s="5"/>
      <c r="K70" s="2"/>
      <c r="L70" s="2"/>
      <c r="M70" s="7"/>
    </row>
    <row r="71" spans="5:13" ht="13.9" customHeight="1">
      <c r="E71" s="2"/>
      <c r="G71" s="5"/>
      <c r="H71" s="5"/>
      <c r="I71" s="5"/>
      <c r="J71" s="5"/>
      <c r="K71" s="2"/>
      <c r="L71" s="2"/>
      <c r="M71" s="7"/>
    </row>
    <row r="72" spans="5:13" ht="13.9" customHeight="1">
      <c r="E72" s="2"/>
      <c r="G72" s="5"/>
      <c r="H72" s="5"/>
      <c r="I72" s="5"/>
      <c r="J72" s="5"/>
      <c r="K72" s="2"/>
      <c r="L72" s="2"/>
      <c r="M72" s="7"/>
    </row>
    <row r="73" spans="5:13" ht="13.9" customHeight="1">
      <c r="E73" s="2"/>
      <c r="G73" s="5"/>
      <c r="H73" s="5"/>
      <c r="I73" s="5"/>
      <c r="J73" s="5"/>
      <c r="K73" s="2"/>
      <c r="L73" s="2"/>
      <c r="M73" s="7"/>
    </row>
    <row r="74" spans="5:13" ht="13.9" customHeight="1">
      <c r="E74" s="2"/>
      <c r="G74" s="5"/>
      <c r="H74" s="5"/>
      <c r="I74" s="5"/>
      <c r="J74" s="5"/>
      <c r="K74" s="2"/>
      <c r="L74" s="2"/>
      <c r="M74" s="7"/>
    </row>
    <row r="75" spans="5:13" ht="13.9" customHeight="1">
      <c r="E75" s="2"/>
      <c r="G75" s="5"/>
      <c r="H75" s="5"/>
      <c r="I75" s="5"/>
      <c r="J75" s="5"/>
      <c r="K75" s="2"/>
      <c r="L75" s="2"/>
      <c r="M75" s="7"/>
    </row>
    <row r="76" spans="5:13" ht="13.9" customHeight="1">
      <c r="E76" s="2"/>
      <c r="G76" s="5"/>
      <c r="H76" s="5"/>
      <c r="I76" s="5"/>
      <c r="J76" s="5"/>
      <c r="K76" s="2"/>
      <c r="L76" s="2"/>
      <c r="M76" s="7"/>
    </row>
    <row r="77" spans="5:13" ht="13.9" customHeight="1">
      <c r="E77" s="2"/>
      <c r="G77" s="5"/>
      <c r="H77" s="5"/>
      <c r="I77" s="5"/>
      <c r="J77" s="5"/>
      <c r="K77" s="2"/>
      <c r="L77" s="2"/>
      <c r="M77" s="7"/>
    </row>
    <row r="78" spans="5:13">
      <c r="E78" s="2"/>
      <c r="G78" s="2"/>
      <c r="H78" s="2"/>
      <c r="I78" s="2"/>
      <c r="J78" s="2"/>
      <c r="K78" s="2"/>
      <c r="L78" s="2"/>
      <c r="M78" s="2"/>
    </row>
    <row r="79" spans="5:13">
      <c r="E79" s="2"/>
      <c r="G79" s="2"/>
      <c r="H79" s="2"/>
      <c r="I79" s="2"/>
      <c r="J79" s="2"/>
      <c r="K79" s="2"/>
      <c r="L79" s="2"/>
      <c r="M79" s="2"/>
    </row>
    <row r="80" spans="5:13">
      <c r="E80" s="2"/>
      <c r="G80" s="2"/>
      <c r="H80" s="2"/>
      <c r="I80" s="2"/>
      <c r="J80" s="2"/>
      <c r="K80" s="2"/>
      <c r="L80" s="2"/>
      <c r="M80" s="2"/>
    </row>
    <row r="81" spans="5:13">
      <c r="E81" s="2"/>
      <c r="G81" s="2"/>
      <c r="H81" s="2"/>
      <c r="I81" s="2"/>
      <c r="J81" s="2"/>
      <c r="K81" s="2"/>
      <c r="L81" s="2"/>
      <c r="M81" s="2"/>
    </row>
    <row r="82" spans="5:13">
      <c r="E82" s="2"/>
      <c r="G82" s="2"/>
      <c r="H82" s="2"/>
      <c r="I82" s="2"/>
      <c r="J82" s="2"/>
      <c r="K82" s="2"/>
      <c r="L82" s="2"/>
      <c r="M82" s="2"/>
    </row>
  </sheetData>
  <hyperlinks>
    <hyperlink ref="D3" r:id="rId1" xr:uid="{59690C71-FAD6-473E-8A88-D95DDD8C760E}"/>
    <hyperlink ref="D4" r:id="rId2" xr:uid="{CBC766A7-B349-415A-8C5D-11DE295C0567}"/>
    <hyperlink ref="D39" r:id="rId3" xr:uid="{EF9FAD7E-39FF-401F-8C83-1FF34E755BD5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</dc:creator>
  <cp:lastModifiedBy>Jacob H</cp:lastModifiedBy>
  <dcterms:created xsi:type="dcterms:W3CDTF">2025-04-04T09:31:10Z</dcterms:created>
  <dcterms:modified xsi:type="dcterms:W3CDTF">2025-04-22T04:43:30Z</dcterms:modified>
</cp:coreProperties>
</file>