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quity Research\Models\Consumer Staples\"/>
    </mc:Choice>
  </mc:AlternateContent>
  <xr:revisionPtr revIDLastSave="0" documentId="13_ncr:1_{8A461DE8-14C5-43B8-87B0-059C7455E2E6}" xr6:coauthVersionLast="47" xr6:coauthVersionMax="47" xr10:uidLastSave="{00000000-0000-0000-0000-000000000000}"/>
  <bookViews>
    <workbookView xWindow="28702" yWindow="-98" windowWidth="28995" windowHeight="15675" xr2:uid="{5A7D76FB-15B0-44D5-93A9-77C743209909}"/>
  </bookViews>
  <sheets>
    <sheet name="Main" sheetId="1" r:id="rId1"/>
  </sheets>
  <definedNames>
    <definedName name="_xlnm._FilterDatabase" localSheetId="0" hidden="1">Main!$O$2:$W$57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V53" i="1" s="1"/>
  <c r="S7" i="1" l="1"/>
  <c r="V7" i="1" s="1"/>
  <c r="S34" i="1"/>
  <c r="V34" i="1" s="1"/>
  <c r="S42" i="1"/>
  <c r="V42" i="1" s="1"/>
  <c r="S50" i="1"/>
  <c r="V50" i="1" s="1"/>
  <c r="S38" i="1"/>
  <c r="V38" i="1" s="1"/>
  <c r="S22" i="1"/>
  <c r="V22" i="1" s="1"/>
  <c r="S27" i="1"/>
  <c r="V27" i="1" s="1"/>
  <c r="S23" i="1"/>
  <c r="V23" i="1" s="1"/>
  <c r="S10" i="1"/>
  <c r="V10" i="1" s="1"/>
  <c r="S17" i="1"/>
  <c r="V17" i="1" s="1"/>
  <c r="S3" i="1" l="1"/>
  <c r="S9" i="1"/>
  <c r="S6" i="1"/>
  <c r="S8" i="1"/>
  <c r="S5" i="1"/>
  <c r="V5" i="1" s="1"/>
  <c r="S4" i="1"/>
  <c r="S14" i="1"/>
  <c r="S15" i="1"/>
  <c r="S12" i="1"/>
  <c r="V12" i="1" s="1"/>
  <c r="S11" i="1"/>
  <c r="S31" i="1"/>
  <c r="S30" i="1"/>
  <c r="V30" i="1" s="1"/>
  <c r="S13" i="1"/>
  <c r="S47" i="1"/>
  <c r="S16" i="1"/>
  <c r="V16" i="1" s="1"/>
  <c r="S19" i="1"/>
  <c r="V19" i="1" s="1"/>
  <c r="S18" i="1"/>
  <c r="S20" i="1"/>
  <c r="V20" i="1" s="1"/>
  <c r="S36" i="1"/>
  <c r="S21" i="1"/>
  <c r="V21" i="1" s="1"/>
  <c r="S25" i="1"/>
  <c r="V25" i="1" s="1"/>
  <c r="S24" i="1"/>
  <c r="V24" i="1" s="1"/>
  <c r="S26" i="1"/>
  <c r="S28" i="1"/>
  <c r="V28" i="1" s="1"/>
  <c r="S29" i="1"/>
  <c r="S32" i="1"/>
  <c r="V32" i="1" s="1"/>
  <c r="S33" i="1"/>
  <c r="S48" i="1"/>
  <c r="V48" i="1" s="1"/>
  <c r="S35" i="1"/>
  <c r="S39" i="1"/>
  <c r="V39" i="1" s="1"/>
  <c r="S41" i="1"/>
  <c r="S40" i="1"/>
  <c r="V40" i="1" s="1"/>
  <c r="S43" i="1"/>
  <c r="S44" i="1"/>
  <c r="V44" i="1" s="1"/>
  <c r="S46" i="1"/>
  <c r="S45" i="1"/>
  <c r="V45" i="1" s="1"/>
  <c r="S37" i="1"/>
  <c r="V37" i="1" s="1"/>
  <c r="S49" i="1"/>
  <c r="S51" i="1"/>
  <c r="V51" i="1" s="1"/>
  <c r="S52" i="1"/>
  <c r="E15" i="1"/>
  <c r="E17" i="1" s="1"/>
  <c r="B15" i="1"/>
  <c r="B17" i="1" s="1"/>
  <c r="V11" i="1" l="1"/>
  <c r="V6" i="1"/>
  <c r="V29" i="1"/>
  <c r="V36" i="1"/>
  <c r="V31" i="1"/>
  <c r="V49" i="1"/>
  <c r="V43" i="1"/>
  <c r="V35" i="1"/>
  <c r="V26" i="1"/>
  <c r="V18" i="1"/>
  <c r="V8" i="1"/>
  <c r="V15" i="1"/>
  <c r="V9" i="1"/>
  <c r="V41" i="1"/>
  <c r="V47" i="1"/>
  <c r="V14" i="1"/>
  <c r="V3" i="1"/>
  <c r="V52" i="1"/>
  <c r="V46" i="1"/>
  <c r="V33" i="1"/>
  <c r="V13" i="1"/>
  <c r="V4" i="1"/>
</calcChain>
</file>

<file path=xl/sharedStrings.xml><?xml version="1.0" encoding="utf-8"?>
<sst xmlns="http://schemas.openxmlformats.org/spreadsheetml/2006/main" count="254" uniqueCount="167">
  <si>
    <t>Share Price</t>
  </si>
  <si>
    <t># of shares</t>
  </si>
  <si>
    <t>Market Cap</t>
  </si>
  <si>
    <t>Debt</t>
  </si>
  <si>
    <t>Enterprise Value</t>
  </si>
  <si>
    <t>(in millions)</t>
  </si>
  <si>
    <t>Two main sale categories: (i) bottle/can sales and (ii) other sales</t>
  </si>
  <si>
    <t xml:space="preserve">Notes: </t>
  </si>
  <si>
    <t>Coca Cola Consolidated (COKE)</t>
  </si>
  <si>
    <t>most of these "other" revenues are directly from Coca-Cola Co (KO)</t>
  </si>
  <si>
    <t>Name</t>
  </si>
  <si>
    <t>Ticker</t>
  </si>
  <si>
    <t>Price</t>
  </si>
  <si>
    <t xml:space="preserve">Updated </t>
  </si>
  <si>
    <t>Coca-Cola Consolidated</t>
  </si>
  <si>
    <t>COKE</t>
  </si>
  <si>
    <t>CCOJY</t>
  </si>
  <si>
    <t>Coca-Cola FEMSA</t>
  </si>
  <si>
    <t>Coca-Cola Europacific</t>
  </si>
  <si>
    <t>KOF</t>
  </si>
  <si>
    <t>CCEP</t>
  </si>
  <si>
    <t>ABEV</t>
  </si>
  <si>
    <t>Anheuser-Busch</t>
  </si>
  <si>
    <t>Black Rifle Coffee</t>
  </si>
  <si>
    <t>BUD</t>
  </si>
  <si>
    <t>BRCC</t>
  </si>
  <si>
    <t>KO</t>
  </si>
  <si>
    <t>BTTR</t>
  </si>
  <si>
    <t>BRBL</t>
  </si>
  <si>
    <t>CELH</t>
  </si>
  <si>
    <t>CCU</t>
  </si>
  <si>
    <t>STZ</t>
  </si>
  <si>
    <t>CWGL</t>
  </si>
  <si>
    <t>DEWM</t>
  </si>
  <si>
    <t>DEO</t>
  </si>
  <si>
    <t>MOJO</t>
  </si>
  <si>
    <t>FMX</t>
  </si>
  <si>
    <t>INKW</t>
  </si>
  <si>
    <t>JSDA</t>
  </si>
  <si>
    <t>KDP</t>
  </si>
  <si>
    <t>KNBWY</t>
  </si>
  <si>
    <t>KRED</t>
  </si>
  <si>
    <t>LQR</t>
  </si>
  <si>
    <t>MNST</t>
  </si>
  <si>
    <t>FIZZ</t>
  </si>
  <si>
    <t>PACV</t>
  </si>
  <si>
    <t>PEP</t>
  </si>
  <si>
    <t>PDPG</t>
  </si>
  <si>
    <t>REED</t>
  </si>
  <si>
    <t>RMHB</t>
  </si>
  <si>
    <t>SBEV</t>
  </si>
  <si>
    <t>SAM</t>
  </si>
  <si>
    <t>NAPA</t>
  </si>
  <si>
    <t>VWE</t>
  </si>
  <si>
    <t>WVVI</t>
  </si>
  <si>
    <t>ZVIA</t>
  </si>
  <si>
    <t>Coffee</t>
  </si>
  <si>
    <t xml:space="preserve">Share Count </t>
  </si>
  <si>
    <t>MC ($M)</t>
  </si>
  <si>
    <t>Cash ($M)</t>
  </si>
  <si>
    <t>Debt ($M)</t>
  </si>
  <si>
    <t>EV ($M)</t>
  </si>
  <si>
    <t>Better Choice</t>
  </si>
  <si>
    <t>Brown-Forman</t>
  </si>
  <si>
    <t>Budweiser Brewing</t>
  </si>
  <si>
    <t>Celsius Holdings</t>
  </si>
  <si>
    <t>The Coca-Cola Company</t>
  </si>
  <si>
    <t>Compañía Cervecerías Unidas</t>
  </si>
  <si>
    <t>Constellation Brands</t>
  </si>
  <si>
    <t>Crimson Wine Group</t>
  </si>
  <si>
    <t>Dewmar International BMC</t>
  </si>
  <si>
    <t>EQUATOR Beverage</t>
  </si>
  <si>
    <t>Fomento Económico Mexicano</t>
  </si>
  <si>
    <t>Greene Concepts</t>
  </si>
  <si>
    <t>Jones Soda</t>
  </si>
  <si>
    <t>Kirin Holdings Company</t>
  </si>
  <si>
    <t>LQR House</t>
  </si>
  <si>
    <t>Molson Coors Beverage</t>
  </si>
  <si>
    <t>Pacific Ventures Group</t>
  </si>
  <si>
    <t>PepsiCo</t>
  </si>
  <si>
    <t>Reed's</t>
  </si>
  <si>
    <t>Rocky Mountain High Brands</t>
  </si>
  <si>
    <t>Splash Beverages Group</t>
  </si>
  <si>
    <t>The Boston Beer Company</t>
  </si>
  <si>
    <t>The Duckhorn Portfolio</t>
  </si>
  <si>
    <t>Vintage Wine Estates</t>
  </si>
  <si>
    <t>Willamette Valley Vineyards</t>
  </si>
  <si>
    <t>BF.A, .B</t>
  </si>
  <si>
    <t>Category 2</t>
  </si>
  <si>
    <t>Category 1</t>
  </si>
  <si>
    <t>Ambev</t>
  </si>
  <si>
    <t>BrewBilt Brewing</t>
  </si>
  <si>
    <t>Craft Beer</t>
  </si>
  <si>
    <t>Diageo</t>
  </si>
  <si>
    <t>Coca-Cola Bottlers Japan</t>
  </si>
  <si>
    <t>Keurig Dr Pepper</t>
  </si>
  <si>
    <t>Monster Beverage</t>
  </si>
  <si>
    <t>National Beverage</t>
  </si>
  <si>
    <t>Sparkling Water (LaCroix)</t>
  </si>
  <si>
    <t>Zevia</t>
  </si>
  <si>
    <t>Zero-Calorie Soda</t>
  </si>
  <si>
    <t>Performance Drink Group</t>
  </si>
  <si>
    <t>KonaRed</t>
  </si>
  <si>
    <t>CBD Beverages</t>
  </si>
  <si>
    <t>BDWBY</t>
  </si>
  <si>
    <t>Craft Brew Alliance</t>
  </si>
  <si>
    <t>BREW</t>
  </si>
  <si>
    <t>MGP Ingredients</t>
  </si>
  <si>
    <t>MGPI</t>
  </si>
  <si>
    <t>Primo Water</t>
  </si>
  <si>
    <t>PRMW</t>
  </si>
  <si>
    <t>Alkaline Water Co.</t>
  </si>
  <si>
    <t>WTER</t>
  </si>
  <si>
    <t>Nutriband</t>
  </si>
  <si>
    <t>NTRB</t>
  </si>
  <si>
    <t>Herbal Energy</t>
  </si>
  <si>
    <t>HBEV</t>
  </si>
  <si>
    <t>JDE Peet’s</t>
  </si>
  <si>
    <t>JDEPY</t>
  </si>
  <si>
    <t>Coffee Holding Co.</t>
  </si>
  <si>
    <t>JVA</t>
  </si>
  <si>
    <t>Heineken</t>
  </si>
  <si>
    <t>HEINY</t>
  </si>
  <si>
    <t>Carlsberg</t>
  </si>
  <si>
    <t>CABGY</t>
  </si>
  <si>
    <t>Danone</t>
  </si>
  <si>
    <t>DANOY</t>
  </si>
  <si>
    <t>Energy Drinks</t>
  </si>
  <si>
    <t>Beer/Spirits</t>
  </si>
  <si>
    <t>Wine</t>
  </si>
  <si>
    <t>Additional Comments</t>
  </si>
  <si>
    <t>&lt;- Acquired by Butterfly Equity for $1.95b in Dec. 2024</t>
  </si>
  <si>
    <t>Alcoholic</t>
  </si>
  <si>
    <t>Beer</t>
  </si>
  <si>
    <t>Spirits (Jack Daniel’s, Woodford)</t>
  </si>
  <si>
    <t>Defunct/Penny stock</t>
  </si>
  <si>
    <t>Micro-cap (&lt;$50M)</t>
  </si>
  <si>
    <t>Non-Alcoholic</t>
  </si>
  <si>
    <t>Health Beverages</t>
  </si>
  <si>
    <t>Beer (Global Brands)</t>
  </si>
  <si>
    <t>Soft Drinks (Coke)</t>
  </si>
  <si>
    <t>Soft Drinks</t>
  </si>
  <si>
    <t>Beer/Wine</t>
  </si>
  <si>
    <t>Soft Drinks (Bottler)</t>
  </si>
  <si>
    <t>Water/Health Drinks</t>
  </si>
  <si>
    <t>Spirits (Guinness, Smirnoff, etc.)</t>
  </si>
  <si>
    <t>CBD/Functional Beverages</t>
  </si>
  <si>
    <t>Beer (Modelo)</t>
  </si>
  <si>
    <t>Also owns Coca-Cola bottling</t>
  </si>
  <si>
    <t>Bottled Water</t>
  </si>
  <si>
    <t>Coffee/Tea</t>
  </si>
  <si>
    <t>Coffee/Soft Drinks</t>
  </si>
  <si>
    <t>Functional Juices</t>
  </si>
  <si>
    <t>Defunct (Acquired in 2017)</t>
  </si>
  <si>
    <t>Wine/Spirits E-commerce</t>
  </si>
  <si>
    <t>Distilled Spirits Ingredients</t>
  </si>
  <si>
    <t>Functional Water</t>
  </si>
  <si>
    <t>Beverage Distribution</t>
  </si>
  <si>
    <t>Sports Drinks</t>
  </si>
  <si>
    <t>Soft Drinks/Snacks</t>
  </si>
  <si>
    <t>Ginger Beer</t>
  </si>
  <si>
    <t>Craft Beer (Samuel Adams)</t>
  </si>
  <si>
    <t>Wine/Spirits</t>
  </si>
  <si>
    <t>Beer/Wine/Spirits (Corona, Svedka)</t>
  </si>
  <si>
    <t>Alkaline Water</t>
  </si>
  <si>
    <t>TAP</t>
  </si>
  <si>
    <t>&lt;- Acquired by Anheuser-Busch for ~$221m in Sep.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</si>
</sst>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.000_);_(* \(#,##0.0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e"/>
    </font>
    <font>
      <b/>
      <sz val="11"/>
      <color theme="0"/>
      <name val="Calibre"/>
    </font>
    <font>
      <sz val="12"/>
      <color theme="1"/>
      <name val="Calibre"/>
    </font>
    <font>
      <u/>
      <sz val="11"/>
      <color theme="10"/>
      <name val="Calibre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shrinkToFit="1"/>
    </xf>
    <xf numFmtId="0" fontId="5" fillId="2" borderId="0" xfId="0" applyFont="1" applyFill="1"/>
    <xf numFmtId="44" fontId="4" fillId="0" borderId="0" xfId="0" applyNumberFormat="1" applyFont="1"/>
    <xf numFmtId="14" fontId="4" fillId="0" borderId="0" xfId="0" applyNumberFormat="1" applyFont="1" applyAlignment="1">
      <alignment horizontal="left" shrinkToFit="1"/>
    </xf>
    <xf numFmtId="164" fontId="4" fillId="0" borderId="0" xfId="0" applyNumberFormat="1" applyFont="1"/>
    <xf numFmtId="43" fontId="4" fillId="0" borderId="0" xfId="1" applyFont="1"/>
    <xf numFmtId="44" fontId="4" fillId="0" borderId="0" xfId="2" applyFont="1"/>
    <xf numFmtId="165" fontId="4" fillId="0" borderId="0" xfId="1" applyNumberFormat="1" applyFont="1"/>
    <xf numFmtId="14" fontId="4" fillId="0" borderId="0" xfId="0" applyNumberFormat="1" applyFont="1"/>
    <xf numFmtId="0" fontId="4" fillId="0" borderId="0" xfId="0" applyNumberFormat="1" applyFont="1"/>
    <xf numFmtId="0" fontId="6" fillId="0" borderId="0" xfId="0" applyFont="1"/>
    <xf numFmtId="0" fontId="7" fillId="0" borderId="0" xfId="3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e"/>
        <scheme val="none"/>
      </font>
      <fill>
        <patternFill patternType="solid">
          <fgColor indexed="64"/>
          <bgColor theme="8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border diagonalUp="0" diagonalDown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</xdr:colOff>
      <xdr:row>37</xdr:row>
      <xdr:rowOff>89647</xdr:rowOff>
    </xdr:from>
    <xdr:to>
      <xdr:col>25</xdr:col>
      <xdr:colOff>1624852</xdr:colOff>
      <xdr:row>37</xdr:row>
      <xdr:rowOff>106456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EB5809A-34F3-2AAE-2E53-F0879D358904}"/>
            </a:ext>
          </a:extLst>
        </xdr:cNvPr>
        <xdr:cNvCxnSpPr/>
      </xdr:nvCxnSpPr>
      <xdr:spPr>
        <a:xfrm flipV="1">
          <a:off x="11065809" y="7328647"/>
          <a:ext cx="15116735" cy="1680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207310</xdr:colOff>
      <xdr:row>7</xdr:row>
      <xdr:rowOff>89648</xdr:rowOff>
    </xdr:from>
    <xdr:to>
      <xdr:col>25</xdr:col>
      <xdr:colOff>1602441</xdr:colOff>
      <xdr:row>7</xdr:row>
      <xdr:rowOff>106457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7A0B0C4-ED06-41D7-952B-39360D2F3386}"/>
            </a:ext>
          </a:extLst>
        </xdr:cNvPr>
        <xdr:cNvCxnSpPr/>
      </xdr:nvCxnSpPr>
      <xdr:spPr>
        <a:xfrm flipV="1">
          <a:off x="11043398" y="1445560"/>
          <a:ext cx="15116735" cy="1680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A2A6F-3ED7-4618-A5A9-C77BBA5012DB}" name="Table4" displayName="Table4" ref="O2:Z57" totalsRowShown="0" headerRowDxfId="1" dataDxfId="0" tableBorderDxfId="14">
  <autoFilter ref="O2:Z57" xr:uid="{624A2A6F-3ED7-4618-A5A9-C77BBA5012DB}"/>
  <sortState xmlns:xlrd2="http://schemas.microsoft.com/office/spreadsheetml/2017/richdata2" ref="O3:Y57">
    <sortCondition ref="P2:P57"/>
  </sortState>
  <tableColumns count="12">
    <tableColumn id="1" xr3:uid="{0EFCC6BF-C0C2-4D2A-A726-0FFF4C12E2CC}" name="Name" dataDxfId="13"/>
    <tableColumn id="3" xr3:uid="{2AC5277A-7C52-4EAF-ACEE-9317396DC4D5}" name="Ticker" dataDxfId="12"/>
    <tableColumn id="4" xr3:uid="{2374FC66-2086-4A4D-AA67-43497C6BB072}" name="Price" dataDxfId="11"/>
    <tableColumn id="12" xr3:uid="{C2BB9F7E-A43B-4F5A-BEDF-A40FB4D260ED}" name="Share Count " dataDxfId="10"/>
    <tableColumn id="5" xr3:uid="{027A2092-90DB-4299-986E-9A50CB8921EC}" name="MC ($M)" dataDxfId="9">
      <calculatedColumnFormula>Table4[[#This Row],[Price]]*Table4[[#This Row],[Share Count ]]</calculatedColumnFormula>
    </tableColumn>
    <tableColumn id="6" xr3:uid="{F0744B2B-BE1B-4CBC-AECD-BAE9BBA95E39}" name="Cash ($M)" dataDxfId="8"/>
    <tableColumn id="7" xr3:uid="{D7358A97-AA73-4E73-927A-6E952EA028CC}" name="Debt ($M)" dataDxfId="7"/>
    <tableColumn id="8" xr3:uid="{C563F732-C38F-4B3E-9A29-155D4D88094C}" name="EV ($M)" dataDxfId="6">
      <calculatedColumnFormula>Table4[[#This Row],[MC ($M)]]-Table4[[#This Row],[Cash ($M)]]+Table4[[#This Row],[Debt ($M)]]</calculatedColumnFormula>
    </tableColumn>
    <tableColumn id="9" xr3:uid="{DDFBE772-F75A-4181-B052-E453B651A511}" name="Updated " dataDxfId="5"/>
    <tableColumn id="10" xr3:uid="{EEB8834B-AADD-4090-83D7-BE6C6E2E9489}" name="Category 1" dataDxfId="4"/>
    <tableColumn id="11" xr3:uid="{2048DEF2-C12D-48F5-A86A-8B346879DF35}" name="Category 2" dataDxfId="3"/>
    <tableColumn id="15" xr3:uid="{86DA5C60-7C74-4323-88A5-C9269415EBDF}" name="Additional 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EP_Model.xlsx" TargetMode="External"/><Relationship Id="rId2" Type="http://schemas.openxmlformats.org/officeDocument/2006/relationships/hyperlink" Target="KO_Model.xlsx" TargetMode="External"/><Relationship Id="rId1" Type="http://schemas.openxmlformats.org/officeDocument/2006/relationships/hyperlink" Target="COKE_Model.xlsx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3FF5-BDB7-40C0-A440-FA3721E51D5A}">
  <dimension ref="A2:AN77"/>
  <sheetViews>
    <sheetView tabSelected="1" topLeftCell="N13" zoomScale="85" zoomScaleNormal="85" workbookViewId="0">
      <selection activeCell="Z9" sqref="Z9"/>
    </sheetView>
  </sheetViews>
  <sheetFormatPr defaultColWidth="9.1328125" defaultRowHeight="13.5"/>
  <cols>
    <col min="1" max="1" width="16.265625" style="1" customWidth="1"/>
    <col min="2" max="2" width="15.59765625" style="1" bestFit="1" customWidth="1"/>
    <col min="3" max="3" width="9.1328125" style="1"/>
    <col min="4" max="5" width="16.86328125" style="1" bestFit="1" customWidth="1"/>
    <col min="6" max="6" width="10.59765625" style="1" bestFit="1" customWidth="1"/>
    <col min="7" max="7" width="9.86328125" style="1" customWidth="1"/>
    <col min="8" max="8" width="10.1328125" style="1" customWidth="1"/>
    <col min="9" max="9" width="10.1328125" style="2" customWidth="1"/>
    <col min="10" max="10" width="9" style="1" customWidth="1"/>
    <col min="11" max="13" width="9.1328125" style="1"/>
    <col min="14" max="14" width="3.06640625" style="1" customWidth="1"/>
    <col min="15" max="15" width="30.3984375" style="1" bestFit="1" customWidth="1"/>
    <col min="16" max="16" width="9.46484375" style="1" bestFit="1" customWidth="1"/>
    <col min="17" max="17" width="11.53125" style="1" customWidth="1"/>
    <col min="18" max="18" width="10" style="1" bestFit="1" customWidth="1"/>
    <col min="19" max="19" width="12.73046875" style="4" customWidth="1"/>
    <col min="20" max="21" width="12.73046875" style="1" customWidth="1"/>
    <col min="22" max="23" width="12.73046875" style="4" customWidth="1"/>
    <col min="24" max="24" width="25.1328125" style="1" bestFit="1" customWidth="1"/>
    <col min="25" max="25" width="38.9296875" style="1" bestFit="1" customWidth="1"/>
    <col min="26" max="26" width="23.46484375" style="1" bestFit="1" customWidth="1"/>
    <col min="27" max="27" width="8.796875" style="1" customWidth="1"/>
    <col min="28" max="29" width="9.1328125" style="1"/>
    <col min="30" max="30" width="8.9296875" style="1" customWidth="1"/>
    <col min="31" max="16384" width="9.1328125" style="1"/>
  </cols>
  <sheetData>
    <row r="2" spans="1:26" ht="13.9">
      <c r="O2" s="3" t="s">
        <v>10</v>
      </c>
      <c r="P2" s="3" t="s">
        <v>11</v>
      </c>
      <c r="Q2" s="3" t="s">
        <v>12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13</v>
      </c>
      <c r="X2" s="3" t="s">
        <v>89</v>
      </c>
      <c r="Y2" s="3" t="s">
        <v>88</v>
      </c>
      <c r="Z2" s="3" t="s">
        <v>130</v>
      </c>
    </row>
    <row r="3" spans="1:26" ht="13.25" customHeight="1">
      <c r="A3" s="1" t="s">
        <v>8</v>
      </c>
      <c r="O3" s="1" t="s">
        <v>90</v>
      </c>
      <c r="P3" s="1" t="s">
        <v>21</v>
      </c>
      <c r="Q3" s="11"/>
      <c r="R3" s="11"/>
      <c r="S3" s="4">
        <f>Table4[[#This Row],[Price]]*Table4[[#This Row],[Share Count ]]</f>
        <v>0</v>
      </c>
      <c r="T3" s="4"/>
      <c r="U3" s="4"/>
      <c r="V3" s="4">
        <f>Table4[[#This Row],[MC ($M)]]-Table4[[#This Row],[Cash ($M)]]+Table4[[#This Row],[Debt ($M)]]</f>
        <v>0</v>
      </c>
      <c r="W3" s="11"/>
      <c r="X3" s="1" t="s">
        <v>132</v>
      </c>
      <c r="Y3" s="1" t="s">
        <v>133</v>
      </c>
    </row>
    <row r="4" spans="1:26" ht="13.25" customHeight="1">
      <c r="A4" s="1" t="s">
        <v>7</v>
      </c>
      <c r="I4" s="5"/>
      <c r="O4" s="1" t="s">
        <v>64</v>
      </c>
      <c r="P4" s="1" t="s">
        <v>104</v>
      </c>
      <c r="S4" s="4">
        <f>Table4[[#This Row],[Price]]*Table4[[#This Row],[Share Count ]]</f>
        <v>0</v>
      </c>
      <c r="T4" s="4"/>
      <c r="U4" s="4"/>
      <c r="V4" s="4">
        <f>Table4[[#This Row],[MC ($M)]]-Table4[[#This Row],[Cash ($M)]]+Table4[[#This Row],[Debt ($M)]]</f>
        <v>0</v>
      </c>
      <c r="W4" s="11"/>
      <c r="X4" s="1" t="s">
        <v>132</v>
      </c>
      <c r="Y4" s="1" t="s">
        <v>133</v>
      </c>
    </row>
    <row r="5" spans="1:26" ht="13.25" customHeight="1">
      <c r="A5" s="1" t="s">
        <v>6</v>
      </c>
      <c r="J5" s="2"/>
      <c r="O5" s="1" t="s">
        <v>63</v>
      </c>
      <c r="P5" s="1" t="s">
        <v>87</v>
      </c>
      <c r="Q5" s="11"/>
      <c r="S5" s="4">
        <f>Table4[[#This Row],[Price]]*Table4[[#This Row],[Share Count ]]</f>
        <v>0</v>
      </c>
      <c r="T5" s="4"/>
      <c r="U5" s="4"/>
      <c r="V5" s="4">
        <f>Table4[[#This Row],[MC ($M)]]-Table4[[#This Row],[Cash ($M)]]+Table4[[#This Row],[Debt ($M)]]</f>
        <v>0</v>
      </c>
      <c r="W5" s="11"/>
      <c r="X5" s="1" t="s">
        <v>132</v>
      </c>
      <c r="Y5" s="1" t="s">
        <v>134</v>
      </c>
    </row>
    <row r="6" spans="1:26" ht="13.25" customHeight="1">
      <c r="A6" s="1" t="s">
        <v>9</v>
      </c>
      <c r="J6" s="8"/>
      <c r="O6" s="1" t="s">
        <v>91</v>
      </c>
      <c r="P6" s="1" t="s">
        <v>28</v>
      </c>
      <c r="S6" s="4">
        <f>Table4[[#This Row],[Price]]*Table4[[#This Row],[Share Count ]]</f>
        <v>0</v>
      </c>
      <c r="T6" s="4"/>
      <c r="U6" s="4"/>
      <c r="V6" s="4">
        <f>Table4[[#This Row],[MC ($M)]]-Table4[[#This Row],[Cash ($M)]]+Table4[[#This Row],[Debt ($M)]]</f>
        <v>0</v>
      </c>
      <c r="W6" s="11"/>
      <c r="X6" s="1" t="s">
        <v>132</v>
      </c>
      <c r="Y6" s="1" t="s">
        <v>92</v>
      </c>
      <c r="Z6" s="1" t="s">
        <v>136</v>
      </c>
    </row>
    <row r="7" spans="1:26" ht="13.25" customHeight="1">
      <c r="B7" s="2"/>
      <c r="J7" s="8"/>
      <c r="O7" s="1" t="s">
        <v>23</v>
      </c>
      <c r="P7" s="1" t="s">
        <v>25</v>
      </c>
      <c r="Q7" s="11"/>
      <c r="R7" s="11"/>
      <c r="S7" s="4">
        <f>Table4[[#This Row],[Price]]*Table4[[#This Row],[Share Count ]]</f>
        <v>0</v>
      </c>
      <c r="T7" s="4"/>
      <c r="U7" s="4"/>
      <c r="V7" s="4">
        <f>Table4[[#This Row],[MC ($M)]]-Table4[[#This Row],[Cash ($M)]]+Table4[[#This Row],[Debt ($M)]]</f>
        <v>0</v>
      </c>
      <c r="W7" s="11"/>
      <c r="X7" s="1" t="s">
        <v>137</v>
      </c>
      <c r="Y7" s="1" t="s">
        <v>56</v>
      </c>
    </row>
    <row r="8" spans="1:26" ht="13.25" customHeight="1">
      <c r="J8" s="8"/>
      <c r="O8" s="1" t="s">
        <v>105</v>
      </c>
      <c r="P8" s="1" t="s">
        <v>106</v>
      </c>
      <c r="S8" s="4">
        <f>Table4[[#This Row],[Price]]*Table4[[#This Row],[Share Count ]]</f>
        <v>0</v>
      </c>
      <c r="T8" s="4"/>
      <c r="U8" s="4"/>
      <c r="V8" s="4">
        <f>Table4[[#This Row],[MC ($M)]]-Table4[[#This Row],[Cash ($M)]]+Table4[[#This Row],[Debt ($M)]]</f>
        <v>0</v>
      </c>
      <c r="W8" s="11"/>
      <c r="X8" s="1" t="s">
        <v>132</v>
      </c>
      <c r="Y8" s="1" t="s">
        <v>92</v>
      </c>
      <c r="Z8" s="1" t="s">
        <v>166</v>
      </c>
    </row>
    <row r="9" spans="1:26" ht="13.25" customHeight="1">
      <c r="J9" s="8"/>
      <c r="O9" s="1" t="s">
        <v>62</v>
      </c>
      <c r="P9" s="1" t="s">
        <v>27</v>
      </c>
      <c r="Q9" s="11"/>
      <c r="S9" s="4">
        <f>Table4[[#This Row],[Price]]*Table4[[#This Row],[Share Count ]]</f>
        <v>0</v>
      </c>
      <c r="T9" s="4"/>
      <c r="U9" s="4"/>
      <c r="V9" s="4">
        <f>Table4[[#This Row],[MC ($M)]]-Table4[[#This Row],[Cash ($M)]]+Table4[[#This Row],[Debt ($M)]]</f>
        <v>0</v>
      </c>
      <c r="W9" s="11"/>
      <c r="X9" s="1" t="s">
        <v>137</v>
      </c>
      <c r="Y9" s="1" t="s">
        <v>138</v>
      </c>
      <c r="Z9" s="1" t="s">
        <v>136</v>
      </c>
    </row>
    <row r="10" spans="1:26" ht="13.25" customHeight="1">
      <c r="G10" s="9"/>
      <c r="O10" s="1" t="s">
        <v>22</v>
      </c>
      <c r="P10" s="1" t="s">
        <v>24</v>
      </c>
      <c r="R10" s="11"/>
      <c r="S10" s="4">
        <f>Table4[[#This Row],[Price]]*Table4[[#This Row],[Share Count ]]</f>
        <v>0</v>
      </c>
      <c r="T10" s="4"/>
      <c r="U10" s="4"/>
      <c r="V10" s="4">
        <f>Table4[[#This Row],[MC ($M)]]-Table4[[#This Row],[Cash ($M)]]+Table4[[#This Row],[Debt ($M)]]</f>
        <v>0</v>
      </c>
      <c r="W10" s="11"/>
      <c r="X10" s="1" t="s">
        <v>132</v>
      </c>
      <c r="Y10" s="1" t="s">
        <v>139</v>
      </c>
    </row>
    <row r="11" spans="1:26" ht="13.25" customHeight="1">
      <c r="A11" s="5">
        <v>45240</v>
      </c>
      <c r="D11" s="10">
        <v>45507</v>
      </c>
      <c r="E11" s="5"/>
      <c r="I11" s="5"/>
      <c r="O11" s="1" t="s">
        <v>123</v>
      </c>
      <c r="P11" s="1" t="s">
        <v>124</v>
      </c>
      <c r="Q11" s="11"/>
      <c r="S11" s="4">
        <f>Table4[[#This Row],[Price]]*Table4[[#This Row],[Share Count ]]</f>
        <v>0</v>
      </c>
      <c r="T11" s="4"/>
      <c r="U11" s="4"/>
      <c r="V11" s="4">
        <f>Table4[[#This Row],[MC ($M)]]-Table4[[#This Row],[Cash ($M)]]+Table4[[#This Row],[Debt ($M)]]</f>
        <v>0</v>
      </c>
      <c r="W11" s="11"/>
      <c r="X11" s="1" t="s">
        <v>132</v>
      </c>
      <c r="Y11" s="1" t="s">
        <v>133</v>
      </c>
    </row>
    <row r="12" spans="1:26" ht="13.25" customHeight="1">
      <c r="A12" s="2" t="s">
        <v>5</v>
      </c>
      <c r="B12" s="2"/>
      <c r="D12" s="2" t="s">
        <v>5</v>
      </c>
      <c r="E12" s="2"/>
      <c r="F12" s="2"/>
      <c r="J12" s="2"/>
      <c r="O12" s="1" t="s">
        <v>18</v>
      </c>
      <c r="P12" s="1" t="s">
        <v>20</v>
      </c>
      <c r="S12" s="4">
        <f>Table4[[#This Row],[Price]]*Table4[[#This Row],[Share Count ]]</f>
        <v>0</v>
      </c>
      <c r="T12" s="4"/>
      <c r="U12" s="4"/>
      <c r="V12" s="4">
        <f>Table4[[#This Row],[MC ($M)]]-Table4[[#This Row],[Cash ($M)]]+Table4[[#This Row],[Debt ($M)]]</f>
        <v>0</v>
      </c>
      <c r="W12" s="11"/>
      <c r="X12" s="1" t="s">
        <v>137</v>
      </c>
      <c r="Y12" s="1" t="s">
        <v>140</v>
      </c>
    </row>
    <row r="13" spans="1:26" ht="13.25" customHeight="1">
      <c r="A13" s="2" t="s">
        <v>0</v>
      </c>
      <c r="B13" s="6">
        <v>680</v>
      </c>
      <c r="D13" s="2" t="s">
        <v>0</v>
      </c>
      <c r="E13" s="6">
        <v>1274.29</v>
      </c>
      <c r="F13" s="6"/>
      <c r="J13" s="6"/>
      <c r="O13" s="1" t="s">
        <v>94</v>
      </c>
      <c r="P13" s="1" t="s">
        <v>16</v>
      </c>
      <c r="Q13" s="11"/>
      <c r="S13" s="4">
        <f>Table4[[#This Row],[Price]]*Table4[[#This Row],[Share Count ]]</f>
        <v>0</v>
      </c>
      <c r="T13" s="4"/>
      <c r="U13" s="4"/>
      <c r="V13" s="4">
        <f>Table4[[#This Row],[MC ($M)]]-Table4[[#This Row],[Cash ($M)]]+Table4[[#This Row],[Debt ($M)]]</f>
        <v>0</v>
      </c>
      <c r="W13" s="11"/>
      <c r="X13" s="1" t="s">
        <v>137</v>
      </c>
      <c r="Y13" s="1" t="s">
        <v>141</v>
      </c>
    </row>
    <row r="14" spans="1:26" ht="13.25" customHeight="1">
      <c r="A14" s="2" t="s">
        <v>1</v>
      </c>
      <c r="B14" s="7">
        <v>9.3729999999999993</v>
      </c>
      <c r="D14" s="2" t="s">
        <v>1</v>
      </c>
      <c r="E14" s="7">
        <v>9.3729999999999993</v>
      </c>
      <c r="F14" s="7"/>
      <c r="J14" s="7"/>
      <c r="O14" s="1" t="s">
        <v>67</v>
      </c>
      <c r="P14" s="1" t="s">
        <v>30</v>
      </c>
      <c r="S14" s="4">
        <f>Table4[[#This Row],[Price]]*Table4[[#This Row],[Share Count ]]</f>
        <v>0</v>
      </c>
      <c r="T14" s="4"/>
      <c r="U14" s="4"/>
      <c r="V14" s="4">
        <f>Table4[[#This Row],[MC ($M)]]-Table4[[#This Row],[Cash ($M)]]+Table4[[#This Row],[Debt ($M)]]</f>
        <v>0</v>
      </c>
      <c r="W14" s="11"/>
      <c r="X14" s="1" t="s">
        <v>132</v>
      </c>
      <c r="Y14" s="1" t="s">
        <v>142</v>
      </c>
    </row>
    <row r="15" spans="1:26" ht="13.25" customHeight="1">
      <c r="A15" s="2" t="s">
        <v>2</v>
      </c>
      <c r="B15" s="8">
        <f>B13*B14</f>
        <v>6373.6399999999994</v>
      </c>
      <c r="D15" s="2" t="s">
        <v>2</v>
      </c>
      <c r="E15" s="8">
        <f>E13*E14</f>
        <v>11943.920169999999</v>
      </c>
      <c r="F15" s="8"/>
      <c r="J15" s="8"/>
      <c r="O15" s="1" t="s">
        <v>65</v>
      </c>
      <c r="P15" s="1" t="s">
        <v>29</v>
      </c>
      <c r="Q15" s="11"/>
      <c r="S15" s="4">
        <f>Table4[[#This Row],[Price]]*Table4[[#This Row],[Share Count ]]</f>
        <v>0</v>
      </c>
      <c r="T15" s="4"/>
      <c r="U15" s="4"/>
      <c r="V15" s="4">
        <f>Table4[[#This Row],[MC ($M)]]-Table4[[#This Row],[Cash ($M)]]+Table4[[#This Row],[Debt ($M)]]</f>
        <v>0</v>
      </c>
      <c r="W15" s="11"/>
      <c r="X15" s="1" t="s">
        <v>137</v>
      </c>
      <c r="Y15" s="1" t="s">
        <v>127</v>
      </c>
    </row>
    <row r="16" spans="1:26" ht="13.25" customHeight="1">
      <c r="A16" s="2" t="s">
        <v>3</v>
      </c>
      <c r="B16" s="8">
        <v>599.12300000000005</v>
      </c>
      <c r="D16" s="2" t="s">
        <v>3</v>
      </c>
      <c r="E16" s="8">
        <v>1785.1020000000001</v>
      </c>
      <c r="F16" s="8"/>
      <c r="J16" s="8"/>
      <c r="O16" s="1" t="s">
        <v>14</v>
      </c>
      <c r="P16" s="13" t="s">
        <v>15</v>
      </c>
      <c r="Q16" s="11"/>
      <c r="S16" s="4">
        <f>Table4[[#This Row],[Price]]*Table4[[#This Row],[Share Count ]]</f>
        <v>0</v>
      </c>
      <c r="T16" s="4"/>
      <c r="U16" s="4"/>
      <c r="V16" s="4">
        <f>Table4[[#This Row],[MC ($M)]]-Table4[[#This Row],[Cash ($M)]]+Table4[[#This Row],[Debt ($M)]]</f>
        <v>0</v>
      </c>
      <c r="W16" s="11"/>
      <c r="X16" s="1" t="s">
        <v>137</v>
      </c>
      <c r="Y16" s="1" t="s">
        <v>143</v>
      </c>
    </row>
    <row r="17" spans="1:40" ht="13.25" customHeight="1">
      <c r="A17" s="2" t="s">
        <v>4</v>
      </c>
      <c r="B17" s="8" t="e">
        <f>B15-#REF!+B16</f>
        <v>#REF!</v>
      </c>
      <c r="D17" s="2" t="s">
        <v>4</v>
      </c>
      <c r="E17" s="8" t="e">
        <f>E15+#REF!-E16</f>
        <v>#REF!</v>
      </c>
      <c r="F17" s="8"/>
      <c r="J17" s="8"/>
      <c r="O17" s="1" t="s">
        <v>69</v>
      </c>
      <c r="P17" s="1" t="s">
        <v>32</v>
      </c>
      <c r="R17" s="11"/>
      <c r="S17" s="4">
        <f>Table4[[#This Row],[Price]]*Table4[[#This Row],[Share Count ]]</f>
        <v>0</v>
      </c>
      <c r="T17" s="4"/>
      <c r="U17" s="4"/>
      <c r="V17" s="4">
        <f>Table4[[#This Row],[MC ($M)]]-Table4[[#This Row],[Cash ($M)]]+Table4[[#This Row],[Debt ($M)]]</f>
        <v>0</v>
      </c>
      <c r="W17" s="11"/>
      <c r="X17" s="1" t="s">
        <v>132</v>
      </c>
      <c r="Y17" s="1" t="s">
        <v>129</v>
      </c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3.25" customHeight="1">
      <c r="O18" s="1" t="s">
        <v>125</v>
      </c>
      <c r="P18" s="1" t="s">
        <v>126</v>
      </c>
      <c r="Q18" s="11"/>
      <c r="S18" s="4">
        <f>Table4[[#This Row],[Price]]*Table4[[#This Row],[Share Count ]]</f>
        <v>0</v>
      </c>
      <c r="T18" s="4"/>
      <c r="U18" s="4"/>
      <c r="V18" s="4">
        <f>Table4[[#This Row],[MC ($M)]]-Table4[[#This Row],[Cash ($M)]]+Table4[[#This Row],[Debt ($M)]]</f>
        <v>0</v>
      </c>
      <c r="W18" s="11"/>
      <c r="X18" s="1" t="s">
        <v>137</v>
      </c>
      <c r="Y18" s="1" t="s">
        <v>144</v>
      </c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3.25" customHeight="1">
      <c r="O19" s="1" t="s">
        <v>93</v>
      </c>
      <c r="P19" s="1" t="s">
        <v>34</v>
      </c>
      <c r="S19" s="4">
        <f>Table4[[#This Row],[Price]]*Table4[[#This Row],[Share Count ]]</f>
        <v>0</v>
      </c>
      <c r="T19" s="4"/>
      <c r="U19" s="4"/>
      <c r="V19" s="4">
        <f>Table4[[#This Row],[MC ($M)]]-Table4[[#This Row],[Cash ($M)]]+Table4[[#This Row],[Debt ($M)]]</f>
        <v>0</v>
      </c>
      <c r="W19" s="11"/>
      <c r="X19" s="1" t="s">
        <v>132</v>
      </c>
      <c r="Y19" s="1" t="s">
        <v>145</v>
      </c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3.25" customHeight="1">
      <c r="O20" s="1" t="s">
        <v>70</v>
      </c>
      <c r="P20" s="1" t="s">
        <v>33</v>
      </c>
      <c r="Q20" s="11"/>
      <c r="S20" s="4">
        <f>Table4[[#This Row],[Price]]*Table4[[#This Row],[Share Count ]]</f>
        <v>0</v>
      </c>
      <c r="T20" s="4"/>
      <c r="U20" s="4"/>
      <c r="V20" s="4">
        <f>Table4[[#This Row],[MC ($M)]]-Table4[[#This Row],[Cash ($M)]]+Table4[[#This Row],[Debt ($M)]]</f>
        <v>0</v>
      </c>
      <c r="W20" s="11"/>
      <c r="X20" s="1" t="s">
        <v>137</v>
      </c>
      <c r="Y20" s="1" t="s">
        <v>146</v>
      </c>
      <c r="Z20" s="1" t="s">
        <v>136</v>
      </c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3.25" customHeight="1">
      <c r="O21" s="1" t="s">
        <v>97</v>
      </c>
      <c r="P21" s="1" t="s">
        <v>44</v>
      </c>
      <c r="S21" s="4">
        <f>Table4[[#This Row],[Price]]*Table4[[#This Row],[Share Count ]]</f>
        <v>0</v>
      </c>
      <c r="T21" s="4"/>
      <c r="U21" s="4"/>
      <c r="V21" s="4">
        <f>Table4[[#This Row],[MC ($M)]]-Table4[[#This Row],[Cash ($M)]]+Table4[[#This Row],[Debt ($M)]]</f>
        <v>0</v>
      </c>
      <c r="W21" s="11"/>
      <c r="X21" s="1" t="s">
        <v>137</v>
      </c>
      <c r="Y21" s="1" t="s">
        <v>98</v>
      </c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3.25" customHeight="1">
      <c r="O22" s="1" t="s">
        <v>72</v>
      </c>
      <c r="P22" s="1" t="s">
        <v>36</v>
      </c>
      <c r="Q22" s="11"/>
      <c r="R22" s="11"/>
      <c r="S22" s="4">
        <f>Table4[[#This Row],[Price]]*Table4[[#This Row],[Share Count ]]</f>
        <v>0</v>
      </c>
      <c r="T22" s="4"/>
      <c r="U22" s="4"/>
      <c r="V22" s="4">
        <f>Table4[[#This Row],[MC ($M)]]-Table4[[#This Row],[Cash ($M)]]+Table4[[#This Row],[Debt ($M)]]</f>
        <v>0</v>
      </c>
      <c r="W22" s="11"/>
      <c r="X22" s="1" t="s">
        <v>132</v>
      </c>
      <c r="Y22" s="1" t="s">
        <v>147</v>
      </c>
      <c r="Z22" s="1" t="s">
        <v>148</v>
      </c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3.25" customHeight="1">
      <c r="O23" s="1" t="s">
        <v>115</v>
      </c>
      <c r="P23" s="1" t="s">
        <v>116</v>
      </c>
      <c r="R23" s="11"/>
      <c r="S23" s="4">
        <f>Table4[[#This Row],[Price]]*Table4[[#This Row],[Share Count ]]</f>
        <v>0</v>
      </c>
      <c r="T23" s="4"/>
      <c r="U23" s="4"/>
      <c r="V23" s="4">
        <f>Table4[[#This Row],[MC ($M)]]-Table4[[#This Row],[Cash ($M)]]+Table4[[#This Row],[Debt ($M)]]</f>
        <v>0</v>
      </c>
      <c r="W23" s="11"/>
      <c r="X23" s="1" t="s">
        <v>137</v>
      </c>
      <c r="Y23" s="1" t="s">
        <v>127</v>
      </c>
      <c r="Z23" s="1" t="s">
        <v>136</v>
      </c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3.25" customHeight="1">
      <c r="O24" s="1" t="s">
        <v>121</v>
      </c>
      <c r="P24" s="1" t="s">
        <v>122</v>
      </c>
      <c r="Q24" s="11"/>
      <c r="S24" s="4">
        <f>Table4[[#This Row],[Price]]*Table4[[#This Row],[Share Count ]]</f>
        <v>0</v>
      </c>
      <c r="T24" s="4"/>
      <c r="U24" s="4"/>
      <c r="V24" s="4">
        <f>Table4[[#This Row],[MC ($M)]]-Table4[[#This Row],[Cash ($M)]]+Table4[[#This Row],[Debt ($M)]]</f>
        <v>0</v>
      </c>
      <c r="W24" s="11"/>
      <c r="X24" s="1" t="s">
        <v>132</v>
      </c>
      <c r="Y24" s="1" t="s">
        <v>133</v>
      </c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3.25" customHeight="1">
      <c r="O25" s="1" t="s">
        <v>73</v>
      </c>
      <c r="P25" s="1" t="s">
        <v>37</v>
      </c>
      <c r="Q25" s="11"/>
      <c r="S25" s="4">
        <f>Table4[[#This Row],[Price]]*Table4[[#This Row],[Share Count ]]</f>
        <v>0</v>
      </c>
      <c r="T25" s="4"/>
      <c r="U25" s="4"/>
      <c r="V25" s="4">
        <f>Table4[[#This Row],[MC ($M)]]-Table4[[#This Row],[Cash ($M)]]+Table4[[#This Row],[Debt ($M)]]</f>
        <v>0</v>
      </c>
      <c r="W25" s="11"/>
      <c r="X25" s="1" t="s">
        <v>137</v>
      </c>
      <c r="Y25" s="1" t="s">
        <v>149</v>
      </c>
      <c r="Z25" s="1" t="s">
        <v>136</v>
      </c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3.25" customHeight="1">
      <c r="O26" s="1" t="s">
        <v>117</v>
      </c>
      <c r="P26" s="1" t="s">
        <v>118</v>
      </c>
      <c r="Q26" s="11"/>
      <c r="S26" s="4">
        <f>Table4[[#This Row],[Price]]*Table4[[#This Row],[Share Count ]]</f>
        <v>0</v>
      </c>
      <c r="T26" s="4"/>
      <c r="U26" s="4"/>
      <c r="V26" s="4">
        <f>Table4[[#This Row],[MC ($M)]]-Table4[[#This Row],[Cash ($M)]]+Table4[[#This Row],[Debt ($M)]]</f>
        <v>0</v>
      </c>
      <c r="W26" s="11"/>
      <c r="X26" s="1" t="s">
        <v>137</v>
      </c>
      <c r="Y26" s="1" t="s">
        <v>150</v>
      </c>
    </row>
    <row r="27" spans="1:40" ht="13.25" customHeight="1">
      <c r="O27" s="1" t="s">
        <v>74</v>
      </c>
      <c r="P27" s="1" t="s">
        <v>38</v>
      </c>
      <c r="R27" s="11"/>
      <c r="S27" s="4">
        <f>Table4[[#This Row],[Price]]*Table4[[#This Row],[Share Count ]]</f>
        <v>0</v>
      </c>
      <c r="T27" s="4"/>
      <c r="U27" s="4"/>
      <c r="V27" s="4">
        <f>Table4[[#This Row],[MC ($M)]]-Table4[[#This Row],[Cash ($M)]]+Table4[[#This Row],[Debt ($M)]]</f>
        <v>0</v>
      </c>
      <c r="W27" s="11"/>
      <c r="X27" s="1" t="s">
        <v>137</v>
      </c>
      <c r="Y27" s="1" t="s">
        <v>141</v>
      </c>
      <c r="Z27" s="1" t="s">
        <v>136</v>
      </c>
    </row>
    <row r="28" spans="1:40" ht="13.25" customHeight="1">
      <c r="O28" s="1" t="s">
        <v>119</v>
      </c>
      <c r="P28" s="1" t="s">
        <v>120</v>
      </c>
      <c r="Q28" s="11"/>
      <c r="S28" s="4">
        <f>Table4[[#This Row],[Price]]*Table4[[#This Row],[Share Count ]]</f>
        <v>0</v>
      </c>
      <c r="T28" s="4"/>
      <c r="U28" s="4"/>
      <c r="V28" s="4">
        <f>Table4[[#This Row],[MC ($M)]]-Table4[[#This Row],[Cash ($M)]]+Table4[[#This Row],[Debt ($M)]]</f>
        <v>0</v>
      </c>
      <c r="W28" s="11"/>
      <c r="X28" s="1" t="s">
        <v>137</v>
      </c>
      <c r="Y28" s="1" t="s">
        <v>56</v>
      </c>
      <c r="Z28" s="1" t="s">
        <v>136</v>
      </c>
    </row>
    <row r="29" spans="1:40" ht="13.25" customHeight="1">
      <c r="O29" s="1" t="s">
        <v>95</v>
      </c>
      <c r="P29" s="1" t="s">
        <v>39</v>
      </c>
      <c r="S29" s="4">
        <f>Table4[[#This Row],[Price]]*Table4[[#This Row],[Share Count ]]</f>
        <v>0</v>
      </c>
      <c r="T29" s="4"/>
      <c r="U29" s="4"/>
      <c r="V29" s="4">
        <f>Table4[[#This Row],[MC ($M)]]-Table4[[#This Row],[Cash ($M)]]+Table4[[#This Row],[Debt ($M)]]</f>
        <v>0</v>
      </c>
      <c r="W29" s="11"/>
      <c r="X29" s="1" t="s">
        <v>137</v>
      </c>
      <c r="Y29" s="1" t="s">
        <v>151</v>
      </c>
    </row>
    <row r="30" spans="1:40" ht="13.25" customHeight="1">
      <c r="O30" s="1" t="s">
        <v>75</v>
      </c>
      <c r="P30" s="1" t="s">
        <v>40</v>
      </c>
      <c r="Q30" s="11"/>
      <c r="S30" s="4">
        <f>Table4[[#This Row],[Price]]*Table4[[#This Row],[Share Count ]]</f>
        <v>0</v>
      </c>
      <c r="T30" s="4"/>
      <c r="U30" s="4"/>
      <c r="V30" s="4">
        <f>Table4[[#This Row],[MC ($M)]]-Table4[[#This Row],[Cash ($M)]]+Table4[[#This Row],[Debt ($M)]]</f>
        <v>0</v>
      </c>
      <c r="W30" s="11"/>
      <c r="X30" s="1" t="s">
        <v>132</v>
      </c>
      <c r="Y30" s="1" t="s">
        <v>128</v>
      </c>
    </row>
    <row r="31" spans="1:40" ht="13.25" customHeight="1">
      <c r="O31" s="1" t="s">
        <v>66</v>
      </c>
      <c r="P31" s="13" t="s">
        <v>26</v>
      </c>
      <c r="S31" s="4">
        <f>Table4[[#This Row],[Price]]*Table4[[#This Row],[Share Count ]]</f>
        <v>0</v>
      </c>
      <c r="T31" s="4"/>
      <c r="U31" s="4"/>
      <c r="V31" s="4">
        <f>Table4[[#This Row],[MC ($M)]]-Table4[[#This Row],[Cash ($M)]]+Table4[[#This Row],[Debt ($M)]]</f>
        <v>0</v>
      </c>
      <c r="W31" s="11"/>
      <c r="X31" s="1" t="s">
        <v>137</v>
      </c>
      <c r="Y31" s="1" t="s">
        <v>141</v>
      </c>
    </row>
    <row r="32" spans="1:40" ht="13.25" customHeight="1">
      <c r="O32" s="1" t="s">
        <v>17</v>
      </c>
      <c r="P32" s="1" t="s">
        <v>19</v>
      </c>
      <c r="Q32" s="11"/>
      <c r="S32" s="4">
        <f>Table4[[#This Row],[Price]]*Table4[[#This Row],[Share Count ]]</f>
        <v>0</v>
      </c>
      <c r="T32" s="4"/>
      <c r="U32" s="4"/>
      <c r="V32" s="4">
        <f>Table4[[#This Row],[MC ($M)]]-Table4[[#This Row],[Cash ($M)]]+Table4[[#This Row],[Debt ($M)]]</f>
        <v>0</v>
      </c>
      <c r="W32" s="11"/>
      <c r="X32" s="1" t="s">
        <v>137</v>
      </c>
      <c r="Y32" s="1" t="s">
        <v>143</v>
      </c>
    </row>
    <row r="33" spans="15:26" ht="13.25" customHeight="1">
      <c r="O33" s="1" t="s">
        <v>102</v>
      </c>
      <c r="P33" s="1" t="s">
        <v>41</v>
      </c>
      <c r="S33" s="4">
        <f>Table4[[#This Row],[Price]]*Table4[[#This Row],[Share Count ]]</f>
        <v>0</v>
      </c>
      <c r="T33" s="4"/>
      <c r="U33" s="4"/>
      <c r="V33" s="4">
        <f>Table4[[#This Row],[MC ($M)]]-Table4[[#This Row],[Cash ($M)]]+Table4[[#This Row],[Debt ($M)]]</f>
        <v>0</v>
      </c>
      <c r="W33" s="11"/>
      <c r="X33" s="1" t="s">
        <v>137</v>
      </c>
      <c r="Y33" s="1" t="s">
        <v>152</v>
      </c>
      <c r="Z33" s="1" t="s">
        <v>153</v>
      </c>
    </row>
    <row r="34" spans="15:26" ht="13.25" customHeight="1">
      <c r="O34" s="1" t="s">
        <v>76</v>
      </c>
      <c r="P34" s="1" t="s">
        <v>42</v>
      </c>
      <c r="R34" s="11"/>
      <c r="S34" s="4">
        <f>Table4[[#This Row],[Price]]*Table4[[#This Row],[Share Count ]]</f>
        <v>0</v>
      </c>
      <c r="T34" s="4"/>
      <c r="U34" s="4"/>
      <c r="V34" s="4">
        <f>Table4[[#This Row],[MC ($M)]]-Table4[[#This Row],[Cash ($M)]]+Table4[[#This Row],[Debt ($M)]]</f>
        <v>0</v>
      </c>
      <c r="W34" s="11"/>
      <c r="X34" s="1" t="s">
        <v>132</v>
      </c>
      <c r="Y34" s="1" t="s">
        <v>154</v>
      </c>
      <c r="Z34" s="1" t="s">
        <v>136</v>
      </c>
    </row>
    <row r="35" spans="15:26" ht="13.25" customHeight="1">
      <c r="O35" s="1" t="s">
        <v>107</v>
      </c>
      <c r="P35" s="1" t="s">
        <v>108</v>
      </c>
      <c r="Q35" s="11"/>
      <c r="S35" s="4">
        <f>Table4[[#This Row],[Price]]*Table4[[#This Row],[Share Count ]]</f>
        <v>0</v>
      </c>
      <c r="T35" s="4"/>
      <c r="U35" s="4"/>
      <c r="V35" s="4">
        <f>Table4[[#This Row],[MC ($M)]]-Table4[[#This Row],[Cash ($M)]]+Table4[[#This Row],[Debt ($M)]]</f>
        <v>0</v>
      </c>
      <c r="W35" s="11"/>
      <c r="X35" s="1" t="s">
        <v>132</v>
      </c>
      <c r="Y35" s="1" t="s">
        <v>155</v>
      </c>
    </row>
    <row r="36" spans="15:26" ht="13.25" customHeight="1">
      <c r="O36" s="1" t="s">
        <v>96</v>
      </c>
      <c r="P36" s="1" t="s">
        <v>43</v>
      </c>
      <c r="S36" s="4">
        <f>Table4[[#This Row],[Price]]*Table4[[#This Row],[Share Count ]]</f>
        <v>0</v>
      </c>
      <c r="T36" s="4"/>
      <c r="U36" s="4"/>
      <c r="V36" s="4">
        <f>Table4[[#This Row],[MC ($M)]]-Table4[[#This Row],[Cash ($M)]]+Table4[[#This Row],[Debt ($M)]]</f>
        <v>0</v>
      </c>
      <c r="W36" s="11"/>
      <c r="X36" s="1" t="s">
        <v>137</v>
      </c>
      <c r="Y36" s="1" t="s">
        <v>127</v>
      </c>
    </row>
    <row r="37" spans="15:26" ht="13.25" customHeight="1">
      <c r="O37" s="1" t="s">
        <v>71</v>
      </c>
      <c r="P37" s="1" t="s">
        <v>35</v>
      </c>
      <c r="Q37" s="11"/>
      <c r="S37" s="4">
        <f>Table4[[#This Row],[Price]]*Table4[[#This Row],[Share Count ]]</f>
        <v>0</v>
      </c>
      <c r="T37" s="4"/>
      <c r="U37" s="4"/>
      <c r="V37" s="4">
        <f>Table4[[#This Row],[MC ($M)]]-Table4[[#This Row],[Cash ($M)]]+Table4[[#This Row],[Debt ($M)]]</f>
        <v>0</v>
      </c>
      <c r="W37" s="11"/>
      <c r="X37" s="1" t="s">
        <v>137</v>
      </c>
      <c r="Y37" s="1" t="s">
        <v>156</v>
      </c>
      <c r="Z37" s="1" t="s">
        <v>136</v>
      </c>
    </row>
    <row r="38" spans="15:26" ht="13.25" customHeight="1">
      <c r="O38" s="1" t="s">
        <v>84</v>
      </c>
      <c r="P38" s="1" t="s">
        <v>52</v>
      </c>
      <c r="Q38" s="11"/>
      <c r="R38" s="11"/>
      <c r="S38" s="4">
        <f>Table4[[#This Row],[Price]]*Table4[[#This Row],[Share Count ]]</f>
        <v>0</v>
      </c>
      <c r="T38" s="4"/>
      <c r="U38" s="4"/>
      <c r="V38" s="4">
        <f>Table4[[#This Row],[MC ($M)]]-Table4[[#This Row],[Cash ($M)]]+Table4[[#This Row],[Debt ($M)]]</f>
        <v>0</v>
      </c>
      <c r="W38" s="11"/>
      <c r="X38" s="1" t="s">
        <v>132</v>
      </c>
      <c r="Y38" s="1" t="s">
        <v>129</v>
      </c>
      <c r="Z38" s="4" t="s">
        <v>131</v>
      </c>
    </row>
    <row r="39" spans="15:26" ht="13.25" customHeight="1">
      <c r="O39" s="1" t="s">
        <v>113</v>
      </c>
      <c r="P39" s="1" t="s">
        <v>114</v>
      </c>
      <c r="S39" s="4">
        <f>Table4[[#This Row],[Price]]*Table4[[#This Row],[Share Count ]]</f>
        <v>0</v>
      </c>
      <c r="T39" s="4"/>
      <c r="U39" s="4"/>
      <c r="V39" s="4">
        <f>Table4[[#This Row],[MC ($M)]]-Table4[[#This Row],[Cash ($M)]]+Table4[[#This Row],[Debt ($M)]]</f>
        <v>0</v>
      </c>
      <c r="W39" s="11"/>
      <c r="X39" s="1" t="s">
        <v>137</v>
      </c>
      <c r="Y39" s="1" t="s">
        <v>103</v>
      </c>
      <c r="Z39" s="1" t="s">
        <v>136</v>
      </c>
    </row>
    <row r="40" spans="15:26" ht="13.25" customHeight="1">
      <c r="O40" s="1" t="s">
        <v>78</v>
      </c>
      <c r="P40" s="1" t="s">
        <v>45</v>
      </c>
      <c r="Q40" s="11"/>
      <c r="S40" s="4">
        <f>Table4[[#This Row],[Price]]*Table4[[#This Row],[Share Count ]]</f>
        <v>0</v>
      </c>
      <c r="T40" s="4"/>
      <c r="U40" s="4"/>
      <c r="V40" s="4">
        <f>Table4[[#This Row],[MC ($M)]]-Table4[[#This Row],[Cash ($M)]]+Table4[[#This Row],[Debt ($M)]]</f>
        <v>0</v>
      </c>
      <c r="W40" s="11"/>
      <c r="X40" s="1" t="s">
        <v>137</v>
      </c>
      <c r="Y40" s="1" t="s">
        <v>157</v>
      </c>
      <c r="Z40" s="1" t="s">
        <v>135</v>
      </c>
    </row>
    <row r="41" spans="15:26" ht="13.25" customHeight="1">
      <c r="O41" s="1" t="s">
        <v>101</v>
      </c>
      <c r="P41" s="1" t="s">
        <v>47</v>
      </c>
      <c r="S41" s="4">
        <f>Table4[[#This Row],[Price]]*Table4[[#This Row],[Share Count ]]</f>
        <v>0</v>
      </c>
      <c r="T41" s="4"/>
      <c r="U41" s="4"/>
      <c r="V41" s="4">
        <f>Table4[[#This Row],[MC ($M)]]-Table4[[#This Row],[Cash ($M)]]+Table4[[#This Row],[Debt ($M)]]</f>
        <v>0</v>
      </c>
      <c r="W41" s="11"/>
      <c r="X41" s="1" t="s">
        <v>137</v>
      </c>
      <c r="Y41" s="1" t="s">
        <v>158</v>
      </c>
      <c r="Z41" s="1" t="s">
        <v>135</v>
      </c>
    </row>
    <row r="42" spans="15:26" ht="13.25" customHeight="1">
      <c r="O42" s="1" t="s">
        <v>79</v>
      </c>
      <c r="P42" s="13" t="s">
        <v>46</v>
      </c>
      <c r="Q42" s="11"/>
      <c r="R42" s="11"/>
      <c r="S42" s="4">
        <f>Table4[[#This Row],[Price]]*Table4[[#This Row],[Share Count ]]</f>
        <v>0</v>
      </c>
      <c r="T42" s="4"/>
      <c r="U42" s="4"/>
      <c r="V42" s="4">
        <f>Table4[[#This Row],[MC ($M)]]-Table4[[#This Row],[Cash ($M)]]+Table4[[#This Row],[Debt ($M)]]</f>
        <v>0</v>
      </c>
      <c r="W42" s="11"/>
      <c r="X42" s="1" t="s">
        <v>137</v>
      </c>
      <c r="Y42" s="1" t="s">
        <v>159</v>
      </c>
    </row>
    <row r="43" spans="15:26" ht="13.25" customHeight="1">
      <c r="O43" s="1" t="s">
        <v>109</v>
      </c>
      <c r="P43" s="1" t="s">
        <v>110</v>
      </c>
      <c r="S43" s="4">
        <f>Table4[[#This Row],[Price]]*Table4[[#This Row],[Share Count ]]</f>
        <v>0</v>
      </c>
      <c r="T43" s="4"/>
      <c r="U43" s="4"/>
      <c r="V43" s="4">
        <f>Table4[[#This Row],[MC ($M)]]-Table4[[#This Row],[Cash ($M)]]+Table4[[#This Row],[Debt ($M)]]</f>
        <v>0</v>
      </c>
      <c r="W43" s="11"/>
      <c r="X43" s="1" t="s">
        <v>137</v>
      </c>
      <c r="Y43" s="1" t="s">
        <v>149</v>
      </c>
    </row>
    <row r="44" spans="15:26" ht="13.25" customHeight="1">
      <c r="O44" s="1" t="s">
        <v>80</v>
      </c>
      <c r="P44" s="1" t="s">
        <v>48</v>
      </c>
      <c r="S44" s="4">
        <f>Table4[[#This Row],[Price]]*Table4[[#This Row],[Share Count ]]</f>
        <v>0</v>
      </c>
      <c r="T44" s="4"/>
      <c r="U44" s="4"/>
      <c r="V44" s="4">
        <f>Table4[[#This Row],[MC ($M)]]-Table4[[#This Row],[Cash ($M)]]+Table4[[#This Row],[Debt ($M)]]</f>
        <v>0</v>
      </c>
      <c r="W44" s="11"/>
      <c r="X44" s="1" t="s">
        <v>137</v>
      </c>
      <c r="Y44" s="1" t="s">
        <v>160</v>
      </c>
      <c r="Z44" s="1" t="s">
        <v>136</v>
      </c>
    </row>
    <row r="45" spans="15:26" ht="13.25" customHeight="1">
      <c r="O45" s="1" t="s">
        <v>81</v>
      </c>
      <c r="P45" s="1" t="s">
        <v>49</v>
      </c>
      <c r="S45" s="4">
        <f>Table4[[#This Row],[Price]]*Table4[[#This Row],[Share Count ]]</f>
        <v>0</v>
      </c>
      <c r="T45" s="4"/>
      <c r="U45" s="4"/>
      <c r="V45" s="4">
        <f>Table4[[#This Row],[MC ($M)]]-Table4[[#This Row],[Cash ($M)]]+Table4[[#This Row],[Debt ($M)]]</f>
        <v>0</v>
      </c>
      <c r="W45" s="11"/>
      <c r="X45" s="1" t="s">
        <v>137</v>
      </c>
      <c r="Y45" s="1" t="s">
        <v>103</v>
      </c>
      <c r="Z45" s="1" t="s">
        <v>136</v>
      </c>
    </row>
    <row r="46" spans="15:26" ht="13.25" customHeight="1">
      <c r="O46" s="1" t="s">
        <v>83</v>
      </c>
      <c r="P46" s="1" t="s">
        <v>51</v>
      </c>
      <c r="Q46" s="11"/>
      <c r="S46" s="4">
        <f>Table4[[#This Row],[Price]]*Table4[[#This Row],[Share Count ]]</f>
        <v>0</v>
      </c>
      <c r="T46" s="4"/>
      <c r="U46" s="4"/>
      <c r="V46" s="4">
        <f>Table4[[#This Row],[MC ($M)]]-Table4[[#This Row],[Cash ($M)]]+Table4[[#This Row],[Debt ($M)]]</f>
        <v>0</v>
      </c>
      <c r="W46" s="11"/>
      <c r="X46" s="1" t="s">
        <v>132</v>
      </c>
      <c r="Y46" s="1" t="s">
        <v>161</v>
      </c>
    </row>
    <row r="47" spans="15:26" ht="13.25" customHeight="1">
      <c r="O47" s="1" t="s">
        <v>82</v>
      </c>
      <c r="P47" s="1" t="s">
        <v>50</v>
      </c>
      <c r="S47" s="4">
        <f>Table4[[#This Row],[Price]]*Table4[[#This Row],[Share Count ]]</f>
        <v>0</v>
      </c>
      <c r="T47" s="4"/>
      <c r="U47" s="4"/>
      <c r="V47" s="4">
        <f>Table4[[#This Row],[MC ($M)]]-Table4[[#This Row],[Cash ($M)]]+Table4[[#This Row],[Debt ($M)]]</f>
        <v>0</v>
      </c>
      <c r="W47" s="11"/>
      <c r="X47" s="1" t="s">
        <v>132</v>
      </c>
      <c r="Y47" s="1" t="s">
        <v>162</v>
      </c>
      <c r="Z47" s="1" t="s">
        <v>136</v>
      </c>
    </row>
    <row r="48" spans="15:26" ht="13.25" customHeight="1">
      <c r="O48" s="1" t="s">
        <v>68</v>
      </c>
      <c r="P48" s="1" t="s">
        <v>31</v>
      </c>
      <c r="Q48" s="11"/>
      <c r="S48" s="4">
        <f>Table4[[#This Row],[Price]]*Table4[[#This Row],[Share Count ]]</f>
        <v>0</v>
      </c>
      <c r="T48" s="4"/>
      <c r="U48" s="4"/>
      <c r="V48" s="4">
        <f>Table4[[#This Row],[MC ($M)]]-Table4[[#This Row],[Cash ($M)]]+Table4[[#This Row],[Debt ($M)]]</f>
        <v>0</v>
      </c>
      <c r="W48" s="11"/>
      <c r="X48" s="1" t="s">
        <v>132</v>
      </c>
      <c r="Y48" s="1" t="s">
        <v>163</v>
      </c>
    </row>
    <row r="49" spans="15:26" ht="14.25" customHeight="1">
      <c r="O49" s="1" t="s">
        <v>77</v>
      </c>
      <c r="P49" s="1" t="s">
        <v>165</v>
      </c>
      <c r="S49" s="4">
        <f>Table4[[#This Row],[Price]]*Table4[[#This Row],[Share Count ]]</f>
        <v>0</v>
      </c>
      <c r="T49" s="4"/>
      <c r="U49" s="4"/>
      <c r="V49" s="4">
        <f>Table4[[#This Row],[MC ($M)]]-Table4[[#This Row],[Cash ($M)]]+Table4[[#This Row],[Debt ($M)]]</f>
        <v>0</v>
      </c>
      <c r="W49" s="11"/>
      <c r="X49" s="1" t="s">
        <v>132</v>
      </c>
      <c r="Y49" s="1" t="s">
        <v>133</v>
      </c>
    </row>
    <row r="50" spans="15:26" ht="13.25" customHeight="1">
      <c r="O50" s="1" t="s">
        <v>85</v>
      </c>
      <c r="P50" s="1" t="s">
        <v>53</v>
      </c>
      <c r="Q50" s="11"/>
      <c r="R50" s="11"/>
      <c r="S50" s="4">
        <f>Table4[[#This Row],[Price]]*Table4[[#This Row],[Share Count ]]</f>
        <v>0</v>
      </c>
      <c r="T50" s="4"/>
      <c r="U50" s="4"/>
      <c r="V50" s="4">
        <f>Table4[[#This Row],[MC ($M)]]-Table4[[#This Row],[Cash ($M)]]+Table4[[#This Row],[Debt ($M)]]</f>
        <v>0</v>
      </c>
      <c r="W50" s="11"/>
      <c r="X50" s="1" t="s">
        <v>132</v>
      </c>
      <c r="Y50" s="1" t="s">
        <v>129</v>
      </c>
      <c r="Z50" s="1" t="s">
        <v>136</v>
      </c>
    </row>
    <row r="51" spans="15:26" ht="13.25" customHeight="1">
      <c r="O51" s="1" t="s">
        <v>111</v>
      </c>
      <c r="P51" s="1" t="s">
        <v>112</v>
      </c>
      <c r="S51" s="4">
        <f>Table4[[#This Row],[Price]]*Table4[[#This Row],[Share Count ]]</f>
        <v>0</v>
      </c>
      <c r="T51" s="4"/>
      <c r="U51" s="4"/>
      <c r="V51" s="4">
        <f>Table4[[#This Row],[MC ($M)]]-Table4[[#This Row],[Cash ($M)]]+Table4[[#This Row],[Debt ($M)]]</f>
        <v>0</v>
      </c>
      <c r="W51" s="11"/>
      <c r="X51" s="1" t="s">
        <v>137</v>
      </c>
      <c r="Y51" s="1" t="s">
        <v>164</v>
      </c>
      <c r="Z51" s="1" t="s">
        <v>136</v>
      </c>
    </row>
    <row r="52" spans="15:26" ht="13.25" customHeight="1">
      <c r="O52" s="1" t="s">
        <v>86</v>
      </c>
      <c r="P52" s="1" t="s">
        <v>54</v>
      </c>
      <c r="Q52" s="11"/>
      <c r="S52" s="4">
        <f>Table4[[#This Row],[Price]]*Table4[[#This Row],[Share Count ]]</f>
        <v>0</v>
      </c>
      <c r="T52" s="4"/>
      <c r="U52" s="4"/>
      <c r="V52" s="4">
        <f>Table4[[#This Row],[MC ($M)]]-Table4[[#This Row],[Cash ($M)]]+Table4[[#This Row],[Debt ($M)]]</f>
        <v>0</v>
      </c>
      <c r="W52" s="11"/>
      <c r="X52" s="1" t="s">
        <v>132</v>
      </c>
      <c r="Y52" s="1" t="s">
        <v>129</v>
      </c>
      <c r="Z52" s="1" t="s">
        <v>136</v>
      </c>
    </row>
    <row r="53" spans="15:26" ht="13.25" customHeight="1">
      <c r="O53" s="1" t="s">
        <v>99</v>
      </c>
      <c r="P53" s="1" t="s">
        <v>55</v>
      </c>
      <c r="R53" s="11"/>
      <c r="S53" s="4">
        <f>Table4[[#This Row],[Price]]*Table4[[#This Row],[Share Count ]]</f>
        <v>0</v>
      </c>
      <c r="T53" s="4"/>
      <c r="U53" s="4"/>
      <c r="V53" s="4">
        <f>Table4[[#This Row],[MC ($M)]]-Table4[[#This Row],[Cash ($M)]]+Table4[[#This Row],[Debt ($M)]]</f>
        <v>0</v>
      </c>
      <c r="W53" s="11"/>
      <c r="X53" s="1" t="s">
        <v>137</v>
      </c>
      <c r="Y53" s="1" t="s">
        <v>100</v>
      </c>
    </row>
    <row r="54" spans="15:26" ht="13.25" customHeight="1">
      <c r="P54" s="11"/>
      <c r="Q54" s="11"/>
      <c r="R54" s="11"/>
      <c r="T54" s="4"/>
      <c r="U54" s="4"/>
      <c r="W54" s="11"/>
      <c r="Y54" s="4"/>
      <c r="Z54" s="4"/>
    </row>
    <row r="55" spans="15:26" ht="13.25" customHeight="1">
      <c r="R55" s="11"/>
      <c r="T55" s="4"/>
      <c r="U55" s="4"/>
      <c r="W55" s="11"/>
      <c r="Y55" s="4"/>
      <c r="Z55" s="4"/>
    </row>
    <row r="56" spans="15:26" ht="13.25" customHeight="1">
      <c r="P56" s="11"/>
      <c r="Q56" s="11"/>
      <c r="R56" s="11"/>
      <c r="T56" s="4"/>
      <c r="U56" s="4"/>
      <c r="W56" s="11"/>
      <c r="Y56" s="4"/>
      <c r="Z56" s="4"/>
    </row>
    <row r="57" spans="15:26" ht="13.25" customHeight="1">
      <c r="R57" s="11"/>
      <c r="T57" s="4"/>
      <c r="U57" s="4"/>
      <c r="W57" s="11"/>
      <c r="Y57" s="4"/>
      <c r="Z57" s="4"/>
    </row>
    <row r="58" spans="15:26" ht="13.25" customHeight="1">
      <c r="P58" s="11"/>
      <c r="Q58" s="11"/>
    </row>
    <row r="59" spans="15:26" ht="13.25" customHeight="1"/>
    <row r="60" spans="15:26" ht="13.25" customHeight="1"/>
    <row r="61" spans="15:26" ht="13.25" customHeight="1"/>
    <row r="62" spans="15:26" ht="13.25" customHeight="1"/>
    <row r="63" spans="15:26" ht="13.25" customHeight="1"/>
    <row r="64" spans="15:26" ht="13.25" customHeight="1"/>
    <row r="65" ht="13.25" customHeight="1"/>
    <row r="66" ht="13.25" customHeight="1"/>
    <row r="67" ht="13.25" customHeight="1"/>
    <row r="68" ht="13.25" customHeight="1"/>
    <row r="69" ht="13.25" customHeight="1"/>
    <row r="70" ht="13.25" customHeight="1"/>
    <row r="71" ht="13.25" customHeight="1"/>
    <row r="72" ht="13.25" customHeight="1"/>
    <row r="73" ht="13.25" customHeight="1"/>
    <row r="74" ht="13.25" customHeight="1"/>
    <row r="75" ht="13.25" customHeight="1"/>
    <row r="76" ht="13.25" customHeight="1"/>
    <row r="77" ht="13.25" customHeight="1"/>
  </sheetData>
  <phoneticPr fontId="2" type="noConversion"/>
  <hyperlinks>
    <hyperlink ref="P16" r:id="rId1" xr:uid="{9DC95AEF-78E0-49F2-960F-5D7612CC81B2}"/>
    <hyperlink ref="P31" r:id="rId2" xr:uid="{8DC64A41-2A4F-4AD0-A973-E63797BE59B3}"/>
    <hyperlink ref="P42" r:id="rId3" xr:uid="{58BA63BD-F2D7-4320-B976-BA565CB4C919}"/>
  </hyperlinks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</dc:creator>
  <cp:lastModifiedBy>Jacob H</cp:lastModifiedBy>
  <dcterms:created xsi:type="dcterms:W3CDTF">2023-11-11T20:58:48Z</dcterms:created>
  <dcterms:modified xsi:type="dcterms:W3CDTF">2025-04-18T07:41:20Z</dcterms:modified>
</cp:coreProperties>
</file>